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50" windowHeight="8610" activeTab="6"/>
  </bookViews>
  <sheets>
    <sheet name="Counts" sheetId="1" r:id="rId1"/>
    <sheet name="Summaries" sheetId="2" r:id="rId2"/>
    <sheet name="Chart1" sheetId="3" r:id="rId3"/>
    <sheet name="JanJul only" sheetId="4" r:id="rId4"/>
    <sheet name="Chart2" sheetId="5" r:id="rId5"/>
    <sheet name="Chart4" sheetId="6" r:id="rId6"/>
    <sheet name="Percentages" sheetId="7" r:id="rId7"/>
    <sheet name="Graphs" sheetId="8" r:id="rId8"/>
    <sheet name="Literature" sheetId="9" r:id="rId9"/>
  </sheets>
  <definedNames/>
  <calcPr fullCalcOnLoad="1" refMode="R1C1"/>
</workbook>
</file>

<file path=xl/sharedStrings.xml><?xml version="1.0" encoding="utf-8"?>
<sst xmlns="http://schemas.openxmlformats.org/spreadsheetml/2006/main" count="510" uniqueCount="389">
  <si>
    <t>Date of Count</t>
  </si>
  <si>
    <t>GREBES</t>
  </si>
  <si>
    <t>Total</t>
  </si>
  <si>
    <r>
      <t xml:space="preserve">Dabchick </t>
    </r>
    <r>
      <rPr>
        <i/>
        <sz val="7"/>
        <rFont val="Arial"/>
        <family val="2"/>
      </rPr>
      <t>Tachybaptus ruficollis</t>
    </r>
  </si>
  <si>
    <t>TACRU</t>
  </si>
  <si>
    <r>
      <t xml:space="preserve">Great Crested Grebe </t>
    </r>
    <r>
      <rPr>
        <i/>
        <sz val="7"/>
        <rFont val="Arial"/>
        <family val="2"/>
      </rPr>
      <t>Podiceps cristatus</t>
    </r>
  </si>
  <si>
    <t>PODCR</t>
  </si>
  <si>
    <r>
      <t xml:space="preserve">Black-necked Grebe </t>
    </r>
    <r>
      <rPr>
        <i/>
        <sz val="7"/>
        <rFont val="Arial"/>
        <family val="2"/>
      </rPr>
      <t>Podiceps nigricollis</t>
    </r>
  </si>
  <si>
    <t>PODNI</t>
  </si>
  <si>
    <t>PELICANS</t>
  </si>
  <si>
    <r>
      <t xml:space="preserve">White Pelican </t>
    </r>
    <r>
      <rPr>
        <i/>
        <sz val="7"/>
        <rFont val="Arial"/>
        <family val="2"/>
      </rPr>
      <t xml:space="preserve">Pelecanus onocrotalus </t>
    </r>
  </si>
  <si>
    <t>PELON</t>
  </si>
  <si>
    <r>
      <t xml:space="preserve">Pink-backed Pelican </t>
    </r>
    <r>
      <rPr>
        <i/>
        <sz val="7"/>
        <rFont val="Arial"/>
        <family val="2"/>
      </rPr>
      <t>Pelecanus rufescens</t>
    </r>
  </si>
  <si>
    <t>PELRU</t>
  </si>
  <si>
    <r>
      <t xml:space="preserve">Unidentified pelicans </t>
    </r>
    <r>
      <rPr>
        <i/>
        <sz val="7"/>
        <rFont val="Arial"/>
        <family val="2"/>
      </rPr>
      <t>Pelecanus spp.</t>
    </r>
  </si>
  <si>
    <t>PELEC</t>
  </si>
  <si>
    <t>CORMORANTS &amp; DARTER</t>
  </si>
  <si>
    <r>
      <t xml:space="preserve">White-breasted Cormorant </t>
    </r>
    <r>
      <rPr>
        <i/>
        <sz val="7"/>
        <rFont val="Arial"/>
        <family val="2"/>
      </rPr>
      <t>Phalacrocorax carbo</t>
    </r>
  </si>
  <si>
    <t>PHACA</t>
  </si>
  <si>
    <r>
      <t xml:space="preserve">Cape Cormorant </t>
    </r>
    <r>
      <rPr>
        <i/>
        <sz val="7"/>
        <rFont val="Arial"/>
        <family val="2"/>
      </rPr>
      <t>Phalacrocorax capensis</t>
    </r>
  </si>
  <si>
    <t>PHACS</t>
  </si>
  <si>
    <r>
      <t xml:space="preserve">Bank Cormorant </t>
    </r>
    <r>
      <rPr>
        <i/>
        <sz val="7"/>
        <rFont val="Arial"/>
        <family val="2"/>
      </rPr>
      <t>Phalacrocorax neglectus</t>
    </r>
  </si>
  <si>
    <t>PHANE</t>
  </si>
  <si>
    <r>
      <t xml:space="preserve">Reed Cormorant </t>
    </r>
    <r>
      <rPr>
        <i/>
        <sz val="7"/>
        <rFont val="Arial"/>
        <family val="2"/>
      </rPr>
      <t>Phalacrocorax africanus</t>
    </r>
  </si>
  <si>
    <t>PHAAF</t>
  </si>
  <si>
    <r>
      <t xml:space="preserve">Crowned Cormorant </t>
    </r>
    <r>
      <rPr>
        <i/>
        <sz val="7"/>
        <rFont val="Arial"/>
        <family val="2"/>
      </rPr>
      <t>Phalacrocorax coronatus</t>
    </r>
  </si>
  <si>
    <t>PHACO</t>
  </si>
  <si>
    <r>
      <t xml:space="preserve">Unidentified cormorants </t>
    </r>
    <r>
      <rPr>
        <i/>
        <sz val="7"/>
        <rFont val="Arial"/>
        <family val="2"/>
      </rPr>
      <t>Phalacrocorax spp.</t>
    </r>
  </si>
  <si>
    <t>PHALA</t>
  </si>
  <si>
    <r>
      <t xml:space="preserve">African Darter </t>
    </r>
    <r>
      <rPr>
        <i/>
        <sz val="7"/>
        <rFont val="Arial"/>
        <family val="2"/>
      </rPr>
      <t>Anhinga rufa</t>
    </r>
  </si>
  <si>
    <t>ANHRU</t>
  </si>
  <si>
    <t>HERONS &amp; EGRETS</t>
  </si>
  <si>
    <r>
      <t xml:space="preserve">Grey Heron </t>
    </r>
    <r>
      <rPr>
        <i/>
        <sz val="7"/>
        <rFont val="Arial"/>
        <family val="2"/>
      </rPr>
      <t>Ardea cinerea</t>
    </r>
  </si>
  <si>
    <t>ARDCI</t>
  </si>
  <si>
    <r>
      <t xml:space="preserve">Black-headed Heron </t>
    </r>
    <r>
      <rPr>
        <i/>
        <sz val="7"/>
        <rFont val="Arial"/>
        <family val="2"/>
      </rPr>
      <t>Ardea melanocephala</t>
    </r>
  </si>
  <si>
    <t>ARDME</t>
  </si>
  <si>
    <r>
      <t xml:space="preserve">Goliath Heron </t>
    </r>
    <r>
      <rPr>
        <i/>
        <sz val="7"/>
        <rFont val="Arial"/>
        <family val="2"/>
      </rPr>
      <t>Ardea goliath</t>
    </r>
  </si>
  <si>
    <t>ARDGO</t>
  </si>
  <si>
    <r>
      <t xml:space="preserve">Purple Heron </t>
    </r>
    <r>
      <rPr>
        <i/>
        <sz val="7"/>
        <rFont val="Arial"/>
        <family val="2"/>
      </rPr>
      <t>Ardea purpurea</t>
    </r>
  </si>
  <si>
    <t>ARDPU</t>
  </si>
  <si>
    <r>
      <t xml:space="preserve">Great White Egret </t>
    </r>
    <r>
      <rPr>
        <i/>
        <sz val="7"/>
        <rFont val="Arial"/>
        <family val="2"/>
      </rPr>
      <t>Casmerodius albus</t>
    </r>
  </si>
  <si>
    <t>EGRAL</t>
  </si>
  <si>
    <r>
      <t xml:space="preserve">Slaty Egret </t>
    </r>
    <r>
      <rPr>
        <i/>
        <sz val="7"/>
        <rFont val="Arial"/>
        <family val="2"/>
      </rPr>
      <t>Egretta vinaceigula</t>
    </r>
  </si>
  <si>
    <t>EGRVI</t>
  </si>
  <si>
    <r>
      <t xml:space="preserve">Black Egret </t>
    </r>
    <r>
      <rPr>
        <i/>
        <sz val="7"/>
        <rFont val="Arial"/>
        <family val="2"/>
      </rPr>
      <t>Egretta ardesiaca</t>
    </r>
  </si>
  <si>
    <t>EGRAR</t>
  </si>
  <si>
    <r>
      <t xml:space="preserve">Yellow-billed Egret </t>
    </r>
    <r>
      <rPr>
        <i/>
        <sz val="7"/>
        <rFont val="Arial"/>
        <family val="2"/>
      </rPr>
      <t>Mesophyx intermedia</t>
    </r>
  </si>
  <si>
    <t>EGRIN</t>
  </si>
  <si>
    <r>
      <t xml:space="preserve">Little Egret </t>
    </r>
    <r>
      <rPr>
        <i/>
        <sz val="7"/>
        <rFont val="Arial"/>
        <family val="2"/>
      </rPr>
      <t>Egretta garzetta</t>
    </r>
  </si>
  <si>
    <t>EGRGA</t>
  </si>
  <si>
    <r>
      <t xml:space="preserve">Cattle Egret </t>
    </r>
    <r>
      <rPr>
        <i/>
        <sz val="7"/>
        <rFont val="Arial"/>
        <family val="2"/>
      </rPr>
      <t>Bubulcus ibis</t>
    </r>
  </si>
  <si>
    <t>BUBIB</t>
  </si>
  <si>
    <r>
      <t xml:space="preserve">Unidentified egrets </t>
    </r>
    <r>
      <rPr>
        <i/>
        <sz val="7"/>
        <rFont val="Arial"/>
        <family val="2"/>
      </rPr>
      <t>Egretta/Bubulcus spp.</t>
    </r>
  </si>
  <si>
    <t>EGRET</t>
  </si>
  <si>
    <r>
      <t xml:space="preserve">Squacco Heron </t>
    </r>
    <r>
      <rPr>
        <i/>
        <sz val="7"/>
        <rFont val="Arial"/>
        <family val="2"/>
      </rPr>
      <t>Ardeola ralloides</t>
    </r>
  </si>
  <si>
    <t>ARDRA</t>
  </si>
  <si>
    <r>
      <t xml:space="preserve">Rufous-bellied Heron </t>
    </r>
    <r>
      <rPr>
        <i/>
        <sz val="7"/>
        <rFont val="Arial"/>
        <family val="2"/>
      </rPr>
      <t>Ardeola rufiventris</t>
    </r>
  </si>
  <si>
    <t>ARDRU</t>
  </si>
  <si>
    <r>
      <t xml:space="preserve">Green-backed Heron </t>
    </r>
    <r>
      <rPr>
        <i/>
        <sz val="7"/>
        <rFont val="Arial"/>
        <family val="2"/>
      </rPr>
      <t>Butorides striatus</t>
    </r>
  </si>
  <si>
    <t>BUTST</t>
  </si>
  <si>
    <r>
      <t xml:space="preserve">Black-crowned Night-heron </t>
    </r>
    <r>
      <rPr>
        <i/>
        <sz val="7"/>
        <rFont val="Arial"/>
        <family val="2"/>
      </rPr>
      <t>Nycticorax nycticorax</t>
    </r>
  </si>
  <si>
    <t>NYCNY</t>
  </si>
  <si>
    <r>
      <t xml:space="preserve">White-backed Night-heron </t>
    </r>
    <r>
      <rPr>
        <i/>
        <sz val="7"/>
        <rFont val="Arial"/>
        <family val="2"/>
      </rPr>
      <t>Gorsachius leuconotus</t>
    </r>
  </si>
  <si>
    <t>NYCLE</t>
  </si>
  <si>
    <r>
      <t xml:space="preserve">Little Bittern </t>
    </r>
    <r>
      <rPr>
        <i/>
        <sz val="7"/>
        <rFont val="Arial"/>
        <family val="2"/>
      </rPr>
      <t>Ixobrychus minutus</t>
    </r>
  </si>
  <si>
    <t>IXOMI</t>
  </si>
  <si>
    <r>
      <t xml:space="preserve">African Dwarf Bittern </t>
    </r>
    <r>
      <rPr>
        <i/>
        <sz val="7"/>
        <rFont val="Arial"/>
        <family val="2"/>
      </rPr>
      <t>Ixobrychus sturmii</t>
    </r>
  </si>
  <si>
    <t>IXOST</t>
  </si>
  <si>
    <r>
      <t xml:space="preserve">Great Bittern </t>
    </r>
    <r>
      <rPr>
        <i/>
        <sz val="7"/>
        <rFont val="Arial"/>
        <family val="2"/>
      </rPr>
      <t>Botaurus stellaris</t>
    </r>
  </si>
  <si>
    <t>BOTST</t>
  </si>
  <si>
    <r>
      <t xml:space="preserve">Unidentified Ardeidae </t>
    </r>
    <r>
      <rPr>
        <i/>
        <sz val="7"/>
        <rFont val="Arial"/>
        <family val="2"/>
      </rPr>
      <t>Ardeiae spp.</t>
    </r>
  </si>
  <si>
    <t>ARDEI</t>
  </si>
  <si>
    <t>STORKS</t>
  </si>
  <si>
    <r>
      <t xml:space="preserve">Yellow-billed Stork </t>
    </r>
    <r>
      <rPr>
        <i/>
        <sz val="7"/>
        <rFont val="Arial"/>
        <family val="2"/>
      </rPr>
      <t>Mycteria ibis</t>
    </r>
  </si>
  <si>
    <t>MYCIB</t>
  </si>
  <si>
    <r>
      <t xml:space="preserve">African Openbill Stork </t>
    </r>
    <r>
      <rPr>
        <i/>
        <sz val="7"/>
        <rFont val="Arial"/>
        <family val="2"/>
      </rPr>
      <t>Anastomus lamelligerus</t>
    </r>
  </si>
  <si>
    <t>ANALA</t>
  </si>
  <si>
    <r>
      <t xml:space="preserve">Black Stork </t>
    </r>
    <r>
      <rPr>
        <i/>
        <sz val="7"/>
        <rFont val="Arial"/>
        <family val="2"/>
      </rPr>
      <t>Ciconia nigra</t>
    </r>
  </si>
  <si>
    <t>CICNI</t>
  </si>
  <si>
    <r>
      <t xml:space="preserve">Abdim’s Stork </t>
    </r>
    <r>
      <rPr>
        <i/>
        <sz val="7"/>
        <rFont val="Arial"/>
        <family val="2"/>
      </rPr>
      <t>Ciconia abdimii</t>
    </r>
  </si>
  <si>
    <t>CICAB</t>
  </si>
  <si>
    <r>
      <t xml:space="preserve">Woolly-necked Stork </t>
    </r>
    <r>
      <rPr>
        <i/>
        <sz val="7"/>
        <rFont val="Arial"/>
        <family val="2"/>
      </rPr>
      <t>Ciconia episcopus</t>
    </r>
  </si>
  <si>
    <t>CICEP</t>
  </si>
  <si>
    <r>
      <t xml:space="preserve">White Stork </t>
    </r>
    <r>
      <rPr>
        <i/>
        <sz val="7"/>
        <rFont val="Arial"/>
        <family val="2"/>
      </rPr>
      <t>Ciconia ciconia</t>
    </r>
  </si>
  <si>
    <t>CICCI</t>
  </si>
  <si>
    <r>
      <t xml:space="preserve">Saddle-billed Stork </t>
    </r>
    <r>
      <rPr>
        <i/>
        <sz val="7"/>
        <rFont val="Arial"/>
        <family val="2"/>
      </rPr>
      <t>Ephippiorhynchus senegalensis</t>
    </r>
  </si>
  <si>
    <t>EPHSE</t>
  </si>
  <si>
    <r>
      <t xml:space="preserve">Marabou Stork </t>
    </r>
    <r>
      <rPr>
        <i/>
        <sz val="7"/>
        <rFont val="Arial"/>
        <family val="2"/>
      </rPr>
      <t>Leptoptilos crumeniferus</t>
    </r>
  </si>
  <si>
    <t>LEPCR</t>
  </si>
  <si>
    <r>
      <t xml:space="preserve">Unidentified Storks </t>
    </r>
    <r>
      <rPr>
        <i/>
        <sz val="7"/>
        <rFont val="Arial"/>
        <family val="2"/>
      </rPr>
      <t>Ciconidae spp.</t>
    </r>
  </si>
  <si>
    <t>STORK</t>
  </si>
  <si>
    <t>IBISES &amp; SPOONBILLS</t>
  </si>
  <si>
    <r>
      <t xml:space="preserve">Sacred Ibis </t>
    </r>
    <r>
      <rPr>
        <i/>
        <sz val="7"/>
        <rFont val="Arial"/>
        <family val="2"/>
      </rPr>
      <t>Threskiornis aethiopicus</t>
    </r>
  </si>
  <si>
    <t>THRAE</t>
  </si>
  <si>
    <r>
      <t xml:space="preserve">Bald Ibis </t>
    </r>
    <r>
      <rPr>
        <i/>
        <sz val="7"/>
        <rFont val="Arial"/>
        <family val="2"/>
      </rPr>
      <t>Geronticus calvus</t>
    </r>
  </si>
  <si>
    <t>GERCA</t>
  </si>
  <si>
    <r>
      <t xml:space="preserve">Hadeda Ibis </t>
    </r>
    <r>
      <rPr>
        <i/>
        <sz val="7"/>
        <rFont val="Arial"/>
        <family val="2"/>
      </rPr>
      <t>Hagedashia hagedash</t>
    </r>
  </si>
  <si>
    <t>HAGHA</t>
  </si>
  <si>
    <r>
      <t xml:space="preserve">Glossy Ibis </t>
    </r>
    <r>
      <rPr>
        <i/>
        <sz val="7"/>
        <rFont val="Arial"/>
        <family val="2"/>
      </rPr>
      <t>Plegadis falcinellus</t>
    </r>
  </si>
  <si>
    <t>PLEFA</t>
  </si>
  <si>
    <r>
      <t xml:space="preserve">African Spoonbill </t>
    </r>
    <r>
      <rPr>
        <i/>
        <sz val="7"/>
        <rFont val="Arial"/>
        <family val="2"/>
      </rPr>
      <t>Platalea alba</t>
    </r>
  </si>
  <si>
    <t>PLAAL</t>
  </si>
  <si>
    <t>HAMERKOP &amp; SHOEBILL</t>
  </si>
  <si>
    <r>
      <t xml:space="preserve">Hamerkop </t>
    </r>
    <r>
      <rPr>
        <i/>
        <sz val="7"/>
        <rFont val="Arial"/>
        <family val="2"/>
      </rPr>
      <t>Scopus umbretta</t>
    </r>
  </si>
  <si>
    <t>SCOUM</t>
  </si>
  <si>
    <r>
      <t xml:space="preserve">Shoebill </t>
    </r>
    <r>
      <rPr>
        <i/>
        <sz val="7"/>
        <rFont val="Arial"/>
        <family val="2"/>
      </rPr>
      <t>Balaeniceps rex</t>
    </r>
  </si>
  <si>
    <t>BALRX</t>
  </si>
  <si>
    <t>FLAMINGOS</t>
  </si>
  <si>
    <r>
      <t xml:space="preserve">Greater Flamingo </t>
    </r>
    <r>
      <rPr>
        <i/>
        <sz val="7"/>
        <rFont val="Arial"/>
        <family val="2"/>
      </rPr>
      <t>Phoenicopterus ruber roseus</t>
    </r>
  </si>
  <si>
    <t>PHORO</t>
  </si>
  <si>
    <r>
      <t xml:space="preserve">Lesser Flamingo </t>
    </r>
    <r>
      <rPr>
        <i/>
        <sz val="7"/>
        <rFont val="Arial"/>
        <family val="2"/>
      </rPr>
      <t>Phoenicopterus minor</t>
    </r>
  </si>
  <si>
    <t>PHOMI</t>
  </si>
  <si>
    <r>
      <t xml:space="preserve">Unidentified Flamingos </t>
    </r>
    <r>
      <rPr>
        <i/>
        <sz val="7"/>
        <rFont val="Arial"/>
        <family val="2"/>
      </rPr>
      <t>Phoenicopteridae spp.</t>
    </r>
  </si>
  <si>
    <t>PHOEN</t>
  </si>
  <si>
    <t>CRANES</t>
  </si>
  <si>
    <r>
      <t xml:space="preserve">Wattled Crane </t>
    </r>
    <r>
      <rPr>
        <i/>
        <sz val="7"/>
        <rFont val="Arial"/>
        <family val="2"/>
      </rPr>
      <t>Bugeranus carunculatus</t>
    </r>
  </si>
  <si>
    <t>BUGCA</t>
  </si>
  <si>
    <r>
      <t xml:space="preserve">Blue Crane </t>
    </r>
    <r>
      <rPr>
        <i/>
        <sz val="7"/>
        <rFont val="Arial"/>
        <family val="2"/>
      </rPr>
      <t>Anthropoides paradisea</t>
    </r>
  </si>
  <si>
    <t>ANTPA</t>
  </si>
  <si>
    <r>
      <t xml:space="preserve">Grey Crowned Crane </t>
    </r>
    <r>
      <rPr>
        <i/>
        <sz val="7"/>
        <rFont val="Arial"/>
        <family val="2"/>
      </rPr>
      <t>Balearica regulorum</t>
    </r>
  </si>
  <si>
    <t>BALRE</t>
  </si>
  <si>
    <t>GEESE &amp; DUCKS</t>
  </si>
  <si>
    <r>
      <t xml:space="preserve">Fulvous Whistling Duck </t>
    </r>
    <r>
      <rPr>
        <i/>
        <sz val="7"/>
        <rFont val="Arial"/>
        <family val="2"/>
      </rPr>
      <t>Dendrocygna bicolor</t>
    </r>
  </si>
  <si>
    <t>DENBI</t>
  </si>
  <si>
    <r>
      <t xml:space="preserve">Whitefaced Whistling Duck </t>
    </r>
    <r>
      <rPr>
        <i/>
        <sz val="7"/>
        <rFont val="Arial"/>
        <family val="2"/>
      </rPr>
      <t>Dendrocygna viduata</t>
    </r>
  </si>
  <si>
    <t>DENVI</t>
  </si>
  <si>
    <r>
      <t xml:space="preserve">White-backed Duck </t>
    </r>
    <r>
      <rPr>
        <i/>
        <sz val="7"/>
        <rFont val="Arial"/>
        <family val="2"/>
      </rPr>
      <t>Thalassornis leuconotus</t>
    </r>
  </si>
  <si>
    <t>THALE</t>
  </si>
  <si>
    <r>
      <t xml:space="preserve">Spur-winged Goose </t>
    </r>
    <r>
      <rPr>
        <i/>
        <sz val="7"/>
        <rFont val="Arial"/>
        <family val="2"/>
      </rPr>
      <t>Plectropterus gambensis</t>
    </r>
  </si>
  <si>
    <t>PLEGA</t>
  </si>
  <si>
    <r>
      <t xml:space="preserve">Knob-billed Duck </t>
    </r>
    <r>
      <rPr>
        <i/>
        <sz val="7"/>
        <rFont val="Arial"/>
        <family val="2"/>
      </rPr>
      <t>Sarkidiornis melanotos</t>
    </r>
  </si>
  <si>
    <t>SARME</t>
  </si>
  <si>
    <r>
      <t xml:space="preserve">South African Shelduck </t>
    </r>
    <r>
      <rPr>
        <i/>
        <sz val="7"/>
        <rFont val="Arial"/>
        <family val="2"/>
      </rPr>
      <t>Tadorna cana</t>
    </r>
  </si>
  <si>
    <t>TADCA</t>
  </si>
  <si>
    <r>
      <t xml:space="preserve">Egyptian Goose </t>
    </r>
    <r>
      <rPr>
        <i/>
        <sz val="7"/>
        <rFont val="Arial"/>
        <family val="2"/>
      </rPr>
      <t>Alopochen aegyptiacus</t>
    </r>
  </si>
  <si>
    <t>ALOAE</t>
  </si>
  <si>
    <r>
      <t xml:space="preserve">African Pygmy Goose </t>
    </r>
    <r>
      <rPr>
        <i/>
        <sz val="7"/>
        <rFont val="Arial"/>
        <family val="2"/>
      </rPr>
      <t>Nettapus auritus</t>
    </r>
  </si>
  <si>
    <t>NETAU</t>
  </si>
  <si>
    <r>
      <t xml:space="preserve">African Black Duck </t>
    </r>
    <r>
      <rPr>
        <i/>
        <sz val="7"/>
        <rFont val="Arial"/>
        <family val="2"/>
      </rPr>
      <t>Anas sparsa</t>
    </r>
  </si>
  <si>
    <t>ANASP</t>
  </si>
  <si>
    <r>
      <t xml:space="preserve">Cape Teal </t>
    </r>
    <r>
      <rPr>
        <i/>
        <sz val="7"/>
        <rFont val="Arial"/>
        <family val="2"/>
      </rPr>
      <t>Anas capensis</t>
    </r>
  </si>
  <si>
    <t>ANACA</t>
  </si>
  <si>
    <r>
      <t xml:space="preserve">Yellow-billed Duck </t>
    </r>
    <r>
      <rPr>
        <i/>
        <sz val="7"/>
        <rFont val="Arial"/>
        <family val="2"/>
      </rPr>
      <t>Anas undulata</t>
    </r>
  </si>
  <si>
    <t>ANAUN</t>
  </si>
  <si>
    <r>
      <t xml:space="preserve">Red-billed Teal </t>
    </r>
    <r>
      <rPr>
        <i/>
        <sz val="7"/>
        <rFont val="Arial"/>
        <family val="2"/>
      </rPr>
      <t>Anas erythrorhyncha</t>
    </r>
  </si>
  <si>
    <t>ANAER</t>
  </si>
  <si>
    <r>
      <t xml:space="preserve">Hottentot Teal </t>
    </r>
    <r>
      <rPr>
        <i/>
        <sz val="7"/>
        <rFont val="Arial"/>
        <family val="2"/>
      </rPr>
      <t>Anas hottentota</t>
    </r>
  </si>
  <si>
    <t>ANAHO</t>
  </si>
  <si>
    <r>
      <t xml:space="preserve">Cape Shoveler </t>
    </r>
    <r>
      <rPr>
        <i/>
        <sz val="7"/>
        <rFont val="Arial"/>
        <family val="2"/>
      </rPr>
      <t>Anas smithii</t>
    </r>
  </si>
  <si>
    <t>ANASM</t>
  </si>
  <si>
    <r>
      <t xml:space="preserve">Southern Pochard </t>
    </r>
    <r>
      <rPr>
        <i/>
        <sz val="7"/>
        <rFont val="Arial"/>
        <family val="2"/>
      </rPr>
      <t>Netta erythropthalma</t>
    </r>
  </si>
  <si>
    <t>NETER</t>
  </si>
  <si>
    <r>
      <t xml:space="preserve">Maccoa Duck </t>
    </r>
    <r>
      <rPr>
        <i/>
        <sz val="7"/>
        <rFont val="Arial"/>
        <family val="2"/>
      </rPr>
      <t>Oxyura maccoa</t>
    </r>
  </si>
  <si>
    <t>OXYMA</t>
  </si>
  <si>
    <r>
      <t xml:space="preserve">Unidentified ducks </t>
    </r>
    <r>
      <rPr>
        <i/>
        <sz val="7"/>
        <rFont val="Arial"/>
        <family val="2"/>
      </rPr>
      <t>Anatidae spp.</t>
    </r>
  </si>
  <si>
    <t>DUCKS</t>
  </si>
  <si>
    <t>RAILS, GALLINULES &amp; COOTS</t>
  </si>
  <si>
    <r>
      <t xml:space="preserve">African Rail </t>
    </r>
    <r>
      <rPr>
        <i/>
        <sz val="7"/>
        <rFont val="Arial"/>
        <family val="2"/>
      </rPr>
      <t>Rallus caerulescens</t>
    </r>
  </si>
  <si>
    <t>RALCA</t>
  </si>
  <si>
    <r>
      <t xml:space="preserve">Red-chested Flufftail </t>
    </r>
    <r>
      <rPr>
        <i/>
        <sz val="7"/>
        <rFont val="Arial"/>
        <family val="2"/>
      </rPr>
      <t>Sarothrura rufa</t>
    </r>
  </si>
  <si>
    <t>COTRU</t>
  </si>
  <si>
    <r>
      <t xml:space="preserve">Streaky-breasted Flufftail </t>
    </r>
    <r>
      <rPr>
        <i/>
        <sz val="7"/>
        <rFont val="Arial"/>
        <family val="2"/>
      </rPr>
      <t>Sarothrura boehmi</t>
    </r>
  </si>
  <si>
    <t>COTBO</t>
  </si>
  <si>
    <r>
      <t xml:space="preserve">Corncrake </t>
    </r>
    <r>
      <rPr>
        <i/>
        <sz val="7"/>
        <rFont val="Arial"/>
        <family val="2"/>
      </rPr>
      <t>Crex crex</t>
    </r>
  </si>
  <si>
    <t>CRECR</t>
  </si>
  <si>
    <r>
      <t xml:space="preserve">African Crake </t>
    </r>
    <r>
      <rPr>
        <i/>
        <sz val="7"/>
        <rFont val="Arial"/>
        <family val="2"/>
      </rPr>
      <t>Crecopsis egregia</t>
    </r>
  </si>
  <si>
    <t>POREG</t>
  </si>
  <si>
    <r>
      <t xml:space="preserve">Black Crake </t>
    </r>
    <r>
      <rPr>
        <i/>
        <sz val="7"/>
        <rFont val="Arial"/>
        <family val="2"/>
      </rPr>
      <t>Amaurornis flavirostra</t>
    </r>
  </si>
  <si>
    <t>PORFL</t>
  </si>
  <si>
    <r>
      <t xml:space="preserve">Baillon’s Crake </t>
    </r>
    <r>
      <rPr>
        <i/>
        <sz val="7"/>
        <rFont val="Arial"/>
        <family val="2"/>
      </rPr>
      <t>Porzana pusilla</t>
    </r>
  </si>
  <si>
    <t>PORPU</t>
  </si>
  <si>
    <r>
      <t xml:space="preserve">Moorhen </t>
    </r>
    <r>
      <rPr>
        <i/>
        <sz val="7"/>
        <rFont val="Arial"/>
        <family val="2"/>
      </rPr>
      <t>Gallinula chloropus</t>
    </r>
  </si>
  <si>
    <t>GALCH</t>
  </si>
  <si>
    <r>
      <t xml:space="preserve">Lesser Moorhen </t>
    </r>
    <r>
      <rPr>
        <i/>
        <sz val="7"/>
        <rFont val="Arial"/>
        <family val="2"/>
      </rPr>
      <t>Gallinula angulata</t>
    </r>
  </si>
  <si>
    <t>GALAN</t>
  </si>
  <si>
    <r>
      <t xml:space="preserve">Lesser Gallinule </t>
    </r>
    <r>
      <rPr>
        <i/>
        <sz val="7"/>
        <rFont val="Arial"/>
        <family val="2"/>
      </rPr>
      <t>Porphyrio alleni</t>
    </r>
  </si>
  <si>
    <t>GALAL</t>
  </si>
  <si>
    <r>
      <t xml:space="preserve">Purple Gallinule </t>
    </r>
    <r>
      <rPr>
        <i/>
        <sz val="7"/>
        <rFont val="Arial"/>
        <family val="2"/>
      </rPr>
      <t>Porphyrio porphyrio</t>
    </r>
  </si>
  <si>
    <t>PORPO</t>
  </si>
  <si>
    <r>
      <t xml:space="preserve">Red-knobbed Coot </t>
    </r>
    <r>
      <rPr>
        <i/>
        <sz val="7"/>
        <rFont val="Arial"/>
        <family val="2"/>
      </rPr>
      <t>Fulica cristata</t>
    </r>
  </si>
  <si>
    <t>FULCR</t>
  </si>
  <si>
    <r>
      <t xml:space="preserve">Unidentified rallids </t>
    </r>
    <r>
      <rPr>
        <i/>
        <sz val="7"/>
        <rFont val="Arial"/>
        <family val="2"/>
      </rPr>
      <t>Rallidae spp.</t>
    </r>
  </si>
  <si>
    <t>RAILS</t>
  </si>
  <si>
    <t>FINFOOT &amp; JACANAS</t>
  </si>
  <si>
    <r>
      <t xml:space="preserve">African Finfoot </t>
    </r>
    <r>
      <rPr>
        <i/>
        <sz val="7"/>
        <rFont val="Arial"/>
        <family val="2"/>
      </rPr>
      <t>Podica senegalensis</t>
    </r>
  </si>
  <si>
    <t>PODSE</t>
  </si>
  <si>
    <r>
      <t xml:space="preserve">Lesser Jacana </t>
    </r>
    <r>
      <rPr>
        <i/>
        <sz val="7"/>
        <rFont val="Arial"/>
        <family val="2"/>
      </rPr>
      <t>Microparra capensis</t>
    </r>
  </si>
  <si>
    <t>MICCA</t>
  </si>
  <si>
    <r>
      <t xml:space="preserve">African Jacana </t>
    </r>
    <r>
      <rPr>
        <i/>
        <sz val="7"/>
        <rFont val="Arial"/>
        <family val="2"/>
      </rPr>
      <t>Actophilornis africana</t>
    </r>
  </si>
  <si>
    <t>ACTAF</t>
  </si>
  <si>
    <t>WADERS/SHOREBIRDS</t>
  </si>
  <si>
    <r>
      <t xml:space="preserve">Painted Snipe </t>
    </r>
    <r>
      <rPr>
        <i/>
        <sz val="7"/>
        <rFont val="Arial"/>
        <family val="2"/>
      </rPr>
      <t>Rostratula benghalensis</t>
    </r>
  </si>
  <si>
    <t>ROSBE</t>
  </si>
  <si>
    <r>
      <t xml:space="preserve">African Black Oystercatcher </t>
    </r>
    <r>
      <rPr>
        <i/>
        <sz val="7"/>
        <rFont val="Arial"/>
        <family val="2"/>
      </rPr>
      <t>Haematopus moquini</t>
    </r>
  </si>
  <si>
    <t>HAEMO</t>
  </si>
  <si>
    <r>
      <t xml:space="preserve">Black-winged Stilt </t>
    </r>
    <r>
      <rPr>
        <i/>
        <sz val="7"/>
        <rFont val="Arial"/>
        <family val="2"/>
      </rPr>
      <t>Himantopus himantopus</t>
    </r>
  </si>
  <si>
    <t>HIMHI</t>
  </si>
  <si>
    <r>
      <t xml:space="preserve">Avocet </t>
    </r>
    <r>
      <rPr>
        <i/>
        <sz val="7"/>
        <rFont val="Arial"/>
        <family val="2"/>
      </rPr>
      <t>Recurvirostra avosetta</t>
    </r>
  </si>
  <si>
    <t>RECAV</t>
  </si>
  <si>
    <r>
      <t xml:space="preserve">Spotted Dikkop </t>
    </r>
    <r>
      <rPr>
        <i/>
        <sz val="7"/>
        <rFont val="Arial"/>
        <family val="2"/>
      </rPr>
      <t>Burhinus capensis</t>
    </r>
  </si>
  <si>
    <t>BURCA</t>
  </si>
  <si>
    <r>
      <t xml:space="preserve">Water Dikkop </t>
    </r>
    <r>
      <rPr>
        <i/>
        <sz val="7"/>
        <rFont val="Arial"/>
        <family val="2"/>
      </rPr>
      <t>Burhinus vermiculatus</t>
    </r>
  </si>
  <si>
    <t>BURVE</t>
  </si>
  <si>
    <r>
      <t xml:space="preserve">Burchell's Courser </t>
    </r>
    <r>
      <rPr>
        <i/>
        <sz val="7"/>
        <rFont val="Arial"/>
        <family val="2"/>
      </rPr>
      <t>Cursorius rufus</t>
    </r>
  </si>
  <si>
    <t>CURRU</t>
  </si>
  <si>
    <r>
      <t xml:space="preserve">Temminck's Courser </t>
    </r>
    <r>
      <rPr>
        <i/>
        <sz val="7"/>
        <rFont val="Arial"/>
        <family val="2"/>
      </rPr>
      <t>Cursorius temminckii</t>
    </r>
  </si>
  <si>
    <t>CURTE</t>
  </si>
  <si>
    <r>
      <t xml:space="preserve">Red-winged Pratincole </t>
    </r>
    <r>
      <rPr>
        <i/>
        <sz val="7"/>
        <rFont val="Arial"/>
        <family val="2"/>
      </rPr>
      <t>Glareola pratincola</t>
    </r>
  </si>
  <si>
    <t>GLAPR</t>
  </si>
  <si>
    <r>
      <t xml:space="preserve">Black-winged Pratincole </t>
    </r>
    <r>
      <rPr>
        <i/>
        <sz val="7"/>
        <rFont val="Arial"/>
        <family val="2"/>
      </rPr>
      <t>Glareola nordmanni</t>
    </r>
  </si>
  <si>
    <t>GLANO</t>
  </si>
  <si>
    <r>
      <t xml:space="preserve">Rock Pratincole </t>
    </r>
    <r>
      <rPr>
        <i/>
        <sz val="7"/>
        <rFont val="Arial"/>
        <family val="2"/>
      </rPr>
      <t>Glareola nuchalis</t>
    </r>
  </si>
  <si>
    <t>GLANU</t>
  </si>
  <si>
    <r>
      <t xml:space="preserve">Long-toed Plover </t>
    </r>
    <r>
      <rPr>
        <i/>
        <sz val="7"/>
        <rFont val="Arial"/>
        <family val="2"/>
      </rPr>
      <t>Vanellus crassirostris</t>
    </r>
  </si>
  <si>
    <t>VANCR</t>
  </si>
  <si>
    <r>
      <t xml:space="preserve">Blacksmith Plover </t>
    </r>
    <r>
      <rPr>
        <i/>
        <sz val="7"/>
        <rFont val="Arial"/>
        <family val="2"/>
      </rPr>
      <t>Vanellus armatus</t>
    </r>
  </si>
  <si>
    <t>VANAR</t>
  </si>
  <si>
    <r>
      <t xml:space="preserve">White-crowned Plover </t>
    </r>
    <r>
      <rPr>
        <i/>
        <sz val="7"/>
        <rFont val="Arial"/>
        <family val="2"/>
      </rPr>
      <t>Vanellus albiceps</t>
    </r>
  </si>
  <si>
    <t>VANAL</t>
  </si>
  <si>
    <r>
      <t xml:space="preserve">Lesser Black-winged Plover </t>
    </r>
    <r>
      <rPr>
        <i/>
        <sz val="7"/>
        <rFont val="Arial"/>
        <family val="2"/>
      </rPr>
      <t>Vanellus lugubris</t>
    </r>
  </si>
  <si>
    <t>VANLU</t>
  </si>
  <si>
    <r>
      <t xml:space="preserve">Black-winged Plover </t>
    </r>
    <r>
      <rPr>
        <i/>
        <sz val="7"/>
        <rFont val="Arial"/>
        <family val="2"/>
      </rPr>
      <t>Vanellus melanopterus</t>
    </r>
  </si>
  <si>
    <t>VANME</t>
  </si>
  <si>
    <r>
      <t xml:space="preserve">Crowned Plover </t>
    </r>
    <r>
      <rPr>
        <i/>
        <sz val="7"/>
        <rFont val="Arial"/>
        <family val="2"/>
      </rPr>
      <t>Vanellus coronatus</t>
    </r>
  </si>
  <si>
    <t>VANCO</t>
  </si>
  <si>
    <r>
      <t xml:space="preserve">Wattled Plover </t>
    </r>
    <r>
      <rPr>
        <i/>
        <sz val="7"/>
        <rFont val="Arial"/>
        <family val="2"/>
      </rPr>
      <t>Vanellus senegallus</t>
    </r>
  </si>
  <si>
    <t>VANSE</t>
  </si>
  <si>
    <r>
      <t xml:space="preserve">Unidentified </t>
    </r>
    <r>
      <rPr>
        <i/>
        <sz val="7"/>
        <rFont val="Arial"/>
        <family val="2"/>
      </rPr>
      <t>Vanellus</t>
    </r>
    <r>
      <rPr>
        <sz val="7"/>
        <rFont val="Arial"/>
        <family val="2"/>
      </rPr>
      <t>plover spp.</t>
    </r>
  </si>
  <si>
    <t>PLUVI</t>
  </si>
  <si>
    <r>
      <t xml:space="preserve">Grey Plover </t>
    </r>
    <r>
      <rPr>
        <i/>
        <sz val="7"/>
        <rFont val="Arial"/>
        <family val="2"/>
      </rPr>
      <t>Pluvialis squatarola</t>
    </r>
  </si>
  <si>
    <t>PLUSQ</t>
  </si>
  <si>
    <r>
      <t xml:space="preserve">Ringed Plover </t>
    </r>
    <r>
      <rPr>
        <i/>
        <sz val="7"/>
        <rFont val="Arial"/>
        <family val="2"/>
      </rPr>
      <t>Charadrius hiaticula</t>
    </r>
  </si>
  <si>
    <t>CHAHI</t>
  </si>
  <si>
    <r>
      <t xml:space="preserve">Kittlitz’s Plover </t>
    </r>
    <r>
      <rPr>
        <i/>
        <sz val="7"/>
        <rFont val="Arial"/>
        <family val="2"/>
      </rPr>
      <t>Charadrius pecuarius</t>
    </r>
  </si>
  <si>
    <t>CHAPE</t>
  </si>
  <si>
    <r>
      <t xml:space="preserve">Three-banded Plover </t>
    </r>
    <r>
      <rPr>
        <i/>
        <sz val="7"/>
        <rFont val="Arial"/>
        <family val="2"/>
      </rPr>
      <t>Charadrius tricollaris</t>
    </r>
  </si>
  <si>
    <t>CHATR</t>
  </si>
  <si>
    <r>
      <t xml:space="preserve">White-fronted Plover </t>
    </r>
    <r>
      <rPr>
        <i/>
        <sz val="7"/>
        <rFont val="Arial"/>
        <family val="2"/>
      </rPr>
      <t>Charadrius marginatus</t>
    </r>
  </si>
  <si>
    <t>CHAMA</t>
  </si>
  <si>
    <r>
      <t xml:space="preserve">Chestnut-banded Plover </t>
    </r>
    <r>
      <rPr>
        <i/>
        <sz val="7"/>
        <rFont val="Arial"/>
        <family val="2"/>
      </rPr>
      <t>Charadrius pallidus</t>
    </r>
  </si>
  <si>
    <t>CHAPA</t>
  </si>
  <si>
    <r>
      <t xml:space="preserve">Mongolian Plover </t>
    </r>
    <r>
      <rPr>
        <i/>
        <sz val="7"/>
        <rFont val="Arial"/>
        <family val="2"/>
      </rPr>
      <t>Charadrius mongolus</t>
    </r>
  </si>
  <si>
    <t>CHAMO</t>
  </si>
  <si>
    <r>
      <t xml:space="preserve">Caspian Plover </t>
    </r>
    <r>
      <rPr>
        <i/>
        <sz val="7"/>
        <rFont val="Arial"/>
        <family val="2"/>
      </rPr>
      <t>Charadrius asiaticus</t>
    </r>
  </si>
  <si>
    <t>CHAAS</t>
  </si>
  <si>
    <r>
      <t xml:space="preserve">Unidentified </t>
    </r>
    <r>
      <rPr>
        <i/>
        <sz val="7"/>
        <rFont val="Arial"/>
        <family val="2"/>
      </rPr>
      <t>Charadrius</t>
    </r>
    <r>
      <rPr>
        <sz val="7"/>
        <rFont val="Arial"/>
        <family val="2"/>
      </rPr>
      <t xml:space="preserve"> plovers </t>
    </r>
    <r>
      <rPr>
        <i/>
        <sz val="7"/>
        <rFont val="Arial"/>
        <family val="2"/>
      </rPr>
      <t>Charadrius spp.</t>
    </r>
  </si>
  <si>
    <t>CHARA</t>
  </si>
  <si>
    <r>
      <t xml:space="preserve">Black-tailed Godwit </t>
    </r>
    <r>
      <rPr>
        <i/>
        <sz val="7"/>
        <rFont val="Arial"/>
        <family val="2"/>
      </rPr>
      <t>Limosa limosa</t>
    </r>
  </si>
  <si>
    <t>LIMLI</t>
  </si>
  <si>
    <r>
      <t xml:space="preserve">Bar-tailed Godwit </t>
    </r>
    <r>
      <rPr>
        <i/>
        <sz val="7"/>
        <rFont val="Arial"/>
        <family val="2"/>
      </rPr>
      <t>Limosa lapponica</t>
    </r>
  </si>
  <si>
    <t>LIMLA</t>
  </si>
  <si>
    <r>
      <t xml:space="preserve">Whimbrel </t>
    </r>
    <r>
      <rPr>
        <i/>
        <sz val="7"/>
        <rFont val="Arial"/>
        <family val="2"/>
      </rPr>
      <t>Numenius phaeopus</t>
    </r>
  </si>
  <si>
    <t>NUMPH</t>
  </si>
  <si>
    <r>
      <t xml:space="preserve">Curlew </t>
    </r>
    <r>
      <rPr>
        <i/>
        <sz val="7"/>
        <rFont val="Arial"/>
        <family val="2"/>
      </rPr>
      <t>Numenius arquata</t>
    </r>
  </si>
  <si>
    <t>NUMAR</t>
  </si>
  <si>
    <r>
      <t xml:space="preserve">Marsh Sandpiper </t>
    </r>
    <r>
      <rPr>
        <i/>
        <sz val="7"/>
        <rFont val="Arial"/>
        <family val="2"/>
      </rPr>
      <t>Tringa stagnatilis</t>
    </r>
  </si>
  <si>
    <t>TRIST</t>
  </si>
  <si>
    <r>
      <t xml:space="preserve">Greenshank </t>
    </r>
    <r>
      <rPr>
        <i/>
        <sz val="7"/>
        <rFont val="Arial"/>
        <family val="2"/>
      </rPr>
      <t>Tringa nebularia</t>
    </r>
  </si>
  <si>
    <t>TRINE</t>
  </si>
  <si>
    <r>
      <t xml:space="preserve">Green Sandpiper </t>
    </r>
    <r>
      <rPr>
        <i/>
        <sz val="7"/>
        <rFont val="Arial"/>
        <family val="2"/>
      </rPr>
      <t>Tringa ochropus</t>
    </r>
  </si>
  <si>
    <t>TRIOC</t>
  </si>
  <si>
    <r>
      <t xml:space="preserve">Wood Sandpiper </t>
    </r>
    <r>
      <rPr>
        <i/>
        <sz val="7"/>
        <rFont val="Arial"/>
        <family val="2"/>
      </rPr>
      <t>Tringa glareola</t>
    </r>
  </si>
  <si>
    <t>TRIGL</t>
  </si>
  <si>
    <r>
      <t xml:space="preserve">Terek Sandpiper </t>
    </r>
    <r>
      <rPr>
        <i/>
        <sz val="7"/>
        <rFont val="Arial"/>
        <family val="2"/>
      </rPr>
      <t>Tringa cinerea</t>
    </r>
  </si>
  <si>
    <t>XENCI</t>
  </si>
  <si>
    <r>
      <t xml:space="preserve">Common Sandpiper </t>
    </r>
    <r>
      <rPr>
        <i/>
        <sz val="7"/>
        <rFont val="Arial"/>
        <family val="2"/>
      </rPr>
      <t>Tringa hypoleucos</t>
    </r>
  </si>
  <si>
    <t>ACTHY</t>
  </si>
  <si>
    <r>
      <t xml:space="preserve">Turnstone </t>
    </r>
    <r>
      <rPr>
        <i/>
        <sz val="7"/>
        <rFont val="Arial"/>
        <family val="2"/>
      </rPr>
      <t>Arenaria interpres</t>
    </r>
  </si>
  <si>
    <t>AREIN</t>
  </si>
  <si>
    <r>
      <t xml:space="preserve">Ethiopian Snipe </t>
    </r>
    <r>
      <rPr>
        <i/>
        <sz val="7"/>
        <rFont val="Arial"/>
        <family val="2"/>
      </rPr>
      <t>Gallinago nigripennis</t>
    </r>
  </si>
  <si>
    <t>GALNI</t>
  </si>
  <si>
    <r>
      <t xml:space="preserve">Great Snipe </t>
    </r>
    <r>
      <rPr>
        <i/>
        <sz val="7"/>
        <rFont val="Arial"/>
        <family val="2"/>
      </rPr>
      <t>Gallinago media</t>
    </r>
  </si>
  <si>
    <t>GALMD</t>
  </si>
  <si>
    <r>
      <t xml:space="preserve">Red Knot </t>
    </r>
    <r>
      <rPr>
        <i/>
        <sz val="7"/>
        <rFont val="Arial"/>
        <family val="2"/>
      </rPr>
      <t>Calidris canutus</t>
    </r>
  </si>
  <si>
    <t>CALCA</t>
  </si>
  <si>
    <r>
      <t xml:space="preserve">Sanderling </t>
    </r>
    <r>
      <rPr>
        <i/>
        <sz val="7"/>
        <rFont val="Arial"/>
        <family val="2"/>
      </rPr>
      <t>Calidris alba</t>
    </r>
  </si>
  <si>
    <t>CALAA</t>
  </si>
  <si>
    <r>
      <t xml:space="preserve">Little Stint </t>
    </r>
    <r>
      <rPr>
        <i/>
        <sz val="7"/>
        <rFont val="Arial"/>
        <family val="2"/>
      </rPr>
      <t>Calidris minuta</t>
    </r>
  </si>
  <si>
    <t>CALMI</t>
  </si>
  <si>
    <r>
      <t xml:space="preserve">Curlew Sandpiper </t>
    </r>
    <r>
      <rPr>
        <i/>
        <sz val="7"/>
        <rFont val="Arial"/>
        <family val="2"/>
      </rPr>
      <t>Calidris ferruginea</t>
    </r>
  </si>
  <si>
    <t>CALFE</t>
  </si>
  <si>
    <r>
      <t xml:space="preserve">Unidentified </t>
    </r>
    <r>
      <rPr>
        <i/>
        <sz val="7"/>
        <rFont val="Arial"/>
        <family val="2"/>
      </rPr>
      <t>Calidris</t>
    </r>
    <r>
      <rPr>
        <sz val="7"/>
        <rFont val="Arial"/>
        <family val="2"/>
      </rPr>
      <t xml:space="preserve"> sandpipers </t>
    </r>
    <r>
      <rPr>
        <i/>
        <sz val="7"/>
        <rFont val="Arial"/>
        <family val="2"/>
      </rPr>
      <t>Calidris spp.</t>
    </r>
  </si>
  <si>
    <t>CALID</t>
  </si>
  <si>
    <r>
      <t xml:space="preserve">Ruff </t>
    </r>
    <r>
      <rPr>
        <i/>
        <sz val="7"/>
        <rFont val="Arial"/>
        <family val="2"/>
      </rPr>
      <t>Philomachus pugnax</t>
    </r>
  </si>
  <si>
    <t>PHIPU</t>
  </si>
  <si>
    <r>
      <t xml:space="preserve">Unidentified waders </t>
    </r>
    <r>
      <rPr>
        <i/>
        <sz val="7"/>
        <rFont val="Arial"/>
        <family val="2"/>
      </rPr>
      <t>Charadrii spp</t>
    </r>
  </si>
  <si>
    <t>WADER</t>
  </si>
  <si>
    <t>GULLS, TERNS &amp; SKIMMER</t>
  </si>
  <si>
    <r>
      <t xml:space="preserve">Kelp Gull </t>
    </r>
    <r>
      <rPr>
        <i/>
        <sz val="7"/>
        <rFont val="Arial"/>
        <family val="2"/>
      </rPr>
      <t>Larus dominicanus</t>
    </r>
  </si>
  <si>
    <t>LARDO</t>
  </si>
  <si>
    <r>
      <t xml:space="preserve">Grey-headed Gull </t>
    </r>
    <r>
      <rPr>
        <i/>
        <sz val="7"/>
        <rFont val="Arial"/>
        <family val="2"/>
      </rPr>
      <t>Larus cirrocephalus</t>
    </r>
  </si>
  <si>
    <t>LARCI</t>
  </si>
  <si>
    <r>
      <t xml:space="preserve">Hartlaub’s Gull </t>
    </r>
    <r>
      <rPr>
        <i/>
        <sz val="7"/>
        <rFont val="Arial"/>
        <family val="2"/>
      </rPr>
      <t>Larus hartlaubii</t>
    </r>
  </si>
  <si>
    <t>LARHA</t>
  </si>
  <si>
    <r>
      <t xml:space="preserve">Unidentified gulls </t>
    </r>
    <r>
      <rPr>
        <i/>
        <sz val="7"/>
        <rFont val="Arial"/>
        <family val="2"/>
      </rPr>
      <t>Larus spp.</t>
    </r>
  </si>
  <si>
    <t>LARUS</t>
  </si>
  <si>
    <r>
      <t xml:space="preserve">Black Tern </t>
    </r>
    <r>
      <rPr>
        <i/>
        <sz val="7"/>
        <rFont val="Arial"/>
        <family val="2"/>
      </rPr>
      <t>Chlidonias niger</t>
    </r>
  </si>
  <si>
    <t>CHLNI</t>
  </si>
  <si>
    <r>
      <t xml:space="preserve">Whiskered Tern </t>
    </r>
    <r>
      <rPr>
        <i/>
        <sz val="7"/>
        <rFont val="Arial"/>
        <family val="2"/>
      </rPr>
      <t>Chlidonias hybridus</t>
    </r>
  </si>
  <si>
    <t>CHLHY</t>
  </si>
  <si>
    <r>
      <t xml:space="preserve">White-winged Black Tern </t>
    </r>
    <r>
      <rPr>
        <i/>
        <sz val="7"/>
        <rFont val="Arial"/>
        <family val="2"/>
      </rPr>
      <t>Chlidonias leucopterus</t>
    </r>
  </si>
  <si>
    <t>CHLLE</t>
  </si>
  <si>
    <r>
      <t xml:space="preserve">Unidentified marsh terns </t>
    </r>
    <r>
      <rPr>
        <i/>
        <sz val="7"/>
        <rFont val="Arial"/>
        <family val="2"/>
      </rPr>
      <t>Chlidonias spp.</t>
    </r>
  </si>
  <si>
    <t>CHLID</t>
  </si>
  <si>
    <r>
      <t xml:space="preserve">Gull-billed Tern </t>
    </r>
    <r>
      <rPr>
        <i/>
        <sz val="7"/>
        <rFont val="Arial"/>
        <family val="2"/>
      </rPr>
      <t>Gelochelidon nilotica</t>
    </r>
  </si>
  <si>
    <t>GELNI</t>
  </si>
  <si>
    <r>
      <t xml:space="preserve">Caspian Tern </t>
    </r>
    <r>
      <rPr>
        <i/>
        <sz val="7"/>
        <rFont val="Arial"/>
        <family val="2"/>
      </rPr>
      <t>Sterna caspia</t>
    </r>
  </si>
  <si>
    <t>STECA</t>
  </si>
  <si>
    <r>
      <t xml:space="preserve">Common Tern </t>
    </r>
    <r>
      <rPr>
        <i/>
        <sz val="7"/>
        <rFont val="Arial"/>
        <family val="2"/>
      </rPr>
      <t>Sterna hirundo</t>
    </r>
  </si>
  <si>
    <t>STEHI</t>
  </si>
  <si>
    <r>
      <t xml:space="preserve">Arctic Tern </t>
    </r>
    <r>
      <rPr>
        <i/>
        <sz val="7"/>
        <rFont val="Arial"/>
        <family val="2"/>
      </rPr>
      <t>Sterna paradisaea</t>
    </r>
  </si>
  <si>
    <t>STEPA</t>
  </si>
  <si>
    <r>
      <t xml:space="preserve">Damara Tern </t>
    </r>
    <r>
      <rPr>
        <i/>
        <sz val="7"/>
        <rFont val="Arial"/>
        <family val="2"/>
      </rPr>
      <t>Sterna balaenarum</t>
    </r>
  </si>
  <si>
    <t>STEBA</t>
  </si>
  <si>
    <r>
      <t xml:space="preserve">Little Tern </t>
    </r>
    <r>
      <rPr>
        <i/>
        <sz val="7"/>
        <rFont val="Arial"/>
        <family val="2"/>
      </rPr>
      <t>Sterna albifrons</t>
    </r>
  </si>
  <si>
    <t>STEAL</t>
  </si>
  <si>
    <r>
      <t xml:space="preserve">Swift Tern </t>
    </r>
    <r>
      <rPr>
        <i/>
        <sz val="7"/>
        <rFont val="Arial"/>
        <family val="2"/>
      </rPr>
      <t>Sterna bergii</t>
    </r>
  </si>
  <si>
    <t>STEBR</t>
  </si>
  <si>
    <r>
      <t xml:space="preserve">Lesser Crested Tern </t>
    </r>
    <r>
      <rPr>
        <i/>
        <sz val="7"/>
        <rFont val="Arial"/>
        <family val="2"/>
      </rPr>
      <t>Sterna bengalensis</t>
    </r>
  </si>
  <si>
    <t>STEBE</t>
  </si>
  <si>
    <r>
      <t xml:space="preserve">Sandwich Tern </t>
    </r>
    <r>
      <rPr>
        <i/>
        <sz val="7"/>
        <rFont val="Arial"/>
        <family val="2"/>
      </rPr>
      <t>Sterna sandvicensis</t>
    </r>
  </si>
  <si>
    <t>STESA</t>
  </si>
  <si>
    <r>
      <t xml:space="preserve">Unidentified </t>
    </r>
    <r>
      <rPr>
        <i/>
        <sz val="7"/>
        <rFont val="Arial"/>
        <family val="2"/>
      </rPr>
      <t>Sterna</t>
    </r>
    <r>
      <rPr>
        <sz val="7"/>
        <rFont val="Arial"/>
        <family val="2"/>
      </rPr>
      <t xml:space="preserve"> terns </t>
    </r>
    <r>
      <rPr>
        <i/>
        <sz val="7"/>
        <rFont val="Arial"/>
        <family val="2"/>
      </rPr>
      <t>Sterna spp.</t>
    </r>
  </si>
  <si>
    <t>STERN</t>
  </si>
  <si>
    <r>
      <t xml:space="preserve">African Skimmer </t>
    </r>
    <r>
      <rPr>
        <i/>
        <sz val="7"/>
        <rFont val="Arial"/>
        <family val="2"/>
      </rPr>
      <t>Rynchops flavirostris</t>
    </r>
  </si>
  <si>
    <t>RYNFL</t>
  </si>
  <si>
    <t>BIRDS OF PREY</t>
  </si>
  <si>
    <r>
      <t xml:space="preserve">Osprey </t>
    </r>
    <r>
      <rPr>
        <i/>
        <sz val="7"/>
        <rFont val="Arial"/>
        <family val="2"/>
      </rPr>
      <t>Pandion haliaetus</t>
    </r>
  </si>
  <si>
    <t>PANHA</t>
  </si>
  <si>
    <r>
      <t xml:space="preserve">African Fish Eagle </t>
    </r>
    <r>
      <rPr>
        <i/>
        <sz val="7"/>
        <rFont val="Arial"/>
        <family val="2"/>
      </rPr>
      <t>Haliaeetus vocifer</t>
    </r>
  </si>
  <si>
    <t>HALVO</t>
  </si>
  <si>
    <r>
      <t xml:space="preserve">African Marsh Harrier </t>
    </r>
    <r>
      <rPr>
        <i/>
        <sz val="7"/>
        <rFont val="Arial"/>
        <family val="2"/>
      </rPr>
      <t>Circus ranivorus</t>
    </r>
  </si>
  <si>
    <t>CIRRA</t>
  </si>
  <si>
    <r>
      <t xml:space="preserve">European Marsh Harrier </t>
    </r>
    <r>
      <rPr>
        <i/>
        <sz val="7"/>
        <rFont val="Arial"/>
        <family val="2"/>
      </rPr>
      <t>Circus aeruginosus</t>
    </r>
  </si>
  <si>
    <t>CIRAE</t>
  </si>
  <si>
    <r>
      <t xml:space="preserve">Montagu's Harrier </t>
    </r>
    <r>
      <rPr>
        <i/>
        <sz val="7"/>
        <rFont val="Arial"/>
        <family val="2"/>
      </rPr>
      <t>Circus pygargus</t>
    </r>
  </si>
  <si>
    <t>CIRPY</t>
  </si>
  <si>
    <r>
      <t xml:space="preserve">Pallid Harrier </t>
    </r>
    <r>
      <rPr>
        <i/>
        <sz val="7"/>
        <rFont val="Arial"/>
        <family val="2"/>
      </rPr>
      <t>Circus macrourus</t>
    </r>
  </si>
  <si>
    <t>CIRMA</t>
  </si>
  <si>
    <r>
      <t xml:space="preserve">Unidentifed harriers </t>
    </r>
    <r>
      <rPr>
        <i/>
        <sz val="7"/>
        <rFont val="Arial"/>
        <family val="2"/>
      </rPr>
      <t>Circus spp.</t>
    </r>
  </si>
  <si>
    <t>CIRCU</t>
  </si>
  <si>
    <r>
      <t xml:space="preserve">Marsh Owl </t>
    </r>
    <r>
      <rPr>
        <i/>
        <sz val="7"/>
        <rFont val="Arial"/>
        <family val="2"/>
      </rPr>
      <t>Asio capensis</t>
    </r>
  </si>
  <si>
    <t>ASICA</t>
  </si>
  <si>
    <t>ADDITIONAL SPECIES</t>
  </si>
  <si>
    <r>
      <t xml:space="preserve">Royal Tern </t>
    </r>
    <r>
      <rPr>
        <i/>
        <sz val="7"/>
        <rFont val="Arial"/>
        <family val="2"/>
      </rPr>
      <t>Sterna maxima</t>
    </r>
  </si>
  <si>
    <r>
      <t xml:space="preserve">Pied Kingfisher </t>
    </r>
    <r>
      <rPr>
        <i/>
        <sz val="7"/>
        <rFont val="Arial"/>
        <family val="2"/>
      </rPr>
      <t>Ceryle rudis</t>
    </r>
  </si>
  <si>
    <t>Giant Kingfisher</t>
  </si>
  <si>
    <t>Malachite Kingfisher</t>
  </si>
  <si>
    <t>Grey-headed Kingfisher</t>
  </si>
  <si>
    <t>Striped Crake</t>
  </si>
  <si>
    <r>
      <t xml:space="preserve">Red-necked Phalarope  </t>
    </r>
    <r>
      <rPr>
        <i/>
        <sz val="7"/>
        <rFont val="Arial"/>
        <family val="2"/>
      </rPr>
      <t>Phalaropus lobatus</t>
    </r>
  </si>
  <si>
    <r>
      <t xml:space="preserve"> Eurasian Oystercatcher  </t>
    </r>
    <r>
      <rPr>
        <i/>
        <sz val="7"/>
        <rFont val="Arial"/>
        <family val="2"/>
      </rPr>
      <t>Haematopus ostralegus</t>
    </r>
  </si>
  <si>
    <t>TOTALS</t>
  </si>
  <si>
    <t>SPECIES</t>
  </si>
  <si>
    <t>Franklin's Gull</t>
  </si>
  <si>
    <t>Redshank</t>
  </si>
  <si>
    <t>TOTAL</t>
  </si>
  <si>
    <t>Avg</t>
  </si>
  <si>
    <t>Std Dev</t>
  </si>
  <si>
    <t>Mongolian Plover</t>
  </si>
  <si>
    <t>Average</t>
  </si>
  <si>
    <t>Summer</t>
  </si>
  <si>
    <t>Winter</t>
  </si>
  <si>
    <t>Median</t>
  </si>
  <si>
    <t>Min</t>
  </si>
  <si>
    <t>Max</t>
  </si>
  <si>
    <t>&gt;30%</t>
  </si>
  <si>
    <t>&gt;50%</t>
  </si>
  <si>
    <t>Habitat: Larger pans, vleis and dams, usually with emergent aquatic vegetation around shoreline; rarely at sea.</t>
  </si>
  <si>
    <t>Habitat: Larger pans and vleis inland; often marine on W coast when not breeding.</t>
  </si>
  <si>
    <t>Dams, lakes, slow-flowing streams, usually with some emergent aquatic vegetation, or overhanging plants; rarely marine on W coast.</t>
  </si>
  <si>
    <t>Habitat: Reedbeds, marshes, marginal vegetation of lakes, rivers, pans and sewage ponds.</t>
  </si>
  <si>
    <t>Habitat: Almost any inland waters, especially with floatingwater plants like Potamogeton; less commonly on rivers and coastal lagoons.</t>
  </si>
  <si>
    <t>DATE</t>
  </si>
  <si>
    <t>Date</t>
  </si>
  <si>
    <t>Source</t>
  </si>
  <si>
    <t>Count No.</t>
  </si>
  <si>
    <t>Comments</t>
  </si>
  <si>
    <t>Berry &amp; Berry 1975</t>
  </si>
  <si>
    <t>Prozesky 1963</t>
  </si>
  <si>
    <t>Only northern wetland counted.  Includes non-wetland species.</t>
  </si>
  <si>
    <t>Underhill &amp; Whitelaw 1977</t>
  </si>
  <si>
    <t>This study.</t>
  </si>
  <si>
    <t>Only northern wetland and parts of mudflats counted.  Excluded cormorants.</t>
  </si>
  <si>
    <t>No. of Birds</t>
  </si>
  <si>
    <t>No. of Species</t>
  </si>
  <si>
    <t>Whitelaw 1978</t>
  </si>
  <si>
    <t>Only mudflats counted.</t>
  </si>
  <si>
    <t>??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</si>
</sst>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yyyy"/>
  </numFmts>
  <fonts count="25">
    <font>
      <sz val="10"/>
      <name val="Arial"/>
      <family val="0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b/>
      <sz val="10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z val="8.5"/>
      <name val="Arial"/>
      <family val="2"/>
    </font>
    <font>
      <b/>
      <i/>
      <sz val="8"/>
      <name val="Arial"/>
      <family val="0"/>
    </font>
    <font>
      <i/>
      <sz val="8"/>
      <name val="Arial"/>
      <family val="2"/>
    </font>
    <font>
      <b/>
      <sz val="10.7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/>
      <right style="thin">
        <color indexed="22"/>
      </right>
      <top style="thick"/>
      <bottom style="thin"/>
    </border>
    <border>
      <left style="thin">
        <color indexed="22"/>
      </left>
      <right style="thin">
        <color indexed="22"/>
      </right>
      <top style="thick"/>
      <bottom style="thin"/>
    </border>
    <border>
      <left style="thin">
        <color indexed="22"/>
      </left>
      <right style="thick"/>
      <top style="thick"/>
      <bottom style="thin"/>
    </border>
    <border>
      <left style="thick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ck"/>
      <top style="thin"/>
      <bottom style="thin"/>
    </border>
    <border>
      <left style="thick"/>
      <right style="thin">
        <color indexed="22"/>
      </right>
      <top style="thin"/>
      <bottom style="thick"/>
    </border>
    <border>
      <left style="thin">
        <color indexed="22"/>
      </left>
      <right style="thin">
        <color indexed="22"/>
      </right>
      <top style="thin"/>
      <bottom style="thick"/>
    </border>
    <border>
      <left style="thin">
        <color indexed="22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5" fontId="7" fillId="0" borderId="0" xfId="0" applyNumberFormat="1" applyFont="1" applyAlignment="1">
      <alignment horizontal="center"/>
    </xf>
    <xf numFmtId="15" fontId="0" fillId="0" borderId="0" xfId="0" applyNumberFormat="1" applyFont="1" applyAlignment="1" quotePrefix="1">
      <alignment horizontal="center"/>
    </xf>
    <xf numFmtId="15" fontId="0" fillId="0" borderId="0" xfId="0" applyNumberFormat="1" applyFont="1" applyFill="1" applyAlignment="1" quotePrefix="1">
      <alignment horizontal="center"/>
    </xf>
    <xf numFmtId="15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Font="1" applyAlignment="1">
      <alignment horizontal="center"/>
    </xf>
    <xf numFmtId="0" fontId="0" fillId="2" borderId="0" xfId="0" applyFill="1" applyAlignment="1" quotePrefix="1">
      <alignment/>
    </xf>
    <xf numFmtId="0" fontId="0" fillId="3" borderId="0" xfId="0" applyFill="1" applyAlignment="1" quotePrefix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15" fontId="0" fillId="0" borderId="1" xfId="0" applyNumberFormat="1" applyFont="1" applyBorder="1" applyAlignment="1" quotePrefix="1">
      <alignment horizontal="center" textRotation="90"/>
    </xf>
    <xf numFmtId="15" fontId="0" fillId="0" borderId="1" xfId="0" applyNumberFormat="1" applyFont="1" applyFill="1" applyBorder="1" applyAlignment="1" quotePrefix="1">
      <alignment horizontal="center" textRotation="90"/>
    </xf>
    <xf numFmtId="15" fontId="0" fillId="0" borderId="1" xfId="0" applyNumberFormat="1" applyFont="1" applyBorder="1" applyAlignment="1">
      <alignment horizontal="center" textRotation="90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NumberFormat="1" applyFont="1" applyBorder="1" applyAlignment="1" quotePrefix="1">
      <alignment/>
    </xf>
    <xf numFmtId="0" fontId="5" fillId="0" borderId="1" xfId="0" applyFont="1" applyBorder="1" applyAlignment="1">
      <alignment/>
    </xf>
    <xf numFmtId="0" fontId="21" fillId="0" borderId="2" xfId="0" applyFont="1" applyBorder="1" applyAlignment="1">
      <alignment horizontal="center" textRotation="90"/>
    </xf>
    <xf numFmtId="0" fontId="21" fillId="0" borderId="3" xfId="0" applyFont="1" applyBorder="1" applyAlignment="1">
      <alignment horizontal="center" textRotation="90"/>
    </xf>
    <xf numFmtId="0" fontId="21" fillId="0" borderId="4" xfId="0" applyFont="1" applyBorder="1" applyAlignment="1">
      <alignment horizontal="center" textRotation="90"/>
    </xf>
    <xf numFmtId="15" fontId="6" fillId="0" borderId="5" xfId="0" applyNumberFormat="1" applyFont="1" applyBorder="1" applyAlignment="1" quotePrefix="1">
      <alignment horizontal="center"/>
    </xf>
    <xf numFmtId="0" fontId="6" fillId="0" borderId="6" xfId="0" applyFont="1" applyBorder="1" applyAlignment="1">
      <alignment/>
    </xf>
    <xf numFmtId="10" fontId="6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22" fillId="0" borderId="7" xfId="0" applyFont="1" applyBorder="1" applyAlignment="1">
      <alignment/>
    </xf>
    <xf numFmtId="15" fontId="6" fillId="0" borderId="5" xfId="0" applyNumberFormat="1" applyFont="1" applyFill="1" applyBorder="1" applyAlignment="1" quotePrefix="1">
      <alignment horizontal="center"/>
    </xf>
    <xf numFmtId="15" fontId="6" fillId="0" borderId="5" xfId="0" applyNumberFormat="1" applyFont="1" applyBorder="1" applyAlignment="1">
      <alignment/>
    </xf>
    <xf numFmtId="15" fontId="6" fillId="0" borderId="5" xfId="0" applyNumberFormat="1" applyFont="1" applyBorder="1" applyAlignment="1">
      <alignment horizontal="center"/>
    </xf>
    <xf numFmtId="15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0" fontId="6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22" fillId="0" borderId="10" xfId="0" applyFont="1" applyBorder="1" applyAlignment="1">
      <alignment/>
    </xf>
    <xf numFmtId="15" fontId="0" fillId="0" borderId="1" xfId="0" applyNumberFormat="1" applyFont="1" applyBorder="1" applyAlignment="1" quotePrefix="1">
      <alignment/>
    </xf>
    <xf numFmtId="15" fontId="0" fillId="0" borderId="1" xfId="0" applyNumberFormat="1" applyFont="1" applyFill="1" applyBorder="1" applyAlignment="1" quotePrefix="1">
      <alignment/>
    </xf>
    <xf numFmtId="15" fontId="0" fillId="0" borderId="1" xfId="0" applyNumberFormat="1" applyFont="1" applyBorder="1" applyAlignment="1">
      <alignment/>
    </xf>
    <xf numFmtId="17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0" fontId="21" fillId="0" borderId="3" xfId="0" applyFont="1" applyBorder="1" applyAlignment="1">
      <alignment horizontal="center" textRotation="90"/>
    </xf>
    <xf numFmtId="0" fontId="21" fillId="0" borderId="3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Summaries!$R$1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Summaries!$A$2:$A$56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Summaries!$R$2:$R$56</c:f>
              <c:numCache>
                <c:ptCount val="55"/>
                <c:pt idx="0">
                  <c:v>25657</c:v>
                </c:pt>
                <c:pt idx="1">
                  <c:v>4640</c:v>
                </c:pt>
                <c:pt idx="2">
                  <c:v>18662</c:v>
                </c:pt>
                <c:pt idx="3">
                  <c:v>3624</c:v>
                </c:pt>
                <c:pt idx="4">
                  <c:v>176917</c:v>
                </c:pt>
                <c:pt idx="5">
                  <c:v>16266</c:v>
                </c:pt>
                <c:pt idx="6">
                  <c:v>35758</c:v>
                </c:pt>
                <c:pt idx="7">
                  <c:v>44060</c:v>
                </c:pt>
                <c:pt idx="8">
                  <c:v>60720</c:v>
                </c:pt>
                <c:pt idx="9">
                  <c:v>34447</c:v>
                </c:pt>
                <c:pt idx="10">
                  <c:v>2218</c:v>
                </c:pt>
                <c:pt idx="11">
                  <c:v>84898</c:v>
                </c:pt>
                <c:pt idx="12">
                  <c:v>16254</c:v>
                </c:pt>
                <c:pt idx="13">
                  <c:v>38188</c:v>
                </c:pt>
                <c:pt idx="14">
                  <c:v>1397</c:v>
                </c:pt>
                <c:pt idx="15">
                  <c:v>18498</c:v>
                </c:pt>
                <c:pt idx="16">
                  <c:v>39043</c:v>
                </c:pt>
                <c:pt idx="17">
                  <c:v>29089</c:v>
                </c:pt>
                <c:pt idx="18">
                  <c:v>32122</c:v>
                </c:pt>
                <c:pt idx="19">
                  <c:v>53956</c:v>
                </c:pt>
                <c:pt idx="20">
                  <c:v>20334</c:v>
                </c:pt>
                <c:pt idx="21">
                  <c:v>44897</c:v>
                </c:pt>
                <c:pt idx="22">
                  <c:v>46509</c:v>
                </c:pt>
                <c:pt idx="23">
                  <c:v>26179</c:v>
                </c:pt>
                <c:pt idx="24">
                  <c:v>19768</c:v>
                </c:pt>
                <c:pt idx="25">
                  <c:v>236105</c:v>
                </c:pt>
                <c:pt idx="26">
                  <c:v>45839</c:v>
                </c:pt>
                <c:pt idx="27">
                  <c:v>28637</c:v>
                </c:pt>
                <c:pt idx="28">
                  <c:v>98136</c:v>
                </c:pt>
                <c:pt idx="29">
                  <c:v>121445</c:v>
                </c:pt>
                <c:pt idx="30">
                  <c:v>139554</c:v>
                </c:pt>
                <c:pt idx="31">
                  <c:v>54593</c:v>
                </c:pt>
                <c:pt idx="32">
                  <c:v>22973</c:v>
                </c:pt>
                <c:pt idx="33">
                  <c:v>112762</c:v>
                </c:pt>
                <c:pt idx="34">
                  <c:v>111493</c:v>
                </c:pt>
                <c:pt idx="35">
                  <c:v>79323</c:v>
                </c:pt>
                <c:pt idx="36">
                  <c:v>65013</c:v>
                </c:pt>
                <c:pt idx="37">
                  <c:v>39974</c:v>
                </c:pt>
                <c:pt idx="38">
                  <c:v>6305</c:v>
                </c:pt>
                <c:pt idx="39">
                  <c:v>315610</c:v>
                </c:pt>
                <c:pt idx="40">
                  <c:v>29625</c:v>
                </c:pt>
                <c:pt idx="41">
                  <c:v>84241</c:v>
                </c:pt>
                <c:pt idx="42">
                  <c:v>78811</c:v>
                </c:pt>
                <c:pt idx="43">
                  <c:v>84853</c:v>
                </c:pt>
                <c:pt idx="44">
                  <c:v>76070</c:v>
                </c:pt>
                <c:pt idx="45">
                  <c:v>91856</c:v>
                </c:pt>
                <c:pt idx="46">
                  <c:v>76594</c:v>
                </c:pt>
                <c:pt idx="47">
                  <c:v>202081</c:v>
                </c:pt>
                <c:pt idx="48">
                  <c:v>52299</c:v>
                </c:pt>
                <c:pt idx="49">
                  <c:v>64890</c:v>
                </c:pt>
                <c:pt idx="50">
                  <c:v>401806</c:v>
                </c:pt>
                <c:pt idx="51">
                  <c:v>75784</c:v>
                </c:pt>
                <c:pt idx="52">
                  <c:v>52763</c:v>
                </c:pt>
                <c:pt idx="53">
                  <c:v>55241</c:v>
                </c:pt>
                <c:pt idx="54">
                  <c:v>73720</c:v>
                </c:pt>
              </c:numCache>
            </c:numRef>
          </c:val>
        </c:ser>
        <c:axId val="41929782"/>
        <c:axId val="41823719"/>
      </c:barChart>
      <c:lineChart>
        <c:grouping val="standard"/>
        <c:varyColors val="0"/>
        <c:ser>
          <c:idx val="0"/>
          <c:order val="1"/>
          <c:tx>
            <c:strRef>
              <c:f>Summaries!$S$1</c:f>
              <c:strCache>
                <c:ptCount val="1"/>
                <c:pt idx="0">
                  <c:v>SPECIES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Summaries!$S$2:$S$56</c:f>
              <c:numCache>
                <c:ptCount val="55"/>
                <c:pt idx="0">
                  <c:v>33</c:v>
                </c:pt>
                <c:pt idx="1">
                  <c:v>38</c:v>
                </c:pt>
                <c:pt idx="2">
                  <c:v>25</c:v>
                </c:pt>
                <c:pt idx="3">
                  <c:v>32</c:v>
                </c:pt>
                <c:pt idx="4">
                  <c:v>45</c:v>
                </c:pt>
                <c:pt idx="5">
                  <c:v>37</c:v>
                </c:pt>
                <c:pt idx="6">
                  <c:v>35</c:v>
                </c:pt>
                <c:pt idx="7">
                  <c:v>44</c:v>
                </c:pt>
                <c:pt idx="8">
                  <c:v>42</c:v>
                </c:pt>
                <c:pt idx="9">
                  <c:v>52</c:v>
                </c:pt>
                <c:pt idx="10">
                  <c:v>40</c:v>
                </c:pt>
                <c:pt idx="11">
                  <c:v>45</c:v>
                </c:pt>
                <c:pt idx="12">
                  <c:v>42</c:v>
                </c:pt>
                <c:pt idx="13">
                  <c:v>41</c:v>
                </c:pt>
                <c:pt idx="14">
                  <c:v>18</c:v>
                </c:pt>
                <c:pt idx="15">
                  <c:v>40</c:v>
                </c:pt>
                <c:pt idx="16">
                  <c:v>40</c:v>
                </c:pt>
                <c:pt idx="17">
                  <c:v>39</c:v>
                </c:pt>
                <c:pt idx="18">
                  <c:v>40</c:v>
                </c:pt>
                <c:pt idx="19">
                  <c:v>39</c:v>
                </c:pt>
                <c:pt idx="20">
                  <c:v>28</c:v>
                </c:pt>
                <c:pt idx="21">
                  <c:v>39</c:v>
                </c:pt>
                <c:pt idx="22">
                  <c:v>40</c:v>
                </c:pt>
                <c:pt idx="23">
                  <c:v>27</c:v>
                </c:pt>
                <c:pt idx="24">
                  <c:v>40</c:v>
                </c:pt>
                <c:pt idx="25">
                  <c:v>48</c:v>
                </c:pt>
                <c:pt idx="26">
                  <c:v>33</c:v>
                </c:pt>
                <c:pt idx="27">
                  <c:v>38</c:v>
                </c:pt>
                <c:pt idx="28">
                  <c:v>37</c:v>
                </c:pt>
                <c:pt idx="29">
                  <c:v>43</c:v>
                </c:pt>
                <c:pt idx="30">
                  <c:v>42</c:v>
                </c:pt>
                <c:pt idx="31">
                  <c:v>42</c:v>
                </c:pt>
                <c:pt idx="32">
                  <c:v>23</c:v>
                </c:pt>
                <c:pt idx="33">
                  <c:v>36</c:v>
                </c:pt>
                <c:pt idx="34">
                  <c:v>40</c:v>
                </c:pt>
                <c:pt idx="35">
                  <c:v>26</c:v>
                </c:pt>
                <c:pt idx="36">
                  <c:v>39</c:v>
                </c:pt>
                <c:pt idx="37">
                  <c:v>31</c:v>
                </c:pt>
                <c:pt idx="38">
                  <c:v>42</c:v>
                </c:pt>
                <c:pt idx="39">
                  <c:v>45</c:v>
                </c:pt>
                <c:pt idx="40">
                  <c:v>14</c:v>
                </c:pt>
                <c:pt idx="41">
                  <c:v>45</c:v>
                </c:pt>
                <c:pt idx="42">
                  <c:v>42</c:v>
                </c:pt>
                <c:pt idx="43">
                  <c:v>42</c:v>
                </c:pt>
                <c:pt idx="44">
                  <c:v>43</c:v>
                </c:pt>
                <c:pt idx="45">
                  <c:v>39</c:v>
                </c:pt>
                <c:pt idx="46">
                  <c:v>42</c:v>
                </c:pt>
                <c:pt idx="47">
                  <c:v>41</c:v>
                </c:pt>
                <c:pt idx="48">
                  <c:v>36</c:v>
                </c:pt>
                <c:pt idx="49">
                  <c:v>39</c:v>
                </c:pt>
                <c:pt idx="50">
                  <c:v>43</c:v>
                </c:pt>
                <c:pt idx="51">
                  <c:v>38</c:v>
                </c:pt>
                <c:pt idx="52">
                  <c:v>43</c:v>
                </c:pt>
                <c:pt idx="53">
                  <c:v>36</c:v>
                </c:pt>
                <c:pt idx="54">
                  <c:v>39</c:v>
                </c:pt>
              </c:numCache>
            </c:numRef>
          </c:val>
          <c:smooth val="0"/>
        </c:ser>
        <c:axId val="40869152"/>
        <c:axId val="32278049"/>
      </c:lineChart>
      <c:cat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3719"/>
        <c:crosses val="autoZero"/>
        <c:auto val="0"/>
        <c:lblOffset val="100"/>
        <c:tickLblSkip val="1"/>
        <c:noMultiLvlLbl val="0"/>
      </c:catAx>
      <c:valAx>
        <c:axId val="4182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29782"/>
        <c:crossesAt val="1"/>
        <c:crossBetween val="between"/>
        <c:dispUnits/>
      </c:valAx>
      <c:catAx>
        <c:axId val="40869152"/>
        <c:scaling>
          <c:orientation val="minMax"/>
        </c:scaling>
        <c:axPos val="b"/>
        <c:delete val="1"/>
        <c:majorTickMark val="in"/>
        <c:minorTickMark val="none"/>
        <c:tickLblPos val="nextTo"/>
        <c:crossAx val="32278049"/>
        <c:crosses val="autoZero"/>
        <c:auto val="0"/>
        <c:lblOffset val="100"/>
        <c:tickLblSkip val="1"/>
        <c:noMultiLvlLbl val="0"/>
      </c:catAx>
      <c:valAx>
        <c:axId val="322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69152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Grey Heron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Counts!$A$23</c:f>
              <c:strCache>
                <c:ptCount val="1"/>
                <c:pt idx="0">
                  <c:v>Grey Heron Ardea cinerea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Counts!$C$2:$BE$2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Counts!$C$23:$BE$23</c:f>
              <c:numCache>
                <c:ptCount val="55"/>
                <c:pt idx="0">
                  <c:v>18</c:v>
                </c:pt>
                <c:pt idx="1">
                  <c:v>38</c:v>
                </c:pt>
                <c:pt idx="2">
                  <c:v>2</c:v>
                </c:pt>
                <c:pt idx="3">
                  <c:v>58</c:v>
                </c:pt>
                <c:pt idx="4">
                  <c:v>25</c:v>
                </c:pt>
                <c:pt idx="5">
                  <c:v>75</c:v>
                </c:pt>
                <c:pt idx="6">
                  <c:v>22</c:v>
                </c:pt>
                <c:pt idx="7">
                  <c:v>38</c:v>
                </c:pt>
                <c:pt idx="8">
                  <c:v>94</c:v>
                </c:pt>
                <c:pt idx="9">
                  <c:v>144</c:v>
                </c:pt>
                <c:pt idx="10">
                  <c:v>32</c:v>
                </c:pt>
                <c:pt idx="11">
                  <c:v>192</c:v>
                </c:pt>
                <c:pt idx="12">
                  <c:v>92</c:v>
                </c:pt>
                <c:pt idx="13">
                  <c:v>63</c:v>
                </c:pt>
                <c:pt idx="15">
                  <c:v>32</c:v>
                </c:pt>
                <c:pt idx="16">
                  <c:v>58</c:v>
                </c:pt>
                <c:pt idx="17">
                  <c:v>112</c:v>
                </c:pt>
                <c:pt idx="18">
                  <c:v>38</c:v>
                </c:pt>
                <c:pt idx="19">
                  <c:v>30</c:v>
                </c:pt>
                <c:pt idx="20">
                  <c:v>25</c:v>
                </c:pt>
                <c:pt idx="21">
                  <c:v>25</c:v>
                </c:pt>
                <c:pt idx="22">
                  <c:v>31</c:v>
                </c:pt>
                <c:pt idx="23">
                  <c:v>17</c:v>
                </c:pt>
                <c:pt idx="24">
                  <c:v>31</c:v>
                </c:pt>
                <c:pt idx="25">
                  <c:v>20</c:v>
                </c:pt>
                <c:pt idx="26">
                  <c:v>13</c:v>
                </c:pt>
                <c:pt idx="27">
                  <c:v>8</c:v>
                </c:pt>
                <c:pt idx="28">
                  <c:v>3</c:v>
                </c:pt>
                <c:pt idx="29">
                  <c:v>53</c:v>
                </c:pt>
                <c:pt idx="30">
                  <c:v>41</c:v>
                </c:pt>
                <c:pt idx="31">
                  <c:v>27</c:v>
                </c:pt>
                <c:pt idx="33">
                  <c:v>20</c:v>
                </c:pt>
                <c:pt idx="34">
                  <c:v>26</c:v>
                </c:pt>
                <c:pt idx="36">
                  <c:v>67</c:v>
                </c:pt>
                <c:pt idx="37">
                  <c:v>33</c:v>
                </c:pt>
                <c:pt idx="38">
                  <c:v>29</c:v>
                </c:pt>
                <c:pt idx="39">
                  <c:v>32</c:v>
                </c:pt>
                <c:pt idx="41">
                  <c:v>35</c:v>
                </c:pt>
                <c:pt idx="42">
                  <c:v>33</c:v>
                </c:pt>
                <c:pt idx="43">
                  <c:v>41</c:v>
                </c:pt>
                <c:pt idx="44">
                  <c:v>40</c:v>
                </c:pt>
                <c:pt idx="45">
                  <c:v>57</c:v>
                </c:pt>
                <c:pt idx="46">
                  <c:v>31</c:v>
                </c:pt>
                <c:pt idx="47">
                  <c:v>48</c:v>
                </c:pt>
                <c:pt idx="48">
                  <c:v>9</c:v>
                </c:pt>
                <c:pt idx="49">
                  <c:v>40</c:v>
                </c:pt>
                <c:pt idx="50">
                  <c:v>52</c:v>
                </c:pt>
                <c:pt idx="51">
                  <c:v>61</c:v>
                </c:pt>
                <c:pt idx="52">
                  <c:v>43</c:v>
                </c:pt>
                <c:pt idx="53">
                  <c:v>5</c:v>
                </c:pt>
                <c:pt idx="54">
                  <c:v>17</c:v>
                </c:pt>
              </c:numCache>
            </c:numRef>
          </c:val>
          <c:smooth val="0"/>
        </c:ser>
        <c:marker val="1"/>
        <c:axId val="46939684"/>
        <c:axId val="19803973"/>
      </c:lineChart>
      <c:catAx>
        <c:axId val="4693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803973"/>
        <c:crosses val="autoZero"/>
        <c:auto val="0"/>
        <c:lblOffset val="100"/>
        <c:noMultiLvlLbl val="0"/>
      </c:catAx>
      <c:valAx>
        <c:axId val="19803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9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Little Egret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Counts!$A$31</c:f>
              <c:strCache>
                <c:ptCount val="1"/>
                <c:pt idx="0">
                  <c:v>Little Egret Egretta garzetta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Counts!$C$2:$BE$2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Counts!$C$31:$BE$31</c:f>
              <c:numCache>
                <c:ptCount val="55"/>
                <c:pt idx="0">
                  <c:v>19</c:v>
                </c:pt>
                <c:pt idx="1">
                  <c:v>28</c:v>
                </c:pt>
                <c:pt idx="3">
                  <c:v>3</c:v>
                </c:pt>
                <c:pt idx="4">
                  <c:v>247</c:v>
                </c:pt>
                <c:pt idx="5">
                  <c:v>43</c:v>
                </c:pt>
                <c:pt idx="6">
                  <c:v>11</c:v>
                </c:pt>
                <c:pt idx="7">
                  <c:v>31</c:v>
                </c:pt>
                <c:pt idx="8">
                  <c:v>31</c:v>
                </c:pt>
                <c:pt idx="9">
                  <c:v>19</c:v>
                </c:pt>
                <c:pt idx="10">
                  <c:v>3</c:v>
                </c:pt>
                <c:pt idx="11">
                  <c:v>88</c:v>
                </c:pt>
                <c:pt idx="12">
                  <c:v>8</c:v>
                </c:pt>
                <c:pt idx="13">
                  <c:v>67</c:v>
                </c:pt>
                <c:pt idx="15">
                  <c:v>13</c:v>
                </c:pt>
                <c:pt idx="16">
                  <c:v>13</c:v>
                </c:pt>
                <c:pt idx="17">
                  <c:v>86</c:v>
                </c:pt>
                <c:pt idx="18">
                  <c:v>38</c:v>
                </c:pt>
                <c:pt idx="19">
                  <c:v>43</c:v>
                </c:pt>
                <c:pt idx="20">
                  <c:v>28</c:v>
                </c:pt>
                <c:pt idx="21">
                  <c:v>25</c:v>
                </c:pt>
                <c:pt idx="22">
                  <c:v>12</c:v>
                </c:pt>
                <c:pt idx="23">
                  <c:v>53</c:v>
                </c:pt>
                <c:pt idx="24">
                  <c:v>65</c:v>
                </c:pt>
                <c:pt idx="25">
                  <c:v>44</c:v>
                </c:pt>
                <c:pt idx="26">
                  <c:v>7</c:v>
                </c:pt>
                <c:pt idx="27">
                  <c:v>4</c:v>
                </c:pt>
                <c:pt idx="29">
                  <c:v>17</c:v>
                </c:pt>
                <c:pt idx="30">
                  <c:v>36</c:v>
                </c:pt>
                <c:pt idx="31">
                  <c:v>88</c:v>
                </c:pt>
                <c:pt idx="32">
                  <c:v>1</c:v>
                </c:pt>
                <c:pt idx="33">
                  <c:v>5</c:v>
                </c:pt>
                <c:pt idx="34">
                  <c:v>22</c:v>
                </c:pt>
                <c:pt idx="35">
                  <c:v>2</c:v>
                </c:pt>
                <c:pt idx="36">
                  <c:v>235</c:v>
                </c:pt>
                <c:pt idx="37">
                  <c:v>8</c:v>
                </c:pt>
                <c:pt idx="38">
                  <c:v>15</c:v>
                </c:pt>
                <c:pt idx="39">
                  <c:v>14</c:v>
                </c:pt>
                <c:pt idx="41">
                  <c:v>16</c:v>
                </c:pt>
                <c:pt idx="42">
                  <c:v>27</c:v>
                </c:pt>
                <c:pt idx="43">
                  <c:v>32</c:v>
                </c:pt>
                <c:pt idx="44">
                  <c:v>6</c:v>
                </c:pt>
                <c:pt idx="45">
                  <c:v>34</c:v>
                </c:pt>
                <c:pt idx="46">
                  <c:v>67</c:v>
                </c:pt>
                <c:pt idx="47">
                  <c:v>12</c:v>
                </c:pt>
                <c:pt idx="48">
                  <c:v>9</c:v>
                </c:pt>
                <c:pt idx="49">
                  <c:v>26</c:v>
                </c:pt>
                <c:pt idx="50">
                  <c:v>52</c:v>
                </c:pt>
                <c:pt idx="51">
                  <c:v>90</c:v>
                </c:pt>
                <c:pt idx="52">
                  <c:v>24</c:v>
                </c:pt>
                <c:pt idx="53">
                  <c:v>43</c:v>
                </c:pt>
                <c:pt idx="54">
                  <c:v>17</c:v>
                </c:pt>
              </c:numCache>
            </c:numRef>
          </c:val>
          <c:smooth val="0"/>
        </c:ser>
        <c:marker val="1"/>
        <c:axId val="44018030"/>
        <c:axId val="60617951"/>
      </c:lineChart>
      <c:catAx>
        <c:axId val="4401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617951"/>
        <c:crosses val="autoZero"/>
        <c:auto val="0"/>
        <c:lblOffset val="100"/>
        <c:noMultiLvlLbl val="0"/>
      </c:catAx>
      <c:valAx>
        <c:axId val="60617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18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Maccoa Duck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6"/>
          <c:order val="0"/>
          <c:tx>
            <c:strRef>
              <c:f>Counts!$A$92</c:f>
              <c:strCache>
                <c:ptCount val="1"/>
                <c:pt idx="0">
                  <c:v>Maccoa Duck Oxyura maccoa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Counts!$C$2:$BE$2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Counts!$C$92:$BE$92</c:f>
              <c:numCache>
                <c:ptCount val="55"/>
                <c:pt idx="0">
                  <c:v>4</c:v>
                </c:pt>
                <c:pt idx="1">
                  <c:v>32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2</c:v>
                </c:pt>
                <c:pt idx="7">
                  <c:v>11</c:v>
                </c:pt>
                <c:pt idx="8">
                  <c:v>4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8">
                  <c:v>12</c:v>
                </c:pt>
                <c:pt idx="19">
                  <c:v>34</c:v>
                </c:pt>
                <c:pt idx="20">
                  <c:v>20</c:v>
                </c:pt>
                <c:pt idx="21">
                  <c:v>15</c:v>
                </c:pt>
                <c:pt idx="22">
                  <c:v>120</c:v>
                </c:pt>
                <c:pt idx="23">
                  <c:v>14</c:v>
                </c:pt>
                <c:pt idx="24">
                  <c:v>44</c:v>
                </c:pt>
                <c:pt idx="25">
                  <c:v>60</c:v>
                </c:pt>
                <c:pt idx="29">
                  <c:v>8</c:v>
                </c:pt>
                <c:pt idx="31">
                  <c:v>60</c:v>
                </c:pt>
                <c:pt idx="34">
                  <c:v>48</c:v>
                </c:pt>
                <c:pt idx="36">
                  <c:v>19</c:v>
                </c:pt>
                <c:pt idx="37">
                  <c:v>19</c:v>
                </c:pt>
                <c:pt idx="38">
                  <c:v>24</c:v>
                </c:pt>
                <c:pt idx="39">
                  <c:v>9</c:v>
                </c:pt>
                <c:pt idx="41">
                  <c:v>34</c:v>
                </c:pt>
                <c:pt idx="42">
                  <c:v>33</c:v>
                </c:pt>
                <c:pt idx="43">
                  <c:v>16</c:v>
                </c:pt>
                <c:pt idx="44">
                  <c:v>25</c:v>
                </c:pt>
                <c:pt idx="45">
                  <c:v>9</c:v>
                </c:pt>
                <c:pt idx="46">
                  <c:v>14</c:v>
                </c:pt>
                <c:pt idx="47">
                  <c:v>19</c:v>
                </c:pt>
                <c:pt idx="49">
                  <c:v>11</c:v>
                </c:pt>
                <c:pt idx="50">
                  <c:v>23</c:v>
                </c:pt>
                <c:pt idx="51">
                  <c:v>1</c:v>
                </c:pt>
                <c:pt idx="52">
                  <c:v>3</c:v>
                </c:pt>
                <c:pt idx="53">
                  <c:v>10</c:v>
                </c:pt>
              </c:numCache>
            </c:numRef>
          </c:val>
          <c:smooth val="0"/>
        </c:ser>
        <c:marker val="1"/>
        <c:axId val="8690648"/>
        <c:axId val="11106969"/>
      </c:lineChart>
      <c:catAx>
        <c:axId val="869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106969"/>
        <c:crosses val="autoZero"/>
        <c:auto val="0"/>
        <c:lblOffset val="100"/>
        <c:noMultiLvlLbl val="0"/>
      </c:catAx>
      <c:valAx>
        <c:axId val="11106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90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'JanJul only'!$R$1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'JanJul only'!$A$2:$A$37</c:f>
              <c:strCache>
                <c:ptCount val="36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33622</c:v>
                </c:pt>
                <c:pt idx="7">
                  <c:v>33784</c:v>
                </c:pt>
                <c:pt idx="8">
                  <c:v>34002</c:v>
                </c:pt>
                <c:pt idx="10">
                  <c:v>34358</c:v>
                </c:pt>
                <c:pt idx="11">
                  <c:v>34542</c:v>
                </c:pt>
                <c:pt idx="12">
                  <c:v>34709</c:v>
                </c:pt>
                <c:pt idx="13">
                  <c:v>34900</c:v>
                </c:pt>
                <c:pt idx="14">
                  <c:v>35099</c:v>
                </c:pt>
                <c:pt idx="15">
                  <c:v>35264</c:v>
                </c:pt>
                <c:pt idx="16">
                  <c:v>35453</c:v>
                </c:pt>
                <c:pt idx="17">
                  <c:v>35628</c:v>
                </c:pt>
                <c:pt idx="18">
                  <c:v>35822</c:v>
                </c:pt>
                <c:pt idx="19">
                  <c:v>35984</c:v>
                </c:pt>
                <c:pt idx="20">
                  <c:v>36174</c:v>
                </c:pt>
                <c:pt idx="21">
                  <c:v>36367</c:v>
                </c:pt>
                <c:pt idx="22">
                  <c:v>36547</c:v>
                </c:pt>
                <c:pt idx="23">
                  <c:v>36732</c:v>
                </c:pt>
                <c:pt idx="24">
                  <c:v>36909</c:v>
                </c:pt>
                <c:pt idx="26">
                  <c:v>37276</c:v>
                </c:pt>
                <c:pt idx="27">
                  <c:v>37462</c:v>
                </c:pt>
                <c:pt idx="28">
                  <c:v>37635</c:v>
                </c:pt>
                <c:pt idx="29">
                  <c:v>37839</c:v>
                </c:pt>
                <c:pt idx="30">
                  <c:v>38013</c:v>
                </c:pt>
                <c:pt idx="31">
                  <c:v>38192</c:v>
                </c:pt>
                <c:pt idx="32">
                  <c:v>38384</c:v>
                </c:pt>
                <c:pt idx="33">
                  <c:v>38559</c:v>
                </c:pt>
                <c:pt idx="34">
                  <c:v>38745</c:v>
                </c:pt>
                <c:pt idx="35">
                  <c:v>38920</c:v>
                </c:pt>
              </c:strCache>
            </c:strRef>
          </c:cat>
          <c:val>
            <c:numRef>
              <c:f>'JanJul only'!$R$2:$R$37</c:f>
              <c:numCache>
                <c:ptCount val="36"/>
                <c:pt idx="0">
                  <c:v>25657</c:v>
                </c:pt>
                <c:pt idx="1">
                  <c:v>4640</c:v>
                </c:pt>
                <c:pt idx="2">
                  <c:v>18662</c:v>
                </c:pt>
                <c:pt idx="3">
                  <c:v>3624</c:v>
                </c:pt>
                <c:pt idx="4">
                  <c:v>176917</c:v>
                </c:pt>
                <c:pt idx="5">
                  <c:v>16266</c:v>
                </c:pt>
                <c:pt idx="6">
                  <c:v>44060</c:v>
                </c:pt>
                <c:pt idx="7">
                  <c:v>60720</c:v>
                </c:pt>
                <c:pt idx="8">
                  <c:v>84898</c:v>
                </c:pt>
                <c:pt idx="10">
                  <c:v>38188</c:v>
                </c:pt>
                <c:pt idx="11">
                  <c:v>18498</c:v>
                </c:pt>
                <c:pt idx="12">
                  <c:v>39043</c:v>
                </c:pt>
                <c:pt idx="13">
                  <c:v>32122</c:v>
                </c:pt>
                <c:pt idx="14">
                  <c:v>53956</c:v>
                </c:pt>
                <c:pt idx="15">
                  <c:v>44897</c:v>
                </c:pt>
                <c:pt idx="16">
                  <c:v>46509</c:v>
                </c:pt>
                <c:pt idx="17">
                  <c:v>19768</c:v>
                </c:pt>
                <c:pt idx="18">
                  <c:v>236105</c:v>
                </c:pt>
                <c:pt idx="19">
                  <c:v>28637</c:v>
                </c:pt>
                <c:pt idx="20">
                  <c:v>121445</c:v>
                </c:pt>
                <c:pt idx="21">
                  <c:v>139554</c:v>
                </c:pt>
                <c:pt idx="22">
                  <c:v>111493</c:v>
                </c:pt>
                <c:pt idx="23">
                  <c:v>39974</c:v>
                </c:pt>
                <c:pt idx="24">
                  <c:v>315610</c:v>
                </c:pt>
                <c:pt idx="26">
                  <c:v>84241</c:v>
                </c:pt>
                <c:pt idx="27">
                  <c:v>84853</c:v>
                </c:pt>
                <c:pt idx="28">
                  <c:v>76070</c:v>
                </c:pt>
                <c:pt idx="29">
                  <c:v>76594</c:v>
                </c:pt>
                <c:pt idx="30">
                  <c:v>202081</c:v>
                </c:pt>
                <c:pt idx="31">
                  <c:v>64890</c:v>
                </c:pt>
                <c:pt idx="32">
                  <c:v>401806</c:v>
                </c:pt>
                <c:pt idx="33">
                  <c:v>52763</c:v>
                </c:pt>
                <c:pt idx="34">
                  <c:v>55241</c:v>
                </c:pt>
                <c:pt idx="35">
                  <c:v>73720</c:v>
                </c:pt>
              </c:numCache>
            </c:numRef>
          </c:val>
        </c:ser>
        <c:axId val="22066986"/>
        <c:axId val="64385147"/>
      </c:barChart>
      <c:lineChart>
        <c:grouping val="standard"/>
        <c:varyColors val="0"/>
        <c:ser>
          <c:idx val="0"/>
          <c:order val="1"/>
          <c:tx>
            <c:strRef>
              <c:f>'JanJul only'!$S$1</c:f>
              <c:strCache>
                <c:ptCount val="1"/>
                <c:pt idx="0">
                  <c:v>SPECIES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Species Trend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'JanJul only'!$S$2:$S$37</c:f>
              <c:numCache>
                <c:ptCount val="36"/>
                <c:pt idx="0">
                  <c:v>33</c:v>
                </c:pt>
                <c:pt idx="1">
                  <c:v>38</c:v>
                </c:pt>
                <c:pt idx="2">
                  <c:v>25</c:v>
                </c:pt>
                <c:pt idx="3">
                  <c:v>32</c:v>
                </c:pt>
                <c:pt idx="4">
                  <c:v>45</c:v>
                </c:pt>
                <c:pt idx="5">
                  <c:v>37</c:v>
                </c:pt>
                <c:pt idx="6">
                  <c:v>44</c:v>
                </c:pt>
                <c:pt idx="7">
                  <c:v>42</c:v>
                </c:pt>
                <c:pt idx="8">
                  <c:v>45</c:v>
                </c:pt>
                <c:pt idx="10">
                  <c:v>41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39</c:v>
                </c:pt>
                <c:pt idx="15">
                  <c:v>39</c:v>
                </c:pt>
                <c:pt idx="16">
                  <c:v>40</c:v>
                </c:pt>
                <c:pt idx="17">
                  <c:v>40</c:v>
                </c:pt>
                <c:pt idx="18">
                  <c:v>48</c:v>
                </c:pt>
                <c:pt idx="19">
                  <c:v>38</c:v>
                </c:pt>
                <c:pt idx="20">
                  <c:v>43</c:v>
                </c:pt>
                <c:pt idx="21">
                  <c:v>42</c:v>
                </c:pt>
                <c:pt idx="22">
                  <c:v>40</c:v>
                </c:pt>
                <c:pt idx="23">
                  <c:v>31</c:v>
                </c:pt>
                <c:pt idx="24">
                  <c:v>45</c:v>
                </c:pt>
                <c:pt idx="26">
                  <c:v>45</c:v>
                </c:pt>
                <c:pt idx="27">
                  <c:v>42</c:v>
                </c:pt>
                <c:pt idx="28">
                  <c:v>43</c:v>
                </c:pt>
                <c:pt idx="29">
                  <c:v>42</c:v>
                </c:pt>
                <c:pt idx="30">
                  <c:v>41</c:v>
                </c:pt>
                <c:pt idx="31">
                  <c:v>39</c:v>
                </c:pt>
                <c:pt idx="32">
                  <c:v>43</c:v>
                </c:pt>
                <c:pt idx="33">
                  <c:v>43</c:v>
                </c:pt>
                <c:pt idx="34">
                  <c:v>36</c:v>
                </c:pt>
                <c:pt idx="35">
                  <c:v>39</c:v>
                </c:pt>
              </c:numCache>
            </c:numRef>
          </c:val>
          <c:smooth val="0"/>
        </c:ser>
        <c:axId val="42595412"/>
        <c:axId val="47814389"/>
      </c:lineChart>
      <c:catAx>
        <c:axId val="2206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 val="autoZero"/>
        <c:auto val="0"/>
        <c:lblOffset val="100"/>
        <c:tickLblSkip val="1"/>
        <c:noMultiLvlLbl val="0"/>
      </c:catAx>
      <c:valAx>
        <c:axId val="64385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66986"/>
        <c:crossesAt val="1"/>
        <c:crossBetween val="between"/>
        <c:dispUnits/>
      </c:valAx>
      <c:catAx>
        <c:axId val="42595412"/>
        <c:scaling>
          <c:orientation val="minMax"/>
        </c:scaling>
        <c:axPos val="b"/>
        <c:delete val="1"/>
        <c:majorTickMark val="in"/>
        <c:minorTickMark val="none"/>
        <c:tickLblPos val="nextTo"/>
        <c:crossAx val="47814389"/>
        <c:crosses val="autoZero"/>
        <c:auto val="0"/>
        <c:lblOffset val="100"/>
        <c:tickLblSkip val="1"/>
        <c:noMultiLvlLbl val="0"/>
      </c:catAx>
      <c:valAx>
        <c:axId val="4781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954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'JanJul only'!$B$1</c:f>
              <c:strCache>
                <c:ptCount val="1"/>
                <c:pt idx="0">
                  <c:v>GREBES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only'!$B$2:$B$37</c:f>
              <c:numCache>
                <c:ptCount val="36"/>
                <c:pt idx="0">
                  <c:v>713</c:v>
                </c:pt>
                <c:pt idx="1">
                  <c:v>56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16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10">
                  <c:v>3</c:v>
                </c:pt>
                <c:pt idx="11">
                  <c:v>175</c:v>
                </c:pt>
                <c:pt idx="12">
                  <c:v>8</c:v>
                </c:pt>
                <c:pt idx="13">
                  <c:v>31</c:v>
                </c:pt>
                <c:pt idx="14">
                  <c:v>22</c:v>
                </c:pt>
                <c:pt idx="15">
                  <c:v>12</c:v>
                </c:pt>
                <c:pt idx="16">
                  <c:v>2</c:v>
                </c:pt>
                <c:pt idx="17">
                  <c:v>4</c:v>
                </c:pt>
                <c:pt idx="18">
                  <c:v>18</c:v>
                </c:pt>
                <c:pt idx="19">
                  <c:v>87</c:v>
                </c:pt>
                <c:pt idx="20">
                  <c:v>14</c:v>
                </c:pt>
                <c:pt idx="21">
                  <c:v>63</c:v>
                </c:pt>
                <c:pt idx="22">
                  <c:v>10</c:v>
                </c:pt>
                <c:pt idx="23">
                  <c:v>29</c:v>
                </c:pt>
                <c:pt idx="24">
                  <c:v>18</c:v>
                </c:pt>
                <c:pt idx="26">
                  <c:v>16</c:v>
                </c:pt>
                <c:pt idx="27">
                  <c:v>558</c:v>
                </c:pt>
                <c:pt idx="28">
                  <c:v>31</c:v>
                </c:pt>
                <c:pt idx="29">
                  <c:v>609</c:v>
                </c:pt>
                <c:pt idx="30">
                  <c:v>11</c:v>
                </c:pt>
                <c:pt idx="31">
                  <c:v>12</c:v>
                </c:pt>
                <c:pt idx="32">
                  <c:v>33</c:v>
                </c:pt>
                <c:pt idx="33">
                  <c:v>284</c:v>
                </c:pt>
                <c:pt idx="34">
                  <c:v>6</c:v>
                </c:pt>
                <c:pt idx="35">
                  <c:v>80</c:v>
                </c:pt>
              </c:numCache>
            </c:numRef>
          </c:val>
        </c:ser>
        <c:ser>
          <c:idx val="1"/>
          <c:order val="1"/>
          <c:tx>
            <c:strRef>
              <c:f>'JanJul only'!$C$1</c:f>
              <c:strCache>
                <c:ptCount val="1"/>
                <c:pt idx="0">
                  <c:v>PELICANS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only'!$C$2:$C$37</c:f>
              <c:numCache>
                <c:ptCount val="36"/>
                <c:pt idx="0">
                  <c:v>186</c:v>
                </c:pt>
                <c:pt idx="1">
                  <c:v>122</c:v>
                </c:pt>
                <c:pt idx="2">
                  <c:v>49</c:v>
                </c:pt>
                <c:pt idx="3">
                  <c:v>50</c:v>
                </c:pt>
                <c:pt idx="4">
                  <c:v>171</c:v>
                </c:pt>
                <c:pt idx="5">
                  <c:v>181</c:v>
                </c:pt>
                <c:pt idx="6">
                  <c:v>520</c:v>
                </c:pt>
                <c:pt idx="7">
                  <c:v>158</c:v>
                </c:pt>
                <c:pt idx="8">
                  <c:v>213</c:v>
                </c:pt>
                <c:pt idx="10">
                  <c:v>62</c:v>
                </c:pt>
                <c:pt idx="11">
                  <c:v>10</c:v>
                </c:pt>
                <c:pt idx="12">
                  <c:v>48</c:v>
                </c:pt>
                <c:pt idx="13">
                  <c:v>112</c:v>
                </c:pt>
                <c:pt idx="14">
                  <c:v>214</c:v>
                </c:pt>
                <c:pt idx="15">
                  <c:v>27</c:v>
                </c:pt>
                <c:pt idx="16">
                  <c:v>612</c:v>
                </c:pt>
                <c:pt idx="17">
                  <c:v>36</c:v>
                </c:pt>
                <c:pt idx="18">
                  <c:v>20</c:v>
                </c:pt>
                <c:pt idx="19">
                  <c:v>82</c:v>
                </c:pt>
                <c:pt idx="20">
                  <c:v>37</c:v>
                </c:pt>
                <c:pt idx="21">
                  <c:v>164</c:v>
                </c:pt>
                <c:pt idx="22">
                  <c:v>226</c:v>
                </c:pt>
                <c:pt idx="23">
                  <c:v>103</c:v>
                </c:pt>
                <c:pt idx="24">
                  <c:v>195</c:v>
                </c:pt>
                <c:pt idx="26">
                  <c:v>197</c:v>
                </c:pt>
                <c:pt idx="27">
                  <c:v>64</c:v>
                </c:pt>
                <c:pt idx="28">
                  <c:v>191</c:v>
                </c:pt>
                <c:pt idx="29">
                  <c:v>177</c:v>
                </c:pt>
                <c:pt idx="30">
                  <c:v>520</c:v>
                </c:pt>
                <c:pt idx="31">
                  <c:v>420</c:v>
                </c:pt>
                <c:pt idx="32">
                  <c:v>514</c:v>
                </c:pt>
                <c:pt idx="33">
                  <c:v>51</c:v>
                </c:pt>
                <c:pt idx="34">
                  <c:v>35</c:v>
                </c:pt>
                <c:pt idx="35">
                  <c:v>413</c:v>
                </c:pt>
              </c:numCache>
            </c:numRef>
          </c:val>
        </c:ser>
        <c:ser>
          <c:idx val="2"/>
          <c:order val="2"/>
          <c:tx>
            <c:strRef>
              <c:f>'JanJul only'!$D$1</c:f>
              <c:strCache>
                <c:ptCount val="1"/>
                <c:pt idx="0">
                  <c:v>CORMORANTS &amp; DARTER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only'!$D$2:$D$37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100</c:v>
                </c:pt>
                <c:pt idx="5">
                  <c:v>215</c:v>
                </c:pt>
                <c:pt idx="6">
                  <c:v>309</c:v>
                </c:pt>
                <c:pt idx="7">
                  <c:v>1820</c:v>
                </c:pt>
                <c:pt idx="8">
                  <c:v>501</c:v>
                </c:pt>
                <c:pt idx="10">
                  <c:v>2513</c:v>
                </c:pt>
                <c:pt idx="11">
                  <c:v>144</c:v>
                </c:pt>
                <c:pt idx="12">
                  <c:v>2854</c:v>
                </c:pt>
                <c:pt idx="13">
                  <c:v>5687</c:v>
                </c:pt>
                <c:pt idx="14">
                  <c:v>5015</c:v>
                </c:pt>
                <c:pt idx="15">
                  <c:v>25320</c:v>
                </c:pt>
                <c:pt idx="16">
                  <c:v>825</c:v>
                </c:pt>
                <c:pt idx="17">
                  <c:v>2627</c:v>
                </c:pt>
                <c:pt idx="18">
                  <c:v>328</c:v>
                </c:pt>
                <c:pt idx="19">
                  <c:v>3620</c:v>
                </c:pt>
                <c:pt idx="20">
                  <c:v>1780</c:v>
                </c:pt>
                <c:pt idx="21">
                  <c:v>100117</c:v>
                </c:pt>
                <c:pt idx="22">
                  <c:v>7590</c:v>
                </c:pt>
                <c:pt idx="23">
                  <c:v>15042</c:v>
                </c:pt>
                <c:pt idx="24">
                  <c:v>52280</c:v>
                </c:pt>
                <c:pt idx="26">
                  <c:v>16346</c:v>
                </c:pt>
                <c:pt idx="27">
                  <c:v>443</c:v>
                </c:pt>
                <c:pt idx="28">
                  <c:v>14051</c:v>
                </c:pt>
                <c:pt idx="29">
                  <c:v>11803</c:v>
                </c:pt>
                <c:pt idx="30">
                  <c:v>60310</c:v>
                </c:pt>
                <c:pt idx="31">
                  <c:v>3302</c:v>
                </c:pt>
                <c:pt idx="32">
                  <c:v>84253</c:v>
                </c:pt>
                <c:pt idx="33">
                  <c:v>232</c:v>
                </c:pt>
                <c:pt idx="34">
                  <c:v>133</c:v>
                </c:pt>
                <c:pt idx="35">
                  <c:v>147</c:v>
                </c:pt>
              </c:numCache>
            </c:numRef>
          </c:val>
        </c:ser>
        <c:ser>
          <c:idx val="3"/>
          <c:order val="3"/>
          <c:tx>
            <c:strRef>
              <c:f>'JanJul only'!$E$1</c:f>
              <c:strCache>
                <c:ptCount val="1"/>
                <c:pt idx="0">
                  <c:v>HERONS &amp; EGRETS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only'!$E$2:$E$37</c:f>
              <c:numCache>
                <c:ptCount val="36"/>
                <c:pt idx="0">
                  <c:v>37</c:v>
                </c:pt>
                <c:pt idx="1">
                  <c:v>68</c:v>
                </c:pt>
                <c:pt idx="2">
                  <c:v>2</c:v>
                </c:pt>
                <c:pt idx="3">
                  <c:v>80</c:v>
                </c:pt>
                <c:pt idx="4">
                  <c:v>275</c:v>
                </c:pt>
                <c:pt idx="5">
                  <c:v>123</c:v>
                </c:pt>
                <c:pt idx="6">
                  <c:v>71</c:v>
                </c:pt>
                <c:pt idx="7">
                  <c:v>141</c:v>
                </c:pt>
                <c:pt idx="8">
                  <c:v>281</c:v>
                </c:pt>
                <c:pt idx="10">
                  <c:v>132</c:v>
                </c:pt>
                <c:pt idx="11">
                  <c:v>49</c:v>
                </c:pt>
                <c:pt idx="12">
                  <c:v>77</c:v>
                </c:pt>
                <c:pt idx="13">
                  <c:v>77</c:v>
                </c:pt>
                <c:pt idx="14">
                  <c:v>75</c:v>
                </c:pt>
                <c:pt idx="15">
                  <c:v>53</c:v>
                </c:pt>
                <c:pt idx="16">
                  <c:v>43</c:v>
                </c:pt>
                <c:pt idx="17">
                  <c:v>98</c:v>
                </c:pt>
                <c:pt idx="18">
                  <c:v>64</c:v>
                </c:pt>
                <c:pt idx="19">
                  <c:v>13</c:v>
                </c:pt>
                <c:pt idx="20">
                  <c:v>70</c:v>
                </c:pt>
                <c:pt idx="21">
                  <c:v>77</c:v>
                </c:pt>
                <c:pt idx="22">
                  <c:v>49</c:v>
                </c:pt>
                <c:pt idx="23">
                  <c:v>41</c:v>
                </c:pt>
                <c:pt idx="24">
                  <c:v>46</c:v>
                </c:pt>
                <c:pt idx="26">
                  <c:v>51</c:v>
                </c:pt>
                <c:pt idx="27">
                  <c:v>73</c:v>
                </c:pt>
                <c:pt idx="28">
                  <c:v>46</c:v>
                </c:pt>
                <c:pt idx="29">
                  <c:v>101</c:v>
                </c:pt>
                <c:pt idx="30">
                  <c:v>60</c:v>
                </c:pt>
                <c:pt idx="31">
                  <c:v>66</c:v>
                </c:pt>
                <c:pt idx="32">
                  <c:v>104</c:v>
                </c:pt>
                <c:pt idx="33">
                  <c:v>67</c:v>
                </c:pt>
                <c:pt idx="34">
                  <c:v>48</c:v>
                </c:pt>
                <c:pt idx="35">
                  <c:v>34</c:v>
                </c:pt>
              </c:numCache>
            </c:numRef>
          </c:val>
        </c:ser>
        <c:ser>
          <c:idx val="4"/>
          <c:order val="4"/>
          <c:tx>
            <c:strRef>
              <c:f>'JanJul only'!$I$1</c:f>
              <c:strCache>
                <c:ptCount val="1"/>
                <c:pt idx="0">
                  <c:v>FLAMINGOS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only'!$I$2:$I$37</c:f>
              <c:numCache>
                <c:ptCount val="36"/>
                <c:pt idx="0">
                  <c:v>4791</c:v>
                </c:pt>
                <c:pt idx="1">
                  <c:v>753</c:v>
                </c:pt>
                <c:pt idx="2">
                  <c:v>5979</c:v>
                </c:pt>
                <c:pt idx="3">
                  <c:v>2792</c:v>
                </c:pt>
                <c:pt idx="4">
                  <c:v>26200</c:v>
                </c:pt>
                <c:pt idx="5">
                  <c:v>9733</c:v>
                </c:pt>
                <c:pt idx="6">
                  <c:v>16446</c:v>
                </c:pt>
                <c:pt idx="7">
                  <c:v>10552</c:v>
                </c:pt>
                <c:pt idx="8">
                  <c:v>24730</c:v>
                </c:pt>
                <c:pt idx="10">
                  <c:v>680</c:v>
                </c:pt>
                <c:pt idx="11">
                  <c:v>12591</c:v>
                </c:pt>
                <c:pt idx="12">
                  <c:v>13745</c:v>
                </c:pt>
                <c:pt idx="13">
                  <c:v>4010</c:v>
                </c:pt>
                <c:pt idx="14">
                  <c:v>239</c:v>
                </c:pt>
                <c:pt idx="15">
                  <c:v>10103</c:v>
                </c:pt>
                <c:pt idx="16">
                  <c:v>102</c:v>
                </c:pt>
                <c:pt idx="17">
                  <c:v>3513</c:v>
                </c:pt>
                <c:pt idx="18">
                  <c:v>4048</c:v>
                </c:pt>
                <c:pt idx="19">
                  <c:v>8063</c:v>
                </c:pt>
                <c:pt idx="20">
                  <c:v>12028</c:v>
                </c:pt>
                <c:pt idx="21">
                  <c:v>20054</c:v>
                </c:pt>
                <c:pt idx="22">
                  <c:v>2396</c:v>
                </c:pt>
                <c:pt idx="23">
                  <c:v>8316</c:v>
                </c:pt>
                <c:pt idx="24">
                  <c:v>11690</c:v>
                </c:pt>
                <c:pt idx="26">
                  <c:v>2975</c:v>
                </c:pt>
                <c:pt idx="27">
                  <c:v>38842</c:v>
                </c:pt>
                <c:pt idx="28">
                  <c:v>5792</c:v>
                </c:pt>
                <c:pt idx="29">
                  <c:v>36258</c:v>
                </c:pt>
                <c:pt idx="30">
                  <c:v>5580</c:v>
                </c:pt>
                <c:pt idx="31">
                  <c:v>23120</c:v>
                </c:pt>
                <c:pt idx="32">
                  <c:v>1500</c:v>
                </c:pt>
                <c:pt idx="33">
                  <c:v>30723</c:v>
                </c:pt>
                <c:pt idx="34">
                  <c:v>7800</c:v>
                </c:pt>
                <c:pt idx="35">
                  <c:v>2342</c:v>
                </c:pt>
              </c:numCache>
            </c:numRef>
          </c:val>
        </c:ser>
        <c:ser>
          <c:idx val="5"/>
          <c:order val="5"/>
          <c:tx>
            <c:strRef>
              <c:f>'JanJul only'!$K$1</c:f>
              <c:strCache>
                <c:ptCount val="1"/>
                <c:pt idx="0">
                  <c:v>GEESE &amp; DUCKS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only'!$K$2:$K$37</c:f>
              <c:numCache>
                <c:ptCount val="36"/>
                <c:pt idx="0">
                  <c:v>236</c:v>
                </c:pt>
                <c:pt idx="1">
                  <c:v>214</c:v>
                </c:pt>
                <c:pt idx="2">
                  <c:v>6</c:v>
                </c:pt>
                <c:pt idx="3">
                  <c:v>73</c:v>
                </c:pt>
                <c:pt idx="4">
                  <c:v>316</c:v>
                </c:pt>
                <c:pt idx="5">
                  <c:v>250</c:v>
                </c:pt>
                <c:pt idx="6">
                  <c:v>175</c:v>
                </c:pt>
                <c:pt idx="7">
                  <c:v>439</c:v>
                </c:pt>
                <c:pt idx="8">
                  <c:v>211</c:v>
                </c:pt>
                <c:pt idx="10">
                  <c:v>130</c:v>
                </c:pt>
                <c:pt idx="11">
                  <c:v>320</c:v>
                </c:pt>
                <c:pt idx="12">
                  <c:v>299</c:v>
                </c:pt>
                <c:pt idx="13">
                  <c:v>465</c:v>
                </c:pt>
                <c:pt idx="14">
                  <c:v>236</c:v>
                </c:pt>
                <c:pt idx="15">
                  <c:v>478</c:v>
                </c:pt>
                <c:pt idx="16">
                  <c:v>1092</c:v>
                </c:pt>
                <c:pt idx="17">
                  <c:v>249</c:v>
                </c:pt>
                <c:pt idx="18">
                  <c:v>346</c:v>
                </c:pt>
                <c:pt idx="19">
                  <c:v>817</c:v>
                </c:pt>
                <c:pt idx="20">
                  <c:v>361</c:v>
                </c:pt>
                <c:pt idx="21">
                  <c:v>347</c:v>
                </c:pt>
                <c:pt idx="22">
                  <c:v>253</c:v>
                </c:pt>
                <c:pt idx="23">
                  <c:v>80</c:v>
                </c:pt>
                <c:pt idx="24">
                  <c:v>389</c:v>
                </c:pt>
                <c:pt idx="26">
                  <c:v>458</c:v>
                </c:pt>
                <c:pt idx="27">
                  <c:v>422</c:v>
                </c:pt>
                <c:pt idx="28">
                  <c:v>259</c:v>
                </c:pt>
                <c:pt idx="29">
                  <c:v>851</c:v>
                </c:pt>
                <c:pt idx="30">
                  <c:v>265</c:v>
                </c:pt>
                <c:pt idx="31">
                  <c:v>181</c:v>
                </c:pt>
                <c:pt idx="32">
                  <c:v>545</c:v>
                </c:pt>
                <c:pt idx="33">
                  <c:v>246</c:v>
                </c:pt>
                <c:pt idx="34">
                  <c:v>162</c:v>
                </c:pt>
                <c:pt idx="35">
                  <c:v>255</c:v>
                </c:pt>
              </c:numCache>
            </c:numRef>
          </c:val>
        </c:ser>
        <c:ser>
          <c:idx val="6"/>
          <c:order val="6"/>
          <c:tx>
            <c:strRef>
              <c:f>'JanJul only'!$L$1</c:f>
              <c:strCache>
                <c:ptCount val="1"/>
                <c:pt idx="0">
                  <c:v>RAILS, GALLINULES &amp; COOTS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only'!$L$2:$L$37</c:f>
              <c:numCache>
                <c:ptCount val="36"/>
                <c:pt idx="0">
                  <c:v>10</c:v>
                </c:pt>
                <c:pt idx="1">
                  <c:v>24</c:v>
                </c:pt>
                <c:pt idx="2">
                  <c:v>0</c:v>
                </c:pt>
                <c:pt idx="3">
                  <c:v>53</c:v>
                </c:pt>
                <c:pt idx="4">
                  <c:v>12</c:v>
                </c:pt>
                <c:pt idx="5">
                  <c:v>11</c:v>
                </c:pt>
                <c:pt idx="6">
                  <c:v>18</c:v>
                </c:pt>
                <c:pt idx="7">
                  <c:v>60</c:v>
                </c:pt>
                <c:pt idx="8">
                  <c:v>54</c:v>
                </c:pt>
                <c:pt idx="10">
                  <c:v>22</c:v>
                </c:pt>
                <c:pt idx="11">
                  <c:v>47</c:v>
                </c:pt>
                <c:pt idx="12">
                  <c:v>32</c:v>
                </c:pt>
                <c:pt idx="13">
                  <c:v>27</c:v>
                </c:pt>
                <c:pt idx="14">
                  <c:v>6</c:v>
                </c:pt>
                <c:pt idx="15">
                  <c:v>35</c:v>
                </c:pt>
                <c:pt idx="16">
                  <c:v>72</c:v>
                </c:pt>
                <c:pt idx="17">
                  <c:v>93</c:v>
                </c:pt>
                <c:pt idx="18">
                  <c:v>84</c:v>
                </c:pt>
                <c:pt idx="19">
                  <c:v>194</c:v>
                </c:pt>
                <c:pt idx="20">
                  <c:v>105</c:v>
                </c:pt>
                <c:pt idx="21">
                  <c:v>154</c:v>
                </c:pt>
                <c:pt idx="22">
                  <c:v>168</c:v>
                </c:pt>
                <c:pt idx="23">
                  <c:v>50</c:v>
                </c:pt>
                <c:pt idx="24">
                  <c:v>370</c:v>
                </c:pt>
                <c:pt idx="26">
                  <c:v>106</c:v>
                </c:pt>
                <c:pt idx="27">
                  <c:v>177</c:v>
                </c:pt>
                <c:pt idx="28">
                  <c:v>48</c:v>
                </c:pt>
                <c:pt idx="29">
                  <c:v>52</c:v>
                </c:pt>
                <c:pt idx="30">
                  <c:v>62</c:v>
                </c:pt>
                <c:pt idx="31">
                  <c:v>52</c:v>
                </c:pt>
                <c:pt idx="32">
                  <c:v>49</c:v>
                </c:pt>
                <c:pt idx="33">
                  <c:v>55</c:v>
                </c:pt>
                <c:pt idx="34">
                  <c:v>38</c:v>
                </c:pt>
                <c:pt idx="35">
                  <c:v>53</c:v>
                </c:pt>
              </c:numCache>
            </c:numRef>
          </c:val>
        </c:ser>
        <c:ser>
          <c:idx val="7"/>
          <c:order val="7"/>
          <c:tx>
            <c:strRef>
              <c:f>'JanJul only'!$N$1</c:f>
              <c:strCache>
                <c:ptCount val="1"/>
                <c:pt idx="0">
                  <c:v>WADERS/SHOREBIRDS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only'!$N$2:$N$37</c:f>
              <c:numCache>
                <c:ptCount val="36"/>
                <c:pt idx="0">
                  <c:v>4273</c:v>
                </c:pt>
                <c:pt idx="1">
                  <c:v>3342</c:v>
                </c:pt>
                <c:pt idx="2">
                  <c:v>12450</c:v>
                </c:pt>
                <c:pt idx="3">
                  <c:v>353</c:v>
                </c:pt>
                <c:pt idx="4">
                  <c:v>99327</c:v>
                </c:pt>
                <c:pt idx="5">
                  <c:v>3064</c:v>
                </c:pt>
                <c:pt idx="6">
                  <c:v>24638</c:v>
                </c:pt>
                <c:pt idx="7">
                  <c:v>9382</c:v>
                </c:pt>
                <c:pt idx="8">
                  <c:v>50813</c:v>
                </c:pt>
                <c:pt idx="10">
                  <c:v>23784</c:v>
                </c:pt>
                <c:pt idx="11">
                  <c:v>4834</c:v>
                </c:pt>
                <c:pt idx="12">
                  <c:v>16892</c:v>
                </c:pt>
                <c:pt idx="13">
                  <c:v>20976</c:v>
                </c:pt>
                <c:pt idx="14">
                  <c:v>38944</c:v>
                </c:pt>
                <c:pt idx="15">
                  <c:v>7782</c:v>
                </c:pt>
                <c:pt idx="16">
                  <c:v>28848</c:v>
                </c:pt>
                <c:pt idx="17">
                  <c:v>11894</c:v>
                </c:pt>
                <c:pt idx="18">
                  <c:v>42033</c:v>
                </c:pt>
                <c:pt idx="19">
                  <c:v>11892</c:v>
                </c:pt>
                <c:pt idx="20">
                  <c:v>32255</c:v>
                </c:pt>
                <c:pt idx="21">
                  <c:v>9759</c:v>
                </c:pt>
                <c:pt idx="22">
                  <c:v>85253</c:v>
                </c:pt>
                <c:pt idx="23">
                  <c:v>14913</c:v>
                </c:pt>
                <c:pt idx="24">
                  <c:v>23444</c:v>
                </c:pt>
                <c:pt idx="26">
                  <c:v>59458</c:v>
                </c:pt>
                <c:pt idx="27">
                  <c:v>8231</c:v>
                </c:pt>
                <c:pt idx="28">
                  <c:v>25795</c:v>
                </c:pt>
                <c:pt idx="29">
                  <c:v>18348</c:v>
                </c:pt>
                <c:pt idx="30">
                  <c:v>75929</c:v>
                </c:pt>
                <c:pt idx="31">
                  <c:v>20547</c:v>
                </c:pt>
                <c:pt idx="32">
                  <c:v>106408</c:v>
                </c:pt>
                <c:pt idx="33">
                  <c:v>17423</c:v>
                </c:pt>
                <c:pt idx="34">
                  <c:v>33645</c:v>
                </c:pt>
                <c:pt idx="35">
                  <c:v>8664</c:v>
                </c:pt>
              </c:numCache>
            </c:numRef>
          </c:val>
        </c:ser>
        <c:ser>
          <c:idx val="8"/>
          <c:order val="8"/>
          <c:tx>
            <c:strRef>
              <c:f>'JanJul only'!$O$1</c:f>
              <c:strCache>
                <c:ptCount val="1"/>
                <c:pt idx="0">
                  <c:v>GULLS, TERNS &amp; SKIMMER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'JanJul only'!$O$2:$O$37</c:f>
              <c:numCache>
                <c:ptCount val="36"/>
                <c:pt idx="0">
                  <c:v>15411</c:v>
                </c:pt>
                <c:pt idx="1">
                  <c:v>61</c:v>
                </c:pt>
                <c:pt idx="2">
                  <c:v>175</c:v>
                </c:pt>
                <c:pt idx="3">
                  <c:v>209</c:v>
                </c:pt>
                <c:pt idx="4">
                  <c:v>50503</c:v>
                </c:pt>
                <c:pt idx="5">
                  <c:v>2673</c:v>
                </c:pt>
                <c:pt idx="6">
                  <c:v>1875</c:v>
                </c:pt>
                <c:pt idx="7">
                  <c:v>38156</c:v>
                </c:pt>
                <c:pt idx="8">
                  <c:v>8088</c:v>
                </c:pt>
                <c:pt idx="10">
                  <c:v>10862</c:v>
                </c:pt>
                <c:pt idx="11">
                  <c:v>328</c:v>
                </c:pt>
                <c:pt idx="12">
                  <c:v>5087</c:v>
                </c:pt>
                <c:pt idx="13">
                  <c:v>736</c:v>
                </c:pt>
                <c:pt idx="14">
                  <c:v>9205</c:v>
                </c:pt>
                <c:pt idx="15">
                  <c:v>1087</c:v>
                </c:pt>
                <c:pt idx="16">
                  <c:v>14913</c:v>
                </c:pt>
                <c:pt idx="17">
                  <c:v>1252</c:v>
                </c:pt>
                <c:pt idx="18">
                  <c:v>189163</c:v>
                </c:pt>
                <c:pt idx="19">
                  <c:v>3869</c:v>
                </c:pt>
                <c:pt idx="20">
                  <c:v>74795</c:v>
                </c:pt>
                <c:pt idx="21">
                  <c:v>8819</c:v>
                </c:pt>
                <c:pt idx="22">
                  <c:v>15548</c:v>
                </c:pt>
                <c:pt idx="23">
                  <c:v>1400</c:v>
                </c:pt>
                <c:pt idx="24">
                  <c:v>227178</c:v>
                </c:pt>
                <c:pt idx="26">
                  <c:v>4631</c:v>
                </c:pt>
                <c:pt idx="27">
                  <c:v>36043</c:v>
                </c:pt>
                <c:pt idx="28">
                  <c:v>29857</c:v>
                </c:pt>
                <c:pt idx="29">
                  <c:v>8394</c:v>
                </c:pt>
                <c:pt idx="30">
                  <c:v>59344</c:v>
                </c:pt>
                <c:pt idx="31">
                  <c:v>17189</c:v>
                </c:pt>
                <c:pt idx="32">
                  <c:v>208399</c:v>
                </c:pt>
                <c:pt idx="33">
                  <c:v>3682</c:v>
                </c:pt>
                <c:pt idx="34">
                  <c:v>13374</c:v>
                </c:pt>
                <c:pt idx="35">
                  <c:v>61731</c:v>
                </c:pt>
              </c:numCache>
            </c:numRef>
          </c:val>
        </c:ser>
        <c:overlap val="100"/>
        <c:axId val="27676318"/>
        <c:axId val="47760271"/>
      </c:barChart>
      <c:catAx>
        <c:axId val="27676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0271"/>
        <c:crosses val="autoZero"/>
        <c:auto val="1"/>
        <c:lblOffset val="100"/>
        <c:noMultiLvlLbl val="0"/>
      </c:catAx>
      <c:valAx>
        <c:axId val="4776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631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Dabchick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Counts!$A$4</c:f>
              <c:strCache>
                <c:ptCount val="1"/>
                <c:pt idx="0">
                  <c:v>Dabchick Tachybaptus ruficollis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Counts!$C$2:$BF$2</c:f>
              <c:strCache>
                <c:ptCount val="55"/>
                <c:pt idx="0">
                  <c:v>07-Jan-77</c:v>
                </c:pt>
                <c:pt idx="1">
                  <c:v>07-Jul-77</c:v>
                </c:pt>
                <c:pt idx="2">
                  <c:v>10-Jan-78</c:v>
                </c:pt>
                <c:pt idx="3">
                  <c:v>07-Jul-90</c:v>
                </c:pt>
                <c:pt idx="4">
                  <c:v>11-Feb-91</c:v>
                </c:pt>
                <c:pt idx="5">
                  <c:v>21-Jul-91</c:v>
                </c:pt>
                <c:pt idx="6">
                  <c:v>11-Sep-91</c:v>
                </c:pt>
                <c:pt idx="7">
                  <c:v>19-Jan-92</c:v>
                </c:pt>
                <c:pt idx="8">
                  <c:v>29-Jun-92</c:v>
                </c:pt>
                <c:pt idx="9">
                  <c:v>15-Sep-92</c:v>
                </c:pt>
                <c:pt idx="10">
                  <c:v>18-Nov-92</c:v>
                </c:pt>
                <c:pt idx="11">
                  <c:v>02-Feb-93</c:v>
                </c:pt>
                <c:pt idx="12">
                  <c:v>14-Apr-93</c:v>
                </c:pt>
                <c:pt idx="13">
                  <c:v>24-Jan-94</c:v>
                </c:pt>
                <c:pt idx="14">
                  <c:v>15-Jul-94</c:v>
                </c:pt>
                <c:pt idx="15">
                  <c:v>27-Jul-94</c:v>
                </c:pt>
                <c:pt idx="16">
                  <c:v>10-Jan-95</c:v>
                </c:pt>
                <c:pt idx="17">
                  <c:v>27-Apr-95</c:v>
                </c:pt>
                <c:pt idx="18">
                  <c:v>20-Jul-95</c:v>
                </c:pt>
                <c:pt idx="19">
                  <c:v>04-Feb-96</c:v>
                </c:pt>
                <c:pt idx="20">
                  <c:v>18-Apr-96</c:v>
                </c:pt>
                <c:pt idx="21">
                  <c:v>18-Jul-96</c:v>
                </c:pt>
                <c:pt idx="22">
                  <c:v>23-Jan-97</c:v>
                </c:pt>
                <c:pt idx="23">
                  <c:v>21-Apr-97</c:v>
                </c:pt>
                <c:pt idx="24">
                  <c:v>17-Jul-97</c:v>
                </c:pt>
                <c:pt idx="25">
                  <c:v>27-Jan-98</c:v>
                </c:pt>
                <c:pt idx="26">
                  <c:v>18-Apr-98</c:v>
                </c:pt>
                <c:pt idx="27">
                  <c:v>08-Jul-98</c:v>
                </c:pt>
                <c:pt idx="28">
                  <c:v>03-Nov-98</c:v>
                </c:pt>
                <c:pt idx="29">
                  <c:v>14-Jan-99</c:v>
                </c:pt>
                <c:pt idx="30">
                  <c:v>26-Jul-99</c:v>
                </c:pt>
                <c:pt idx="31">
                  <c:v>13-Oct-99</c:v>
                </c:pt>
                <c:pt idx="32">
                  <c:v>18-Oct-99</c:v>
                </c:pt>
                <c:pt idx="33">
                  <c:v>19-Dec-99</c:v>
                </c:pt>
                <c:pt idx="34">
                  <c:v>22-Jan-00</c:v>
                </c:pt>
                <c:pt idx="35">
                  <c:v>23-Feb-00</c:v>
                </c:pt>
                <c:pt idx="36">
                  <c:v>30-Mar-00</c:v>
                </c:pt>
                <c:pt idx="37">
                  <c:v>25-Jul-00</c:v>
                </c:pt>
                <c:pt idx="38">
                  <c:v>17-Oct-00</c:v>
                </c:pt>
                <c:pt idx="39">
                  <c:v>18-Jan-01</c:v>
                </c:pt>
                <c:pt idx="40">
                  <c:v>18-Oct-01</c:v>
                </c:pt>
                <c:pt idx="41">
                  <c:v>21-Jan-02</c:v>
                </c:pt>
                <c:pt idx="42">
                  <c:v>23-Apr-02</c:v>
                </c:pt>
                <c:pt idx="43">
                  <c:v>25-Jul-02</c:v>
                </c:pt>
                <c:pt idx="44">
                  <c:v>14-Jan-03</c:v>
                </c:pt>
                <c:pt idx="45">
                  <c:v>23-Apr-03</c:v>
                </c:pt>
                <c:pt idx="46">
                  <c:v>06-Aug-03</c:v>
                </c:pt>
                <c:pt idx="47">
                  <c:v>27-Jan-04</c:v>
                </c:pt>
                <c:pt idx="48">
                  <c:v>29-Apr-04</c:v>
                </c:pt>
                <c:pt idx="49">
                  <c:v>24-Jul-04</c:v>
                </c:pt>
                <c:pt idx="50">
                  <c:v>01-Feb-05</c:v>
                </c:pt>
                <c:pt idx="51">
                  <c:v>26-Apr-05</c:v>
                </c:pt>
                <c:pt idx="52">
                  <c:v>26-Jul-05</c:v>
                </c:pt>
                <c:pt idx="53">
                  <c:v>28-Jan-06</c:v>
                </c:pt>
                <c:pt idx="54">
                  <c:v>22-Jul-06</c:v>
                </c:pt>
              </c:strCache>
            </c:strRef>
          </c:cat>
          <c:val>
            <c:numRef>
              <c:f>Counts!$C$4:$BE$4</c:f>
              <c:numCache>
                <c:ptCount val="55"/>
                <c:pt idx="0">
                  <c:v>2</c:v>
                </c:pt>
                <c:pt idx="1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5">
                  <c:v>102</c:v>
                </c:pt>
                <c:pt idx="16">
                  <c:v>4</c:v>
                </c:pt>
                <c:pt idx="17">
                  <c:v>1</c:v>
                </c:pt>
                <c:pt idx="18">
                  <c:v>28</c:v>
                </c:pt>
                <c:pt idx="21">
                  <c:v>6</c:v>
                </c:pt>
                <c:pt idx="22">
                  <c:v>2</c:v>
                </c:pt>
                <c:pt idx="24">
                  <c:v>4</c:v>
                </c:pt>
                <c:pt idx="25">
                  <c:v>5</c:v>
                </c:pt>
                <c:pt idx="28">
                  <c:v>22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4">
                  <c:v>4</c:v>
                </c:pt>
                <c:pt idx="36">
                  <c:v>1</c:v>
                </c:pt>
                <c:pt idx="38">
                  <c:v>9</c:v>
                </c:pt>
                <c:pt idx="39">
                  <c:v>18</c:v>
                </c:pt>
                <c:pt idx="41">
                  <c:v>8</c:v>
                </c:pt>
                <c:pt idx="42">
                  <c:v>8</c:v>
                </c:pt>
                <c:pt idx="43">
                  <c:v>21</c:v>
                </c:pt>
                <c:pt idx="44">
                  <c:v>21</c:v>
                </c:pt>
                <c:pt idx="45">
                  <c:v>7</c:v>
                </c:pt>
                <c:pt idx="46">
                  <c:v>7</c:v>
                </c:pt>
                <c:pt idx="48">
                  <c:v>2</c:v>
                </c:pt>
                <c:pt idx="49">
                  <c:v>8</c:v>
                </c:pt>
                <c:pt idx="51">
                  <c:v>1</c:v>
                </c:pt>
                <c:pt idx="52">
                  <c:v>3</c:v>
                </c:pt>
                <c:pt idx="53">
                  <c:v>3</c:v>
                </c:pt>
                <c:pt idx="54">
                  <c:v>13</c:v>
                </c:pt>
              </c:numCache>
            </c:numRef>
          </c:val>
          <c:smooth val="0"/>
        </c:ser>
        <c:marker val="1"/>
        <c:axId val="27189256"/>
        <c:axId val="43376713"/>
      </c:lineChart>
      <c:catAx>
        <c:axId val="271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 val="autoZero"/>
        <c:auto val="0"/>
        <c:lblOffset val="100"/>
        <c:noMultiLvlLbl val="0"/>
      </c:catAx>
      <c:valAx>
        <c:axId val="43376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9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Great Crested Grebe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Counts!$A$5</c:f>
              <c:strCache>
                <c:ptCount val="1"/>
                <c:pt idx="0">
                  <c:v>Great Crested Grebe Podiceps cristatus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Counts!$C$2:$BF$2</c:f>
              <c:strCache>
                <c:ptCount val="55"/>
                <c:pt idx="0">
                  <c:v>07-Jan-77</c:v>
                </c:pt>
                <c:pt idx="1">
                  <c:v>07-Jul-77</c:v>
                </c:pt>
                <c:pt idx="2">
                  <c:v>10-Jan-78</c:v>
                </c:pt>
                <c:pt idx="3">
                  <c:v>07-Jul-90</c:v>
                </c:pt>
                <c:pt idx="4">
                  <c:v>11-Feb-91</c:v>
                </c:pt>
                <c:pt idx="5">
                  <c:v>21-Jul-91</c:v>
                </c:pt>
                <c:pt idx="6">
                  <c:v>11-Sep-91</c:v>
                </c:pt>
                <c:pt idx="7">
                  <c:v>19-Jan-92</c:v>
                </c:pt>
                <c:pt idx="8">
                  <c:v>29-Jun-92</c:v>
                </c:pt>
                <c:pt idx="9">
                  <c:v>15-Sep-92</c:v>
                </c:pt>
                <c:pt idx="10">
                  <c:v>18-Nov-92</c:v>
                </c:pt>
                <c:pt idx="11">
                  <c:v>02-Feb-93</c:v>
                </c:pt>
                <c:pt idx="12">
                  <c:v>14-Apr-93</c:v>
                </c:pt>
                <c:pt idx="13">
                  <c:v>24-Jan-94</c:v>
                </c:pt>
                <c:pt idx="14">
                  <c:v>15-Jul-94</c:v>
                </c:pt>
                <c:pt idx="15">
                  <c:v>27-Jul-94</c:v>
                </c:pt>
                <c:pt idx="16">
                  <c:v>10-Jan-95</c:v>
                </c:pt>
                <c:pt idx="17">
                  <c:v>27-Apr-95</c:v>
                </c:pt>
                <c:pt idx="18">
                  <c:v>20-Jul-95</c:v>
                </c:pt>
                <c:pt idx="19">
                  <c:v>04-Feb-96</c:v>
                </c:pt>
                <c:pt idx="20">
                  <c:v>18-Apr-96</c:v>
                </c:pt>
                <c:pt idx="21">
                  <c:v>18-Jul-96</c:v>
                </c:pt>
                <c:pt idx="22">
                  <c:v>23-Jan-97</c:v>
                </c:pt>
                <c:pt idx="23">
                  <c:v>21-Apr-97</c:v>
                </c:pt>
                <c:pt idx="24">
                  <c:v>17-Jul-97</c:v>
                </c:pt>
                <c:pt idx="25">
                  <c:v>27-Jan-98</c:v>
                </c:pt>
                <c:pt idx="26">
                  <c:v>18-Apr-98</c:v>
                </c:pt>
                <c:pt idx="27">
                  <c:v>08-Jul-98</c:v>
                </c:pt>
                <c:pt idx="28">
                  <c:v>03-Nov-98</c:v>
                </c:pt>
                <c:pt idx="29">
                  <c:v>14-Jan-99</c:v>
                </c:pt>
                <c:pt idx="30">
                  <c:v>26-Jul-99</c:v>
                </c:pt>
                <c:pt idx="31">
                  <c:v>13-Oct-99</c:v>
                </c:pt>
                <c:pt idx="32">
                  <c:v>18-Oct-99</c:v>
                </c:pt>
                <c:pt idx="33">
                  <c:v>19-Dec-99</c:v>
                </c:pt>
                <c:pt idx="34">
                  <c:v>22-Jan-00</c:v>
                </c:pt>
                <c:pt idx="35">
                  <c:v>23-Feb-00</c:v>
                </c:pt>
                <c:pt idx="36">
                  <c:v>30-Mar-00</c:v>
                </c:pt>
                <c:pt idx="37">
                  <c:v>25-Jul-00</c:v>
                </c:pt>
                <c:pt idx="38">
                  <c:v>17-Oct-00</c:v>
                </c:pt>
                <c:pt idx="39">
                  <c:v>18-Jan-01</c:v>
                </c:pt>
                <c:pt idx="40">
                  <c:v>18-Oct-01</c:v>
                </c:pt>
                <c:pt idx="41">
                  <c:v>21-Jan-02</c:v>
                </c:pt>
                <c:pt idx="42">
                  <c:v>23-Apr-02</c:v>
                </c:pt>
                <c:pt idx="43">
                  <c:v>25-Jul-02</c:v>
                </c:pt>
                <c:pt idx="44">
                  <c:v>14-Jan-03</c:v>
                </c:pt>
                <c:pt idx="45">
                  <c:v>23-Apr-03</c:v>
                </c:pt>
                <c:pt idx="46">
                  <c:v>06-Aug-03</c:v>
                </c:pt>
                <c:pt idx="47">
                  <c:v>27-Jan-04</c:v>
                </c:pt>
                <c:pt idx="48">
                  <c:v>29-Apr-04</c:v>
                </c:pt>
                <c:pt idx="49">
                  <c:v>24-Jul-04</c:v>
                </c:pt>
                <c:pt idx="50">
                  <c:v>01-Feb-05</c:v>
                </c:pt>
                <c:pt idx="51">
                  <c:v>26-Apr-05</c:v>
                </c:pt>
                <c:pt idx="52">
                  <c:v>26-Jul-05</c:v>
                </c:pt>
                <c:pt idx="53">
                  <c:v>28-Jan-06</c:v>
                </c:pt>
                <c:pt idx="54">
                  <c:v>22-Jul-06</c:v>
                </c:pt>
              </c:strCache>
            </c:strRef>
          </c:cat>
          <c:val>
            <c:numRef>
              <c:f>Counts!$C$5:$BE$5</c:f>
              <c:numCache>
                <c:ptCount val="55"/>
                <c:pt idx="0">
                  <c:v>44</c:v>
                </c:pt>
                <c:pt idx="1">
                  <c:v>6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9">
                  <c:v>3</c:v>
                </c:pt>
                <c:pt idx="11">
                  <c:v>2</c:v>
                </c:pt>
                <c:pt idx="12">
                  <c:v>2</c:v>
                </c:pt>
                <c:pt idx="15">
                  <c:v>3</c:v>
                </c:pt>
                <c:pt idx="16">
                  <c:v>4</c:v>
                </c:pt>
                <c:pt idx="19">
                  <c:v>4</c:v>
                </c:pt>
                <c:pt idx="21">
                  <c:v>6</c:v>
                </c:pt>
                <c:pt idx="25">
                  <c:v>13</c:v>
                </c:pt>
                <c:pt idx="28">
                  <c:v>3</c:v>
                </c:pt>
                <c:pt idx="29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41">
                  <c:v>8</c:v>
                </c:pt>
                <c:pt idx="42">
                  <c:v>1</c:v>
                </c:pt>
                <c:pt idx="43">
                  <c:v>3</c:v>
                </c:pt>
                <c:pt idx="44">
                  <c:v>8</c:v>
                </c:pt>
                <c:pt idx="45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2</c:v>
                </c:pt>
                <c:pt idx="50">
                  <c:v>18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3</c:v>
                </c:pt>
              </c:numCache>
            </c:numRef>
          </c:val>
          <c:smooth val="0"/>
        </c:ser>
        <c:marker val="1"/>
        <c:axId val="54846098"/>
        <c:axId val="23852835"/>
      </c:lineChart>
      <c:catAx>
        <c:axId val="548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 val="autoZero"/>
        <c:auto val="0"/>
        <c:lblOffset val="100"/>
        <c:noMultiLvlLbl val="0"/>
      </c:catAx>
      <c:valAx>
        <c:axId val="238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460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Black-necked Grebe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Counts!$A$6</c:f>
              <c:strCache>
                <c:ptCount val="1"/>
                <c:pt idx="0">
                  <c:v>Black-necked Grebe Podiceps nigricollis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Counts!$C$2:$BF$2</c:f>
              <c:strCache>
                <c:ptCount val="55"/>
                <c:pt idx="0">
                  <c:v>07-Jan-77</c:v>
                </c:pt>
                <c:pt idx="1">
                  <c:v>07-Jul-77</c:v>
                </c:pt>
                <c:pt idx="2">
                  <c:v>10-Jan-78</c:v>
                </c:pt>
                <c:pt idx="3">
                  <c:v>07-Jul-90</c:v>
                </c:pt>
                <c:pt idx="4">
                  <c:v>11-Feb-91</c:v>
                </c:pt>
                <c:pt idx="5">
                  <c:v>21-Jul-91</c:v>
                </c:pt>
                <c:pt idx="6">
                  <c:v>11-Sep-91</c:v>
                </c:pt>
                <c:pt idx="7">
                  <c:v>19-Jan-92</c:v>
                </c:pt>
                <c:pt idx="8">
                  <c:v>29-Jun-92</c:v>
                </c:pt>
                <c:pt idx="9">
                  <c:v>15-Sep-92</c:v>
                </c:pt>
                <c:pt idx="10">
                  <c:v>18-Nov-92</c:v>
                </c:pt>
                <c:pt idx="11">
                  <c:v>02-Feb-93</c:v>
                </c:pt>
                <c:pt idx="12">
                  <c:v>14-Apr-93</c:v>
                </c:pt>
                <c:pt idx="13">
                  <c:v>24-Jan-94</c:v>
                </c:pt>
                <c:pt idx="14">
                  <c:v>15-Jul-94</c:v>
                </c:pt>
                <c:pt idx="15">
                  <c:v>27-Jul-94</c:v>
                </c:pt>
                <c:pt idx="16">
                  <c:v>10-Jan-95</c:v>
                </c:pt>
                <c:pt idx="17">
                  <c:v>27-Apr-95</c:v>
                </c:pt>
                <c:pt idx="18">
                  <c:v>20-Jul-95</c:v>
                </c:pt>
                <c:pt idx="19">
                  <c:v>04-Feb-96</c:v>
                </c:pt>
                <c:pt idx="20">
                  <c:v>18-Apr-96</c:v>
                </c:pt>
                <c:pt idx="21">
                  <c:v>18-Jul-96</c:v>
                </c:pt>
                <c:pt idx="22">
                  <c:v>23-Jan-97</c:v>
                </c:pt>
                <c:pt idx="23">
                  <c:v>21-Apr-97</c:v>
                </c:pt>
                <c:pt idx="24">
                  <c:v>17-Jul-97</c:v>
                </c:pt>
                <c:pt idx="25">
                  <c:v>27-Jan-98</c:v>
                </c:pt>
                <c:pt idx="26">
                  <c:v>18-Apr-98</c:v>
                </c:pt>
                <c:pt idx="27">
                  <c:v>08-Jul-98</c:v>
                </c:pt>
                <c:pt idx="28">
                  <c:v>03-Nov-98</c:v>
                </c:pt>
                <c:pt idx="29">
                  <c:v>14-Jan-99</c:v>
                </c:pt>
                <c:pt idx="30">
                  <c:v>26-Jul-99</c:v>
                </c:pt>
                <c:pt idx="31">
                  <c:v>13-Oct-99</c:v>
                </c:pt>
                <c:pt idx="32">
                  <c:v>18-Oct-99</c:v>
                </c:pt>
                <c:pt idx="33">
                  <c:v>19-Dec-99</c:v>
                </c:pt>
                <c:pt idx="34">
                  <c:v>22-Jan-00</c:v>
                </c:pt>
                <c:pt idx="35">
                  <c:v>23-Feb-00</c:v>
                </c:pt>
                <c:pt idx="36">
                  <c:v>30-Mar-00</c:v>
                </c:pt>
                <c:pt idx="37">
                  <c:v>25-Jul-00</c:v>
                </c:pt>
                <c:pt idx="38">
                  <c:v>17-Oct-00</c:v>
                </c:pt>
                <c:pt idx="39">
                  <c:v>18-Jan-01</c:v>
                </c:pt>
                <c:pt idx="40">
                  <c:v>18-Oct-01</c:v>
                </c:pt>
                <c:pt idx="41">
                  <c:v>21-Jan-02</c:v>
                </c:pt>
                <c:pt idx="42">
                  <c:v>23-Apr-02</c:v>
                </c:pt>
                <c:pt idx="43">
                  <c:v>25-Jul-02</c:v>
                </c:pt>
                <c:pt idx="44">
                  <c:v>14-Jan-03</c:v>
                </c:pt>
                <c:pt idx="45">
                  <c:v>23-Apr-03</c:v>
                </c:pt>
                <c:pt idx="46">
                  <c:v>06-Aug-03</c:v>
                </c:pt>
                <c:pt idx="47">
                  <c:v>27-Jan-04</c:v>
                </c:pt>
                <c:pt idx="48">
                  <c:v>29-Apr-04</c:v>
                </c:pt>
                <c:pt idx="49">
                  <c:v>24-Jul-04</c:v>
                </c:pt>
                <c:pt idx="50">
                  <c:v>01-Feb-05</c:v>
                </c:pt>
                <c:pt idx="51">
                  <c:v>26-Apr-05</c:v>
                </c:pt>
                <c:pt idx="52">
                  <c:v>26-Jul-05</c:v>
                </c:pt>
                <c:pt idx="53">
                  <c:v>28-Jan-06</c:v>
                </c:pt>
                <c:pt idx="54">
                  <c:v>22-Jul-06</c:v>
                </c:pt>
              </c:strCache>
            </c:strRef>
          </c:cat>
          <c:val>
            <c:numRef>
              <c:f>Counts!$C$6:$BE$6</c:f>
              <c:numCache>
                <c:ptCount val="55"/>
                <c:pt idx="0">
                  <c:v>667</c:v>
                </c:pt>
                <c:pt idx="1">
                  <c:v>46</c:v>
                </c:pt>
                <c:pt idx="5">
                  <c:v>10</c:v>
                </c:pt>
                <c:pt idx="6">
                  <c:v>8</c:v>
                </c:pt>
                <c:pt idx="7">
                  <c:v>2</c:v>
                </c:pt>
                <c:pt idx="9">
                  <c:v>16</c:v>
                </c:pt>
                <c:pt idx="11">
                  <c:v>3</c:v>
                </c:pt>
                <c:pt idx="12">
                  <c:v>0</c:v>
                </c:pt>
                <c:pt idx="14">
                  <c:v>7</c:v>
                </c:pt>
                <c:pt idx="15">
                  <c:v>70</c:v>
                </c:pt>
                <c:pt idx="17">
                  <c:v>10</c:v>
                </c:pt>
                <c:pt idx="18">
                  <c:v>3</c:v>
                </c:pt>
                <c:pt idx="19">
                  <c:v>18</c:v>
                </c:pt>
                <c:pt idx="27">
                  <c:v>87</c:v>
                </c:pt>
                <c:pt idx="29">
                  <c:v>8</c:v>
                </c:pt>
                <c:pt idx="30">
                  <c:v>60</c:v>
                </c:pt>
                <c:pt idx="31">
                  <c:v>74</c:v>
                </c:pt>
                <c:pt idx="34">
                  <c:v>6</c:v>
                </c:pt>
                <c:pt idx="36">
                  <c:v>1</c:v>
                </c:pt>
                <c:pt idx="37">
                  <c:v>27</c:v>
                </c:pt>
                <c:pt idx="38">
                  <c:v>14</c:v>
                </c:pt>
                <c:pt idx="43">
                  <c:v>534</c:v>
                </c:pt>
                <c:pt idx="44">
                  <c:v>2</c:v>
                </c:pt>
                <c:pt idx="45">
                  <c:v>120</c:v>
                </c:pt>
                <c:pt idx="46">
                  <c:v>602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15</c:v>
                </c:pt>
                <c:pt idx="52">
                  <c:v>280</c:v>
                </c:pt>
                <c:pt idx="54">
                  <c:v>64</c:v>
                </c:pt>
              </c:numCache>
            </c:numRef>
          </c:val>
          <c:smooth val="0"/>
        </c:ser>
        <c:marker val="1"/>
        <c:axId val="13348924"/>
        <c:axId val="53031453"/>
      </c:lineChart>
      <c:catAx>
        <c:axId val="1334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 val="autoZero"/>
        <c:auto val="0"/>
        <c:lblOffset val="100"/>
        <c:noMultiLvlLbl val="0"/>
      </c:catAx>
      <c:valAx>
        <c:axId val="530314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8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Moorhen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Counts!$A$103</c:f>
              <c:strCache>
                <c:ptCount val="1"/>
                <c:pt idx="0">
                  <c:v>Moorhen Gallinula chloropus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Counts!$C$2:$BE$2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Counts!$C$103:$BE$103</c:f>
              <c:numCache>
                <c:ptCount val="55"/>
                <c:pt idx="1">
                  <c:v>1</c:v>
                </c:pt>
                <c:pt idx="3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8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1</c:v>
                </c:pt>
                <c:pt idx="13">
                  <c:v>10</c:v>
                </c:pt>
                <c:pt idx="15">
                  <c:v>20</c:v>
                </c:pt>
                <c:pt idx="16">
                  <c:v>14</c:v>
                </c:pt>
                <c:pt idx="17">
                  <c:v>6</c:v>
                </c:pt>
                <c:pt idx="18">
                  <c:v>9</c:v>
                </c:pt>
                <c:pt idx="20">
                  <c:v>27</c:v>
                </c:pt>
                <c:pt idx="21">
                  <c:v>9</c:v>
                </c:pt>
                <c:pt idx="22">
                  <c:v>20</c:v>
                </c:pt>
                <c:pt idx="23">
                  <c:v>3</c:v>
                </c:pt>
                <c:pt idx="24">
                  <c:v>21</c:v>
                </c:pt>
                <c:pt idx="25">
                  <c:v>13</c:v>
                </c:pt>
                <c:pt idx="26">
                  <c:v>6</c:v>
                </c:pt>
                <c:pt idx="27">
                  <c:v>36</c:v>
                </c:pt>
                <c:pt idx="28">
                  <c:v>34</c:v>
                </c:pt>
                <c:pt idx="29">
                  <c:v>47</c:v>
                </c:pt>
                <c:pt idx="30">
                  <c:v>48</c:v>
                </c:pt>
                <c:pt idx="33">
                  <c:v>29</c:v>
                </c:pt>
                <c:pt idx="34">
                  <c:v>61</c:v>
                </c:pt>
                <c:pt idx="36">
                  <c:v>28</c:v>
                </c:pt>
                <c:pt idx="37">
                  <c:v>22</c:v>
                </c:pt>
                <c:pt idx="38">
                  <c:v>26</c:v>
                </c:pt>
                <c:pt idx="39">
                  <c:v>52</c:v>
                </c:pt>
                <c:pt idx="41">
                  <c:v>51</c:v>
                </c:pt>
                <c:pt idx="42">
                  <c:v>47</c:v>
                </c:pt>
                <c:pt idx="43">
                  <c:v>75</c:v>
                </c:pt>
                <c:pt idx="44">
                  <c:v>19</c:v>
                </c:pt>
                <c:pt idx="45">
                  <c:v>53</c:v>
                </c:pt>
                <c:pt idx="46">
                  <c:v>34</c:v>
                </c:pt>
                <c:pt idx="47">
                  <c:v>2</c:v>
                </c:pt>
                <c:pt idx="48">
                  <c:v>9</c:v>
                </c:pt>
                <c:pt idx="49">
                  <c:v>8</c:v>
                </c:pt>
                <c:pt idx="50">
                  <c:v>12</c:v>
                </c:pt>
                <c:pt idx="51">
                  <c:v>15</c:v>
                </c:pt>
                <c:pt idx="52">
                  <c:v>7</c:v>
                </c:pt>
                <c:pt idx="53">
                  <c:v>4</c:v>
                </c:pt>
                <c:pt idx="54">
                  <c:v>24</c:v>
                </c:pt>
              </c:numCache>
            </c:numRef>
          </c:val>
          <c:smooth val="0"/>
        </c:ser>
        <c:marker val="1"/>
        <c:axId val="7521030"/>
        <c:axId val="580407"/>
      </c:lineChart>
      <c:catAx>
        <c:axId val="752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 val="autoZero"/>
        <c:auto val="0"/>
        <c:lblOffset val="100"/>
        <c:noMultiLvlLbl val="0"/>
      </c:catAx>
      <c:valAx>
        <c:axId val="5804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21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Red-knobbed Coot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2"/>
          <c:order val="0"/>
          <c:tx>
            <c:strRef>
              <c:f>Counts!$A$107</c:f>
              <c:strCache>
                <c:ptCount val="1"/>
                <c:pt idx="0">
                  <c:v>Red-knobbed Coot Fulica cristata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Counts!$C$2:$BE$2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Counts!$C$107:$BE$107</c:f>
              <c:numCache>
                <c:ptCount val="55"/>
                <c:pt idx="0">
                  <c:v>10</c:v>
                </c:pt>
                <c:pt idx="1">
                  <c:v>23</c:v>
                </c:pt>
                <c:pt idx="3">
                  <c:v>48</c:v>
                </c:pt>
                <c:pt idx="4">
                  <c:v>11</c:v>
                </c:pt>
                <c:pt idx="5">
                  <c:v>9</c:v>
                </c:pt>
                <c:pt idx="6">
                  <c:v>2</c:v>
                </c:pt>
                <c:pt idx="7">
                  <c:v>10</c:v>
                </c:pt>
                <c:pt idx="8">
                  <c:v>56</c:v>
                </c:pt>
                <c:pt idx="9">
                  <c:v>35</c:v>
                </c:pt>
                <c:pt idx="10">
                  <c:v>14</c:v>
                </c:pt>
                <c:pt idx="11">
                  <c:v>46</c:v>
                </c:pt>
                <c:pt idx="12">
                  <c:v>39</c:v>
                </c:pt>
                <c:pt idx="13">
                  <c:v>12</c:v>
                </c:pt>
                <c:pt idx="15">
                  <c:v>27</c:v>
                </c:pt>
                <c:pt idx="16">
                  <c:v>18</c:v>
                </c:pt>
                <c:pt idx="17">
                  <c:v>12</c:v>
                </c:pt>
                <c:pt idx="18">
                  <c:v>18</c:v>
                </c:pt>
                <c:pt idx="19">
                  <c:v>5</c:v>
                </c:pt>
                <c:pt idx="20">
                  <c:v>22</c:v>
                </c:pt>
                <c:pt idx="21">
                  <c:v>25</c:v>
                </c:pt>
                <c:pt idx="22">
                  <c:v>50</c:v>
                </c:pt>
                <c:pt idx="23">
                  <c:v>54</c:v>
                </c:pt>
                <c:pt idx="24">
                  <c:v>72</c:v>
                </c:pt>
                <c:pt idx="25">
                  <c:v>69</c:v>
                </c:pt>
                <c:pt idx="27">
                  <c:v>158</c:v>
                </c:pt>
                <c:pt idx="28">
                  <c:v>75</c:v>
                </c:pt>
                <c:pt idx="29">
                  <c:v>58</c:v>
                </c:pt>
                <c:pt idx="30">
                  <c:v>106</c:v>
                </c:pt>
                <c:pt idx="31">
                  <c:v>115</c:v>
                </c:pt>
                <c:pt idx="33">
                  <c:v>139</c:v>
                </c:pt>
                <c:pt idx="34">
                  <c:v>107</c:v>
                </c:pt>
                <c:pt idx="36">
                  <c:v>75</c:v>
                </c:pt>
                <c:pt idx="37">
                  <c:v>28</c:v>
                </c:pt>
                <c:pt idx="38">
                  <c:v>114</c:v>
                </c:pt>
                <c:pt idx="39">
                  <c:v>318</c:v>
                </c:pt>
                <c:pt idx="41">
                  <c:v>55</c:v>
                </c:pt>
                <c:pt idx="42">
                  <c:v>117</c:v>
                </c:pt>
                <c:pt idx="43">
                  <c:v>102</c:v>
                </c:pt>
                <c:pt idx="44">
                  <c:v>27</c:v>
                </c:pt>
                <c:pt idx="45">
                  <c:v>114</c:v>
                </c:pt>
                <c:pt idx="46">
                  <c:v>18</c:v>
                </c:pt>
                <c:pt idx="47">
                  <c:v>60</c:v>
                </c:pt>
                <c:pt idx="48">
                  <c:v>42</c:v>
                </c:pt>
                <c:pt idx="49">
                  <c:v>42</c:v>
                </c:pt>
                <c:pt idx="50">
                  <c:v>37</c:v>
                </c:pt>
                <c:pt idx="51">
                  <c:v>45</c:v>
                </c:pt>
                <c:pt idx="52">
                  <c:v>48</c:v>
                </c:pt>
                <c:pt idx="53">
                  <c:v>34</c:v>
                </c:pt>
                <c:pt idx="54">
                  <c:v>29</c:v>
                </c:pt>
              </c:numCache>
            </c:numRef>
          </c:val>
          <c:smooth val="0"/>
        </c:ser>
        <c:marker val="1"/>
        <c:axId val="5223664"/>
        <c:axId val="47012977"/>
      </c:lineChart>
      <c:catAx>
        <c:axId val="52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 val="autoZero"/>
        <c:auto val="0"/>
        <c:lblOffset val="100"/>
        <c:noMultiLvlLbl val="0"/>
      </c:catAx>
      <c:valAx>
        <c:axId val="47012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3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Flamingos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Counts!$A$67</c:f>
              <c:strCache>
                <c:ptCount val="1"/>
                <c:pt idx="0">
                  <c:v>Greater Flamingo Phoenicopterus ruber roseus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Counts!$C$2:$BE$2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Counts!$C$67:$BE$67</c:f>
              <c:numCache>
                <c:ptCount val="55"/>
                <c:pt idx="0">
                  <c:v>4340</c:v>
                </c:pt>
                <c:pt idx="1">
                  <c:v>163</c:v>
                </c:pt>
                <c:pt idx="2">
                  <c:v>1073</c:v>
                </c:pt>
                <c:pt idx="3">
                  <c:v>2600</c:v>
                </c:pt>
                <c:pt idx="4">
                  <c:v>12661</c:v>
                </c:pt>
                <c:pt idx="5">
                  <c:v>7293</c:v>
                </c:pt>
                <c:pt idx="6">
                  <c:v>1745</c:v>
                </c:pt>
                <c:pt idx="7">
                  <c:v>5602</c:v>
                </c:pt>
                <c:pt idx="8">
                  <c:v>3535</c:v>
                </c:pt>
                <c:pt idx="9">
                  <c:v>8389</c:v>
                </c:pt>
                <c:pt idx="10">
                  <c:v>313</c:v>
                </c:pt>
                <c:pt idx="11">
                  <c:v>19017</c:v>
                </c:pt>
                <c:pt idx="12">
                  <c:v>2517</c:v>
                </c:pt>
                <c:pt idx="13">
                  <c:v>658</c:v>
                </c:pt>
                <c:pt idx="15">
                  <c:v>9638</c:v>
                </c:pt>
                <c:pt idx="16">
                  <c:v>10570</c:v>
                </c:pt>
                <c:pt idx="17">
                  <c:v>6785</c:v>
                </c:pt>
                <c:pt idx="18">
                  <c:v>3900</c:v>
                </c:pt>
                <c:pt idx="19">
                  <c:v>20</c:v>
                </c:pt>
                <c:pt idx="21">
                  <c:v>6288</c:v>
                </c:pt>
                <c:pt idx="24">
                  <c:v>3480</c:v>
                </c:pt>
                <c:pt idx="25">
                  <c:v>4048</c:v>
                </c:pt>
                <c:pt idx="26">
                  <c:v>12636</c:v>
                </c:pt>
                <c:pt idx="27">
                  <c:v>6502</c:v>
                </c:pt>
                <c:pt idx="28">
                  <c:v>3798</c:v>
                </c:pt>
                <c:pt idx="29">
                  <c:v>9545</c:v>
                </c:pt>
                <c:pt idx="30">
                  <c:v>10074</c:v>
                </c:pt>
                <c:pt idx="31">
                  <c:v>7907</c:v>
                </c:pt>
                <c:pt idx="32">
                  <c:v>9500</c:v>
                </c:pt>
                <c:pt idx="33">
                  <c:v>9506</c:v>
                </c:pt>
                <c:pt idx="35">
                  <c:v>2650</c:v>
                </c:pt>
                <c:pt idx="36">
                  <c:v>2</c:v>
                </c:pt>
                <c:pt idx="37">
                  <c:v>8316</c:v>
                </c:pt>
                <c:pt idx="38">
                  <c:v>204</c:v>
                </c:pt>
                <c:pt idx="39">
                  <c:v>11635</c:v>
                </c:pt>
                <c:pt idx="40">
                  <c:v>50</c:v>
                </c:pt>
                <c:pt idx="41">
                  <c:v>2916</c:v>
                </c:pt>
                <c:pt idx="42">
                  <c:v>21767</c:v>
                </c:pt>
                <c:pt idx="43">
                  <c:v>27936</c:v>
                </c:pt>
                <c:pt idx="44">
                  <c:v>4812</c:v>
                </c:pt>
                <c:pt idx="45">
                  <c:v>19738</c:v>
                </c:pt>
                <c:pt idx="46">
                  <c:v>24283</c:v>
                </c:pt>
                <c:pt idx="47">
                  <c:v>580</c:v>
                </c:pt>
                <c:pt idx="49">
                  <c:v>15720</c:v>
                </c:pt>
                <c:pt idx="50">
                  <c:v>1500</c:v>
                </c:pt>
                <c:pt idx="51">
                  <c:v>7300</c:v>
                </c:pt>
                <c:pt idx="52">
                  <c:v>25945</c:v>
                </c:pt>
                <c:pt idx="53">
                  <c:v>7800</c:v>
                </c:pt>
                <c:pt idx="54">
                  <c:v>2342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Counts!$A$68</c:f>
              <c:strCache>
                <c:ptCount val="1"/>
                <c:pt idx="0">
                  <c:v>Lesser Flamingo Phoenicopterus minor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Counts!$C$2:$BE$2</c:f>
              <c:strCache>
                <c:ptCount val="55"/>
                <c:pt idx="0">
                  <c:v>28132</c:v>
                </c:pt>
                <c:pt idx="1">
                  <c:v>28313</c:v>
                </c:pt>
                <c:pt idx="2">
                  <c:v>28500</c:v>
                </c:pt>
                <c:pt idx="3">
                  <c:v>33061</c:v>
                </c:pt>
                <c:pt idx="4">
                  <c:v>33280</c:v>
                </c:pt>
                <c:pt idx="5">
                  <c:v>33440</c:v>
                </c:pt>
                <c:pt idx="6">
                  <c:v>33492</c:v>
                </c:pt>
                <c:pt idx="7">
                  <c:v>33622</c:v>
                </c:pt>
                <c:pt idx="8">
                  <c:v>33784</c:v>
                </c:pt>
                <c:pt idx="9">
                  <c:v>33862</c:v>
                </c:pt>
                <c:pt idx="10">
                  <c:v>33926</c:v>
                </c:pt>
                <c:pt idx="11">
                  <c:v>34002</c:v>
                </c:pt>
                <c:pt idx="12">
                  <c:v>34073</c:v>
                </c:pt>
                <c:pt idx="13">
                  <c:v>34358</c:v>
                </c:pt>
                <c:pt idx="14">
                  <c:v>34530</c:v>
                </c:pt>
                <c:pt idx="15">
                  <c:v>34542</c:v>
                </c:pt>
                <c:pt idx="16">
                  <c:v>34709</c:v>
                </c:pt>
                <c:pt idx="17">
                  <c:v>34816</c:v>
                </c:pt>
                <c:pt idx="18">
                  <c:v>34900</c:v>
                </c:pt>
                <c:pt idx="19">
                  <c:v>35099</c:v>
                </c:pt>
                <c:pt idx="20">
                  <c:v>35173</c:v>
                </c:pt>
                <c:pt idx="21">
                  <c:v>35264</c:v>
                </c:pt>
                <c:pt idx="22">
                  <c:v>35453</c:v>
                </c:pt>
                <c:pt idx="23">
                  <c:v>35541</c:v>
                </c:pt>
                <c:pt idx="24">
                  <c:v>35628</c:v>
                </c:pt>
                <c:pt idx="25">
                  <c:v>35822</c:v>
                </c:pt>
                <c:pt idx="26">
                  <c:v>35903</c:v>
                </c:pt>
                <c:pt idx="27">
                  <c:v>35984</c:v>
                </c:pt>
                <c:pt idx="28">
                  <c:v>36102</c:v>
                </c:pt>
                <c:pt idx="29">
                  <c:v>36174</c:v>
                </c:pt>
                <c:pt idx="30">
                  <c:v>36367</c:v>
                </c:pt>
                <c:pt idx="31">
                  <c:v>36446</c:v>
                </c:pt>
                <c:pt idx="32">
                  <c:v>36451</c:v>
                </c:pt>
                <c:pt idx="33">
                  <c:v>36513</c:v>
                </c:pt>
                <c:pt idx="34">
                  <c:v>36547</c:v>
                </c:pt>
                <c:pt idx="35">
                  <c:v>36579</c:v>
                </c:pt>
                <c:pt idx="36">
                  <c:v>36615</c:v>
                </c:pt>
                <c:pt idx="37">
                  <c:v>36732</c:v>
                </c:pt>
                <c:pt idx="38">
                  <c:v>36816</c:v>
                </c:pt>
                <c:pt idx="39">
                  <c:v>36909</c:v>
                </c:pt>
                <c:pt idx="40">
                  <c:v>37182</c:v>
                </c:pt>
                <c:pt idx="41">
                  <c:v>37277</c:v>
                </c:pt>
                <c:pt idx="42">
                  <c:v>37369</c:v>
                </c:pt>
                <c:pt idx="43">
                  <c:v>37462</c:v>
                </c:pt>
                <c:pt idx="44">
                  <c:v>37635</c:v>
                </c:pt>
                <c:pt idx="45">
                  <c:v>37734</c:v>
                </c:pt>
                <c:pt idx="46">
                  <c:v>37839</c:v>
                </c:pt>
                <c:pt idx="47">
                  <c:v>38013</c:v>
                </c:pt>
                <c:pt idx="48">
                  <c:v>38106</c:v>
                </c:pt>
                <c:pt idx="49">
                  <c:v>38192</c:v>
                </c:pt>
                <c:pt idx="50">
                  <c:v>38384</c:v>
                </c:pt>
                <c:pt idx="51">
                  <c:v>38468</c:v>
                </c:pt>
                <c:pt idx="52">
                  <c:v>38559</c:v>
                </c:pt>
                <c:pt idx="53">
                  <c:v>38745</c:v>
                </c:pt>
                <c:pt idx="54">
                  <c:v>38920</c:v>
                </c:pt>
              </c:strCache>
            </c:strRef>
          </c:cat>
          <c:val>
            <c:numRef>
              <c:f>Counts!$C$68:$BE$68</c:f>
              <c:numCache>
                <c:ptCount val="55"/>
                <c:pt idx="0">
                  <c:v>451</c:v>
                </c:pt>
                <c:pt idx="1">
                  <c:v>590</c:v>
                </c:pt>
                <c:pt idx="2">
                  <c:v>4906</c:v>
                </c:pt>
                <c:pt idx="3">
                  <c:v>192</c:v>
                </c:pt>
                <c:pt idx="4">
                  <c:v>13539</c:v>
                </c:pt>
                <c:pt idx="5">
                  <c:v>2440</c:v>
                </c:pt>
                <c:pt idx="6">
                  <c:v>12598</c:v>
                </c:pt>
                <c:pt idx="7">
                  <c:v>10844</c:v>
                </c:pt>
                <c:pt idx="8">
                  <c:v>7017</c:v>
                </c:pt>
                <c:pt idx="9">
                  <c:v>11468</c:v>
                </c:pt>
                <c:pt idx="10">
                  <c:v>111</c:v>
                </c:pt>
                <c:pt idx="11">
                  <c:v>5713</c:v>
                </c:pt>
                <c:pt idx="12">
                  <c:v>24</c:v>
                </c:pt>
                <c:pt idx="13">
                  <c:v>22</c:v>
                </c:pt>
                <c:pt idx="15">
                  <c:v>2953</c:v>
                </c:pt>
                <c:pt idx="16">
                  <c:v>3175</c:v>
                </c:pt>
                <c:pt idx="17">
                  <c:v>137</c:v>
                </c:pt>
                <c:pt idx="18">
                  <c:v>110</c:v>
                </c:pt>
                <c:pt idx="19">
                  <c:v>219</c:v>
                </c:pt>
                <c:pt idx="21">
                  <c:v>3815</c:v>
                </c:pt>
                <c:pt idx="22">
                  <c:v>102</c:v>
                </c:pt>
                <c:pt idx="24">
                  <c:v>33</c:v>
                </c:pt>
                <c:pt idx="26">
                  <c:v>3740</c:v>
                </c:pt>
                <c:pt idx="27">
                  <c:v>1561</c:v>
                </c:pt>
                <c:pt idx="28">
                  <c:v>7873</c:v>
                </c:pt>
                <c:pt idx="29">
                  <c:v>2483</c:v>
                </c:pt>
                <c:pt idx="30">
                  <c:v>9980</c:v>
                </c:pt>
                <c:pt idx="31">
                  <c:v>12546</c:v>
                </c:pt>
                <c:pt idx="33">
                  <c:v>12992</c:v>
                </c:pt>
                <c:pt idx="34">
                  <c:v>2396</c:v>
                </c:pt>
                <c:pt idx="35">
                  <c:v>1000</c:v>
                </c:pt>
                <c:pt idx="38">
                  <c:v>40</c:v>
                </c:pt>
                <c:pt idx="39">
                  <c:v>55</c:v>
                </c:pt>
                <c:pt idx="41">
                  <c:v>59</c:v>
                </c:pt>
                <c:pt idx="42">
                  <c:v>1780</c:v>
                </c:pt>
                <c:pt idx="43">
                  <c:v>10906</c:v>
                </c:pt>
                <c:pt idx="44">
                  <c:v>980</c:v>
                </c:pt>
                <c:pt idx="45">
                  <c:v>230</c:v>
                </c:pt>
                <c:pt idx="46">
                  <c:v>11975</c:v>
                </c:pt>
                <c:pt idx="47">
                  <c:v>5000</c:v>
                </c:pt>
                <c:pt idx="49">
                  <c:v>7400</c:v>
                </c:pt>
                <c:pt idx="52">
                  <c:v>4778</c:v>
                </c:pt>
              </c:numCache>
            </c:numRef>
          </c:val>
          <c:smooth val="0"/>
        </c:ser>
        <c:marker val="1"/>
        <c:axId val="20463610"/>
        <c:axId val="49954763"/>
      </c:lineChart>
      <c:catAx>
        <c:axId val="2046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954763"/>
        <c:crosses val="autoZero"/>
        <c:auto val="0"/>
        <c:lblOffset val="100"/>
        <c:noMultiLvlLbl val="0"/>
      </c:catAx>
      <c:valAx>
        <c:axId val="49954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63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12</xdr:col>
      <xdr:colOff>590550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600075" y="152400"/>
        <a:ext cx="73056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9525</xdr:rowOff>
    </xdr:from>
    <xdr:to>
      <xdr:col>12</xdr:col>
      <xdr:colOff>590550</xdr:colOff>
      <xdr:row>64</xdr:row>
      <xdr:rowOff>133350</xdr:rowOff>
    </xdr:to>
    <xdr:graphicFrame>
      <xdr:nvGraphicFramePr>
        <xdr:cNvPr id="2" name="Chart 2"/>
        <xdr:cNvGraphicFramePr/>
      </xdr:nvGraphicFramePr>
      <xdr:xfrm>
        <a:off x="609600" y="5676900"/>
        <a:ext cx="72961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68</xdr:row>
      <xdr:rowOff>152400</xdr:rowOff>
    </xdr:from>
    <xdr:to>
      <xdr:col>13</xdr:col>
      <xdr:colOff>66675</xdr:colOff>
      <xdr:row>99</xdr:row>
      <xdr:rowOff>104775</xdr:rowOff>
    </xdr:to>
    <xdr:graphicFrame>
      <xdr:nvGraphicFramePr>
        <xdr:cNvPr id="3" name="Chart 3"/>
        <xdr:cNvGraphicFramePr/>
      </xdr:nvGraphicFramePr>
      <xdr:xfrm>
        <a:off x="619125" y="11163300"/>
        <a:ext cx="737235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13</xdr:col>
      <xdr:colOff>0</xdr:colOff>
      <xdr:row>132</xdr:row>
      <xdr:rowOff>9525</xdr:rowOff>
    </xdr:to>
    <xdr:graphicFrame>
      <xdr:nvGraphicFramePr>
        <xdr:cNvPr id="4" name="Chart 4"/>
        <xdr:cNvGraphicFramePr/>
      </xdr:nvGraphicFramePr>
      <xdr:xfrm>
        <a:off x="609600" y="16516350"/>
        <a:ext cx="73152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13</xdr:col>
      <xdr:colOff>0</xdr:colOff>
      <xdr:row>165</xdr:row>
      <xdr:rowOff>95250</xdr:rowOff>
    </xdr:to>
    <xdr:graphicFrame>
      <xdr:nvGraphicFramePr>
        <xdr:cNvPr id="5" name="Chart 5"/>
        <xdr:cNvGraphicFramePr/>
      </xdr:nvGraphicFramePr>
      <xdr:xfrm>
        <a:off x="609600" y="21859875"/>
        <a:ext cx="7315200" cy="495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13</xdr:col>
      <xdr:colOff>0</xdr:colOff>
      <xdr:row>198</xdr:row>
      <xdr:rowOff>66675</xdr:rowOff>
    </xdr:to>
    <xdr:graphicFrame>
      <xdr:nvGraphicFramePr>
        <xdr:cNvPr id="6" name="Chart 6"/>
        <xdr:cNvGraphicFramePr/>
      </xdr:nvGraphicFramePr>
      <xdr:xfrm>
        <a:off x="609600" y="27203400"/>
        <a:ext cx="7315200" cy="4924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201</xdr:row>
      <xdr:rowOff>152400</xdr:rowOff>
    </xdr:from>
    <xdr:to>
      <xdr:col>13</xdr:col>
      <xdr:colOff>0</xdr:colOff>
      <xdr:row>233</xdr:row>
      <xdr:rowOff>47625</xdr:rowOff>
    </xdr:to>
    <xdr:graphicFrame>
      <xdr:nvGraphicFramePr>
        <xdr:cNvPr id="7" name="Chart 7"/>
        <xdr:cNvGraphicFramePr/>
      </xdr:nvGraphicFramePr>
      <xdr:xfrm>
        <a:off x="609600" y="32699325"/>
        <a:ext cx="7315200" cy="5076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236</xdr:row>
      <xdr:rowOff>38100</xdr:rowOff>
    </xdr:from>
    <xdr:to>
      <xdr:col>13</xdr:col>
      <xdr:colOff>0</xdr:colOff>
      <xdr:row>267</xdr:row>
      <xdr:rowOff>9525</xdr:rowOff>
    </xdr:to>
    <xdr:graphicFrame>
      <xdr:nvGraphicFramePr>
        <xdr:cNvPr id="8" name="Chart 8"/>
        <xdr:cNvGraphicFramePr/>
      </xdr:nvGraphicFramePr>
      <xdr:xfrm>
        <a:off x="742950" y="38252400"/>
        <a:ext cx="7181850" cy="4991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270</xdr:row>
      <xdr:rowOff>0</xdr:rowOff>
    </xdr:from>
    <xdr:to>
      <xdr:col>12</xdr:col>
      <xdr:colOff>600075</xdr:colOff>
      <xdr:row>304</xdr:row>
      <xdr:rowOff>19050</xdr:rowOff>
    </xdr:to>
    <xdr:graphicFrame>
      <xdr:nvGraphicFramePr>
        <xdr:cNvPr id="9" name="Chart 9"/>
        <xdr:cNvGraphicFramePr/>
      </xdr:nvGraphicFramePr>
      <xdr:xfrm>
        <a:off x="609600" y="43719750"/>
        <a:ext cx="7305675" cy="552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213"/>
  <sheetViews>
    <sheetView workbookViewId="0" topLeftCell="A1">
      <pane xSplit="2" ySplit="2" topLeftCell="AV17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32.140625" style="0" bestFit="1" customWidth="1"/>
    <col min="7" max="9" width="9.140625" style="8" customWidth="1"/>
  </cols>
  <sheetData>
    <row r="2" spans="1:58" ht="62.25" customHeight="1">
      <c r="A2" s="19" t="s">
        <v>0</v>
      </c>
      <c r="B2" s="20"/>
      <c r="C2" s="21">
        <v>28132</v>
      </c>
      <c r="D2" s="21">
        <v>28313</v>
      </c>
      <c r="E2" s="21">
        <v>28500</v>
      </c>
      <c r="F2" s="21">
        <v>33061</v>
      </c>
      <c r="G2" s="22">
        <v>33280</v>
      </c>
      <c r="H2" s="22">
        <v>33440</v>
      </c>
      <c r="I2" s="22">
        <v>33492</v>
      </c>
      <c r="J2" s="21">
        <v>33622</v>
      </c>
      <c r="K2" s="21">
        <v>33784</v>
      </c>
      <c r="L2" s="21">
        <v>33862</v>
      </c>
      <c r="M2" s="21">
        <v>33926</v>
      </c>
      <c r="N2" s="21">
        <v>34002</v>
      </c>
      <c r="O2" s="21">
        <v>34073</v>
      </c>
      <c r="P2" s="22">
        <v>34358</v>
      </c>
      <c r="Q2" s="21">
        <v>34530</v>
      </c>
      <c r="R2" s="21">
        <v>34542</v>
      </c>
      <c r="S2" s="21">
        <v>34709</v>
      </c>
      <c r="T2" s="21">
        <v>34816</v>
      </c>
      <c r="U2" s="21">
        <v>34900</v>
      </c>
      <c r="V2" s="21">
        <v>35099</v>
      </c>
      <c r="W2" s="21">
        <v>35173</v>
      </c>
      <c r="X2" s="21">
        <v>35264</v>
      </c>
      <c r="Y2" s="21">
        <v>35453</v>
      </c>
      <c r="Z2" s="21">
        <v>35541</v>
      </c>
      <c r="AA2" s="21">
        <v>35628</v>
      </c>
      <c r="AB2" s="21">
        <v>35822</v>
      </c>
      <c r="AC2" s="21">
        <v>35903</v>
      </c>
      <c r="AD2" s="21">
        <v>35984</v>
      </c>
      <c r="AE2" s="21">
        <v>36102</v>
      </c>
      <c r="AF2" s="21">
        <v>36174</v>
      </c>
      <c r="AG2" s="21">
        <v>36367</v>
      </c>
      <c r="AH2" s="21">
        <v>36446</v>
      </c>
      <c r="AI2" s="21">
        <v>36451</v>
      </c>
      <c r="AJ2" s="21">
        <v>36513</v>
      </c>
      <c r="AK2" s="21">
        <v>36547</v>
      </c>
      <c r="AL2" s="21">
        <v>36579</v>
      </c>
      <c r="AM2" s="21">
        <v>36615</v>
      </c>
      <c r="AN2" s="21">
        <v>36732</v>
      </c>
      <c r="AO2" s="21">
        <v>36816</v>
      </c>
      <c r="AP2" s="21">
        <v>36909</v>
      </c>
      <c r="AQ2" s="21">
        <v>37182</v>
      </c>
      <c r="AR2" s="21">
        <v>37277</v>
      </c>
      <c r="AS2" s="23">
        <v>37369</v>
      </c>
      <c r="AT2" s="23">
        <v>37462</v>
      </c>
      <c r="AU2" s="23">
        <v>37635</v>
      </c>
      <c r="AV2" s="23">
        <v>37734</v>
      </c>
      <c r="AW2" s="23">
        <v>37839</v>
      </c>
      <c r="AX2" s="23">
        <v>38013</v>
      </c>
      <c r="AY2" s="23">
        <v>38106</v>
      </c>
      <c r="AZ2" s="23">
        <v>38192</v>
      </c>
      <c r="BA2" s="23">
        <v>38384</v>
      </c>
      <c r="BB2" s="23">
        <v>38468</v>
      </c>
      <c r="BC2" s="23">
        <v>38559</v>
      </c>
      <c r="BD2" s="23">
        <v>38745</v>
      </c>
      <c r="BE2" s="23">
        <v>38920</v>
      </c>
      <c r="BF2" s="24" t="s">
        <v>2</v>
      </c>
    </row>
    <row r="3" spans="1:58" ht="12.75">
      <c r="A3" s="25" t="s">
        <v>1</v>
      </c>
      <c r="B3" s="26" t="s">
        <v>2</v>
      </c>
      <c r="C3" s="27">
        <f>SUM(C4:C6)</f>
        <v>713</v>
      </c>
      <c r="D3" s="27">
        <f aca="true" t="shared" si="0" ref="D3:AQ3">SUM(D4:D6)</f>
        <v>56</v>
      </c>
      <c r="E3" s="27">
        <f t="shared" si="0"/>
        <v>1</v>
      </c>
      <c r="F3" s="27">
        <f t="shared" si="0"/>
        <v>4</v>
      </c>
      <c r="G3" s="28">
        <f t="shared" si="0"/>
        <v>7</v>
      </c>
      <c r="H3" s="28">
        <f t="shared" si="0"/>
        <v>16</v>
      </c>
      <c r="I3" s="28">
        <f t="shared" si="0"/>
        <v>11</v>
      </c>
      <c r="J3" s="27">
        <f t="shared" si="0"/>
        <v>4</v>
      </c>
      <c r="K3" s="27">
        <f t="shared" si="0"/>
        <v>5</v>
      </c>
      <c r="L3" s="27">
        <f t="shared" si="0"/>
        <v>26</v>
      </c>
      <c r="M3" s="27">
        <f t="shared" si="0"/>
        <v>2</v>
      </c>
      <c r="N3" s="27">
        <f t="shared" si="0"/>
        <v>7</v>
      </c>
      <c r="O3" s="27">
        <f t="shared" si="0"/>
        <v>4</v>
      </c>
      <c r="P3" s="27">
        <f t="shared" si="0"/>
        <v>3</v>
      </c>
      <c r="Q3" s="27">
        <f t="shared" si="0"/>
        <v>7</v>
      </c>
      <c r="R3" s="27">
        <f t="shared" si="0"/>
        <v>175</v>
      </c>
      <c r="S3" s="27">
        <f t="shared" si="0"/>
        <v>8</v>
      </c>
      <c r="T3" s="27">
        <f t="shared" si="0"/>
        <v>11</v>
      </c>
      <c r="U3" s="27">
        <f t="shared" si="0"/>
        <v>31</v>
      </c>
      <c r="V3" s="27">
        <f t="shared" si="0"/>
        <v>22</v>
      </c>
      <c r="W3" s="27">
        <f t="shared" si="0"/>
        <v>0</v>
      </c>
      <c r="X3" s="27">
        <f t="shared" si="0"/>
        <v>12</v>
      </c>
      <c r="Y3" s="27">
        <f t="shared" si="0"/>
        <v>2</v>
      </c>
      <c r="Z3" s="27">
        <f t="shared" si="0"/>
        <v>0</v>
      </c>
      <c r="AA3" s="27">
        <f t="shared" si="0"/>
        <v>4</v>
      </c>
      <c r="AB3" s="27">
        <f t="shared" si="0"/>
        <v>18</v>
      </c>
      <c r="AC3" s="27">
        <f>SUM(AC4:AC6)</f>
        <v>0</v>
      </c>
      <c r="AD3" s="27">
        <f t="shared" si="0"/>
        <v>87</v>
      </c>
      <c r="AE3" s="27">
        <f t="shared" si="0"/>
        <v>25</v>
      </c>
      <c r="AF3" s="27">
        <f t="shared" si="0"/>
        <v>14</v>
      </c>
      <c r="AG3" s="27">
        <f t="shared" si="0"/>
        <v>63</v>
      </c>
      <c r="AH3" s="27">
        <f t="shared" si="0"/>
        <v>79</v>
      </c>
      <c r="AI3" s="27">
        <f t="shared" si="0"/>
        <v>0</v>
      </c>
      <c r="AJ3" s="27">
        <f t="shared" si="0"/>
        <v>0</v>
      </c>
      <c r="AK3" s="27">
        <f t="shared" si="0"/>
        <v>10</v>
      </c>
      <c r="AL3" s="27">
        <f t="shared" si="0"/>
        <v>2</v>
      </c>
      <c r="AM3" s="27">
        <f t="shared" si="0"/>
        <v>4</v>
      </c>
      <c r="AN3" s="27">
        <f t="shared" si="0"/>
        <v>29</v>
      </c>
      <c r="AO3" s="27">
        <f t="shared" si="0"/>
        <v>24</v>
      </c>
      <c r="AP3" s="27">
        <f t="shared" si="0"/>
        <v>18</v>
      </c>
      <c r="AQ3" s="27">
        <f t="shared" si="0"/>
        <v>0</v>
      </c>
      <c r="AR3" s="27">
        <f aca="true" t="shared" si="1" ref="AR3:BD3">SUM(AR4:AR6)</f>
        <v>16</v>
      </c>
      <c r="AS3" s="27">
        <f t="shared" si="1"/>
        <v>9</v>
      </c>
      <c r="AT3" s="27">
        <f t="shared" si="1"/>
        <v>558</v>
      </c>
      <c r="AU3" s="27">
        <f t="shared" si="1"/>
        <v>31</v>
      </c>
      <c r="AV3" s="27">
        <f t="shared" si="1"/>
        <v>132</v>
      </c>
      <c r="AW3" s="27">
        <f t="shared" si="1"/>
        <v>609</v>
      </c>
      <c r="AX3" s="27">
        <f t="shared" si="1"/>
        <v>11</v>
      </c>
      <c r="AY3" s="27">
        <f t="shared" si="1"/>
        <v>8</v>
      </c>
      <c r="AZ3" s="27">
        <f t="shared" si="1"/>
        <v>12</v>
      </c>
      <c r="BA3" s="27">
        <f t="shared" si="1"/>
        <v>33</v>
      </c>
      <c r="BB3" s="27">
        <f t="shared" si="1"/>
        <v>2</v>
      </c>
      <c r="BC3" s="27">
        <f t="shared" si="1"/>
        <v>284</v>
      </c>
      <c r="BD3" s="27">
        <f t="shared" si="1"/>
        <v>6</v>
      </c>
      <c r="BE3" s="27">
        <v>80</v>
      </c>
      <c r="BF3" s="28">
        <f>SUM(C3:BE3)</f>
        <v>3295</v>
      </c>
    </row>
    <row r="4" spans="1:58" ht="12.75">
      <c r="A4" s="29" t="s">
        <v>3</v>
      </c>
      <c r="B4" s="29" t="s">
        <v>4</v>
      </c>
      <c r="C4" s="30">
        <v>2</v>
      </c>
      <c r="D4" s="30">
        <v>4</v>
      </c>
      <c r="E4" s="30"/>
      <c r="F4" s="30">
        <v>4</v>
      </c>
      <c r="G4" s="31">
        <v>5</v>
      </c>
      <c r="H4" s="31">
        <v>4</v>
      </c>
      <c r="I4" s="31"/>
      <c r="J4" s="30">
        <v>1</v>
      </c>
      <c r="K4" s="30">
        <v>5</v>
      </c>
      <c r="L4" s="30">
        <v>7</v>
      </c>
      <c r="M4" s="30">
        <v>2</v>
      </c>
      <c r="N4" s="30">
        <v>2</v>
      </c>
      <c r="O4" s="30">
        <v>2</v>
      </c>
      <c r="P4" s="30">
        <v>3</v>
      </c>
      <c r="Q4" s="30"/>
      <c r="R4" s="30">
        <v>102</v>
      </c>
      <c r="S4" s="30">
        <v>4</v>
      </c>
      <c r="T4" s="30">
        <v>1</v>
      </c>
      <c r="U4" s="30">
        <v>28</v>
      </c>
      <c r="V4" s="30"/>
      <c r="W4" s="30"/>
      <c r="X4" s="30">
        <v>6</v>
      </c>
      <c r="Y4" s="30">
        <v>2</v>
      </c>
      <c r="Z4" s="30"/>
      <c r="AA4" s="30">
        <v>4</v>
      </c>
      <c r="AB4" s="30">
        <v>5</v>
      </c>
      <c r="AC4" s="30"/>
      <c r="AD4" s="30"/>
      <c r="AE4" s="30">
        <v>22</v>
      </c>
      <c r="AF4" s="30">
        <v>4</v>
      </c>
      <c r="AG4" s="30">
        <v>3</v>
      </c>
      <c r="AH4" s="30">
        <v>5</v>
      </c>
      <c r="AI4" s="30"/>
      <c r="AJ4" s="30"/>
      <c r="AK4" s="30">
        <v>4</v>
      </c>
      <c r="AL4" s="30"/>
      <c r="AM4" s="30">
        <v>1</v>
      </c>
      <c r="AN4" s="30"/>
      <c r="AO4" s="30">
        <v>9</v>
      </c>
      <c r="AP4" s="30">
        <v>18</v>
      </c>
      <c r="AQ4" s="30"/>
      <c r="AR4" s="30">
        <v>8</v>
      </c>
      <c r="AS4" s="32">
        <v>8</v>
      </c>
      <c r="AT4" s="32">
        <v>21</v>
      </c>
      <c r="AU4" s="30">
        <v>21</v>
      </c>
      <c r="AV4" s="30">
        <v>7</v>
      </c>
      <c r="AW4" s="30">
        <v>7</v>
      </c>
      <c r="AX4" s="30"/>
      <c r="AY4" s="30">
        <v>2</v>
      </c>
      <c r="AZ4" s="30">
        <v>8</v>
      </c>
      <c r="BA4" s="30"/>
      <c r="BB4" s="30">
        <v>1</v>
      </c>
      <c r="BC4" s="30">
        <v>3</v>
      </c>
      <c r="BD4" s="32">
        <v>3</v>
      </c>
      <c r="BE4" s="32">
        <v>13</v>
      </c>
      <c r="BF4" s="28">
        <f>SUM(C4:BE4)</f>
        <v>361</v>
      </c>
    </row>
    <row r="5" spans="1:58" ht="12.75">
      <c r="A5" s="29" t="s">
        <v>5</v>
      </c>
      <c r="B5" s="29" t="s">
        <v>6</v>
      </c>
      <c r="C5" s="30">
        <v>44</v>
      </c>
      <c r="D5" s="30">
        <v>6</v>
      </c>
      <c r="E5" s="30">
        <v>1</v>
      </c>
      <c r="F5" s="30"/>
      <c r="G5" s="31">
        <v>2</v>
      </c>
      <c r="H5" s="31">
        <v>2</v>
      </c>
      <c r="I5" s="31">
        <v>3</v>
      </c>
      <c r="J5" s="30">
        <v>1</v>
      </c>
      <c r="K5" s="30"/>
      <c r="L5" s="30">
        <v>3</v>
      </c>
      <c r="M5" s="30"/>
      <c r="N5" s="30">
        <v>2</v>
      </c>
      <c r="O5" s="30">
        <v>2</v>
      </c>
      <c r="P5" s="30"/>
      <c r="Q5" s="30"/>
      <c r="R5" s="30">
        <v>3</v>
      </c>
      <c r="S5" s="30">
        <v>4</v>
      </c>
      <c r="T5" s="30"/>
      <c r="U5" s="30"/>
      <c r="V5" s="30">
        <v>4</v>
      </c>
      <c r="W5" s="30"/>
      <c r="X5" s="30">
        <v>6</v>
      </c>
      <c r="Y5" s="30"/>
      <c r="Z5" s="30"/>
      <c r="AA5" s="30"/>
      <c r="AB5" s="30">
        <v>13</v>
      </c>
      <c r="AC5" s="30"/>
      <c r="AD5" s="30"/>
      <c r="AE5" s="30">
        <v>3</v>
      </c>
      <c r="AF5" s="30">
        <v>2</v>
      </c>
      <c r="AG5" s="30"/>
      <c r="AH5" s="30"/>
      <c r="AI5" s="30"/>
      <c r="AJ5" s="30"/>
      <c r="AK5" s="30"/>
      <c r="AL5" s="30">
        <v>2</v>
      </c>
      <c r="AM5" s="30">
        <v>2</v>
      </c>
      <c r="AN5" s="30">
        <v>2</v>
      </c>
      <c r="AO5" s="30">
        <v>1</v>
      </c>
      <c r="AP5" s="30"/>
      <c r="AQ5" s="30"/>
      <c r="AR5" s="30">
        <v>8</v>
      </c>
      <c r="AS5" s="32">
        <v>1</v>
      </c>
      <c r="AT5" s="32">
        <v>3</v>
      </c>
      <c r="AU5" s="30">
        <v>8</v>
      </c>
      <c r="AV5" s="30">
        <v>5</v>
      </c>
      <c r="AW5" s="30"/>
      <c r="AX5" s="30">
        <v>8</v>
      </c>
      <c r="AY5" s="30">
        <v>5</v>
      </c>
      <c r="AZ5" s="30">
        <v>2</v>
      </c>
      <c r="BA5" s="30">
        <v>18</v>
      </c>
      <c r="BB5" s="30">
        <v>1</v>
      </c>
      <c r="BC5" s="30">
        <v>1</v>
      </c>
      <c r="BD5" s="32">
        <v>3</v>
      </c>
      <c r="BE5" s="32">
        <v>3</v>
      </c>
      <c r="BF5" s="28">
        <f>SUM(C5:BE5)</f>
        <v>174</v>
      </c>
    </row>
    <row r="6" spans="1:58" ht="12.75">
      <c r="A6" s="29" t="s">
        <v>7</v>
      </c>
      <c r="B6" s="29" t="s">
        <v>8</v>
      </c>
      <c r="C6" s="30">
        <v>667</v>
      </c>
      <c r="D6" s="30">
        <v>46</v>
      </c>
      <c r="E6" s="30"/>
      <c r="F6" s="30"/>
      <c r="G6" s="31"/>
      <c r="H6" s="31">
        <v>10</v>
      </c>
      <c r="I6" s="31">
        <v>8</v>
      </c>
      <c r="J6" s="30">
        <v>2</v>
      </c>
      <c r="K6" s="30"/>
      <c r="L6" s="30">
        <v>16</v>
      </c>
      <c r="M6" s="30"/>
      <c r="N6" s="30">
        <v>3</v>
      </c>
      <c r="O6" s="30">
        <v>0</v>
      </c>
      <c r="P6" s="30"/>
      <c r="Q6" s="30">
        <v>7</v>
      </c>
      <c r="R6" s="30">
        <v>70</v>
      </c>
      <c r="S6" s="30"/>
      <c r="T6" s="30">
        <v>10</v>
      </c>
      <c r="U6" s="30">
        <v>3</v>
      </c>
      <c r="V6" s="30">
        <v>18</v>
      </c>
      <c r="W6" s="30"/>
      <c r="X6" s="30"/>
      <c r="Y6" s="30"/>
      <c r="Z6" s="30"/>
      <c r="AA6" s="30"/>
      <c r="AB6" s="30"/>
      <c r="AC6" s="30"/>
      <c r="AD6" s="30">
        <v>87</v>
      </c>
      <c r="AE6" s="30"/>
      <c r="AF6" s="30">
        <v>8</v>
      </c>
      <c r="AG6" s="30">
        <v>60</v>
      </c>
      <c r="AH6" s="30">
        <v>74</v>
      </c>
      <c r="AI6" s="30"/>
      <c r="AJ6" s="30"/>
      <c r="AK6" s="30">
        <v>6</v>
      </c>
      <c r="AL6" s="30"/>
      <c r="AM6" s="30">
        <v>1</v>
      </c>
      <c r="AN6" s="30">
        <v>27</v>
      </c>
      <c r="AO6" s="30">
        <v>14</v>
      </c>
      <c r="AP6" s="30"/>
      <c r="AQ6" s="30"/>
      <c r="AR6" s="30"/>
      <c r="AS6" s="32"/>
      <c r="AT6" s="32">
        <v>534</v>
      </c>
      <c r="AU6" s="30">
        <v>2</v>
      </c>
      <c r="AV6" s="30">
        <v>120</v>
      </c>
      <c r="AW6" s="30">
        <v>602</v>
      </c>
      <c r="AX6" s="30">
        <v>3</v>
      </c>
      <c r="AY6" s="30">
        <v>1</v>
      </c>
      <c r="AZ6" s="30">
        <v>2</v>
      </c>
      <c r="BA6" s="30">
        <v>15</v>
      </c>
      <c r="BB6" s="30"/>
      <c r="BC6" s="30">
        <v>280</v>
      </c>
      <c r="BD6" s="32"/>
      <c r="BE6" s="32">
        <v>64</v>
      </c>
      <c r="BF6" s="28">
        <f>SUM(C6:BE6)</f>
        <v>2760</v>
      </c>
    </row>
    <row r="7" spans="1:58" ht="12.75">
      <c r="A7" s="29"/>
      <c r="B7" s="29"/>
      <c r="C7" s="30"/>
      <c r="D7" s="30"/>
      <c r="E7" s="30"/>
      <c r="F7" s="30"/>
      <c r="G7" s="31"/>
      <c r="H7" s="31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28"/>
    </row>
    <row r="8" spans="1:58" ht="12.75">
      <c r="A8" s="25" t="s">
        <v>9</v>
      </c>
      <c r="B8" s="26" t="s">
        <v>2</v>
      </c>
      <c r="C8" s="27">
        <f>SUM(C9:C11)</f>
        <v>186</v>
      </c>
      <c r="D8" s="27">
        <f aca="true" t="shared" si="2" ref="D8:AQ8">SUM(D9:D11)</f>
        <v>122</v>
      </c>
      <c r="E8" s="27">
        <f t="shared" si="2"/>
        <v>49</v>
      </c>
      <c r="F8" s="27">
        <f t="shared" si="2"/>
        <v>50</v>
      </c>
      <c r="G8" s="28">
        <f t="shared" si="2"/>
        <v>171</v>
      </c>
      <c r="H8" s="28">
        <f t="shared" si="2"/>
        <v>181</v>
      </c>
      <c r="I8" s="28">
        <f t="shared" si="2"/>
        <v>40</v>
      </c>
      <c r="J8" s="27">
        <f t="shared" si="2"/>
        <v>520</v>
      </c>
      <c r="K8" s="27">
        <f t="shared" si="2"/>
        <v>158</v>
      </c>
      <c r="L8" s="27">
        <f t="shared" si="2"/>
        <v>114</v>
      </c>
      <c r="M8" s="27">
        <f t="shared" si="2"/>
        <v>140</v>
      </c>
      <c r="N8" s="27">
        <f t="shared" si="2"/>
        <v>213</v>
      </c>
      <c r="O8" s="27">
        <f t="shared" si="2"/>
        <v>246</v>
      </c>
      <c r="P8" s="27">
        <f t="shared" si="2"/>
        <v>62</v>
      </c>
      <c r="Q8" s="27">
        <f t="shared" si="2"/>
        <v>40</v>
      </c>
      <c r="R8" s="27">
        <f t="shared" si="2"/>
        <v>10</v>
      </c>
      <c r="S8" s="30">
        <v>48</v>
      </c>
      <c r="T8" s="27">
        <f t="shared" si="2"/>
        <v>102</v>
      </c>
      <c r="U8" s="27">
        <f t="shared" si="2"/>
        <v>112</v>
      </c>
      <c r="V8" s="27">
        <f t="shared" si="2"/>
        <v>214</v>
      </c>
      <c r="W8" s="27">
        <f t="shared" si="2"/>
        <v>165</v>
      </c>
      <c r="X8" s="27">
        <f t="shared" si="2"/>
        <v>27</v>
      </c>
      <c r="Y8" s="27">
        <f t="shared" si="2"/>
        <v>612</v>
      </c>
      <c r="Z8" s="27">
        <f t="shared" si="2"/>
        <v>329</v>
      </c>
      <c r="AA8" s="27">
        <f t="shared" si="2"/>
        <v>36</v>
      </c>
      <c r="AB8" s="27">
        <f t="shared" si="2"/>
        <v>20</v>
      </c>
      <c r="AC8" s="27">
        <f t="shared" si="2"/>
        <v>111</v>
      </c>
      <c r="AD8" s="27">
        <f t="shared" si="2"/>
        <v>82</v>
      </c>
      <c r="AE8" s="27">
        <f t="shared" si="2"/>
        <v>50</v>
      </c>
      <c r="AF8" s="27">
        <f t="shared" si="2"/>
        <v>37</v>
      </c>
      <c r="AG8" s="27">
        <f t="shared" si="2"/>
        <v>164</v>
      </c>
      <c r="AH8" s="27">
        <f t="shared" si="2"/>
        <v>108</v>
      </c>
      <c r="AI8" s="27">
        <f t="shared" si="2"/>
        <v>55</v>
      </c>
      <c r="AJ8" s="27">
        <f t="shared" si="2"/>
        <v>61</v>
      </c>
      <c r="AK8" s="27">
        <f t="shared" si="2"/>
        <v>226</v>
      </c>
      <c r="AL8" s="27">
        <f t="shared" si="2"/>
        <v>550</v>
      </c>
      <c r="AM8" s="27">
        <f t="shared" si="2"/>
        <v>239</v>
      </c>
      <c r="AN8" s="27">
        <f t="shared" si="2"/>
        <v>103</v>
      </c>
      <c r="AO8" s="27">
        <f t="shared" si="2"/>
        <v>44</v>
      </c>
      <c r="AP8" s="27">
        <f t="shared" si="2"/>
        <v>195</v>
      </c>
      <c r="AQ8" s="27">
        <f t="shared" si="2"/>
        <v>0</v>
      </c>
      <c r="AR8" s="27">
        <f aca="true" t="shared" si="3" ref="AR8:BD8">SUM(AR9:AR11)</f>
        <v>197</v>
      </c>
      <c r="AS8" s="27">
        <f t="shared" si="3"/>
        <v>577</v>
      </c>
      <c r="AT8" s="27">
        <f t="shared" si="3"/>
        <v>64</v>
      </c>
      <c r="AU8" s="27">
        <f t="shared" si="3"/>
        <v>191</v>
      </c>
      <c r="AV8" s="27">
        <f t="shared" si="3"/>
        <v>653</v>
      </c>
      <c r="AW8" s="27">
        <f t="shared" si="3"/>
        <v>177</v>
      </c>
      <c r="AX8" s="27">
        <f t="shared" si="3"/>
        <v>520</v>
      </c>
      <c r="AY8" s="27">
        <f t="shared" si="3"/>
        <v>900</v>
      </c>
      <c r="AZ8" s="27">
        <f t="shared" si="3"/>
        <v>420</v>
      </c>
      <c r="BA8" s="27">
        <f t="shared" si="3"/>
        <v>514</v>
      </c>
      <c r="BB8" s="27">
        <f t="shared" si="3"/>
        <v>402</v>
      </c>
      <c r="BC8" s="27">
        <f t="shared" si="3"/>
        <v>51</v>
      </c>
      <c r="BD8" s="27">
        <f t="shared" si="3"/>
        <v>35</v>
      </c>
      <c r="BE8" s="27">
        <v>413</v>
      </c>
      <c r="BF8" s="28">
        <f>SUM(C8:BE8)</f>
        <v>11106</v>
      </c>
    </row>
    <row r="9" spans="1:58" ht="12.75">
      <c r="A9" s="29" t="s">
        <v>10</v>
      </c>
      <c r="B9" s="29" t="s">
        <v>11</v>
      </c>
      <c r="C9" s="30">
        <v>186</v>
      </c>
      <c r="D9" s="30">
        <v>122</v>
      </c>
      <c r="E9" s="30">
        <v>49</v>
      </c>
      <c r="F9" s="30">
        <v>50</v>
      </c>
      <c r="G9" s="31">
        <v>171</v>
      </c>
      <c r="H9" s="31">
        <v>181</v>
      </c>
      <c r="I9" s="31">
        <v>40</v>
      </c>
      <c r="J9" s="30">
        <v>520</v>
      </c>
      <c r="K9" s="30">
        <v>158</v>
      </c>
      <c r="L9" s="30">
        <v>114</v>
      </c>
      <c r="M9" s="30">
        <v>140</v>
      </c>
      <c r="N9" s="30">
        <v>213</v>
      </c>
      <c r="O9" s="30">
        <v>246</v>
      </c>
      <c r="P9" s="30">
        <v>62</v>
      </c>
      <c r="Q9" s="30"/>
      <c r="R9" s="30"/>
      <c r="S9" s="30">
        <v>48</v>
      </c>
      <c r="T9" s="30">
        <v>102</v>
      </c>
      <c r="U9" s="30">
        <v>112</v>
      </c>
      <c r="V9" s="30">
        <v>214</v>
      </c>
      <c r="W9" s="30">
        <v>165</v>
      </c>
      <c r="X9" s="30">
        <v>27</v>
      </c>
      <c r="Y9" s="30">
        <v>612</v>
      </c>
      <c r="Z9" s="30">
        <v>329</v>
      </c>
      <c r="AA9" s="30">
        <v>36</v>
      </c>
      <c r="AB9" s="30">
        <v>20</v>
      </c>
      <c r="AC9" s="30">
        <v>111</v>
      </c>
      <c r="AD9" s="30">
        <v>82</v>
      </c>
      <c r="AE9" s="30">
        <v>50</v>
      </c>
      <c r="AF9" s="30">
        <v>37</v>
      </c>
      <c r="AG9" s="30">
        <v>164</v>
      </c>
      <c r="AH9" s="30">
        <v>108</v>
      </c>
      <c r="AI9" s="30">
        <v>55</v>
      </c>
      <c r="AJ9" s="30">
        <v>61</v>
      </c>
      <c r="AK9" s="30">
        <v>226</v>
      </c>
      <c r="AL9" s="30">
        <v>550</v>
      </c>
      <c r="AM9" s="30">
        <v>239</v>
      </c>
      <c r="AN9" s="30">
        <v>103</v>
      </c>
      <c r="AO9" s="30">
        <v>44</v>
      </c>
      <c r="AP9" s="30">
        <v>195</v>
      </c>
      <c r="AQ9" s="30"/>
      <c r="AR9" s="30">
        <v>197</v>
      </c>
      <c r="AS9" s="32">
        <v>577</v>
      </c>
      <c r="AT9" s="32">
        <v>64</v>
      </c>
      <c r="AU9" s="30">
        <v>191</v>
      </c>
      <c r="AV9" s="30">
        <v>653</v>
      </c>
      <c r="AW9" s="30">
        <v>177</v>
      </c>
      <c r="AX9" s="30">
        <v>520</v>
      </c>
      <c r="AY9" s="30">
        <v>900</v>
      </c>
      <c r="AZ9" s="30">
        <v>420</v>
      </c>
      <c r="BA9" s="30">
        <v>514</v>
      </c>
      <c r="BB9" s="30">
        <v>402</v>
      </c>
      <c r="BC9" s="30">
        <v>51</v>
      </c>
      <c r="BD9" s="32">
        <v>35</v>
      </c>
      <c r="BE9" s="32">
        <v>413</v>
      </c>
      <c r="BF9" s="28">
        <f>SUM(C9:BE9)</f>
        <v>11056</v>
      </c>
    </row>
    <row r="10" spans="1:58" ht="12.75">
      <c r="A10" s="29" t="s">
        <v>12</v>
      </c>
      <c r="B10" s="29" t="s">
        <v>13</v>
      </c>
      <c r="C10" s="30"/>
      <c r="D10" s="30"/>
      <c r="E10" s="30"/>
      <c r="F10" s="30"/>
      <c r="G10" s="31"/>
      <c r="H10" s="31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2"/>
      <c r="AT10" s="32"/>
      <c r="AU10" s="30"/>
      <c r="AV10" s="30"/>
      <c r="AW10" s="30"/>
      <c r="AX10" s="30"/>
      <c r="AY10" s="30"/>
      <c r="AZ10" s="30"/>
      <c r="BA10" s="30"/>
      <c r="BB10" s="30"/>
      <c r="BC10" s="30"/>
      <c r="BD10" s="32"/>
      <c r="BE10" s="32"/>
      <c r="BF10" s="28"/>
    </row>
    <row r="11" spans="1:58" ht="12.75">
      <c r="A11" s="29" t="s">
        <v>14</v>
      </c>
      <c r="B11" s="29" t="s">
        <v>15</v>
      </c>
      <c r="C11" s="30"/>
      <c r="D11" s="30"/>
      <c r="E11" s="30"/>
      <c r="F11" s="30"/>
      <c r="G11" s="31"/>
      <c r="H11" s="31"/>
      <c r="I11" s="31"/>
      <c r="J11" s="30"/>
      <c r="K11" s="30"/>
      <c r="L11" s="30"/>
      <c r="M11" s="30"/>
      <c r="N11" s="30"/>
      <c r="O11" s="30"/>
      <c r="P11" s="30"/>
      <c r="Q11" s="30">
        <v>40</v>
      </c>
      <c r="R11" s="30">
        <v>10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2"/>
      <c r="AT11" s="32"/>
      <c r="AU11" s="30"/>
      <c r="AV11" s="30"/>
      <c r="AW11" s="30"/>
      <c r="AX11" s="30"/>
      <c r="AY11" s="30"/>
      <c r="AZ11" s="30"/>
      <c r="BA11" s="30"/>
      <c r="BB11" s="30"/>
      <c r="BC11" s="30"/>
      <c r="BD11" s="32"/>
      <c r="BE11" s="32"/>
      <c r="BF11" s="28">
        <f>SUM(C11:BE11)</f>
        <v>50</v>
      </c>
    </row>
    <row r="12" spans="1:58" ht="12.75">
      <c r="A12" s="29"/>
      <c r="B12" s="29"/>
      <c r="C12" s="30"/>
      <c r="D12" s="30"/>
      <c r="E12" s="30"/>
      <c r="F12" s="30"/>
      <c r="G12" s="31"/>
      <c r="H12" s="31"/>
      <c r="I12" s="3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8"/>
    </row>
    <row r="13" spans="1:58" ht="12.75">
      <c r="A13" s="25" t="s">
        <v>16</v>
      </c>
      <c r="B13" s="26" t="s">
        <v>2</v>
      </c>
      <c r="C13" s="27">
        <f>SUM(C14:C20)</f>
        <v>0</v>
      </c>
      <c r="D13" s="27">
        <f aca="true" t="shared" si="4" ref="D13:AQ13">SUM(D14:D20)</f>
        <v>0</v>
      </c>
      <c r="E13" s="27">
        <f t="shared" si="4"/>
        <v>0</v>
      </c>
      <c r="F13" s="27">
        <f t="shared" si="4"/>
        <v>8</v>
      </c>
      <c r="G13" s="28">
        <f t="shared" si="4"/>
        <v>100</v>
      </c>
      <c r="H13" s="28">
        <f t="shared" si="4"/>
        <v>215</v>
      </c>
      <c r="I13" s="28">
        <f t="shared" si="4"/>
        <v>431</v>
      </c>
      <c r="J13" s="27">
        <f t="shared" si="4"/>
        <v>309</v>
      </c>
      <c r="K13" s="27">
        <f t="shared" si="4"/>
        <v>1820</v>
      </c>
      <c r="L13" s="27">
        <f t="shared" si="4"/>
        <v>188</v>
      </c>
      <c r="M13" s="27">
        <f t="shared" si="4"/>
        <v>12</v>
      </c>
      <c r="N13" s="27">
        <f t="shared" si="4"/>
        <v>501</v>
      </c>
      <c r="O13" s="27">
        <f t="shared" si="4"/>
        <v>5021</v>
      </c>
      <c r="P13" s="27">
        <f t="shared" si="4"/>
        <v>2513</v>
      </c>
      <c r="Q13" s="27">
        <f t="shared" si="4"/>
        <v>355</v>
      </c>
      <c r="R13" s="27">
        <f t="shared" si="4"/>
        <v>144</v>
      </c>
      <c r="S13" s="27">
        <f t="shared" si="4"/>
        <v>2854</v>
      </c>
      <c r="T13" s="27">
        <f t="shared" si="4"/>
        <v>550</v>
      </c>
      <c r="U13" s="27">
        <f t="shared" si="4"/>
        <v>5687</v>
      </c>
      <c r="V13" s="27">
        <f t="shared" si="4"/>
        <v>5015</v>
      </c>
      <c r="W13" s="27">
        <f t="shared" si="4"/>
        <v>2037</v>
      </c>
      <c r="X13" s="27">
        <f t="shared" si="4"/>
        <v>25320</v>
      </c>
      <c r="Y13" s="27">
        <f t="shared" si="4"/>
        <v>825</v>
      </c>
      <c r="Z13" s="27">
        <f t="shared" si="4"/>
        <v>4482</v>
      </c>
      <c r="AA13" s="27">
        <f t="shared" si="4"/>
        <v>2627</v>
      </c>
      <c r="AB13" s="27">
        <f t="shared" si="4"/>
        <v>328</v>
      </c>
      <c r="AC13" s="27">
        <f t="shared" si="4"/>
        <v>3176</v>
      </c>
      <c r="AD13" s="27">
        <f t="shared" si="4"/>
        <v>3620</v>
      </c>
      <c r="AE13" s="27">
        <f t="shared" si="4"/>
        <v>3032</v>
      </c>
      <c r="AF13" s="27">
        <f t="shared" si="4"/>
        <v>1780</v>
      </c>
      <c r="AG13" s="27">
        <f t="shared" si="4"/>
        <v>100117</v>
      </c>
      <c r="AH13" s="27">
        <f t="shared" si="4"/>
        <v>14048</v>
      </c>
      <c r="AI13" s="27">
        <f t="shared" si="4"/>
        <v>2220</v>
      </c>
      <c r="AJ13" s="27">
        <f t="shared" si="4"/>
        <v>37805</v>
      </c>
      <c r="AK13" s="27">
        <f t="shared" si="4"/>
        <v>7590</v>
      </c>
      <c r="AL13" s="27">
        <f t="shared" si="4"/>
        <v>35</v>
      </c>
      <c r="AM13" s="27">
        <f t="shared" si="4"/>
        <v>19881</v>
      </c>
      <c r="AN13" s="27">
        <f t="shared" si="4"/>
        <v>15042</v>
      </c>
      <c r="AO13" s="27">
        <f t="shared" si="4"/>
        <v>2124</v>
      </c>
      <c r="AP13" s="27">
        <f t="shared" si="4"/>
        <v>52280</v>
      </c>
      <c r="AQ13" s="27">
        <f t="shared" si="4"/>
        <v>0</v>
      </c>
      <c r="AR13" s="27">
        <f aca="true" t="shared" si="5" ref="AR13:BD13">SUM(AR14:AR20)</f>
        <v>16346</v>
      </c>
      <c r="AS13" s="27">
        <f t="shared" si="5"/>
        <v>17386</v>
      </c>
      <c r="AT13" s="27">
        <f t="shared" si="5"/>
        <v>443</v>
      </c>
      <c r="AU13" s="27">
        <f t="shared" si="5"/>
        <v>14051</v>
      </c>
      <c r="AV13" s="27">
        <f t="shared" si="5"/>
        <v>40067</v>
      </c>
      <c r="AW13" s="27">
        <f t="shared" si="5"/>
        <v>11803</v>
      </c>
      <c r="AX13" s="27">
        <f t="shared" si="5"/>
        <v>60310</v>
      </c>
      <c r="AY13" s="27">
        <f t="shared" si="5"/>
        <v>40642</v>
      </c>
      <c r="AZ13" s="27">
        <f t="shared" si="5"/>
        <v>3302</v>
      </c>
      <c r="BA13" s="27">
        <f t="shared" si="5"/>
        <v>84253</v>
      </c>
      <c r="BB13" s="27">
        <f t="shared" si="5"/>
        <v>8640</v>
      </c>
      <c r="BC13" s="27">
        <f t="shared" si="5"/>
        <v>232</v>
      </c>
      <c r="BD13" s="27">
        <f t="shared" si="5"/>
        <v>133</v>
      </c>
      <c r="BE13" s="27">
        <v>147</v>
      </c>
      <c r="BF13" s="28">
        <f>SUM(C13:BE13)</f>
        <v>621847</v>
      </c>
    </row>
    <row r="14" spans="1:58" ht="12.75">
      <c r="A14" s="29" t="s">
        <v>17</v>
      </c>
      <c r="B14" s="29" t="s">
        <v>18</v>
      </c>
      <c r="C14" s="30"/>
      <c r="D14" s="30"/>
      <c r="E14" s="30"/>
      <c r="F14" s="30">
        <v>8</v>
      </c>
      <c r="G14" s="31">
        <v>100</v>
      </c>
      <c r="H14" s="31">
        <v>73</v>
      </c>
      <c r="I14" s="31">
        <v>111</v>
      </c>
      <c r="J14" s="30">
        <v>59</v>
      </c>
      <c r="K14" s="30">
        <v>102</v>
      </c>
      <c r="L14" s="30">
        <v>56</v>
      </c>
      <c r="M14" s="30">
        <v>11</v>
      </c>
      <c r="N14" s="30">
        <v>341</v>
      </c>
      <c r="O14" s="30">
        <v>91</v>
      </c>
      <c r="P14" s="30">
        <v>224</v>
      </c>
      <c r="Q14" s="30">
        <v>55</v>
      </c>
      <c r="R14" s="30">
        <v>20</v>
      </c>
      <c r="S14" s="30">
        <v>113</v>
      </c>
      <c r="T14" s="30">
        <v>46</v>
      </c>
      <c r="U14" s="30">
        <v>74</v>
      </c>
      <c r="V14" s="30">
        <v>15</v>
      </c>
      <c r="W14" s="30">
        <v>21</v>
      </c>
      <c r="X14" s="30">
        <v>17</v>
      </c>
      <c r="Y14" s="30">
        <v>85</v>
      </c>
      <c r="Z14" s="30">
        <v>363</v>
      </c>
      <c r="AA14" s="30">
        <v>12</v>
      </c>
      <c r="AB14" s="30">
        <v>78</v>
      </c>
      <c r="AC14" s="30">
        <v>3</v>
      </c>
      <c r="AD14" s="30">
        <v>120</v>
      </c>
      <c r="AE14" s="30">
        <v>32</v>
      </c>
      <c r="AF14" s="30">
        <v>268</v>
      </c>
      <c r="AG14" s="30">
        <v>105</v>
      </c>
      <c r="AH14" s="30">
        <v>248</v>
      </c>
      <c r="AI14" s="30">
        <v>152</v>
      </c>
      <c r="AJ14" s="30">
        <v>173</v>
      </c>
      <c r="AK14" s="30">
        <v>80</v>
      </c>
      <c r="AL14" s="30">
        <v>35</v>
      </c>
      <c r="AM14" s="30">
        <v>241</v>
      </c>
      <c r="AN14" s="30">
        <v>292</v>
      </c>
      <c r="AO14" s="30">
        <v>24</v>
      </c>
      <c r="AP14" s="30">
        <v>239</v>
      </c>
      <c r="AQ14" s="30"/>
      <c r="AR14" s="30">
        <v>146</v>
      </c>
      <c r="AS14" s="32">
        <v>580</v>
      </c>
      <c r="AT14" s="32">
        <v>243</v>
      </c>
      <c r="AU14" s="30">
        <v>51</v>
      </c>
      <c r="AV14" s="30">
        <v>66</v>
      </c>
      <c r="AW14" s="30">
        <v>134</v>
      </c>
      <c r="AX14" s="30">
        <v>310</v>
      </c>
      <c r="AY14" s="30">
        <v>65</v>
      </c>
      <c r="AZ14" s="30">
        <v>52</v>
      </c>
      <c r="BA14" s="30">
        <v>153</v>
      </c>
      <c r="BB14" s="30">
        <v>55</v>
      </c>
      <c r="BC14" s="30">
        <v>108</v>
      </c>
      <c r="BD14" s="32">
        <v>78</v>
      </c>
      <c r="BE14" s="32">
        <v>70</v>
      </c>
      <c r="BF14" s="28">
        <f>SUM(C14:BE14)</f>
        <v>6198</v>
      </c>
    </row>
    <row r="15" spans="1:58" ht="12.75">
      <c r="A15" s="29" t="s">
        <v>19</v>
      </c>
      <c r="B15" s="29" t="s">
        <v>20</v>
      </c>
      <c r="C15" s="30"/>
      <c r="D15" s="30"/>
      <c r="E15" s="30"/>
      <c r="F15" s="30"/>
      <c r="G15" s="31"/>
      <c r="H15" s="31">
        <v>142</v>
      </c>
      <c r="I15" s="31">
        <v>320</v>
      </c>
      <c r="J15" s="30">
        <v>250</v>
      </c>
      <c r="K15" s="30">
        <v>1718</v>
      </c>
      <c r="L15" s="30">
        <v>132</v>
      </c>
      <c r="M15" s="30">
        <v>1</v>
      </c>
      <c r="N15" s="30">
        <v>160</v>
      </c>
      <c r="O15" s="30">
        <v>4930</v>
      </c>
      <c r="P15" s="30">
        <v>2289</v>
      </c>
      <c r="Q15" s="30">
        <v>300</v>
      </c>
      <c r="R15" s="30">
        <v>124</v>
      </c>
      <c r="S15" s="30">
        <v>2741</v>
      </c>
      <c r="T15" s="30">
        <v>504</v>
      </c>
      <c r="U15" s="30">
        <v>5600</v>
      </c>
      <c r="V15" s="30">
        <v>5000</v>
      </c>
      <c r="W15" s="30">
        <v>2016</v>
      </c>
      <c r="X15" s="30">
        <v>25303</v>
      </c>
      <c r="Y15" s="30">
        <v>740</v>
      </c>
      <c r="Z15" s="30">
        <v>4119</v>
      </c>
      <c r="AA15" s="30">
        <v>2615</v>
      </c>
      <c r="AB15" s="30">
        <v>250</v>
      </c>
      <c r="AC15" s="30">
        <v>3173</v>
      </c>
      <c r="AD15" s="30">
        <v>3500</v>
      </c>
      <c r="AE15" s="30">
        <v>3000</v>
      </c>
      <c r="AF15" s="30">
        <v>1512</v>
      </c>
      <c r="AG15" s="30">
        <v>100012</v>
      </c>
      <c r="AH15" s="30">
        <v>13800</v>
      </c>
      <c r="AI15" s="30">
        <v>2068</v>
      </c>
      <c r="AJ15" s="30">
        <v>37632</v>
      </c>
      <c r="AK15" s="30">
        <v>7510</v>
      </c>
      <c r="AL15" s="30"/>
      <c r="AM15" s="30">
        <v>19640</v>
      </c>
      <c r="AN15" s="30">
        <v>14750</v>
      </c>
      <c r="AO15" s="30">
        <v>2100</v>
      </c>
      <c r="AP15" s="30">
        <v>52041</v>
      </c>
      <c r="AQ15" s="30"/>
      <c r="AR15" s="30">
        <v>16200</v>
      </c>
      <c r="AS15" s="32">
        <v>16806</v>
      </c>
      <c r="AT15" s="32">
        <v>200</v>
      </c>
      <c r="AU15" s="30">
        <v>14000</v>
      </c>
      <c r="AV15" s="30">
        <v>40000</v>
      </c>
      <c r="AW15" s="30">
        <v>11669</v>
      </c>
      <c r="AX15" s="30">
        <v>60000</v>
      </c>
      <c r="AY15" s="30">
        <v>40577</v>
      </c>
      <c r="AZ15" s="30">
        <v>3250</v>
      </c>
      <c r="BA15" s="30">
        <v>84100</v>
      </c>
      <c r="BB15" s="30">
        <v>8585</v>
      </c>
      <c r="BC15" s="30">
        <v>124</v>
      </c>
      <c r="BD15" s="32">
        <v>55</v>
      </c>
      <c r="BE15" s="32">
        <v>77</v>
      </c>
      <c r="BF15" s="28">
        <f>SUM(C15:BE15)</f>
        <v>615635</v>
      </c>
    </row>
    <row r="16" spans="1:58" ht="12.75">
      <c r="A16" s="29" t="s">
        <v>21</v>
      </c>
      <c r="B16" s="29" t="s">
        <v>22</v>
      </c>
      <c r="C16" s="30"/>
      <c r="D16" s="30"/>
      <c r="E16" s="30"/>
      <c r="F16" s="30"/>
      <c r="G16" s="31"/>
      <c r="H16" s="31"/>
      <c r="I16" s="3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v>13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2"/>
      <c r="AT16" s="32"/>
      <c r="AU16" s="30"/>
      <c r="AV16" s="30"/>
      <c r="AW16" s="30"/>
      <c r="AX16" s="30"/>
      <c r="AY16" s="30"/>
      <c r="AZ16" s="30"/>
      <c r="BA16" s="30"/>
      <c r="BB16" s="30"/>
      <c r="BC16" s="30"/>
      <c r="BD16" s="32"/>
      <c r="BE16" s="32"/>
      <c r="BF16" s="28">
        <f>SUM(C16:BE16)</f>
        <v>13</v>
      </c>
    </row>
    <row r="17" spans="1:58" ht="12.75">
      <c r="A17" s="29" t="s">
        <v>23</v>
      </c>
      <c r="B17" s="29" t="s">
        <v>24</v>
      </c>
      <c r="C17" s="30"/>
      <c r="D17" s="30"/>
      <c r="E17" s="30"/>
      <c r="F17" s="30"/>
      <c r="G17" s="31"/>
      <c r="H17" s="31"/>
      <c r="I17" s="31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2"/>
      <c r="AT17" s="32"/>
      <c r="AU17" s="30"/>
      <c r="AV17" s="30"/>
      <c r="AW17" s="30"/>
      <c r="AX17" s="30"/>
      <c r="AY17" s="30"/>
      <c r="AZ17" s="30"/>
      <c r="BA17" s="30"/>
      <c r="BB17" s="30"/>
      <c r="BC17" s="30"/>
      <c r="BD17" s="32"/>
      <c r="BE17" s="32"/>
      <c r="BF17" s="28"/>
    </row>
    <row r="18" spans="1:58" ht="12.75">
      <c r="A18" s="29" t="s">
        <v>25</v>
      </c>
      <c r="B18" s="29" t="s">
        <v>26</v>
      </c>
      <c r="C18" s="30"/>
      <c r="D18" s="30"/>
      <c r="E18" s="30"/>
      <c r="F18" s="30"/>
      <c r="G18" s="31"/>
      <c r="H18" s="31"/>
      <c r="I18" s="31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2"/>
      <c r="AT18" s="32"/>
      <c r="AU18" s="30"/>
      <c r="AV18" s="30">
        <v>1</v>
      </c>
      <c r="AW18" s="30"/>
      <c r="AX18" s="30"/>
      <c r="AY18" s="30"/>
      <c r="AZ18" s="30"/>
      <c r="BA18" s="30"/>
      <c r="BB18" s="30"/>
      <c r="BC18" s="30"/>
      <c r="BD18" s="32"/>
      <c r="BE18" s="32"/>
      <c r="BF18" s="28">
        <f>SUM(C18:BE18)</f>
        <v>1</v>
      </c>
    </row>
    <row r="19" spans="1:58" ht="12.75">
      <c r="A19" s="29" t="s">
        <v>27</v>
      </c>
      <c r="B19" s="29" t="s">
        <v>28</v>
      </c>
      <c r="C19" s="30"/>
      <c r="D19" s="30"/>
      <c r="E19" s="30"/>
      <c r="F19" s="30"/>
      <c r="G19" s="31"/>
      <c r="H19" s="31"/>
      <c r="I19" s="3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2"/>
      <c r="AT19" s="32"/>
      <c r="AU19" s="30"/>
      <c r="AV19" s="30"/>
      <c r="AW19" s="30"/>
      <c r="AX19" s="30"/>
      <c r="AY19" s="30"/>
      <c r="AZ19" s="30"/>
      <c r="BA19" s="30"/>
      <c r="BB19" s="30"/>
      <c r="BC19" s="30"/>
      <c r="BD19" s="32"/>
      <c r="BE19" s="32"/>
      <c r="BF19" s="28"/>
    </row>
    <row r="20" spans="1:58" ht="12.75">
      <c r="A20" s="29" t="s">
        <v>29</v>
      </c>
      <c r="B20" s="29" t="s">
        <v>30</v>
      </c>
      <c r="C20" s="30"/>
      <c r="D20" s="30"/>
      <c r="E20" s="30"/>
      <c r="F20" s="30"/>
      <c r="G20" s="31"/>
      <c r="H20" s="31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2"/>
      <c r="AT20" s="32"/>
      <c r="AU20" s="30"/>
      <c r="AV20" s="30"/>
      <c r="AW20" s="30"/>
      <c r="AX20" s="30"/>
      <c r="AY20" s="30"/>
      <c r="AZ20" s="30"/>
      <c r="BA20" s="30"/>
      <c r="BB20" s="30"/>
      <c r="BC20" s="30"/>
      <c r="BD20" s="32"/>
      <c r="BE20" s="32"/>
      <c r="BF20" s="28"/>
    </row>
    <row r="21" spans="1:58" ht="12.75">
      <c r="A21" s="29"/>
      <c r="B21" s="29"/>
      <c r="C21" s="30"/>
      <c r="D21" s="30"/>
      <c r="E21" s="30"/>
      <c r="F21" s="30"/>
      <c r="G21" s="31"/>
      <c r="H21" s="31"/>
      <c r="I21" s="3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28"/>
    </row>
    <row r="22" spans="1:58" ht="12.75">
      <c r="A22" s="25" t="s">
        <v>31</v>
      </c>
      <c r="B22" s="26" t="s">
        <v>2</v>
      </c>
      <c r="C22" s="27">
        <f>SUM(C23:C42)</f>
        <v>37</v>
      </c>
      <c r="D22" s="27">
        <f aca="true" t="shared" si="6" ref="D22:AQ22">SUM(D23:D42)</f>
        <v>68</v>
      </c>
      <c r="E22" s="27">
        <f t="shared" si="6"/>
        <v>2</v>
      </c>
      <c r="F22" s="27">
        <f t="shared" si="6"/>
        <v>80</v>
      </c>
      <c r="G22" s="28">
        <f t="shared" si="6"/>
        <v>275</v>
      </c>
      <c r="H22" s="28">
        <f t="shared" si="6"/>
        <v>123</v>
      </c>
      <c r="I22" s="28">
        <f t="shared" si="6"/>
        <v>37</v>
      </c>
      <c r="J22" s="27">
        <f t="shared" si="6"/>
        <v>71</v>
      </c>
      <c r="K22" s="27">
        <f t="shared" si="6"/>
        <v>141</v>
      </c>
      <c r="L22" s="27">
        <f t="shared" si="6"/>
        <v>185</v>
      </c>
      <c r="M22" s="27">
        <f t="shared" si="6"/>
        <v>39</v>
      </c>
      <c r="N22" s="27">
        <f t="shared" si="6"/>
        <v>281</v>
      </c>
      <c r="O22" s="27">
        <f t="shared" si="6"/>
        <v>114</v>
      </c>
      <c r="P22" s="27">
        <f t="shared" si="6"/>
        <v>132</v>
      </c>
      <c r="Q22" s="27">
        <f t="shared" si="6"/>
        <v>0</v>
      </c>
      <c r="R22" s="27">
        <f t="shared" si="6"/>
        <v>49</v>
      </c>
      <c r="S22" s="27">
        <f t="shared" si="6"/>
        <v>77</v>
      </c>
      <c r="T22" s="27">
        <f t="shared" si="6"/>
        <v>205</v>
      </c>
      <c r="U22" s="27">
        <f t="shared" si="6"/>
        <v>77</v>
      </c>
      <c r="V22" s="27">
        <f t="shared" si="6"/>
        <v>75</v>
      </c>
      <c r="W22" s="27">
        <f t="shared" si="6"/>
        <v>53</v>
      </c>
      <c r="X22" s="27">
        <f t="shared" si="6"/>
        <v>53</v>
      </c>
      <c r="Y22" s="27">
        <f t="shared" si="6"/>
        <v>43</v>
      </c>
      <c r="Z22" s="27">
        <f t="shared" si="6"/>
        <v>70</v>
      </c>
      <c r="AA22" s="27">
        <f t="shared" si="6"/>
        <v>98</v>
      </c>
      <c r="AB22" s="27">
        <f t="shared" si="6"/>
        <v>64</v>
      </c>
      <c r="AC22" s="27">
        <f t="shared" si="6"/>
        <v>20</v>
      </c>
      <c r="AD22" s="27">
        <f t="shared" si="6"/>
        <v>13</v>
      </c>
      <c r="AE22" s="27">
        <f t="shared" si="6"/>
        <v>3</v>
      </c>
      <c r="AF22" s="27">
        <f t="shared" si="6"/>
        <v>70</v>
      </c>
      <c r="AG22" s="27">
        <f t="shared" si="6"/>
        <v>77</v>
      </c>
      <c r="AH22" s="27">
        <f t="shared" si="6"/>
        <v>116</v>
      </c>
      <c r="AI22" s="27">
        <f t="shared" si="6"/>
        <v>1</v>
      </c>
      <c r="AJ22" s="27">
        <f t="shared" si="6"/>
        <v>25</v>
      </c>
      <c r="AK22" s="27">
        <f t="shared" si="6"/>
        <v>49</v>
      </c>
      <c r="AL22" s="27">
        <f t="shared" si="6"/>
        <v>2</v>
      </c>
      <c r="AM22" s="27">
        <f t="shared" si="6"/>
        <v>302</v>
      </c>
      <c r="AN22" s="27">
        <f t="shared" si="6"/>
        <v>41</v>
      </c>
      <c r="AO22" s="27">
        <f t="shared" si="6"/>
        <v>44</v>
      </c>
      <c r="AP22" s="27">
        <f t="shared" si="6"/>
        <v>46</v>
      </c>
      <c r="AQ22" s="27">
        <f t="shared" si="6"/>
        <v>0</v>
      </c>
      <c r="AR22" s="27">
        <f aca="true" t="shared" si="7" ref="AR22:BD22">SUM(AR23:AR42)</f>
        <v>51</v>
      </c>
      <c r="AS22" s="27">
        <f t="shared" si="7"/>
        <v>60</v>
      </c>
      <c r="AT22" s="27">
        <f t="shared" si="7"/>
        <v>73</v>
      </c>
      <c r="AU22" s="27">
        <f t="shared" si="7"/>
        <v>46</v>
      </c>
      <c r="AV22" s="27">
        <f t="shared" si="7"/>
        <v>91</v>
      </c>
      <c r="AW22" s="27">
        <f t="shared" si="7"/>
        <v>101</v>
      </c>
      <c r="AX22" s="27">
        <f t="shared" si="7"/>
        <v>60</v>
      </c>
      <c r="AY22" s="27">
        <f t="shared" si="7"/>
        <v>19</v>
      </c>
      <c r="AZ22" s="27">
        <f t="shared" si="7"/>
        <v>66</v>
      </c>
      <c r="BA22" s="27">
        <f t="shared" si="7"/>
        <v>104</v>
      </c>
      <c r="BB22" s="27">
        <f t="shared" si="7"/>
        <v>152</v>
      </c>
      <c r="BC22" s="27">
        <f t="shared" si="7"/>
        <v>67</v>
      </c>
      <c r="BD22" s="27">
        <f t="shared" si="7"/>
        <v>48</v>
      </c>
      <c r="BE22" s="27">
        <v>34</v>
      </c>
      <c r="BF22" s="28">
        <f>SUM(C22:BE22)</f>
        <v>4230</v>
      </c>
    </row>
    <row r="23" spans="1:58" ht="12.75">
      <c r="A23" s="29" t="s">
        <v>32</v>
      </c>
      <c r="B23" s="29" t="s">
        <v>33</v>
      </c>
      <c r="C23" s="30">
        <v>18</v>
      </c>
      <c r="D23" s="30">
        <v>38</v>
      </c>
      <c r="E23" s="30">
        <v>2</v>
      </c>
      <c r="F23" s="30">
        <v>58</v>
      </c>
      <c r="G23" s="31">
        <v>25</v>
      </c>
      <c r="H23" s="31">
        <v>75</v>
      </c>
      <c r="I23" s="31">
        <v>22</v>
      </c>
      <c r="J23" s="30">
        <v>38</v>
      </c>
      <c r="K23" s="30">
        <v>94</v>
      </c>
      <c r="L23" s="30">
        <v>144</v>
      </c>
      <c r="M23" s="30">
        <v>32</v>
      </c>
      <c r="N23" s="30">
        <v>192</v>
      </c>
      <c r="O23" s="30">
        <v>92</v>
      </c>
      <c r="P23" s="30">
        <v>63</v>
      </c>
      <c r="Q23" s="30"/>
      <c r="R23" s="30">
        <v>32</v>
      </c>
      <c r="S23" s="30">
        <v>58</v>
      </c>
      <c r="T23" s="30">
        <v>112</v>
      </c>
      <c r="U23" s="30">
        <v>38</v>
      </c>
      <c r="V23" s="30">
        <v>30</v>
      </c>
      <c r="W23" s="30">
        <v>25</v>
      </c>
      <c r="X23" s="30">
        <v>25</v>
      </c>
      <c r="Y23" s="30">
        <v>31</v>
      </c>
      <c r="Z23" s="30">
        <v>17</v>
      </c>
      <c r="AA23" s="30">
        <v>31</v>
      </c>
      <c r="AB23" s="30">
        <v>20</v>
      </c>
      <c r="AC23" s="30">
        <v>13</v>
      </c>
      <c r="AD23" s="30">
        <v>8</v>
      </c>
      <c r="AE23" s="30">
        <v>3</v>
      </c>
      <c r="AF23" s="30">
        <v>53</v>
      </c>
      <c r="AG23" s="30">
        <v>41</v>
      </c>
      <c r="AH23" s="30">
        <v>27</v>
      </c>
      <c r="AI23" s="30"/>
      <c r="AJ23" s="30">
        <v>20</v>
      </c>
      <c r="AK23" s="30">
        <v>26</v>
      </c>
      <c r="AL23" s="30"/>
      <c r="AM23" s="30">
        <v>67</v>
      </c>
      <c r="AN23" s="30">
        <v>33</v>
      </c>
      <c r="AO23" s="30">
        <v>29</v>
      </c>
      <c r="AP23" s="30">
        <v>32</v>
      </c>
      <c r="AQ23" s="30"/>
      <c r="AR23" s="30">
        <v>35</v>
      </c>
      <c r="AS23" s="32">
        <v>33</v>
      </c>
      <c r="AT23" s="32">
        <v>41</v>
      </c>
      <c r="AU23" s="30">
        <v>40</v>
      </c>
      <c r="AV23" s="30">
        <v>57</v>
      </c>
      <c r="AW23" s="30">
        <v>31</v>
      </c>
      <c r="AX23" s="30">
        <v>48</v>
      </c>
      <c r="AY23" s="30">
        <v>9</v>
      </c>
      <c r="AZ23" s="30">
        <v>40</v>
      </c>
      <c r="BA23" s="30">
        <v>52</v>
      </c>
      <c r="BB23" s="30">
        <v>61</v>
      </c>
      <c r="BC23" s="30">
        <v>43</v>
      </c>
      <c r="BD23" s="32">
        <v>5</v>
      </c>
      <c r="BE23" s="32">
        <v>17</v>
      </c>
      <c r="BF23" s="28">
        <f>SUM(C23:BE23)</f>
        <v>2176</v>
      </c>
    </row>
    <row r="24" spans="1:58" ht="12.75">
      <c r="A24" s="29" t="s">
        <v>34</v>
      </c>
      <c r="B24" s="29" t="s">
        <v>35</v>
      </c>
      <c r="C24" s="30"/>
      <c r="D24" s="30">
        <v>2</v>
      </c>
      <c r="E24" s="30"/>
      <c r="F24" s="30"/>
      <c r="G24" s="31"/>
      <c r="H24" s="31"/>
      <c r="I24" s="31"/>
      <c r="J24" s="30"/>
      <c r="K24" s="30">
        <v>16</v>
      </c>
      <c r="L24" s="30"/>
      <c r="M24" s="30">
        <v>1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2"/>
      <c r="AT24" s="32"/>
      <c r="AU24" s="30"/>
      <c r="AV24" s="30"/>
      <c r="AW24" s="30"/>
      <c r="AX24" s="30"/>
      <c r="AY24" s="30"/>
      <c r="AZ24" s="30"/>
      <c r="BA24" s="30"/>
      <c r="BB24" s="30"/>
      <c r="BC24" s="30"/>
      <c r="BD24" s="32"/>
      <c r="BE24" s="32"/>
      <c r="BF24" s="28">
        <f>SUM(C24:BE24)</f>
        <v>19</v>
      </c>
    </row>
    <row r="25" spans="1:58" ht="12.75">
      <c r="A25" s="29" t="s">
        <v>36</v>
      </c>
      <c r="B25" s="29" t="s">
        <v>37</v>
      </c>
      <c r="C25" s="30"/>
      <c r="D25" s="30"/>
      <c r="E25" s="30"/>
      <c r="F25" s="30"/>
      <c r="G25" s="31"/>
      <c r="H25" s="31"/>
      <c r="I25" s="3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2"/>
      <c r="AT25" s="32"/>
      <c r="AU25" s="30"/>
      <c r="AV25" s="30"/>
      <c r="AW25" s="30"/>
      <c r="AX25" s="30"/>
      <c r="AY25" s="30"/>
      <c r="AZ25" s="30"/>
      <c r="BA25" s="30"/>
      <c r="BB25" s="30"/>
      <c r="BC25" s="30"/>
      <c r="BD25" s="32"/>
      <c r="BE25" s="32"/>
      <c r="BF25" s="28"/>
    </row>
    <row r="26" spans="1:58" ht="12.75">
      <c r="A26" s="29" t="s">
        <v>38</v>
      </c>
      <c r="B26" s="29" t="s">
        <v>39</v>
      </c>
      <c r="C26" s="30"/>
      <c r="D26" s="30"/>
      <c r="E26" s="30"/>
      <c r="F26" s="30"/>
      <c r="G26" s="31"/>
      <c r="H26" s="31"/>
      <c r="I26" s="3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2"/>
      <c r="AT26" s="32"/>
      <c r="AU26" s="30"/>
      <c r="AV26" s="30"/>
      <c r="AW26" s="30">
        <v>1</v>
      </c>
      <c r="AX26" s="30"/>
      <c r="AY26" s="30"/>
      <c r="AZ26" s="30"/>
      <c r="BA26" s="30"/>
      <c r="BB26" s="30"/>
      <c r="BC26" s="30"/>
      <c r="BD26" s="32"/>
      <c r="BE26" s="32"/>
      <c r="BF26" s="28">
        <f>SUM(C26:BE26)</f>
        <v>1</v>
      </c>
    </row>
    <row r="27" spans="1:58" ht="12.75">
      <c r="A27" s="29" t="s">
        <v>40</v>
      </c>
      <c r="B27" s="29" t="s">
        <v>41</v>
      </c>
      <c r="C27" s="30"/>
      <c r="D27" s="30"/>
      <c r="E27" s="30"/>
      <c r="F27" s="30"/>
      <c r="G27" s="31"/>
      <c r="H27" s="31"/>
      <c r="I27" s="31"/>
      <c r="J27" s="30"/>
      <c r="K27" s="30"/>
      <c r="L27" s="30"/>
      <c r="M27" s="30"/>
      <c r="N27" s="30">
        <v>1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2"/>
      <c r="AT27" s="32"/>
      <c r="AU27" s="30"/>
      <c r="AV27" s="30"/>
      <c r="AW27" s="30">
        <v>2</v>
      </c>
      <c r="AX27" s="30"/>
      <c r="AY27" s="30">
        <v>1</v>
      </c>
      <c r="AZ27" s="30"/>
      <c r="BA27" s="30"/>
      <c r="BB27" s="30"/>
      <c r="BC27" s="30"/>
      <c r="BD27" s="32"/>
      <c r="BE27" s="32"/>
      <c r="BF27" s="28">
        <f>SUM(C27:BE27)</f>
        <v>4</v>
      </c>
    </row>
    <row r="28" spans="1:58" ht="12.75">
      <c r="A28" s="29" t="s">
        <v>42</v>
      </c>
      <c r="B28" s="29" t="s">
        <v>43</v>
      </c>
      <c r="C28" s="30"/>
      <c r="D28" s="30"/>
      <c r="E28" s="30"/>
      <c r="F28" s="30"/>
      <c r="G28" s="31"/>
      <c r="H28" s="31"/>
      <c r="I28" s="3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2"/>
      <c r="AT28" s="32"/>
      <c r="AU28" s="30"/>
      <c r="AV28" s="30"/>
      <c r="AW28" s="30"/>
      <c r="AX28" s="30"/>
      <c r="AY28" s="30"/>
      <c r="AZ28" s="30"/>
      <c r="BA28" s="30"/>
      <c r="BB28" s="30"/>
      <c r="BC28" s="30"/>
      <c r="BD28" s="32"/>
      <c r="BE28" s="32"/>
      <c r="BF28" s="28"/>
    </row>
    <row r="29" spans="1:58" ht="12.75">
      <c r="A29" s="29" t="s">
        <v>44</v>
      </c>
      <c r="B29" s="29" t="s">
        <v>45</v>
      </c>
      <c r="C29" s="30"/>
      <c r="D29" s="30"/>
      <c r="E29" s="30"/>
      <c r="F29" s="30"/>
      <c r="G29" s="31"/>
      <c r="H29" s="31"/>
      <c r="I29" s="3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2"/>
      <c r="AT29" s="32"/>
      <c r="AU29" s="30"/>
      <c r="AV29" s="30"/>
      <c r="AW29" s="30"/>
      <c r="AX29" s="30"/>
      <c r="AY29" s="30"/>
      <c r="AZ29" s="30"/>
      <c r="BA29" s="30"/>
      <c r="BB29" s="30"/>
      <c r="BC29" s="30"/>
      <c r="BD29" s="32"/>
      <c r="BE29" s="32"/>
      <c r="BF29" s="28"/>
    </row>
    <row r="30" spans="1:58" ht="12.75">
      <c r="A30" s="29" t="s">
        <v>46</v>
      </c>
      <c r="B30" s="29" t="s">
        <v>47</v>
      </c>
      <c r="C30" s="30"/>
      <c r="D30" s="30"/>
      <c r="E30" s="30"/>
      <c r="F30" s="30"/>
      <c r="G30" s="31"/>
      <c r="H30" s="31"/>
      <c r="I30" s="3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2"/>
      <c r="AT30" s="32"/>
      <c r="AU30" s="30"/>
      <c r="AV30" s="30"/>
      <c r="AW30" s="30"/>
      <c r="AX30" s="30"/>
      <c r="AY30" s="30"/>
      <c r="AZ30" s="30"/>
      <c r="BA30" s="30"/>
      <c r="BB30" s="30"/>
      <c r="BC30" s="30"/>
      <c r="BD30" s="32"/>
      <c r="BE30" s="32"/>
      <c r="BF30" s="28"/>
    </row>
    <row r="31" spans="1:58" ht="12.75">
      <c r="A31" s="29" t="s">
        <v>48</v>
      </c>
      <c r="B31" s="29" t="s">
        <v>49</v>
      </c>
      <c r="C31" s="30">
        <v>19</v>
      </c>
      <c r="D31" s="30">
        <v>28</v>
      </c>
      <c r="E31" s="30"/>
      <c r="F31" s="30">
        <v>3</v>
      </c>
      <c r="G31" s="31">
        <v>247</v>
      </c>
      <c r="H31" s="31">
        <v>43</v>
      </c>
      <c r="I31" s="31">
        <v>11</v>
      </c>
      <c r="J31" s="30">
        <v>31</v>
      </c>
      <c r="K31" s="30">
        <v>31</v>
      </c>
      <c r="L31" s="30">
        <v>19</v>
      </c>
      <c r="M31" s="30">
        <v>3</v>
      </c>
      <c r="N31" s="30">
        <v>88</v>
      </c>
      <c r="O31" s="30">
        <v>8</v>
      </c>
      <c r="P31" s="30">
        <v>67</v>
      </c>
      <c r="Q31" s="30"/>
      <c r="R31" s="30">
        <v>13</v>
      </c>
      <c r="S31" s="30">
        <v>13</v>
      </c>
      <c r="T31" s="30">
        <v>86</v>
      </c>
      <c r="U31" s="30">
        <v>38</v>
      </c>
      <c r="V31" s="30">
        <v>43</v>
      </c>
      <c r="W31" s="30">
        <v>28</v>
      </c>
      <c r="X31" s="30">
        <v>25</v>
      </c>
      <c r="Y31" s="30">
        <v>12</v>
      </c>
      <c r="Z31" s="30">
        <v>53</v>
      </c>
      <c r="AA31" s="30">
        <v>65</v>
      </c>
      <c r="AB31" s="30">
        <v>44</v>
      </c>
      <c r="AC31" s="30">
        <v>7</v>
      </c>
      <c r="AD31" s="30">
        <v>4</v>
      </c>
      <c r="AE31" s="30"/>
      <c r="AF31" s="30">
        <v>17</v>
      </c>
      <c r="AG31" s="30">
        <v>36</v>
      </c>
      <c r="AH31" s="30">
        <v>88</v>
      </c>
      <c r="AI31" s="30">
        <v>1</v>
      </c>
      <c r="AJ31" s="30">
        <v>5</v>
      </c>
      <c r="AK31" s="30">
        <v>22</v>
      </c>
      <c r="AL31" s="30">
        <v>2</v>
      </c>
      <c r="AM31" s="30">
        <v>235</v>
      </c>
      <c r="AN31" s="30">
        <v>8</v>
      </c>
      <c r="AO31" s="30">
        <v>15</v>
      </c>
      <c r="AP31" s="30">
        <v>14</v>
      </c>
      <c r="AQ31" s="30"/>
      <c r="AR31" s="30">
        <v>16</v>
      </c>
      <c r="AS31" s="32">
        <v>27</v>
      </c>
      <c r="AT31" s="32">
        <v>32</v>
      </c>
      <c r="AU31" s="30">
        <v>6</v>
      </c>
      <c r="AV31" s="30">
        <v>34</v>
      </c>
      <c r="AW31" s="30">
        <v>67</v>
      </c>
      <c r="AX31" s="30">
        <v>12</v>
      </c>
      <c r="AY31" s="30">
        <v>9</v>
      </c>
      <c r="AZ31" s="30">
        <v>26</v>
      </c>
      <c r="BA31" s="30">
        <v>52</v>
      </c>
      <c r="BB31" s="30">
        <v>90</v>
      </c>
      <c r="BC31" s="30">
        <v>24</v>
      </c>
      <c r="BD31" s="32">
        <v>43</v>
      </c>
      <c r="BE31" s="32">
        <v>17</v>
      </c>
      <c r="BF31" s="28">
        <f>SUM(C31:BE31)</f>
        <v>1927</v>
      </c>
    </row>
    <row r="32" spans="1:58" ht="12.75">
      <c r="A32" s="29" t="s">
        <v>50</v>
      </c>
      <c r="B32" s="29" t="s">
        <v>51</v>
      </c>
      <c r="C32" s="30"/>
      <c r="D32" s="30"/>
      <c r="E32" s="30"/>
      <c r="F32" s="30">
        <v>1</v>
      </c>
      <c r="G32" s="31"/>
      <c r="H32" s="31">
        <v>1</v>
      </c>
      <c r="I32" s="31"/>
      <c r="J32" s="30"/>
      <c r="K32" s="30"/>
      <c r="L32" s="30">
        <v>1</v>
      </c>
      <c r="M32" s="30"/>
      <c r="N32" s="30"/>
      <c r="O32" s="30"/>
      <c r="P32" s="30"/>
      <c r="Q32" s="30"/>
      <c r="R32" s="30">
        <v>1</v>
      </c>
      <c r="S32" s="30"/>
      <c r="T32" s="30"/>
      <c r="U32" s="30">
        <v>1</v>
      </c>
      <c r="V32" s="30"/>
      <c r="W32" s="30"/>
      <c r="X32" s="30">
        <v>3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2"/>
      <c r="AT32" s="32"/>
      <c r="AU32" s="30"/>
      <c r="AV32" s="30"/>
      <c r="AW32" s="30"/>
      <c r="AX32" s="30"/>
      <c r="AY32" s="30"/>
      <c r="AZ32" s="30"/>
      <c r="BA32" s="30"/>
      <c r="BB32" s="30">
        <v>1</v>
      </c>
      <c r="BC32" s="30"/>
      <c r="BD32" s="32"/>
      <c r="BE32" s="32"/>
      <c r="BF32" s="28">
        <f>SUM(C32:BE32)</f>
        <v>9</v>
      </c>
    </row>
    <row r="33" spans="1:58" ht="12.75">
      <c r="A33" s="29" t="s">
        <v>52</v>
      </c>
      <c r="B33" s="29" t="s">
        <v>53</v>
      </c>
      <c r="C33" s="30"/>
      <c r="D33" s="30"/>
      <c r="E33" s="30"/>
      <c r="F33" s="30"/>
      <c r="G33" s="31"/>
      <c r="H33" s="31"/>
      <c r="I33" s="3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2"/>
      <c r="AT33" s="32"/>
      <c r="AU33" s="30"/>
      <c r="AV33" s="30"/>
      <c r="AW33" s="30"/>
      <c r="AX33" s="30"/>
      <c r="AY33" s="30"/>
      <c r="AZ33" s="30"/>
      <c r="BA33" s="30"/>
      <c r="BB33" s="30"/>
      <c r="BC33" s="30"/>
      <c r="BD33" s="32"/>
      <c r="BE33" s="32"/>
      <c r="BF33" s="28"/>
    </row>
    <row r="34" spans="1:58" ht="12.75">
      <c r="A34" s="29" t="s">
        <v>54</v>
      </c>
      <c r="B34" s="29" t="s">
        <v>55</v>
      </c>
      <c r="C34" s="30"/>
      <c r="D34" s="30"/>
      <c r="E34" s="30"/>
      <c r="F34" s="30"/>
      <c r="G34" s="31"/>
      <c r="H34" s="31"/>
      <c r="I34" s="31"/>
      <c r="J34" s="30"/>
      <c r="K34" s="30"/>
      <c r="L34" s="30"/>
      <c r="M34" s="30"/>
      <c r="N34" s="30"/>
      <c r="O34" s="30"/>
      <c r="P34" s="30"/>
      <c r="Q34" s="30"/>
      <c r="R34" s="33">
        <v>1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2"/>
      <c r="AT34" s="32"/>
      <c r="AU34" s="30"/>
      <c r="AV34" s="30"/>
      <c r="AW34" s="30"/>
      <c r="AX34" s="30"/>
      <c r="AY34" s="30"/>
      <c r="AZ34" s="30"/>
      <c r="BA34" s="30"/>
      <c r="BB34" s="30"/>
      <c r="BC34" s="30"/>
      <c r="BD34" s="32"/>
      <c r="BE34" s="32"/>
      <c r="BF34" s="28">
        <f>SUM(C34:BE34)</f>
        <v>1</v>
      </c>
    </row>
    <row r="35" spans="1:58" ht="12.75">
      <c r="A35" s="29" t="s">
        <v>56</v>
      </c>
      <c r="B35" s="29" t="s">
        <v>57</v>
      </c>
      <c r="C35" s="30"/>
      <c r="D35" s="30"/>
      <c r="E35" s="30"/>
      <c r="F35" s="30"/>
      <c r="G35" s="31"/>
      <c r="H35" s="31"/>
      <c r="I35" s="3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2"/>
      <c r="AT35" s="32"/>
      <c r="AU35" s="30"/>
      <c r="AV35" s="30"/>
      <c r="AW35" s="30"/>
      <c r="AX35" s="30"/>
      <c r="AY35" s="30"/>
      <c r="AZ35" s="30"/>
      <c r="BA35" s="30"/>
      <c r="BB35" s="30"/>
      <c r="BC35" s="30"/>
      <c r="BD35" s="32"/>
      <c r="BE35" s="32"/>
      <c r="BF35" s="28"/>
    </row>
    <row r="36" spans="1:58" ht="12.75">
      <c r="A36" s="29" t="s">
        <v>58</v>
      </c>
      <c r="B36" s="29" t="s">
        <v>59</v>
      </c>
      <c r="C36" s="30"/>
      <c r="D36" s="30"/>
      <c r="E36" s="30"/>
      <c r="F36" s="30"/>
      <c r="G36" s="31"/>
      <c r="H36" s="31"/>
      <c r="I36" s="3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2"/>
      <c r="AT36" s="32"/>
      <c r="AU36" s="30"/>
      <c r="AV36" s="30"/>
      <c r="AW36" s="30"/>
      <c r="AX36" s="30"/>
      <c r="AY36" s="30"/>
      <c r="AZ36" s="30"/>
      <c r="BA36" s="30"/>
      <c r="BB36" s="30"/>
      <c r="BC36" s="30"/>
      <c r="BD36" s="32"/>
      <c r="BE36" s="32"/>
      <c r="BF36" s="28"/>
    </row>
    <row r="37" spans="1:58" ht="12.75">
      <c r="A37" s="29" t="s">
        <v>60</v>
      </c>
      <c r="B37" s="29" t="s">
        <v>61</v>
      </c>
      <c r="C37" s="30"/>
      <c r="D37" s="30"/>
      <c r="E37" s="30"/>
      <c r="F37" s="33">
        <v>18</v>
      </c>
      <c r="G37" s="31">
        <v>3</v>
      </c>
      <c r="H37" s="31">
        <v>4</v>
      </c>
      <c r="I37" s="31">
        <v>4</v>
      </c>
      <c r="J37" s="33">
        <v>2</v>
      </c>
      <c r="K37" s="30"/>
      <c r="L37" s="30">
        <v>21</v>
      </c>
      <c r="M37" s="33">
        <v>3</v>
      </c>
      <c r="N37" s="30"/>
      <c r="O37" s="33">
        <v>14</v>
      </c>
      <c r="P37" s="30">
        <v>2</v>
      </c>
      <c r="Q37" s="30"/>
      <c r="R37" s="33">
        <v>2</v>
      </c>
      <c r="S37" s="30">
        <v>6</v>
      </c>
      <c r="T37" s="33">
        <v>7</v>
      </c>
      <c r="U37" s="30"/>
      <c r="V37" s="33">
        <v>2</v>
      </c>
      <c r="W37" s="30"/>
      <c r="X37" s="30"/>
      <c r="Y37" s="30"/>
      <c r="Z37" s="30"/>
      <c r="AA37" s="33">
        <v>2</v>
      </c>
      <c r="AB37" s="30"/>
      <c r="AC37" s="30"/>
      <c r="AD37" s="30">
        <v>1</v>
      </c>
      <c r="AE37" s="30"/>
      <c r="AF37" s="30"/>
      <c r="AG37" s="30"/>
      <c r="AH37" s="30">
        <v>1</v>
      </c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2"/>
      <c r="AT37" s="32"/>
      <c r="AU37" s="30"/>
      <c r="AV37" s="30"/>
      <c r="AW37" s="30"/>
      <c r="AX37" s="30"/>
      <c r="AY37" s="30"/>
      <c r="AZ37" s="30"/>
      <c r="BA37" s="30"/>
      <c r="BB37" s="30"/>
      <c r="BC37" s="30"/>
      <c r="BD37" s="32"/>
      <c r="BE37" s="32"/>
      <c r="BF37" s="28">
        <f>SUM(C37:BE37)</f>
        <v>93</v>
      </c>
    </row>
    <row r="38" spans="1:58" ht="12.75">
      <c r="A38" s="29" t="s">
        <v>62</v>
      </c>
      <c r="B38" s="29" t="s">
        <v>63</v>
      </c>
      <c r="C38" s="30"/>
      <c r="D38" s="30"/>
      <c r="E38" s="30"/>
      <c r="F38" s="30"/>
      <c r="G38" s="31"/>
      <c r="H38" s="31"/>
      <c r="I38" s="3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2"/>
      <c r="AT38" s="32"/>
      <c r="AU38" s="30"/>
      <c r="AV38" s="30"/>
      <c r="AW38" s="30"/>
      <c r="AX38" s="30"/>
      <c r="AY38" s="30"/>
      <c r="AZ38" s="30"/>
      <c r="BA38" s="30"/>
      <c r="BB38" s="30"/>
      <c r="BC38" s="30"/>
      <c r="BD38" s="32"/>
      <c r="BE38" s="32"/>
      <c r="BF38" s="28"/>
    </row>
    <row r="39" spans="1:58" ht="12.75">
      <c r="A39" s="29" t="s">
        <v>64</v>
      </c>
      <c r="B39" s="29" t="s">
        <v>65</v>
      </c>
      <c r="C39" s="30"/>
      <c r="D39" s="30"/>
      <c r="E39" s="30"/>
      <c r="F39" s="30"/>
      <c r="G39" s="31"/>
      <c r="H39" s="31"/>
      <c r="I39" s="3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2"/>
      <c r="AT39" s="32"/>
      <c r="AU39" s="30"/>
      <c r="AV39" s="30"/>
      <c r="AW39" s="30"/>
      <c r="AX39" s="30"/>
      <c r="AY39" s="30"/>
      <c r="AZ39" s="30"/>
      <c r="BA39" s="30"/>
      <c r="BB39" s="30"/>
      <c r="BC39" s="30"/>
      <c r="BD39" s="32"/>
      <c r="BE39" s="32"/>
      <c r="BF39" s="28"/>
    </row>
    <row r="40" spans="1:58" ht="12.75">
      <c r="A40" s="29" t="s">
        <v>66</v>
      </c>
      <c r="B40" s="29" t="s">
        <v>67</v>
      </c>
      <c r="C40" s="30"/>
      <c r="D40" s="30"/>
      <c r="E40" s="30"/>
      <c r="F40" s="30"/>
      <c r="G40" s="31"/>
      <c r="H40" s="31"/>
      <c r="I40" s="31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2"/>
      <c r="AT40" s="32"/>
      <c r="AU40" s="30"/>
      <c r="AV40" s="30"/>
      <c r="AW40" s="30"/>
      <c r="AX40" s="30"/>
      <c r="AY40" s="30"/>
      <c r="AZ40" s="30"/>
      <c r="BA40" s="30"/>
      <c r="BB40" s="30"/>
      <c r="BC40" s="30"/>
      <c r="BD40" s="32"/>
      <c r="BE40" s="32"/>
      <c r="BF40" s="28"/>
    </row>
    <row r="41" spans="1:58" ht="12.75">
      <c r="A41" s="29" t="s">
        <v>68</v>
      </c>
      <c r="B41" s="29" t="s">
        <v>69</v>
      </c>
      <c r="C41" s="30"/>
      <c r="D41" s="30"/>
      <c r="E41" s="30"/>
      <c r="F41" s="30"/>
      <c r="G41" s="31"/>
      <c r="H41" s="31"/>
      <c r="I41" s="31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2"/>
      <c r="AT41" s="32"/>
      <c r="AU41" s="30"/>
      <c r="AV41" s="30"/>
      <c r="AW41" s="30"/>
      <c r="AX41" s="30"/>
      <c r="AY41" s="30"/>
      <c r="AZ41" s="30"/>
      <c r="BA41" s="30"/>
      <c r="BB41" s="30"/>
      <c r="BC41" s="30"/>
      <c r="BD41" s="32"/>
      <c r="BE41" s="32"/>
      <c r="BF41" s="28"/>
    </row>
    <row r="42" spans="1:58" ht="12.75">
      <c r="A42" s="29" t="s">
        <v>70</v>
      </c>
      <c r="B42" s="29" t="s">
        <v>71</v>
      </c>
      <c r="C42" s="30"/>
      <c r="D42" s="30"/>
      <c r="E42" s="30"/>
      <c r="F42" s="30"/>
      <c r="G42" s="31"/>
      <c r="H42" s="31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2"/>
      <c r="AT42" s="32"/>
      <c r="AU42" s="30"/>
      <c r="AV42" s="30"/>
      <c r="AW42" s="30"/>
      <c r="AX42" s="30"/>
      <c r="AY42" s="30"/>
      <c r="AZ42" s="30"/>
      <c r="BA42" s="30"/>
      <c r="BB42" s="30"/>
      <c r="BC42" s="30"/>
      <c r="BD42" s="32"/>
      <c r="BE42" s="32"/>
      <c r="BF42" s="28"/>
    </row>
    <row r="43" spans="1:58" ht="12.75">
      <c r="A43" s="29"/>
      <c r="B43" s="29"/>
      <c r="C43" s="30"/>
      <c r="D43" s="30"/>
      <c r="E43" s="30"/>
      <c r="F43" s="30"/>
      <c r="G43" s="31"/>
      <c r="H43" s="31"/>
      <c r="I43" s="31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28"/>
    </row>
    <row r="44" spans="1:58" ht="12.75">
      <c r="A44" s="25" t="s">
        <v>72</v>
      </c>
      <c r="B44" s="26" t="s">
        <v>2</v>
      </c>
      <c r="C44" s="27">
        <f>SUM(C45:C53)</f>
        <v>0</v>
      </c>
      <c r="D44" s="27">
        <f aca="true" t="shared" si="8" ref="D44:AQ44">SUM(D45:D53)</f>
        <v>0</v>
      </c>
      <c r="E44" s="27">
        <f t="shared" si="8"/>
        <v>0</v>
      </c>
      <c r="F44" s="27">
        <f t="shared" si="8"/>
        <v>0</v>
      </c>
      <c r="G44" s="28">
        <f t="shared" si="8"/>
        <v>0</v>
      </c>
      <c r="H44" s="28">
        <f t="shared" si="8"/>
        <v>0</v>
      </c>
      <c r="I44" s="28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O44" s="27">
        <f t="shared" si="8"/>
        <v>0</v>
      </c>
      <c r="P44" s="27">
        <f t="shared" si="8"/>
        <v>0</v>
      </c>
      <c r="Q44" s="27">
        <f t="shared" si="8"/>
        <v>0</v>
      </c>
      <c r="R44" s="27">
        <f t="shared" si="8"/>
        <v>0</v>
      </c>
      <c r="S44" s="27">
        <f t="shared" si="8"/>
        <v>0</v>
      </c>
      <c r="T44" s="27">
        <f t="shared" si="8"/>
        <v>0</v>
      </c>
      <c r="U44" s="27">
        <f t="shared" si="8"/>
        <v>0</v>
      </c>
      <c r="V44" s="27">
        <f t="shared" si="8"/>
        <v>0</v>
      </c>
      <c r="W44" s="27">
        <f t="shared" si="8"/>
        <v>0</v>
      </c>
      <c r="X44" s="27">
        <f t="shared" si="8"/>
        <v>0</v>
      </c>
      <c r="Y44" s="27">
        <f t="shared" si="8"/>
        <v>0</v>
      </c>
      <c r="Z44" s="27">
        <f t="shared" si="8"/>
        <v>0</v>
      </c>
      <c r="AA44" s="27">
        <f t="shared" si="8"/>
        <v>0</v>
      </c>
      <c r="AB44" s="27">
        <f t="shared" si="8"/>
        <v>0</v>
      </c>
      <c r="AC44" s="27">
        <f t="shared" si="8"/>
        <v>0</v>
      </c>
      <c r="AD44" s="27">
        <f t="shared" si="8"/>
        <v>0</v>
      </c>
      <c r="AE44" s="27">
        <f t="shared" si="8"/>
        <v>0</v>
      </c>
      <c r="AF44" s="27">
        <f t="shared" si="8"/>
        <v>0</v>
      </c>
      <c r="AG44" s="27">
        <f t="shared" si="8"/>
        <v>0</v>
      </c>
      <c r="AH44" s="27">
        <f t="shared" si="8"/>
        <v>0</v>
      </c>
      <c r="AI44" s="27">
        <f t="shared" si="8"/>
        <v>0</v>
      </c>
      <c r="AJ44" s="27">
        <f t="shared" si="8"/>
        <v>0</v>
      </c>
      <c r="AK44" s="27">
        <f t="shared" si="8"/>
        <v>0</v>
      </c>
      <c r="AL44" s="27">
        <f t="shared" si="8"/>
        <v>0</v>
      </c>
      <c r="AM44" s="27">
        <f t="shared" si="8"/>
        <v>0</v>
      </c>
      <c r="AN44" s="27">
        <f t="shared" si="8"/>
        <v>0</v>
      </c>
      <c r="AO44" s="27">
        <f t="shared" si="8"/>
        <v>0</v>
      </c>
      <c r="AP44" s="27">
        <f t="shared" si="8"/>
        <v>0</v>
      </c>
      <c r="AQ44" s="27">
        <f t="shared" si="8"/>
        <v>0</v>
      </c>
      <c r="AR44" s="27">
        <f aca="true" t="shared" si="9" ref="AR44:BD44">SUM(AR45:AR53)</f>
        <v>0</v>
      </c>
      <c r="AS44" s="27">
        <f t="shared" si="9"/>
        <v>0</v>
      </c>
      <c r="AT44" s="27">
        <f t="shared" si="9"/>
        <v>0</v>
      </c>
      <c r="AU44" s="27">
        <f t="shared" si="9"/>
        <v>0</v>
      </c>
      <c r="AV44" s="27">
        <f t="shared" si="9"/>
        <v>0</v>
      </c>
      <c r="AW44" s="27">
        <f t="shared" si="9"/>
        <v>0</v>
      </c>
      <c r="AX44" s="27">
        <f t="shared" si="9"/>
        <v>0</v>
      </c>
      <c r="AY44" s="27">
        <f t="shared" si="9"/>
        <v>0</v>
      </c>
      <c r="AZ44" s="27">
        <f t="shared" si="9"/>
        <v>0</v>
      </c>
      <c r="BA44" s="27">
        <f t="shared" si="9"/>
        <v>0</v>
      </c>
      <c r="BB44" s="27">
        <f t="shared" si="9"/>
        <v>0</v>
      </c>
      <c r="BC44" s="27">
        <f t="shared" si="9"/>
        <v>0</v>
      </c>
      <c r="BD44" s="27">
        <f t="shared" si="9"/>
        <v>0</v>
      </c>
      <c r="BE44" s="27">
        <v>0</v>
      </c>
      <c r="BF44" s="28">
        <f>SUM(C44:BE44)</f>
        <v>0</v>
      </c>
    </row>
    <row r="45" spans="1:58" ht="12.75">
      <c r="A45" s="29" t="s">
        <v>73</v>
      </c>
      <c r="B45" s="29" t="s">
        <v>74</v>
      </c>
      <c r="C45" s="30"/>
      <c r="D45" s="30"/>
      <c r="E45" s="30"/>
      <c r="F45" s="30"/>
      <c r="G45" s="31"/>
      <c r="H45" s="31"/>
      <c r="I45" s="31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2"/>
      <c r="AT45" s="32"/>
      <c r="AU45" s="30"/>
      <c r="AV45" s="30"/>
      <c r="AW45" s="30"/>
      <c r="AX45" s="30"/>
      <c r="AY45" s="30"/>
      <c r="AZ45" s="30"/>
      <c r="BA45" s="30"/>
      <c r="BB45" s="30"/>
      <c r="BC45" s="30"/>
      <c r="BD45" s="32"/>
      <c r="BE45" s="32"/>
      <c r="BF45" s="28"/>
    </row>
    <row r="46" spans="1:58" ht="12.75">
      <c r="A46" s="29" t="s">
        <v>75</v>
      </c>
      <c r="B46" s="29" t="s">
        <v>76</v>
      </c>
      <c r="C46" s="30"/>
      <c r="D46" s="30"/>
      <c r="E46" s="30"/>
      <c r="F46" s="30"/>
      <c r="G46" s="31"/>
      <c r="H46" s="31"/>
      <c r="I46" s="3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2"/>
      <c r="AT46" s="32"/>
      <c r="AU46" s="30"/>
      <c r="AV46" s="30"/>
      <c r="AW46" s="30"/>
      <c r="AX46" s="30"/>
      <c r="AY46" s="30"/>
      <c r="AZ46" s="30"/>
      <c r="BA46" s="30"/>
      <c r="BB46" s="30"/>
      <c r="BC46" s="30"/>
      <c r="BD46" s="32"/>
      <c r="BE46" s="32"/>
      <c r="BF46" s="28"/>
    </row>
    <row r="47" spans="1:58" ht="12.75">
      <c r="A47" s="29" t="s">
        <v>77</v>
      </c>
      <c r="B47" s="29" t="s">
        <v>78</v>
      </c>
      <c r="C47" s="30"/>
      <c r="D47" s="30"/>
      <c r="E47" s="30"/>
      <c r="F47" s="30"/>
      <c r="G47" s="31"/>
      <c r="H47" s="31"/>
      <c r="I47" s="3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2"/>
      <c r="AT47" s="32"/>
      <c r="AU47" s="30"/>
      <c r="AV47" s="30"/>
      <c r="AW47" s="30"/>
      <c r="AX47" s="30"/>
      <c r="AY47" s="30"/>
      <c r="AZ47" s="30"/>
      <c r="BA47" s="30"/>
      <c r="BB47" s="30"/>
      <c r="BC47" s="30"/>
      <c r="BD47" s="32"/>
      <c r="BE47" s="32"/>
      <c r="BF47" s="28"/>
    </row>
    <row r="48" spans="1:58" ht="12.75">
      <c r="A48" s="29" t="s">
        <v>79</v>
      </c>
      <c r="B48" s="29" t="s">
        <v>80</v>
      </c>
      <c r="C48" s="30"/>
      <c r="D48" s="30"/>
      <c r="E48" s="30"/>
      <c r="F48" s="30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2"/>
      <c r="AT48" s="32"/>
      <c r="AU48" s="30"/>
      <c r="AV48" s="30"/>
      <c r="AW48" s="30"/>
      <c r="AX48" s="30"/>
      <c r="AY48" s="30"/>
      <c r="AZ48" s="30"/>
      <c r="BA48" s="30"/>
      <c r="BB48" s="30"/>
      <c r="BC48" s="30"/>
      <c r="BD48" s="32"/>
      <c r="BE48" s="32"/>
      <c r="BF48" s="28"/>
    </row>
    <row r="49" spans="1:58" ht="12.75">
      <c r="A49" s="29" t="s">
        <v>81</v>
      </c>
      <c r="B49" s="29" t="s">
        <v>82</v>
      </c>
      <c r="C49" s="30"/>
      <c r="D49" s="30"/>
      <c r="E49" s="30"/>
      <c r="F49" s="30"/>
      <c r="G49" s="31"/>
      <c r="H49" s="31"/>
      <c r="I49" s="3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2"/>
      <c r="AT49" s="32"/>
      <c r="AU49" s="30"/>
      <c r="AV49" s="30"/>
      <c r="AW49" s="30"/>
      <c r="AX49" s="30"/>
      <c r="AY49" s="30"/>
      <c r="AZ49" s="30"/>
      <c r="BA49" s="30"/>
      <c r="BB49" s="30"/>
      <c r="BC49" s="30"/>
      <c r="BD49" s="32"/>
      <c r="BE49" s="32"/>
      <c r="BF49" s="28"/>
    </row>
    <row r="50" spans="1:58" ht="12.75">
      <c r="A50" s="29" t="s">
        <v>83</v>
      </c>
      <c r="B50" s="29" t="s">
        <v>84</v>
      </c>
      <c r="C50" s="30"/>
      <c r="D50" s="30"/>
      <c r="E50" s="30"/>
      <c r="F50" s="30"/>
      <c r="G50" s="31"/>
      <c r="H50" s="31"/>
      <c r="I50" s="3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2"/>
      <c r="AT50" s="32"/>
      <c r="AU50" s="30"/>
      <c r="AV50" s="30"/>
      <c r="AW50" s="30"/>
      <c r="AX50" s="30"/>
      <c r="AY50" s="30"/>
      <c r="AZ50" s="30"/>
      <c r="BA50" s="30"/>
      <c r="BB50" s="30"/>
      <c r="BC50" s="30"/>
      <c r="BD50" s="32"/>
      <c r="BE50" s="32"/>
      <c r="BF50" s="28"/>
    </row>
    <row r="51" spans="1:58" ht="12.75">
      <c r="A51" s="29" t="s">
        <v>85</v>
      </c>
      <c r="B51" s="29" t="s">
        <v>86</v>
      </c>
      <c r="C51" s="30"/>
      <c r="D51" s="30"/>
      <c r="E51" s="30"/>
      <c r="F51" s="30"/>
      <c r="G51" s="31"/>
      <c r="H51" s="31"/>
      <c r="I51" s="31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2"/>
      <c r="AT51" s="32"/>
      <c r="AU51" s="30"/>
      <c r="AV51" s="30"/>
      <c r="AW51" s="30"/>
      <c r="AX51" s="30"/>
      <c r="AY51" s="30"/>
      <c r="AZ51" s="30"/>
      <c r="BA51" s="30"/>
      <c r="BB51" s="30"/>
      <c r="BC51" s="30"/>
      <c r="BD51" s="32"/>
      <c r="BE51" s="32"/>
      <c r="BF51" s="28"/>
    </row>
    <row r="52" spans="1:58" ht="12.75">
      <c r="A52" s="29" t="s">
        <v>87</v>
      </c>
      <c r="B52" s="29" t="s">
        <v>88</v>
      </c>
      <c r="C52" s="30"/>
      <c r="D52" s="30"/>
      <c r="E52" s="30"/>
      <c r="F52" s="30"/>
      <c r="G52" s="31"/>
      <c r="H52" s="31"/>
      <c r="I52" s="3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2"/>
      <c r="AT52" s="32"/>
      <c r="AU52" s="30"/>
      <c r="AV52" s="30"/>
      <c r="AW52" s="30"/>
      <c r="AX52" s="30"/>
      <c r="AY52" s="30"/>
      <c r="AZ52" s="30"/>
      <c r="BA52" s="30"/>
      <c r="BB52" s="30"/>
      <c r="BC52" s="30"/>
      <c r="BD52" s="32"/>
      <c r="BE52" s="32"/>
      <c r="BF52" s="28"/>
    </row>
    <row r="53" spans="1:58" ht="12.75">
      <c r="A53" s="29" t="s">
        <v>89</v>
      </c>
      <c r="B53" s="29" t="s">
        <v>90</v>
      </c>
      <c r="C53" s="30"/>
      <c r="D53" s="30"/>
      <c r="E53" s="30"/>
      <c r="F53" s="30"/>
      <c r="G53" s="31"/>
      <c r="H53" s="31"/>
      <c r="I53" s="3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2"/>
      <c r="AT53" s="32"/>
      <c r="AU53" s="30"/>
      <c r="AV53" s="30"/>
      <c r="AW53" s="30"/>
      <c r="AX53" s="30"/>
      <c r="AY53" s="30"/>
      <c r="AZ53" s="30"/>
      <c r="BA53" s="30"/>
      <c r="BB53" s="30"/>
      <c r="BC53" s="30"/>
      <c r="BD53" s="32"/>
      <c r="BE53" s="32"/>
      <c r="BF53" s="28"/>
    </row>
    <row r="54" spans="1:58" ht="12.75">
      <c r="A54" s="29"/>
      <c r="B54" s="29"/>
      <c r="C54" s="30"/>
      <c r="D54" s="30"/>
      <c r="E54" s="30"/>
      <c r="F54" s="30"/>
      <c r="G54" s="31"/>
      <c r="H54" s="31"/>
      <c r="I54" s="31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28"/>
    </row>
    <row r="55" spans="1:58" ht="12.75">
      <c r="A55" s="25" t="s">
        <v>91</v>
      </c>
      <c r="B55" s="26" t="s">
        <v>2</v>
      </c>
      <c r="C55" s="27">
        <f>SUM(C56:C60)</f>
        <v>0</v>
      </c>
      <c r="D55" s="27">
        <f aca="true" t="shared" si="10" ref="D55:AQ55">SUM(D56:D60)</f>
        <v>0</v>
      </c>
      <c r="E55" s="27">
        <f t="shared" si="10"/>
        <v>0</v>
      </c>
      <c r="F55" s="27">
        <f t="shared" si="10"/>
        <v>0</v>
      </c>
      <c r="G55" s="28">
        <f t="shared" si="10"/>
        <v>0</v>
      </c>
      <c r="H55" s="28">
        <f t="shared" si="10"/>
        <v>0</v>
      </c>
      <c r="I55" s="28">
        <f t="shared" si="10"/>
        <v>0</v>
      </c>
      <c r="J55" s="27">
        <f t="shared" si="10"/>
        <v>0</v>
      </c>
      <c r="K55" s="27">
        <f t="shared" si="10"/>
        <v>0</v>
      </c>
      <c r="L55" s="27">
        <f t="shared" si="10"/>
        <v>0</v>
      </c>
      <c r="M55" s="27">
        <f t="shared" si="10"/>
        <v>0</v>
      </c>
      <c r="N55" s="27">
        <f t="shared" si="10"/>
        <v>0</v>
      </c>
      <c r="O55" s="27">
        <f t="shared" si="10"/>
        <v>0</v>
      </c>
      <c r="P55" s="27">
        <f t="shared" si="10"/>
        <v>0</v>
      </c>
      <c r="Q55" s="27">
        <f t="shared" si="10"/>
        <v>0</v>
      </c>
      <c r="R55" s="27">
        <f t="shared" si="10"/>
        <v>0</v>
      </c>
      <c r="S55" s="27">
        <f t="shared" si="10"/>
        <v>0</v>
      </c>
      <c r="T55" s="27">
        <f t="shared" si="10"/>
        <v>0</v>
      </c>
      <c r="U55" s="27">
        <f t="shared" si="10"/>
        <v>0</v>
      </c>
      <c r="V55" s="27">
        <f t="shared" si="10"/>
        <v>0</v>
      </c>
      <c r="W55" s="27">
        <f t="shared" si="10"/>
        <v>0</v>
      </c>
      <c r="X55" s="27">
        <f t="shared" si="10"/>
        <v>0</v>
      </c>
      <c r="Y55" s="27">
        <f t="shared" si="10"/>
        <v>0</v>
      </c>
      <c r="Z55" s="27">
        <f t="shared" si="10"/>
        <v>0</v>
      </c>
      <c r="AA55" s="27">
        <f t="shared" si="10"/>
        <v>0</v>
      </c>
      <c r="AB55" s="27">
        <f t="shared" si="10"/>
        <v>0</v>
      </c>
      <c r="AC55" s="27">
        <f t="shared" si="10"/>
        <v>0</v>
      </c>
      <c r="AD55" s="27">
        <f t="shared" si="10"/>
        <v>0</v>
      </c>
      <c r="AE55" s="27">
        <f t="shared" si="10"/>
        <v>0</v>
      </c>
      <c r="AF55" s="27">
        <f t="shared" si="10"/>
        <v>0</v>
      </c>
      <c r="AG55" s="27">
        <f t="shared" si="10"/>
        <v>0</v>
      </c>
      <c r="AH55" s="27">
        <f t="shared" si="10"/>
        <v>0</v>
      </c>
      <c r="AI55" s="27">
        <f t="shared" si="10"/>
        <v>0</v>
      </c>
      <c r="AJ55" s="27">
        <f t="shared" si="10"/>
        <v>0</v>
      </c>
      <c r="AK55" s="27">
        <f t="shared" si="10"/>
        <v>0</v>
      </c>
      <c r="AL55" s="27">
        <f t="shared" si="10"/>
        <v>0</v>
      </c>
      <c r="AM55" s="27">
        <f t="shared" si="10"/>
        <v>0</v>
      </c>
      <c r="AN55" s="27">
        <f t="shared" si="10"/>
        <v>0</v>
      </c>
      <c r="AO55" s="27">
        <f t="shared" si="10"/>
        <v>0</v>
      </c>
      <c r="AP55" s="27">
        <f t="shared" si="10"/>
        <v>0</v>
      </c>
      <c r="AQ55" s="27">
        <f t="shared" si="10"/>
        <v>0</v>
      </c>
      <c r="AR55" s="27">
        <f aca="true" t="shared" si="11" ref="AR55:BD55">SUM(AR56:AR60)</f>
        <v>0</v>
      </c>
      <c r="AS55" s="27">
        <f t="shared" si="11"/>
        <v>0</v>
      </c>
      <c r="AT55" s="27">
        <f t="shared" si="11"/>
        <v>0</v>
      </c>
      <c r="AU55" s="27">
        <f t="shared" si="11"/>
        <v>0</v>
      </c>
      <c r="AV55" s="27">
        <f t="shared" si="11"/>
        <v>0</v>
      </c>
      <c r="AW55" s="27">
        <f t="shared" si="11"/>
        <v>0</v>
      </c>
      <c r="AX55" s="27">
        <f t="shared" si="11"/>
        <v>0</v>
      </c>
      <c r="AY55" s="27">
        <f t="shared" si="11"/>
        <v>0</v>
      </c>
      <c r="AZ55" s="27">
        <f t="shared" si="11"/>
        <v>0</v>
      </c>
      <c r="BA55" s="27">
        <f t="shared" si="11"/>
        <v>0</v>
      </c>
      <c r="BB55" s="27">
        <f t="shared" si="11"/>
        <v>0</v>
      </c>
      <c r="BC55" s="27">
        <f t="shared" si="11"/>
        <v>0</v>
      </c>
      <c r="BD55" s="27">
        <f t="shared" si="11"/>
        <v>0</v>
      </c>
      <c r="BE55" s="27">
        <v>0</v>
      </c>
      <c r="BF55" s="28">
        <f>SUM(C55:BE55)</f>
        <v>0</v>
      </c>
    </row>
    <row r="56" spans="1:58" ht="12.75">
      <c r="A56" s="29" t="s">
        <v>92</v>
      </c>
      <c r="B56" s="29" t="s">
        <v>93</v>
      </c>
      <c r="C56" s="30"/>
      <c r="D56" s="30"/>
      <c r="E56" s="30"/>
      <c r="F56" s="30"/>
      <c r="G56" s="31"/>
      <c r="H56" s="31"/>
      <c r="I56" s="3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2"/>
      <c r="AT56" s="32"/>
      <c r="AU56" s="30"/>
      <c r="AV56" s="30"/>
      <c r="AW56" s="30"/>
      <c r="AX56" s="30"/>
      <c r="AY56" s="30"/>
      <c r="AZ56" s="30"/>
      <c r="BA56" s="30"/>
      <c r="BB56" s="30"/>
      <c r="BC56" s="30"/>
      <c r="BD56" s="32"/>
      <c r="BE56" s="32"/>
      <c r="BF56" s="28"/>
    </row>
    <row r="57" spans="1:58" ht="12.75">
      <c r="A57" s="29" t="s">
        <v>94</v>
      </c>
      <c r="B57" s="29" t="s">
        <v>95</v>
      </c>
      <c r="C57" s="30"/>
      <c r="D57" s="30"/>
      <c r="E57" s="30"/>
      <c r="F57" s="30"/>
      <c r="G57" s="31"/>
      <c r="H57" s="31"/>
      <c r="I57" s="3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2"/>
      <c r="AT57" s="32"/>
      <c r="AU57" s="30"/>
      <c r="AV57" s="30"/>
      <c r="AW57" s="30"/>
      <c r="AX57" s="30"/>
      <c r="AY57" s="30"/>
      <c r="AZ57" s="30"/>
      <c r="BA57" s="30"/>
      <c r="BB57" s="30"/>
      <c r="BC57" s="30"/>
      <c r="BD57" s="32"/>
      <c r="BE57" s="32"/>
      <c r="BF57" s="28"/>
    </row>
    <row r="58" spans="1:58" ht="12.75">
      <c r="A58" s="29" t="s">
        <v>96</v>
      </c>
      <c r="B58" s="29" t="s">
        <v>97</v>
      </c>
      <c r="C58" s="30"/>
      <c r="D58" s="30"/>
      <c r="E58" s="30"/>
      <c r="F58" s="30"/>
      <c r="G58" s="31"/>
      <c r="H58" s="31"/>
      <c r="I58" s="3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2"/>
      <c r="AT58" s="32"/>
      <c r="AU58" s="30"/>
      <c r="AV58" s="30"/>
      <c r="AW58" s="30"/>
      <c r="AX58" s="30"/>
      <c r="AY58" s="30"/>
      <c r="AZ58" s="30"/>
      <c r="BA58" s="30"/>
      <c r="BB58" s="30"/>
      <c r="BC58" s="30"/>
      <c r="BD58" s="32"/>
      <c r="BE58" s="32"/>
      <c r="BF58" s="28"/>
    </row>
    <row r="59" spans="1:58" ht="12.75">
      <c r="A59" s="29" t="s">
        <v>98</v>
      </c>
      <c r="B59" s="29" t="s">
        <v>99</v>
      </c>
      <c r="C59" s="30"/>
      <c r="D59" s="30"/>
      <c r="E59" s="30"/>
      <c r="F59" s="30"/>
      <c r="G59" s="31"/>
      <c r="H59" s="31"/>
      <c r="I59" s="31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2"/>
      <c r="AT59" s="32"/>
      <c r="AU59" s="30"/>
      <c r="AV59" s="30"/>
      <c r="AW59" s="30"/>
      <c r="AX59" s="30"/>
      <c r="AY59" s="30"/>
      <c r="AZ59" s="30"/>
      <c r="BA59" s="30"/>
      <c r="BB59" s="30"/>
      <c r="BC59" s="30"/>
      <c r="BD59" s="32"/>
      <c r="BE59" s="32"/>
      <c r="BF59" s="28"/>
    </row>
    <row r="60" spans="1:58" ht="12.75">
      <c r="A60" s="29" t="s">
        <v>100</v>
      </c>
      <c r="B60" s="29" t="s">
        <v>101</v>
      </c>
      <c r="C60" s="30"/>
      <c r="D60" s="30"/>
      <c r="E60" s="30"/>
      <c r="F60" s="30"/>
      <c r="G60" s="31"/>
      <c r="H60" s="31"/>
      <c r="I60" s="3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2"/>
      <c r="AT60" s="32"/>
      <c r="AU60" s="30"/>
      <c r="AV60" s="30"/>
      <c r="AW60" s="30"/>
      <c r="AX60" s="30"/>
      <c r="AY60" s="30"/>
      <c r="AZ60" s="30"/>
      <c r="BA60" s="30"/>
      <c r="BB60" s="30"/>
      <c r="BC60" s="30"/>
      <c r="BD60" s="32"/>
      <c r="BE60" s="32"/>
      <c r="BF60" s="28"/>
    </row>
    <row r="61" spans="1:58" ht="12.75">
      <c r="A61" s="29"/>
      <c r="B61" s="29"/>
      <c r="C61" s="30"/>
      <c r="D61" s="30"/>
      <c r="E61" s="30"/>
      <c r="F61" s="30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28"/>
    </row>
    <row r="62" spans="1:58" ht="12.75">
      <c r="A62" s="25" t="s">
        <v>102</v>
      </c>
      <c r="B62" s="26" t="s">
        <v>2</v>
      </c>
      <c r="C62" s="27">
        <f>SUM(C63:C64)</f>
        <v>0</v>
      </c>
      <c r="D62" s="27">
        <f aca="true" t="shared" si="12" ref="D62:AQ62">SUM(D63:D64)</f>
        <v>0</v>
      </c>
      <c r="E62" s="27">
        <f t="shared" si="12"/>
        <v>0</v>
      </c>
      <c r="F62" s="27">
        <f t="shared" si="12"/>
        <v>0</v>
      </c>
      <c r="G62" s="28">
        <f t="shared" si="12"/>
        <v>0</v>
      </c>
      <c r="H62" s="28">
        <f t="shared" si="12"/>
        <v>0</v>
      </c>
      <c r="I62" s="28">
        <f t="shared" si="12"/>
        <v>0</v>
      </c>
      <c r="J62" s="27">
        <f t="shared" si="12"/>
        <v>0</v>
      </c>
      <c r="K62" s="27">
        <f t="shared" si="12"/>
        <v>0</v>
      </c>
      <c r="L62" s="27">
        <f t="shared" si="12"/>
        <v>0</v>
      </c>
      <c r="M62" s="27">
        <f t="shared" si="12"/>
        <v>0</v>
      </c>
      <c r="N62" s="27">
        <f t="shared" si="12"/>
        <v>0</v>
      </c>
      <c r="O62" s="27">
        <f t="shared" si="12"/>
        <v>0</v>
      </c>
      <c r="P62" s="27">
        <f t="shared" si="12"/>
        <v>0</v>
      </c>
      <c r="Q62" s="27">
        <f t="shared" si="12"/>
        <v>0</v>
      </c>
      <c r="R62" s="27">
        <f t="shared" si="12"/>
        <v>0</v>
      </c>
      <c r="S62" s="27">
        <f t="shared" si="12"/>
        <v>0</v>
      </c>
      <c r="T62" s="27">
        <f t="shared" si="12"/>
        <v>0</v>
      </c>
      <c r="U62" s="27">
        <f t="shared" si="12"/>
        <v>0</v>
      </c>
      <c r="V62" s="27">
        <f t="shared" si="12"/>
        <v>0</v>
      </c>
      <c r="W62" s="27">
        <f t="shared" si="12"/>
        <v>0</v>
      </c>
      <c r="X62" s="27">
        <f t="shared" si="12"/>
        <v>0</v>
      </c>
      <c r="Y62" s="27">
        <f t="shared" si="12"/>
        <v>0</v>
      </c>
      <c r="Z62" s="27">
        <f t="shared" si="12"/>
        <v>0</v>
      </c>
      <c r="AA62" s="27">
        <f t="shared" si="12"/>
        <v>0</v>
      </c>
      <c r="AB62" s="27">
        <f t="shared" si="12"/>
        <v>0</v>
      </c>
      <c r="AC62" s="27">
        <f t="shared" si="12"/>
        <v>0</v>
      </c>
      <c r="AD62" s="27">
        <f t="shared" si="12"/>
        <v>0</v>
      </c>
      <c r="AE62" s="27">
        <f t="shared" si="12"/>
        <v>0</v>
      </c>
      <c r="AF62" s="27">
        <f t="shared" si="12"/>
        <v>0</v>
      </c>
      <c r="AG62" s="27">
        <f t="shared" si="12"/>
        <v>0</v>
      </c>
      <c r="AH62" s="27">
        <f t="shared" si="12"/>
        <v>0</v>
      </c>
      <c r="AI62" s="27">
        <f t="shared" si="12"/>
        <v>0</v>
      </c>
      <c r="AJ62" s="27">
        <f t="shared" si="12"/>
        <v>0</v>
      </c>
      <c r="AK62" s="27">
        <f t="shared" si="12"/>
        <v>0</v>
      </c>
      <c r="AL62" s="27">
        <f t="shared" si="12"/>
        <v>0</v>
      </c>
      <c r="AM62" s="27">
        <f t="shared" si="12"/>
        <v>0</v>
      </c>
      <c r="AN62" s="27">
        <f t="shared" si="12"/>
        <v>0</v>
      </c>
      <c r="AO62" s="27">
        <f t="shared" si="12"/>
        <v>0</v>
      </c>
      <c r="AP62" s="27">
        <f t="shared" si="12"/>
        <v>0</v>
      </c>
      <c r="AQ62" s="27">
        <f t="shared" si="12"/>
        <v>0</v>
      </c>
      <c r="AR62" s="27">
        <f aca="true" t="shared" si="13" ref="AR62:BD62">SUM(AR63:AR64)</f>
        <v>0</v>
      </c>
      <c r="AS62" s="27">
        <f t="shared" si="13"/>
        <v>0</v>
      </c>
      <c r="AT62" s="27">
        <f t="shared" si="13"/>
        <v>0</v>
      </c>
      <c r="AU62" s="27">
        <f t="shared" si="13"/>
        <v>0</v>
      </c>
      <c r="AV62" s="27">
        <f t="shared" si="13"/>
        <v>0</v>
      </c>
      <c r="AW62" s="27">
        <f t="shared" si="13"/>
        <v>1</v>
      </c>
      <c r="AX62" s="27">
        <f t="shared" si="13"/>
        <v>0</v>
      </c>
      <c r="AY62" s="27">
        <f t="shared" si="13"/>
        <v>0</v>
      </c>
      <c r="AZ62" s="27">
        <f t="shared" si="13"/>
        <v>0</v>
      </c>
      <c r="BA62" s="27">
        <f t="shared" si="13"/>
        <v>0</v>
      </c>
      <c r="BB62" s="27">
        <f t="shared" si="13"/>
        <v>0</v>
      </c>
      <c r="BC62" s="27">
        <f t="shared" si="13"/>
        <v>0</v>
      </c>
      <c r="BD62" s="27">
        <f t="shared" si="13"/>
        <v>0</v>
      </c>
      <c r="BE62" s="27">
        <v>0</v>
      </c>
      <c r="BF62" s="28">
        <f>SUM(C62:BE62)</f>
        <v>1</v>
      </c>
    </row>
    <row r="63" spans="1:58" ht="12.75">
      <c r="A63" s="29" t="s">
        <v>103</v>
      </c>
      <c r="B63" s="29" t="s">
        <v>104</v>
      </c>
      <c r="C63" s="30"/>
      <c r="D63" s="30"/>
      <c r="E63" s="30"/>
      <c r="F63" s="30"/>
      <c r="G63" s="31"/>
      <c r="H63" s="31"/>
      <c r="I63" s="31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2"/>
      <c r="AT63" s="32"/>
      <c r="AU63" s="30"/>
      <c r="AV63" s="30"/>
      <c r="AW63" s="30">
        <v>1</v>
      </c>
      <c r="AX63" s="30"/>
      <c r="AY63" s="30"/>
      <c r="AZ63" s="30"/>
      <c r="BA63" s="30"/>
      <c r="BB63" s="30"/>
      <c r="BC63" s="30"/>
      <c r="BD63" s="32"/>
      <c r="BE63" s="32"/>
      <c r="BF63" s="28"/>
    </row>
    <row r="64" spans="1:58" ht="12.75">
      <c r="A64" s="29" t="s">
        <v>105</v>
      </c>
      <c r="B64" s="29" t="s">
        <v>106</v>
      </c>
      <c r="C64" s="30"/>
      <c r="D64" s="30"/>
      <c r="E64" s="30"/>
      <c r="F64" s="30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2"/>
      <c r="AT64" s="32"/>
      <c r="AU64" s="30"/>
      <c r="AV64" s="30"/>
      <c r="AW64" s="30"/>
      <c r="AX64" s="30"/>
      <c r="AY64" s="30"/>
      <c r="AZ64" s="30"/>
      <c r="BA64" s="30"/>
      <c r="BB64" s="30"/>
      <c r="BC64" s="30"/>
      <c r="BD64" s="32"/>
      <c r="BE64" s="32"/>
      <c r="BF64" s="28"/>
    </row>
    <row r="65" spans="1:58" ht="12.75">
      <c r="A65" s="29"/>
      <c r="B65" s="29"/>
      <c r="C65" s="30"/>
      <c r="D65" s="30"/>
      <c r="E65" s="30"/>
      <c r="F65" s="30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28"/>
    </row>
    <row r="66" spans="1:58" ht="12.75">
      <c r="A66" s="25" t="s">
        <v>107</v>
      </c>
      <c r="B66" s="26" t="s">
        <v>2</v>
      </c>
      <c r="C66" s="27">
        <f>SUM(C67:C69)</f>
        <v>4791</v>
      </c>
      <c r="D66" s="27">
        <f aca="true" t="shared" si="14" ref="D66:AQ66">SUM(D67:D69)</f>
        <v>753</v>
      </c>
      <c r="E66" s="27">
        <f t="shared" si="14"/>
        <v>5979</v>
      </c>
      <c r="F66" s="27">
        <f t="shared" si="14"/>
        <v>2792</v>
      </c>
      <c r="G66" s="28">
        <f t="shared" si="14"/>
        <v>26200</v>
      </c>
      <c r="H66" s="28">
        <f t="shared" si="14"/>
        <v>9733</v>
      </c>
      <c r="I66" s="28">
        <f t="shared" si="14"/>
        <v>14343</v>
      </c>
      <c r="J66" s="27">
        <f t="shared" si="14"/>
        <v>16446</v>
      </c>
      <c r="K66" s="27">
        <f t="shared" si="14"/>
        <v>10552</v>
      </c>
      <c r="L66" s="27">
        <f t="shared" si="14"/>
        <v>19857</v>
      </c>
      <c r="M66" s="27">
        <f t="shared" si="14"/>
        <v>424</v>
      </c>
      <c r="N66" s="27">
        <f t="shared" si="14"/>
        <v>24730</v>
      </c>
      <c r="O66" s="27">
        <f t="shared" si="14"/>
        <v>2541</v>
      </c>
      <c r="P66" s="27">
        <f t="shared" si="14"/>
        <v>680</v>
      </c>
      <c r="Q66" s="27">
        <f t="shared" si="14"/>
        <v>0</v>
      </c>
      <c r="R66" s="27">
        <f t="shared" si="14"/>
        <v>12591</v>
      </c>
      <c r="S66" s="30">
        <v>13745</v>
      </c>
      <c r="T66" s="27">
        <f t="shared" si="14"/>
        <v>6922</v>
      </c>
      <c r="U66" s="27">
        <f t="shared" si="14"/>
        <v>4010</v>
      </c>
      <c r="V66" s="27">
        <f t="shared" si="14"/>
        <v>239</v>
      </c>
      <c r="W66" s="27">
        <f t="shared" si="14"/>
        <v>0</v>
      </c>
      <c r="X66" s="27">
        <f t="shared" si="14"/>
        <v>10103</v>
      </c>
      <c r="Y66" s="27">
        <f t="shared" si="14"/>
        <v>102</v>
      </c>
      <c r="Z66" s="27">
        <f t="shared" si="14"/>
        <v>0</v>
      </c>
      <c r="AA66" s="27">
        <f t="shared" si="14"/>
        <v>3513</v>
      </c>
      <c r="AB66" s="27">
        <f t="shared" si="14"/>
        <v>4048</v>
      </c>
      <c r="AC66" s="27">
        <f t="shared" si="14"/>
        <v>16376</v>
      </c>
      <c r="AD66" s="27">
        <f t="shared" si="14"/>
        <v>8063</v>
      </c>
      <c r="AE66" s="27">
        <f t="shared" si="14"/>
        <v>11671</v>
      </c>
      <c r="AF66" s="27">
        <f t="shared" si="14"/>
        <v>12028</v>
      </c>
      <c r="AG66" s="27">
        <f t="shared" si="14"/>
        <v>20054</v>
      </c>
      <c r="AH66" s="27">
        <f t="shared" si="14"/>
        <v>20453</v>
      </c>
      <c r="AI66" s="27">
        <f t="shared" si="14"/>
        <v>9500</v>
      </c>
      <c r="AJ66" s="27">
        <f t="shared" si="14"/>
        <v>22498</v>
      </c>
      <c r="AK66" s="30">
        <v>2396</v>
      </c>
      <c r="AL66" s="27">
        <f t="shared" si="14"/>
        <v>3650</v>
      </c>
      <c r="AM66" s="27">
        <f t="shared" si="14"/>
        <v>2</v>
      </c>
      <c r="AN66" s="27">
        <f t="shared" si="14"/>
        <v>8316</v>
      </c>
      <c r="AO66" s="27">
        <f t="shared" si="14"/>
        <v>244</v>
      </c>
      <c r="AP66" s="27">
        <f t="shared" si="14"/>
        <v>11690</v>
      </c>
      <c r="AQ66" s="27">
        <f t="shared" si="14"/>
        <v>50</v>
      </c>
      <c r="AR66" s="27">
        <f aca="true" t="shared" si="15" ref="AR66:BD66">SUM(AR67:AR69)</f>
        <v>2975</v>
      </c>
      <c r="AS66" s="27">
        <f t="shared" si="15"/>
        <v>23547</v>
      </c>
      <c r="AT66" s="27">
        <f t="shared" si="15"/>
        <v>38842</v>
      </c>
      <c r="AU66" s="27">
        <f t="shared" si="15"/>
        <v>5792</v>
      </c>
      <c r="AV66" s="27">
        <f t="shared" si="15"/>
        <v>19968</v>
      </c>
      <c r="AW66" s="27">
        <f t="shared" si="15"/>
        <v>36258</v>
      </c>
      <c r="AX66" s="27">
        <f t="shared" si="15"/>
        <v>5580</v>
      </c>
      <c r="AY66" s="27">
        <f t="shared" si="15"/>
        <v>0</v>
      </c>
      <c r="AZ66" s="27">
        <f t="shared" si="15"/>
        <v>23120</v>
      </c>
      <c r="BA66" s="27">
        <f t="shared" si="15"/>
        <v>1500</v>
      </c>
      <c r="BB66" s="27">
        <f t="shared" si="15"/>
        <v>7300</v>
      </c>
      <c r="BC66" s="27">
        <f t="shared" si="15"/>
        <v>30723</v>
      </c>
      <c r="BD66" s="27">
        <f t="shared" si="15"/>
        <v>7800</v>
      </c>
      <c r="BE66" s="27">
        <v>2342</v>
      </c>
      <c r="BF66" s="28">
        <f>SUM(C66:BE66)</f>
        <v>547832</v>
      </c>
    </row>
    <row r="67" spans="1:58" ht="12.75">
      <c r="A67" s="29" t="s">
        <v>108</v>
      </c>
      <c r="B67" s="29" t="s">
        <v>109</v>
      </c>
      <c r="C67" s="30">
        <v>4340</v>
      </c>
      <c r="D67" s="30">
        <v>163</v>
      </c>
      <c r="E67" s="30">
        <v>1073</v>
      </c>
      <c r="F67" s="30">
        <v>2600</v>
      </c>
      <c r="G67" s="31">
        <v>12661</v>
      </c>
      <c r="H67" s="31">
        <v>7293</v>
      </c>
      <c r="I67" s="31">
        <v>1745</v>
      </c>
      <c r="J67" s="30">
        <v>5602</v>
      </c>
      <c r="K67" s="30">
        <v>3535</v>
      </c>
      <c r="L67" s="30">
        <v>8389</v>
      </c>
      <c r="M67" s="30">
        <v>313</v>
      </c>
      <c r="N67" s="30">
        <v>19017</v>
      </c>
      <c r="O67" s="30">
        <v>2517</v>
      </c>
      <c r="P67" s="30">
        <v>658</v>
      </c>
      <c r="Q67" s="30"/>
      <c r="R67" s="30">
        <v>9638</v>
      </c>
      <c r="S67" s="30">
        <v>10570</v>
      </c>
      <c r="T67" s="30">
        <v>6785</v>
      </c>
      <c r="U67" s="30">
        <v>3900</v>
      </c>
      <c r="V67" s="30">
        <v>20</v>
      </c>
      <c r="W67" s="30"/>
      <c r="X67" s="30">
        <v>6288</v>
      </c>
      <c r="Y67" s="30"/>
      <c r="Z67" s="30"/>
      <c r="AA67" s="30">
        <v>3480</v>
      </c>
      <c r="AB67" s="30">
        <v>4048</v>
      </c>
      <c r="AC67" s="30">
        <v>12636</v>
      </c>
      <c r="AD67" s="30">
        <v>6502</v>
      </c>
      <c r="AE67" s="30">
        <v>3798</v>
      </c>
      <c r="AF67" s="30">
        <v>9545</v>
      </c>
      <c r="AG67" s="30">
        <v>10074</v>
      </c>
      <c r="AH67" s="30">
        <v>7907</v>
      </c>
      <c r="AI67" s="30">
        <v>9500</v>
      </c>
      <c r="AJ67" s="30">
        <v>9506</v>
      </c>
      <c r="AK67" s="30"/>
      <c r="AL67" s="30">
        <v>2650</v>
      </c>
      <c r="AM67" s="30">
        <v>2</v>
      </c>
      <c r="AN67" s="30">
        <v>8316</v>
      </c>
      <c r="AO67" s="30">
        <v>204</v>
      </c>
      <c r="AP67" s="30">
        <v>11635</v>
      </c>
      <c r="AQ67" s="30">
        <v>50</v>
      </c>
      <c r="AR67" s="30">
        <v>2916</v>
      </c>
      <c r="AS67" s="32">
        <v>21767</v>
      </c>
      <c r="AT67" s="32">
        <v>27936</v>
      </c>
      <c r="AU67" s="30">
        <v>4812</v>
      </c>
      <c r="AV67" s="30">
        <v>19738</v>
      </c>
      <c r="AW67" s="30">
        <v>24283</v>
      </c>
      <c r="AX67" s="30">
        <v>580</v>
      </c>
      <c r="AY67" s="30"/>
      <c r="AZ67" s="30">
        <v>15720</v>
      </c>
      <c r="BA67" s="30">
        <v>1500</v>
      </c>
      <c r="BB67" s="30">
        <v>7300</v>
      </c>
      <c r="BC67" s="30">
        <v>25945</v>
      </c>
      <c r="BD67" s="32">
        <v>7800</v>
      </c>
      <c r="BE67" s="32">
        <v>2342</v>
      </c>
      <c r="BF67" s="28">
        <f>SUM(C67:BE67)</f>
        <v>369599</v>
      </c>
    </row>
    <row r="68" spans="1:58" ht="12.75">
      <c r="A68" s="29" t="s">
        <v>110</v>
      </c>
      <c r="B68" s="29" t="s">
        <v>111</v>
      </c>
      <c r="C68" s="30">
        <v>451</v>
      </c>
      <c r="D68" s="30">
        <v>590</v>
      </c>
      <c r="E68" s="30">
        <v>4906</v>
      </c>
      <c r="F68" s="30">
        <v>192</v>
      </c>
      <c r="G68" s="31">
        <v>13539</v>
      </c>
      <c r="H68" s="31">
        <v>2440</v>
      </c>
      <c r="I68" s="31">
        <v>12598</v>
      </c>
      <c r="J68" s="30">
        <v>10844</v>
      </c>
      <c r="K68" s="30">
        <v>7017</v>
      </c>
      <c r="L68" s="30">
        <v>11468</v>
      </c>
      <c r="M68" s="30">
        <v>111</v>
      </c>
      <c r="N68" s="30">
        <v>5713</v>
      </c>
      <c r="O68" s="30">
        <v>24</v>
      </c>
      <c r="P68" s="30">
        <v>22</v>
      </c>
      <c r="Q68" s="30"/>
      <c r="R68" s="30">
        <v>2953</v>
      </c>
      <c r="S68" s="30">
        <v>3175</v>
      </c>
      <c r="T68" s="30">
        <v>137</v>
      </c>
      <c r="U68" s="30">
        <v>110</v>
      </c>
      <c r="V68" s="30">
        <v>219</v>
      </c>
      <c r="W68" s="30"/>
      <c r="X68" s="30">
        <v>3815</v>
      </c>
      <c r="Y68" s="30">
        <v>102</v>
      </c>
      <c r="Z68" s="30"/>
      <c r="AA68" s="30">
        <v>33</v>
      </c>
      <c r="AB68" s="30"/>
      <c r="AC68" s="30">
        <v>3740</v>
      </c>
      <c r="AD68" s="30">
        <v>1561</v>
      </c>
      <c r="AE68" s="30">
        <v>7873</v>
      </c>
      <c r="AF68" s="30">
        <v>2483</v>
      </c>
      <c r="AG68" s="30">
        <v>9980</v>
      </c>
      <c r="AH68" s="30">
        <v>12546</v>
      </c>
      <c r="AI68" s="30"/>
      <c r="AJ68" s="30">
        <v>12992</v>
      </c>
      <c r="AK68" s="30">
        <v>2396</v>
      </c>
      <c r="AL68" s="30">
        <v>1000</v>
      </c>
      <c r="AM68" s="30"/>
      <c r="AN68" s="30"/>
      <c r="AO68" s="30">
        <v>40</v>
      </c>
      <c r="AP68" s="30">
        <v>55</v>
      </c>
      <c r="AQ68" s="30"/>
      <c r="AR68" s="30">
        <v>59</v>
      </c>
      <c r="AS68" s="32">
        <v>1780</v>
      </c>
      <c r="AT68" s="32">
        <v>10906</v>
      </c>
      <c r="AU68" s="30">
        <v>980</v>
      </c>
      <c r="AV68" s="30">
        <v>230</v>
      </c>
      <c r="AW68" s="30">
        <v>11975</v>
      </c>
      <c r="AX68" s="30">
        <v>5000</v>
      </c>
      <c r="AY68" s="30"/>
      <c r="AZ68" s="30">
        <v>7400</v>
      </c>
      <c r="BA68" s="30"/>
      <c r="BB68" s="30"/>
      <c r="BC68" s="30">
        <v>4778</v>
      </c>
      <c r="BD68" s="32"/>
      <c r="BE68" s="32"/>
      <c r="BF68" s="28">
        <f>SUM(C68:BE68)</f>
        <v>178233</v>
      </c>
    </row>
    <row r="69" spans="1:58" ht="12.75">
      <c r="A69" s="29" t="s">
        <v>112</v>
      </c>
      <c r="B69" s="29" t="s">
        <v>113</v>
      </c>
      <c r="C69" s="30"/>
      <c r="D69" s="30"/>
      <c r="E69" s="30"/>
      <c r="F69" s="30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2"/>
      <c r="AT69" s="32"/>
      <c r="AU69" s="30"/>
      <c r="AV69" s="30"/>
      <c r="AW69" s="30"/>
      <c r="AX69" s="30"/>
      <c r="AY69" s="30"/>
      <c r="AZ69" s="30"/>
      <c r="BA69" s="30"/>
      <c r="BB69" s="30"/>
      <c r="BC69" s="30"/>
      <c r="BD69" s="32"/>
      <c r="BE69" s="32"/>
      <c r="BF69" s="28"/>
    </row>
    <row r="70" spans="1:58" ht="12.75">
      <c r="A70" s="29"/>
      <c r="B70" s="29"/>
      <c r="C70" s="30"/>
      <c r="D70" s="30"/>
      <c r="E70" s="30"/>
      <c r="F70" s="30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28"/>
    </row>
    <row r="71" spans="1:58" ht="12.75">
      <c r="A71" s="25" t="s">
        <v>114</v>
      </c>
      <c r="B71" s="26" t="s">
        <v>2</v>
      </c>
      <c r="C71" s="27">
        <f>SUM(C72:C74)</f>
        <v>0</v>
      </c>
      <c r="D71" s="27">
        <f aca="true" t="shared" si="16" ref="D71:AQ71">SUM(D72:D74)</f>
        <v>0</v>
      </c>
      <c r="E71" s="27">
        <f t="shared" si="16"/>
        <v>0</v>
      </c>
      <c r="F71" s="27">
        <f t="shared" si="16"/>
        <v>0</v>
      </c>
      <c r="G71" s="28">
        <f t="shared" si="16"/>
        <v>0</v>
      </c>
      <c r="H71" s="28">
        <f t="shared" si="16"/>
        <v>0</v>
      </c>
      <c r="I71" s="28">
        <f t="shared" si="16"/>
        <v>0</v>
      </c>
      <c r="J71" s="27">
        <f t="shared" si="16"/>
        <v>0</v>
      </c>
      <c r="K71" s="27">
        <f t="shared" si="16"/>
        <v>0</v>
      </c>
      <c r="L71" s="27">
        <f t="shared" si="16"/>
        <v>0</v>
      </c>
      <c r="M71" s="27">
        <f t="shared" si="16"/>
        <v>0</v>
      </c>
      <c r="N71" s="27">
        <f t="shared" si="16"/>
        <v>0</v>
      </c>
      <c r="O71" s="27">
        <f t="shared" si="16"/>
        <v>0</v>
      </c>
      <c r="P71" s="27">
        <f t="shared" si="16"/>
        <v>0</v>
      </c>
      <c r="Q71" s="27">
        <f t="shared" si="16"/>
        <v>0</v>
      </c>
      <c r="R71" s="27">
        <f t="shared" si="16"/>
        <v>0</v>
      </c>
      <c r="S71" s="27">
        <f t="shared" si="16"/>
        <v>0</v>
      </c>
      <c r="T71" s="27">
        <f t="shared" si="16"/>
        <v>0</v>
      </c>
      <c r="U71" s="27">
        <f t="shared" si="16"/>
        <v>0</v>
      </c>
      <c r="V71" s="27">
        <f t="shared" si="16"/>
        <v>0</v>
      </c>
      <c r="W71" s="27">
        <f t="shared" si="16"/>
        <v>0</v>
      </c>
      <c r="X71" s="27">
        <f t="shared" si="16"/>
        <v>0</v>
      </c>
      <c r="Y71" s="27">
        <f t="shared" si="16"/>
        <v>0</v>
      </c>
      <c r="Z71" s="27">
        <f t="shared" si="16"/>
        <v>0</v>
      </c>
      <c r="AA71" s="27">
        <f t="shared" si="16"/>
        <v>0</v>
      </c>
      <c r="AB71" s="27">
        <f t="shared" si="16"/>
        <v>0</v>
      </c>
      <c r="AC71" s="27">
        <f t="shared" si="16"/>
        <v>0</v>
      </c>
      <c r="AD71" s="27">
        <f t="shared" si="16"/>
        <v>0</v>
      </c>
      <c r="AE71" s="27">
        <f t="shared" si="16"/>
        <v>0</v>
      </c>
      <c r="AF71" s="27">
        <f t="shared" si="16"/>
        <v>0</v>
      </c>
      <c r="AG71" s="27">
        <f t="shared" si="16"/>
        <v>0</v>
      </c>
      <c r="AH71" s="27">
        <f t="shared" si="16"/>
        <v>0</v>
      </c>
      <c r="AI71" s="27">
        <f t="shared" si="16"/>
        <v>0</v>
      </c>
      <c r="AJ71" s="27">
        <f t="shared" si="16"/>
        <v>0</v>
      </c>
      <c r="AK71" s="27">
        <f t="shared" si="16"/>
        <v>0</v>
      </c>
      <c r="AL71" s="27">
        <f t="shared" si="16"/>
        <v>0</v>
      </c>
      <c r="AM71" s="27">
        <f t="shared" si="16"/>
        <v>0</v>
      </c>
      <c r="AN71" s="27">
        <f t="shared" si="16"/>
        <v>0</v>
      </c>
      <c r="AO71" s="27">
        <f t="shared" si="16"/>
        <v>0</v>
      </c>
      <c r="AP71" s="27">
        <f t="shared" si="16"/>
        <v>0</v>
      </c>
      <c r="AQ71" s="27">
        <f t="shared" si="16"/>
        <v>0</v>
      </c>
      <c r="AR71" s="27">
        <f aca="true" t="shared" si="17" ref="AR71:BD71">SUM(AR72:AR74)</f>
        <v>0</v>
      </c>
      <c r="AS71" s="27">
        <f t="shared" si="17"/>
        <v>0</v>
      </c>
      <c r="AT71" s="27">
        <f t="shared" si="17"/>
        <v>0</v>
      </c>
      <c r="AU71" s="27">
        <f t="shared" si="17"/>
        <v>0</v>
      </c>
      <c r="AV71" s="27">
        <f t="shared" si="17"/>
        <v>0</v>
      </c>
      <c r="AW71" s="27">
        <f t="shared" si="17"/>
        <v>0</v>
      </c>
      <c r="AX71" s="27">
        <f t="shared" si="17"/>
        <v>0</v>
      </c>
      <c r="AY71" s="27">
        <f t="shared" si="17"/>
        <v>0</v>
      </c>
      <c r="AZ71" s="27">
        <f t="shared" si="17"/>
        <v>0</v>
      </c>
      <c r="BA71" s="27">
        <f t="shared" si="17"/>
        <v>0</v>
      </c>
      <c r="BB71" s="27">
        <f t="shared" si="17"/>
        <v>0</v>
      </c>
      <c r="BC71" s="27">
        <f t="shared" si="17"/>
        <v>0</v>
      </c>
      <c r="BD71" s="27">
        <f t="shared" si="17"/>
        <v>0</v>
      </c>
      <c r="BE71" s="27">
        <v>0</v>
      </c>
      <c r="BF71" s="28">
        <f>SUM(C71:BE71)</f>
        <v>0</v>
      </c>
    </row>
    <row r="72" spans="1:58" ht="12.75">
      <c r="A72" s="29" t="s">
        <v>115</v>
      </c>
      <c r="B72" s="29" t="s">
        <v>116</v>
      </c>
      <c r="C72" s="30"/>
      <c r="D72" s="30"/>
      <c r="E72" s="30"/>
      <c r="F72" s="30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2"/>
      <c r="AT72" s="32"/>
      <c r="AU72" s="30"/>
      <c r="AV72" s="30"/>
      <c r="AW72" s="30"/>
      <c r="AX72" s="30"/>
      <c r="AY72" s="30"/>
      <c r="AZ72" s="30"/>
      <c r="BA72" s="30"/>
      <c r="BB72" s="30"/>
      <c r="BC72" s="30"/>
      <c r="BD72" s="32"/>
      <c r="BE72" s="32"/>
      <c r="BF72" s="28"/>
    </row>
    <row r="73" spans="1:58" ht="12.75">
      <c r="A73" s="29" t="s">
        <v>117</v>
      </c>
      <c r="B73" s="29" t="s">
        <v>118</v>
      </c>
      <c r="C73" s="30"/>
      <c r="D73" s="30"/>
      <c r="E73" s="30"/>
      <c r="F73" s="30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2"/>
      <c r="AT73" s="32"/>
      <c r="AU73" s="30"/>
      <c r="AV73" s="30"/>
      <c r="AW73" s="30"/>
      <c r="AX73" s="30"/>
      <c r="AY73" s="30"/>
      <c r="AZ73" s="30"/>
      <c r="BA73" s="30"/>
      <c r="BB73" s="30"/>
      <c r="BC73" s="30"/>
      <c r="BD73" s="32"/>
      <c r="BE73" s="32"/>
      <c r="BF73" s="28"/>
    </row>
    <row r="74" spans="1:58" ht="12.75">
      <c r="A74" s="29" t="s">
        <v>119</v>
      </c>
      <c r="B74" s="29" t="s">
        <v>120</v>
      </c>
      <c r="C74" s="30"/>
      <c r="D74" s="30"/>
      <c r="E74" s="30"/>
      <c r="F74" s="30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2"/>
      <c r="AT74" s="32"/>
      <c r="AU74" s="30"/>
      <c r="AV74" s="30"/>
      <c r="AW74" s="30"/>
      <c r="AX74" s="30"/>
      <c r="AY74" s="30"/>
      <c r="AZ74" s="30"/>
      <c r="BA74" s="30"/>
      <c r="BB74" s="30"/>
      <c r="BC74" s="30"/>
      <c r="BD74" s="32"/>
      <c r="BE74" s="32"/>
      <c r="BF74" s="28"/>
    </row>
    <row r="75" spans="1:58" ht="12.75">
      <c r="A75" s="29"/>
      <c r="B75" s="29"/>
      <c r="C75" s="30"/>
      <c r="D75" s="30"/>
      <c r="E75" s="30"/>
      <c r="F75" s="30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28"/>
    </row>
    <row r="76" spans="1:58" ht="12.75">
      <c r="A76" s="25" t="s">
        <v>121</v>
      </c>
      <c r="B76" s="26" t="s">
        <v>2</v>
      </c>
      <c r="C76" s="27">
        <f>SUM(C77:C93)</f>
        <v>236</v>
      </c>
      <c r="D76" s="27">
        <f aca="true" t="shared" si="18" ref="D76:AQ76">SUM(D77:D93)</f>
        <v>214</v>
      </c>
      <c r="E76" s="27">
        <f t="shared" si="18"/>
        <v>6</v>
      </c>
      <c r="F76" s="27">
        <f t="shared" si="18"/>
        <v>73</v>
      </c>
      <c r="G76" s="28">
        <f t="shared" si="18"/>
        <v>316</v>
      </c>
      <c r="H76" s="28">
        <f t="shared" si="18"/>
        <v>250</v>
      </c>
      <c r="I76" s="28">
        <f t="shared" si="18"/>
        <v>72</v>
      </c>
      <c r="J76" s="27">
        <f t="shared" si="18"/>
        <v>175</v>
      </c>
      <c r="K76" s="27">
        <f t="shared" si="18"/>
        <v>439</v>
      </c>
      <c r="L76" s="27">
        <f t="shared" si="18"/>
        <v>341</v>
      </c>
      <c r="M76" s="27">
        <f t="shared" si="18"/>
        <v>268</v>
      </c>
      <c r="N76" s="27">
        <f t="shared" si="18"/>
        <v>211</v>
      </c>
      <c r="O76" s="27">
        <f t="shared" si="18"/>
        <v>280</v>
      </c>
      <c r="P76" s="27">
        <f t="shared" si="18"/>
        <v>130</v>
      </c>
      <c r="Q76" s="27">
        <f t="shared" si="18"/>
        <v>10</v>
      </c>
      <c r="R76" s="27">
        <f t="shared" si="18"/>
        <v>320</v>
      </c>
      <c r="S76" s="27">
        <f t="shared" si="18"/>
        <v>299</v>
      </c>
      <c r="T76" s="27">
        <f t="shared" si="18"/>
        <v>447</v>
      </c>
      <c r="U76" s="27">
        <f t="shared" si="18"/>
        <v>465</v>
      </c>
      <c r="V76" s="27">
        <f t="shared" si="18"/>
        <v>236</v>
      </c>
      <c r="W76" s="27">
        <f t="shared" si="18"/>
        <v>205</v>
      </c>
      <c r="X76" s="27">
        <f t="shared" si="18"/>
        <v>478</v>
      </c>
      <c r="Y76" s="27">
        <f t="shared" si="18"/>
        <v>1092</v>
      </c>
      <c r="Z76" s="27">
        <f t="shared" si="18"/>
        <v>107</v>
      </c>
      <c r="AA76" s="27">
        <f t="shared" si="18"/>
        <v>249</v>
      </c>
      <c r="AB76" s="27">
        <f t="shared" si="18"/>
        <v>346</v>
      </c>
      <c r="AC76" s="27">
        <f t="shared" si="18"/>
        <v>76</v>
      </c>
      <c r="AD76" s="27">
        <f t="shared" si="18"/>
        <v>817</v>
      </c>
      <c r="AE76" s="27">
        <f t="shared" si="18"/>
        <v>264</v>
      </c>
      <c r="AF76" s="27">
        <f t="shared" si="18"/>
        <v>361</v>
      </c>
      <c r="AG76" s="27">
        <f t="shared" si="18"/>
        <v>347</v>
      </c>
      <c r="AH76" s="27">
        <f t="shared" si="18"/>
        <v>320</v>
      </c>
      <c r="AI76" s="27">
        <f t="shared" si="18"/>
        <v>3</v>
      </c>
      <c r="AJ76" s="27">
        <f t="shared" si="18"/>
        <v>294</v>
      </c>
      <c r="AK76" s="27">
        <f t="shared" si="18"/>
        <v>253</v>
      </c>
      <c r="AL76" s="27">
        <f t="shared" si="18"/>
        <v>0</v>
      </c>
      <c r="AM76" s="27">
        <f t="shared" si="18"/>
        <v>230</v>
      </c>
      <c r="AN76" s="27">
        <f t="shared" si="18"/>
        <v>80</v>
      </c>
      <c r="AO76" s="27">
        <f t="shared" si="18"/>
        <v>360</v>
      </c>
      <c r="AP76" s="27">
        <f t="shared" si="18"/>
        <v>389</v>
      </c>
      <c r="AQ76" s="27">
        <f t="shared" si="18"/>
        <v>150</v>
      </c>
      <c r="AR76" s="27">
        <f aca="true" t="shared" si="19" ref="AR76:BD76">SUM(AR77:AR93)</f>
        <v>458</v>
      </c>
      <c r="AS76" s="27">
        <f t="shared" si="19"/>
        <v>292</v>
      </c>
      <c r="AT76" s="27">
        <f t="shared" si="19"/>
        <v>422</v>
      </c>
      <c r="AU76" s="27">
        <f t="shared" si="19"/>
        <v>259</v>
      </c>
      <c r="AV76" s="27">
        <f t="shared" si="19"/>
        <v>121</v>
      </c>
      <c r="AW76" s="27">
        <f t="shared" si="19"/>
        <v>851</v>
      </c>
      <c r="AX76" s="27">
        <f t="shared" si="19"/>
        <v>265</v>
      </c>
      <c r="AY76" s="27">
        <f t="shared" si="19"/>
        <v>296</v>
      </c>
      <c r="AZ76" s="27">
        <f t="shared" si="19"/>
        <v>181</v>
      </c>
      <c r="BA76" s="27">
        <f t="shared" si="19"/>
        <v>545</v>
      </c>
      <c r="BB76" s="27">
        <f t="shared" si="19"/>
        <v>231</v>
      </c>
      <c r="BC76" s="27">
        <f t="shared" si="19"/>
        <v>246</v>
      </c>
      <c r="BD76" s="27">
        <f t="shared" si="19"/>
        <v>162</v>
      </c>
      <c r="BE76" s="27">
        <v>255</v>
      </c>
      <c r="BF76" s="28">
        <f>SUM(C76:BE76)</f>
        <v>15793</v>
      </c>
    </row>
    <row r="77" spans="1:58" ht="12.75">
      <c r="A77" s="29" t="s">
        <v>122</v>
      </c>
      <c r="B77" s="29" t="s">
        <v>123</v>
      </c>
      <c r="C77" s="30"/>
      <c r="D77" s="30"/>
      <c r="E77" s="30"/>
      <c r="F77" s="30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>
        <v>3</v>
      </c>
      <c r="Y77" s="30">
        <v>2</v>
      </c>
      <c r="Z77" s="30">
        <v>1</v>
      </c>
      <c r="AA77" s="30">
        <v>2</v>
      </c>
      <c r="AB77" s="30">
        <v>12</v>
      </c>
      <c r="AC77" s="30"/>
      <c r="AD77" s="30"/>
      <c r="AE77" s="30"/>
      <c r="AF77" s="30">
        <v>17</v>
      </c>
      <c r="AG77" s="30">
        <v>2</v>
      </c>
      <c r="AH77" s="30"/>
      <c r="AI77" s="30"/>
      <c r="AJ77" s="30"/>
      <c r="AK77" s="30">
        <v>11</v>
      </c>
      <c r="AL77" s="30"/>
      <c r="AM77" s="30"/>
      <c r="AN77" s="30"/>
      <c r="AO77" s="30">
        <v>25</v>
      </c>
      <c r="AP77" s="30">
        <v>26</v>
      </c>
      <c r="AQ77" s="30"/>
      <c r="AR77" s="30">
        <v>1</v>
      </c>
      <c r="AS77" s="32"/>
      <c r="AT77" s="32">
        <v>3</v>
      </c>
      <c r="AU77" s="30"/>
      <c r="AV77" s="30"/>
      <c r="AW77" s="30"/>
      <c r="AX77" s="30">
        <v>1</v>
      </c>
      <c r="AY77" s="30"/>
      <c r="AZ77" s="30"/>
      <c r="BA77" s="30"/>
      <c r="BB77" s="30"/>
      <c r="BC77" s="30"/>
      <c r="BD77" s="32"/>
      <c r="BE77" s="32"/>
      <c r="BF77" s="28">
        <f>SUM(C77:BE77)</f>
        <v>106</v>
      </c>
    </row>
    <row r="78" spans="1:58" ht="12.75">
      <c r="A78" s="29" t="s">
        <v>124</v>
      </c>
      <c r="B78" s="29" t="s">
        <v>125</v>
      </c>
      <c r="C78" s="30"/>
      <c r="D78" s="30"/>
      <c r="E78" s="30"/>
      <c r="F78" s="30"/>
      <c r="G78" s="31"/>
      <c r="H78" s="31"/>
      <c r="I78" s="31"/>
      <c r="J78" s="30"/>
      <c r="K78" s="30">
        <v>7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2"/>
      <c r="AT78" s="32"/>
      <c r="AU78" s="30"/>
      <c r="AV78" s="30"/>
      <c r="AW78" s="30"/>
      <c r="AX78" s="30"/>
      <c r="AY78" s="30"/>
      <c r="AZ78" s="30"/>
      <c r="BA78" s="30"/>
      <c r="BB78" s="30"/>
      <c r="BC78" s="30"/>
      <c r="BD78" s="32"/>
      <c r="BE78" s="32"/>
      <c r="BF78" s="28">
        <f>SUM(C78:BE78)</f>
        <v>7</v>
      </c>
    </row>
    <row r="79" spans="1:58" ht="12.75">
      <c r="A79" s="29" t="s">
        <v>126</v>
      </c>
      <c r="B79" s="29" t="s">
        <v>127</v>
      </c>
      <c r="C79" s="30"/>
      <c r="D79" s="30"/>
      <c r="E79" s="30"/>
      <c r="F79" s="30"/>
      <c r="G79" s="31"/>
      <c r="H79" s="31"/>
      <c r="I79" s="31"/>
      <c r="J79" s="30">
        <v>1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2"/>
      <c r="AT79" s="32"/>
      <c r="AU79" s="30"/>
      <c r="AV79" s="30"/>
      <c r="AW79" s="30"/>
      <c r="AX79" s="30"/>
      <c r="AY79" s="30"/>
      <c r="AZ79" s="30"/>
      <c r="BA79" s="30"/>
      <c r="BB79" s="30"/>
      <c r="BC79" s="30"/>
      <c r="BD79" s="32"/>
      <c r="BE79" s="32"/>
      <c r="BF79" s="28">
        <f>SUM(C79:BE79)</f>
        <v>1</v>
      </c>
    </row>
    <row r="80" spans="1:58" ht="12.75">
      <c r="A80" s="29" t="s">
        <v>128</v>
      </c>
      <c r="B80" s="29" t="s">
        <v>129</v>
      </c>
      <c r="C80" s="30"/>
      <c r="D80" s="30"/>
      <c r="E80" s="30"/>
      <c r="F80" s="30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2"/>
      <c r="AT80" s="32"/>
      <c r="AU80" s="30"/>
      <c r="AV80" s="30"/>
      <c r="AW80" s="30"/>
      <c r="AX80" s="30"/>
      <c r="AY80" s="30"/>
      <c r="AZ80" s="30"/>
      <c r="BA80" s="30"/>
      <c r="BB80" s="30"/>
      <c r="BC80" s="30"/>
      <c r="BD80" s="32"/>
      <c r="BE80" s="32"/>
      <c r="BF80" s="28"/>
    </row>
    <row r="81" spans="1:58" ht="12.75">
      <c r="A81" s="29" t="s">
        <v>130</v>
      </c>
      <c r="B81" s="29" t="s">
        <v>131</v>
      </c>
      <c r="C81" s="30"/>
      <c r="D81" s="30"/>
      <c r="E81" s="30"/>
      <c r="F81" s="30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2"/>
      <c r="AT81" s="32"/>
      <c r="AU81" s="30"/>
      <c r="AV81" s="30"/>
      <c r="AW81" s="30"/>
      <c r="AX81" s="30"/>
      <c r="AY81" s="30"/>
      <c r="AZ81" s="30"/>
      <c r="BA81" s="30"/>
      <c r="BB81" s="30"/>
      <c r="BC81" s="30"/>
      <c r="BD81" s="32"/>
      <c r="BE81" s="32"/>
      <c r="BF81" s="28"/>
    </row>
    <row r="82" spans="1:58" ht="12.75">
      <c r="A82" s="29" t="s">
        <v>132</v>
      </c>
      <c r="B82" s="29" t="s">
        <v>133</v>
      </c>
      <c r="C82" s="30"/>
      <c r="D82" s="30"/>
      <c r="E82" s="30"/>
      <c r="F82" s="30">
        <v>2</v>
      </c>
      <c r="G82" s="31">
        <v>4</v>
      </c>
      <c r="H82" s="31">
        <v>2</v>
      </c>
      <c r="I82" s="31">
        <v>2</v>
      </c>
      <c r="J82" s="30">
        <v>11</v>
      </c>
      <c r="K82" s="30"/>
      <c r="L82" s="30">
        <v>11</v>
      </c>
      <c r="M82" s="30"/>
      <c r="N82" s="30">
        <v>13</v>
      </c>
      <c r="O82" s="30">
        <v>41</v>
      </c>
      <c r="P82" s="30">
        <v>15</v>
      </c>
      <c r="Q82" s="30"/>
      <c r="R82" s="30">
        <v>8</v>
      </c>
      <c r="S82" s="30">
        <v>27</v>
      </c>
      <c r="T82" s="30"/>
      <c r="U82" s="30">
        <v>2</v>
      </c>
      <c r="V82" s="30">
        <v>17</v>
      </c>
      <c r="W82" s="30">
        <v>10</v>
      </c>
      <c r="X82" s="30">
        <v>10</v>
      </c>
      <c r="Y82" s="30">
        <v>30</v>
      </c>
      <c r="Z82" s="30"/>
      <c r="AA82" s="30">
        <v>4</v>
      </c>
      <c r="AB82" s="30">
        <v>34</v>
      </c>
      <c r="AC82" s="30">
        <v>16</v>
      </c>
      <c r="AD82" s="30">
        <v>7</v>
      </c>
      <c r="AE82" s="30">
        <v>23</v>
      </c>
      <c r="AF82" s="30">
        <v>25</v>
      </c>
      <c r="AG82" s="30">
        <v>2</v>
      </c>
      <c r="AH82" s="30">
        <v>21</v>
      </c>
      <c r="AI82" s="30"/>
      <c r="AJ82" s="30">
        <v>6</v>
      </c>
      <c r="AK82" s="30">
        <v>6</v>
      </c>
      <c r="AL82" s="30"/>
      <c r="AM82" s="30"/>
      <c r="AN82" s="30"/>
      <c r="AO82" s="30">
        <v>2</v>
      </c>
      <c r="AP82" s="30">
        <v>48</v>
      </c>
      <c r="AQ82" s="30"/>
      <c r="AR82" s="30">
        <v>25</v>
      </c>
      <c r="AS82" s="32">
        <v>4</v>
      </c>
      <c r="AT82" s="32">
        <v>2</v>
      </c>
      <c r="AU82" s="30">
        <v>2</v>
      </c>
      <c r="AV82" s="30">
        <v>9</v>
      </c>
      <c r="AW82" s="30">
        <v>2</v>
      </c>
      <c r="AX82" s="30"/>
      <c r="AY82" s="30">
        <v>2</v>
      </c>
      <c r="AZ82" s="30"/>
      <c r="BA82" s="30">
        <v>11</v>
      </c>
      <c r="BB82" s="30"/>
      <c r="BC82" s="30">
        <v>4</v>
      </c>
      <c r="BD82" s="32">
        <v>6</v>
      </c>
      <c r="BE82" s="32"/>
      <c r="BF82" s="28">
        <f>SUM(C82:BE82)</f>
        <v>466</v>
      </c>
    </row>
    <row r="83" spans="1:58" ht="12.75">
      <c r="A83" s="29" t="s">
        <v>134</v>
      </c>
      <c r="B83" s="29" t="s">
        <v>135</v>
      </c>
      <c r="C83" s="30">
        <v>4</v>
      </c>
      <c r="D83" s="30">
        <v>5</v>
      </c>
      <c r="E83" s="30"/>
      <c r="F83" s="30"/>
      <c r="G83" s="31">
        <v>3</v>
      </c>
      <c r="H83" s="31">
        <v>17</v>
      </c>
      <c r="I83" s="31"/>
      <c r="J83" s="30"/>
      <c r="K83" s="30">
        <v>12</v>
      </c>
      <c r="L83" s="30">
        <v>19</v>
      </c>
      <c r="M83" s="30">
        <v>6</v>
      </c>
      <c r="N83" s="30">
        <v>2</v>
      </c>
      <c r="O83" s="30"/>
      <c r="P83" s="30"/>
      <c r="Q83" s="30"/>
      <c r="R83" s="30">
        <v>3</v>
      </c>
      <c r="S83" s="30"/>
      <c r="T83" s="30"/>
      <c r="U83" s="30">
        <v>7</v>
      </c>
      <c r="V83" s="30"/>
      <c r="W83" s="30"/>
      <c r="X83" s="30">
        <v>20</v>
      </c>
      <c r="Y83" s="30"/>
      <c r="Z83" s="30"/>
      <c r="AA83" s="30">
        <v>7</v>
      </c>
      <c r="AB83" s="30">
        <v>1</v>
      </c>
      <c r="AC83" s="30"/>
      <c r="AD83" s="30">
        <v>60</v>
      </c>
      <c r="AE83" s="30">
        <v>23</v>
      </c>
      <c r="AF83" s="30">
        <v>3</v>
      </c>
      <c r="AG83" s="30">
        <v>7</v>
      </c>
      <c r="AH83" s="30">
        <v>17</v>
      </c>
      <c r="AI83" s="30"/>
      <c r="AJ83" s="30">
        <v>32</v>
      </c>
      <c r="AK83" s="30">
        <v>23</v>
      </c>
      <c r="AL83" s="30"/>
      <c r="AM83" s="30"/>
      <c r="AN83" s="30">
        <v>5</v>
      </c>
      <c r="AO83" s="30">
        <v>25</v>
      </c>
      <c r="AP83" s="30">
        <v>12</v>
      </c>
      <c r="AQ83" s="30"/>
      <c r="AR83" s="30">
        <v>14</v>
      </c>
      <c r="AS83" s="32">
        <v>3</v>
      </c>
      <c r="AT83" s="32">
        <v>15</v>
      </c>
      <c r="AU83" s="30">
        <v>9</v>
      </c>
      <c r="AV83" s="30"/>
      <c r="AW83" s="30">
        <v>13</v>
      </c>
      <c r="AX83" s="30">
        <v>1</v>
      </c>
      <c r="AY83" s="30"/>
      <c r="AZ83" s="30">
        <v>10</v>
      </c>
      <c r="BA83" s="30"/>
      <c r="BB83" s="30"/>
      <c r="BC83" s="30">
        <v>22</v>
      </c>
      <c r="BD83" s="32"/>
      <c r="BE83" s="32">
        <v>2</v>
      </c>
      <c r="BF83" s="28">
        <f>SUM(C83:BE83)</f>
        <v>402</v>
      </c>
    </row>
    <row r="84" spans="1:58" ht="12.75">
      <c r="A84" s="29" t="s">
        <v>136</v>
      </c>
      <c r="B84" s="29" t="s">
        <v>137</v>
      </c>
      <c r="C84" s="30"/>
      <c r="D84" s="30"/>
      <c r="E84" s="30"/>
      <c r="F84" s="30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2"/>
      <c r="AT84" s="32"/>
      <c r="AU84" s="30"/>
      <c r="AV84" s="30"/>
      <c r="AW84" s="30"/>
      <c r="AX84" s="30"/>
      <c r="AY84" s="30"/>
      <c r="AZ84" s="30"/>
      <c r="BA84" s="30"/>
      <c r="BB84" s="30"/>
      <c r="BC84" s="30"/>
      <c r="BD84" s="32"/>
      <c r="BE84" s="32"/>
      <c r="BF84" s="28"/>
    </row>
    <row r="85" spans="1:58" ht="12.75">
      <c r="A85" s="29" t="s">
        <v>138</v>
      </c>
      <c r="B85" s="29" t="s">
        <v>139</v>
      </c>
      <c r="C85" s="30"/>
      <c r="D85" s="30"/>
      <c r="E85" s="30"/>
      <c r="F85" s="30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2"/>
      <c r="AT85" s="32"/>
      <c r="AU85" s="30"/>
      <c r="AV85" s="30"/>
      <c r="AW85" s="30"/>
      <c r="AX85" s="30"/>
      <c r="AY85" s="30"/>
      <c r="AZ85" s="30"/>
      <c r="BA85" s="30"/>
      <c r="BB85" s="30"/>
      <c r="BC85" s="30"/>
      <c r="BD85" s="32"/>
      <c r="BE85" s="32"/>
      <c r="BF85" s="28"/>
    </row>
    <row r="86" spans="1:58" ht="12.75">
      <c r="A86" s="29" t="s">
        <v>140</v>
      </c>
      <c r="B86" s="29" t="s">
        <v>141</v>
      </c>
      <c r="C86" s="30">
        <v>223</v>
      </c>
      <c r="D86" s="30">
        <v>145</v>
      </c>
      <c r="E86" s="30">
        <v>6</v>
      </c>
      <c r="F86" s="30">
        <v>43</v>
      </c>
      <c r="G86" s="31">
        <v>281</v>
      </c>
      <c r="H86" s="31">
        <v>205</v>
      </c>
      <c r="I86" s="31">
        <v>68</v>
      </c>
      <c r="J86" s="30">
        <v>150</v>
      </c>
      <c r="K86" s="30">
        <v>414</v>
      </c>
      <c r="L86" s="30">
        <v>284</v>
      </c>
      <c r="M86" s="30">
        <v>258</v>
      </c>
      <c r="N86" s="30">
        <v>190</v>
      </c>
      <c r="O86" s="30">
        <v>227</v>
      </c>
      <c r="P86" s="30">
        <v>97</v>
      </c>
      <c r="Q86" s="30">
        <v>10</v>
      </c>
      <c r="R86" s="30">
        <v>307</v>
      </c>
      <c r="S86" s="30">
        <v>267</v>
      </c>
      <c r="T86" s="30">
        <v>446</v>
      </c>
      <c r="U86" s="30">
        <v>444</v>
      </c>
      <c r="V86" s="30">
        <v>181</v>
      </c>
      <c r="W86" s="30">
        <v>175</v>
      </c>
      <c r="X86" s="30">
        <v>430</v>
      </c>
      <c r="Y86" s="30">
        <v>920</v>
      </c>
      <c r="Z86" s="30">
        <v>92</v>
      </c>
      <c r="AA86" s="30">
        <v>190</v>
      </c>
      <c r="AB86" s="30">
        <v>229</v>
      </c>
      <c r="AC86" s="30">
        <v>60</v>
      </c>
      <c r="AD86" s="30">
        <v>715</v>
      </c>
      <c r="AE86" s="30">
        <v>217</v>
      </c>
      <c r="AF86" s="30">
        <v>290</v>
      </c>
      <c r="AG86" s="30">
        <v>334</v>
      </c>
      <c r="AH86" s="30">
        <v>208</v>
      </c>
      <c r="AI86" s="30">
        <v>3</v>
      </c>
      <c r="AJ86" s="30">
        <v>204</v>
      </c>
      <c r="AK86" s="30">
        <v>154</v>
      </c>
      <c r="AL86" s="30"/>
      <c r="AM86" s="30">
        <v>202</v>
      </c>
      <c r="AN86" s="30">
        <v>56</v>
      </c>
      <c r="AO86" s="30">
        <v>258</v>
      </c>
      <c r="AP86" s="30">
        <v>258</v>
      </c>
      <c r="AQ86" s="30">
        <v>150</v>
      </c>
      <c r="AR86" s="30">
        <v>334</v>
      </c>
      <c r="AS86" s="32">
        <v>170</v>
      </c>
      <c r="AT86" s="32">
        <v>379</v>
      </c>
      <c r="AU86" s="30">
        <v>191</v>
      </c>
      <c r="AV86" s="30">
        <v>103</v>
      </c>
      <c r="AW86" s="30">
        <v>822</v>
      </c>
      <c r="AX86" s="30">
        <v>220</v>
      </c>
      <c r="AY86" s="30">
        <v>284</v>
      </c>
      <c r="AZ86" s="30">
        <v>144</v>
      </c>
      <c r="BA86" s="30">
        <v>484</v>
      </c>
      <c r="BB86" s="30">
        <v>198</v>
      </c>
      <c r="BC86" s="30">
        <v>199</v>
      </c>
      <c r="BD86" s="32">
        <v>138</v>
      </c>
      <c r="BE86" s="32">
        <v>245</v>
      </c>
      <c r="BF86" s="28">
        <f>SUM(C86:BE86)</f>
        <v>13302</v>
      </c>
    </row>
    <row r="87" spans="1:58" ht="12.75">
      <c r="A87" s="29" t="s">
        <v>142</v>
      </c>
      <c r="B87" s="29" t="s">
        <v>143</v>
      </c>
      <c r="C87" s="30"/>
      <c r="D87" s="30"/>
      <c r="E87" s="30"/>
      <c r="F87" s="30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2"/>
      <c r="AT87" s="32"/>
      <c r="AU87" s="30"/>
      <c r="AV87" s="30"/>
      <c r="AW87" s="30"/>
      <c r="AX87" s="30"/>
      <c r="AY87" s="30"/>
      <c r="AZ87" s="30"/>
      <c r="BA87" s="30"/>
      <c r="BB87" s="30"/>
      <c r="BC87" s="30"/>
      <c r="BD87" s="32"/>
      <c r="BE87" s="32"/>
      <c r="BF87" s="28"/>
    </row>
    <row r="88" spans="1:58" ht="12.75">
      <c r="A88" s="29" t="s">
        <v>144</v>
      </c>
      <c r="B88" s="29" t="s">
        <v>145</v>
      </c>
      <c r="C88" s="30"/>
      <c r="D88" s="30">
        <v>15</v>
      </c>
      <c r="E88" s="30"/>
      <c r="F88" s="30"/>
      <c r="G88" s="31"/>
      <c r="H88" s="31"/>
      <c r="I88" s="31"/>
      <c r="J88" s="30">
        <v>1</v>
      </c>
      <c r="K88" s="30"/>
      <c r="L88" s="30">
        <v>2</v>
      </c>
      <c r="M88" s="30">
        <v>2</v>
      </c>
      <c r="N88" s="30"/>
      <c r="O88" s="30"/>
      <c r="P88" s="30"/>
      <c r="Q88" s="30"/>
      <c r="R88" s="30"/>
      <c r="S88" s="30"/>
      <c r="T88" s="30"/>
      <c r="U88" s="30"/>
      <c r="V88" s="30">
        <v>4</v>
      </c>
      <c r="W88" s="30"/>
      <c r="X88" s="30"/>
      <c r="Y88" s="30"/>
      <c r="Z88" s="30"/>
      <c r="AA88" s="30"/>
      <c r="AB88" s="30">
        <v>6</v>
      </c>
      <c r="AC88" s="30"/>
      <c r="AD88" s="30"/>
      <c r="AE88" s="30">
        <v>1</v>
      </c>
      <c r="AF88" s="30">
        <v>7</v>
      </c>
      <c r="AG88" s="30"/>
      <c r="AH88" s="30"/>
      <c r="AI88" s="30"/>
      <c r="AJ88" s="30">
        <v>2</v>
      </c>
      <c r="AK88" s="30"/>
      <c r="AL88" s="30"/>
      <c r="AM88" s="30"/>
      <c r="AN88" s="30"/>
      <c r="AO88" s="30">
        <v>13</v>
      </c>
      <c r="AP88" s="30">
        <v>36</v>
      </c>
      <c r="AQ88" s="30"/>
      <c r="AR88" s="30">
        <v>12</v>
      </c>
      <c r="AS88" s="32"/>
      <c r="AT88" s="32"/>
      <c r="AU88" s="30"/>
      <c r="AV88" s="30"/>
      <c r="AW88" s="30"/>
      <c r="AX88" s="30"/>
      <c r="AY88" s="30"/>
      <c r="AZ88" s="30"/>
      <c r="BA88" s="30"/>
      <c r="BB88" s="30"/>
      <c r="BC88" s="30">
        <v>4</v>
      </c>
      <c r="BD88" s="32"/>
      <c r="BE88" s="32"/>
      <c r="BF88" s="28">
        <f aca="true" t="shared" si="20" ref="BF88:BF93">SUM(C88:BE88)</f>
        <v>105</v>
      </c>
    </row>
    <row r="89" spans="1:58" ht="12.75">
      <c r="A89" s="29" t="s">
        <v>146</v>
      </c>
      <c r="B89" s="29" t="s">
        <v>147</v>
      </c>
      <c r="C89" s="30"/>
      <c r="D89" s="30"/>
      <c r="E89" s="30"/>
      <c r="F89" s="30"/>
      <c r="G89" s="31"/>
      <c r="H89" s="31"/>
      <c r="I89" s="31"/>
      <c r="J89" s="30"/>
      <c r="K89" s="30"/>
      <c r="L89" s="30">
        <v>20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>
        <v>2</v>
      </c>
      <c r="AC89" s="30"/>
      <c r="AD89" s="30"/>
      <c r="AE89" s="30"/>
      <c r="AF89" s="30">
        <v>3</v>
      </c>
      <c r="AG89" s="30"/>
      <c r="AH89" s="30"/>
      <c r="AI89" s="30"/>
      <c r="AJ89" s="30"/>
      <c r="AK89" s="30">
        <v>10</v>
      </c>
      <c r="AL89" s="30"/>
      <c r="AM89" s="30"/>
      <c r="AN89" s="30"/>
      <c r="AO89" s="30"/>
      <c r="AP89" s="30"/>
      <c r="AQ89" s="30"/>
      <c r="AR89" s="30">
        <v>2</v>
      </c>
      <c r="AS89" s="32"/>
      <c r="AT89" s="32"/>
      <c r="AU89" s="30"/>
      <c r="AV89" s="30"/>
      <c r="AW89" s="30"/>
      <c r="AX89" s="30"/>
      <c r="AY89" s="30"/>
      <c r="AZ89" s="30"/>
      <c r="BA89" s="30"/>
      <c r="BB89" s="30"/>
      <c r="BC89" s="30"/>
      <c r="BD89" s="32"/>
      <c r="BE89" s="32"/>
      <c r="BF89" s="28">
        <f t="shared" si="20"/>
        <v>37</v>
      </c>
    </row>
    <row r="90" spans="1:58" ht="12.75">
      <c r="A90" s="29" t="s">
        <v>148</v>
      </c>
      <c r="B90" s="29" t="s">
        <v>149</v>
      </c>
      <c r="C90" s="30">
        <v>5</v>
      </c>
      <c r="D90" s="30">
        <v>15</v>
      </c>
      <c r="E90" s="30"/>
      <c r="F90" s="30">
        <v>4</v>
      </c>
      <c r="G90" s="31">
        <v>6</v>
      </c>
      <c r="H90" s="31">
        <v>4</v>
      </c>
      <c r="I90" s="31"/>
      <c r="J90" s="30">
        <v>1</v>
      </c>
      <c r="K90" s="30">
        <v>2</v>
      </c>
      <c r="L90" s="30"/>
      <c r="M90" s="30">
        <v>2</v>
      </c>
      <c r="N90" s="30"/>
      <c r="O90" s="30">
        <v>10</v>
      </c>
      <c r="P90" s="30">
        <v>10</v>
      </c>
      <c r="Q90" s="30"/>
      <c r="R90" s="30">
        <v>2</v>
      </c>
      <c r="S90" s="30">
        <v>5</v>
      </c>
      <c r="T90" s="30">
        <v>1</v>
      </c>
      <c r="U90" s="30"/>
      <c r="V90" s="30"/>
      <c r="W90" s="30"/>
      <c r="X90" s="30"/>
      <c r="Y90" s="30">
        <v>16</v>
      </c>
      <c r="Z90" s="30"/>
      <c r="AA90" s="30">
        <v>2</v>
      </c>
      <c r="AB90" s="30">
        <v>2</v>
      </c>
      <c r="AC90" s="30"/>
      <c r="AD90" s="30">
        <v>2</v>
      </c>
      <c r="AE90" s="30"/>
      <c r="AF90" s="30">
        <v>8</v>
      </c>
      <c r="AG90" s="30">
        <v>2</v>
      </c>
      <c r="AH90" s="30"/>
      <c r="AI90" s="30"/>
      <c r="AJ90" s="30"/>
      <c r="AK90" s="30">
        <v>1</v>
      </c>
      <c r="AL90" s="30"/>
      <c r="AM90" s="30">
        <v>3</v>
      </c>
      <c r="AN90" s="30"/>
      <c r="AO90" s="30">
        <v>3</v>
      </c>
      <c r="AP90" s="30"/>
      <c r="AQ90" s="30"/>
      <c r="AR90" s="30">
        <v>36</v>
      </c>
      <c r="AS90" s="32">
        <v>82</v>
      </c>
      <c r="AT90" s="32">
        <v>3</v>
      </c>
      <c r="AU90" s="30">
        <v>32</v>
      </c>
      <c r="AV90" s="30"/>
      <c r="AW90" s="30"/>
      <c r="AX90" s="30">
        <v>24</v>
      </c>
      <c r="AY90" s="30">
        <v>10</v>
      </c>
      <c r="AZ90" s="30">
        <v>13</v>
      </c>
      <c r="BA90" s="30">
        <v>16</v>
      </c>
      <c r="BB90" s="30">
        <v>28</v>
      </c>
      <c r="BC90" s="30">
        <v>8</v>
      </c>
      <c r="BD90" s="32">
        <v>8</v>
      </c>
      <c r="BE90" s="32">
        <v>4</v>
      </c>
      <c r="BF90" s="28">
        <f t="shared" si="20"/>
        <v>370</v>
      </c>
    </row>
    <row r="91" spans="1:58" ht="12.75">
      <c r="A91" s="29" t="s">
        <v>150</v>
      </c>
      <c r="B91" s="29" t="s">
        <v>151</v>
      </c>
      <c r="C91" s="30"/>
      <c r="D91" s="30">
        <v>2</v>
      </c>
      <c r="E91" s="30"/>
      <c r="F91" s="30"/>
      <c r="G91" s="31"/>
      <c r="H91" s="31"/>
      <c r="I91" s="31"/>
      <c r="J91" s="30"/>
      <c r="K91" s="30"/>
      <c r="L91" s="30">
        <v>3</v>
      </c>
      <c r="M91" s="30"/>
      <c r="N91" s="30">
        <v>3</v>
      </c>
      <c r="O91" s="30"/>
      <c r="P91" s="30">
        <v>3</v>
      </c>
      <c r="Q91" s="30"/>
      <c r="R91" s="30"/>
      <c r="S91" s="30"/>
      <c r="T91" s="30"/>
      <c r="U91" s="30"/>
      <c r="V91" s="30"/>
      <c r="W91" s="30"/>
      <c r="X91" s="30"/>
      <c r="Y91" s="30">
        <v>4</v>
      </c>
      <c r="Z91" s="30"/>
      <c r="AA91" s="30"/>
      <c r="AB91" s="30"/>
      <c r="AC91" s="30"/>
      <c r="AD91" s="30">
        <v>33</v>
      </c>
      <c r="AE91" s="30"/>
      <c r="AF91" s="30"/>
      <c r="AG91" s="30"/>
      <c r="AH91" s="30"/>
      <c r="AI91" s="30"/>
      <c r="AJ91" s="30">
        <v>50</v>
      </c>
      <c r="AK91" s="30"/>
      <c r="AL91" s="30"/>
      <c r="AM91" s="30">
        <v>6</v>
      </c>
      <c r="AN91" s="30"/>
      <c r="AO91" s="30">
        <v>10</v>
      </c>
      <c r="AP91" s="30"/>
      <c r="AQ91" s="30"/>
      <c r="AR91" s="30"/>
      <c r="AS91" s="32"/>
      <c r="AT91" s="32">
        <v>4</v>
      </c>
      <c r="AU91" s="30"/>
      <c r="AV91" s="30"/>
      <c r="AW91" s="30"/>
      <c r="AX91" s="30"/>
      <c r="AY91" s="30"/>
      <c r="AZ91" s="30">
        <v>3</v>
      </c>
      <c r="BA91" s="30">
        <v>11</v>
      </c>
      <c r="BB91" s="30">
        <v>4</v>
      </c>
      <c r="BC91" s="30">
        <v>6</v>
      </c>
      <c r="BD91" s="32"/>
      <c r="BE91" s="32">
        <v>4</v>
      </c>
      <c r="BF91" s="28">
        <f t="shared" si="20"/>
        <v>146</v>
      </c>
    </row>
    <row r="92" spans="1:58" ht="12.75">
      <c r="A92" s="29" t="s">
        <v>152</v>
      </c>
      <c r="B92" s="29" t="s">
        <v>153</v>
      </c>
      <c r="C92" s="30">
        <v>4</v>
      </c>
      <c r="D92" s="30">
        <v>32</v>
      </c>
      <c r="E92" s="30"/>
      <c r="F92" s="30">
        <v>24</v>
      </c>
      <c r="G92" s="31">
        <v>22</v>
      </c>
      <c r="H92" s="31">
        <v>22</v>
      </c>
      <c r="I92" s="31">
        <v>2</v>
      </c>
      <c r="J92" s="30">
        <v>11</v>
      </c>
      <c r="K92" s="30">
        <v>4</v>
      </c>
      <c r="L92" s="30">
        <v>2</v>
      </c>
      <c r="M92" s="30"/>
      <c r="N92" s="30">
        <v>3</v>
      </c>
      <c r="O92" s="30">
        <v>2</v>
      </c>
      <c r="P92" s="30">
        <v>5</v>
      </c>
      <c r="Q92" s="30"/>
      <c r="R92" s="30"/>
      <c r="S92" s="30"/>
      <c r="T92" s="30"/>
      <c r="U92" s="30">
        <v>12</v>
      </c>
      <c r="V92" s="30">
        <v>34</v>
      </c>
      <c r="W92" s="30">
        <v>20</v>
      </c>
      <c r="X92" s="30">
        <v>15</v>
      </c>
      <c r="Y92" s="30">
        <v>120</v>
      </c>
      <c r="Z92" s="30">
        <v>14</v>
      </c>
      <c r="AA92" s="30">
        <v>44</v>
      </c>
      <c r="AB92" s="30">
        <v>60</v>
      </c>
      <c r="AC92" s="30"/>
      <c r="AD92" s="30"/>
      <c r="AE92" s="30"/>
      <c r="AF92" s="30">
        <v>8</v>
      </c>
      <c r="AG92" s="30"/>
      <c r="AH92" s="30">
        <v>60</v>
      </c>
      <c r="AI92" s="30"/>
      <c r="AJ92" s="30"/>
      <c r="AK92" s="30">
        <v>48</v>
      </c>
      <c r="AL92" s="30"/>
      <c r="AM92" s="30">
        <v>19</v>
      </c>
      <c r="AN92" s="30">
        <v>19</v>
      </c>
      <c r="AO92" s="30">
        <v>24</v>
      </c>
      <c r="AP92" s="30">
        <v>9</v>
      </c>
      <c r="AQ92" s="30"/>
      <c r="AR92" s="30">
        <v>34</v>
      </c>
      <c r="AS92" s="32">
        <v>33</v>
      </c>
      <c r="AT92" s="32">
        <v>16</v>
      </c>
      <c r="AU92" s="30">
        <v>25</v>
      </c>
      <c r="AV92" s="30">
        <v>9</v>
      </c>
      <c r="AW92" s="30">
        <v>14</v>
      </c>
      <c r="AX92" s="30">
        <v>19</v>
      </c>
      <c r="AY92" s="30"/>
      <c r="AZ92" s="30">
        <v>11</v>
      </c>
      <c r="BA92" s="30">
        <v>23</v>
      </c>
      <c r="BB92" s="30">
        <v>1</v>
      </c>
      <c r="BC92" s="30">
        <v>3</v>
      </c>
      <c r="BD92" s="32">
        <v>10</v>
      </c>
      <c r="BE92" s="32"/>
      <c r="BF92" s="28">
        <f t="shared" si="20"/>
        <v>837</v>
      </c>
    </row>
    <row r="93" spans="1:58" ht="12.75">
      <c r="A93" s="29" t="s">
        <v>154</v>
      </c>
      <c r="B93" s="29" t="s">
        <v>155</v>
      </c>
      <c r="C93" s="30"/>
      <c r="D93" s="30"/>
      <c r="E93" s="30"/>
      <c r="F93" s="30"/>
      <c r="G93" s="31"/>
      <c r="H93" s="31"/>
      <c r="I93" s="31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>
        <v>14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2"/>
      <c r="AT93" s="32"/>
      <c r="AU93" s="30"/>
      <c r="AV93" s="30"/>
      <c r="AW93" s="30"/>
      <c r="AX93" s="30"/>
      <c r="AY93" s="30"/>
      <c r="AZ93" s="30"/>
      <c r="BA93" s="30"/>
      <c r="BB93" s="30"/>
      <c r="BC93" s="30"/>
      <c r="BD93" s="32"/>
      <c r="BE93" s="32"/>
      <c r="BF93" s="28">
        <f t="shared" si="20"/>
        <v>14</v>
      </c>
    </row>
    <row r="94" spans="1:58" ht="12.75">
      <c r="A94" s="29"/>
      <c r="B94" s="29"/>
      <c r="C94" s="30"/>
      <c r="D94" s="30"/>
      <c r="E94" s="30"/>
      <c r="F94" s="30"/>
      <c r="G94" s="31"/>
      <c r="H94" s="31"/>
      <c r="I94" s="31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28"/>
    </row>
    <row r="95" spans="1:58" ht="12.75">
      <c r="A95" s="25" t="s">
        <v>156</v>
      </c>
      <c r="B95" s="26" t="s">
        <v>2</v>
      </c>
      <c r="C95" s="27">
        <f>SUM(C96:C108)</f>
        <v>10</v>
      </c>
      <c r="D95" s="27">
        <f aca="true" t="shared" si="21" ref="D95:AQ95">SUM(D96:D108)</f>
        <v>24</v>
      </c>
      <c r="E95" s="27">
        <f t="shared" si="21"/>
        <v>0</v>
      </c>
      <c r="F95" s="27">
        <f t="shared" si="21"/>
        <v>53</v>
      </c>
      <c r="G95" s="28">
        <f t="shared" si="21"/>
        <v>12</v>
      </c>
      <c r="H95" s="28">
        <f t="shared" si="21"/>
        <v>11</v>
      </c>
      <c r="I95" s="28">
        <f t="shared" si="21"/>
        <v>3</v>
      </c>
      <c r="J95" s="27">
        <f t="shared" si="21"/>
        <v>18</v>
      </c>
      <c r="K95" s="27">
        <f t="shared" si="21"/>
        <v>60</v>
      </c>
      <c r="L95" s="27">
        <f t="shared" si="21"/>
        <v>44</v>
      </c>
      <c r="M95" s="27">
        <f t="shared" si="21"/>
        <v>23</v>
      </c>
      <c r="N95" s="27">
        <f t="shared" si="21"/>
        <v>54</v>
      </c>
      <c r="O95" s="27">
        <f t="shared" si="21"/>
        <v>51</v>
      </c>
      <c r="P95" s="27">
        <f t="shared" si="21"/>
        <v>22</v>
      </c>
      <c r="Q95" s="27">
        <f t="shared" si="21"/>
        <v>0</v>
      </c>
      <c r="R95" s="27">
        <f t="shared" si="21"/>
        <v>47</v>
      </c>
      <c r="S95" s="27">
        <f t="shared" si="21"/>
        <v>32</v>
      </c>
      <c r="T95" s="27">
        <f t="shared" si="21"/>
        <v>19</v>
      </c>
      <c r="U95" s="27">
        <f t="shared" si="21"/>
        <v>27</v>
      </c>
      <c r="V95" s="27">
        <f t="shared" si="21"/>
        <v>6</v>
      </c>
      <c r="W95" s="27">
        <f t="shared" si="21"/>
        <v>49</v>
      </c>
      <c r="X95" s="27">
        <f t="shared" si="21"/>
        <v>35</v>
      </c>
      <c r="Y95" s="27">
        <f t="shared" si="21"/>
        <v>72</v>
      </c>
      <c r="Z95" s="27">
        <f t="shared" si="21"/>
        <v>57</v>
      </c>
      <c r="AA95" s="27">
        <f t="shared" si="21"/>
        <v>93</v>
      </c>
      <c r="AB95" s="27">
        <f t="shared" si="21"/>
        <v>84</v>
      </c>
      <c r="AC95" s="27">
        <f t="shared" si="21"/>
        <v>6</v>
      </c>
      <c r="AD95" s="27">
        <f t="shared" si="21"/>
        <v>194</v>
      </c>
      <c r="AE95" s="27">
        <f t="shared" si="21"/>
        <v>109</v>
      </c>
      <c r="AF95" s="27">
        <f t="shared" si="21"/>
        <v>105</v>
      </c>
      <c r="AG95" s="27">
        <f t="shared" si="21"/>
        <v>154</v>
      </c>
      <c r="AH95" s="27">
        <f t="shared" si="21"/>
        <v>117</v>
      </c>
      <c r="AI95" s="27">
        <f t="shared" si="21"/>
        <v>0</v>
      </c>
      <c r="AJ95" s="27">
        <f t="shared" si="21"/>
        <v>169</v>
      </c>
      <c r="AK95" s="27">
        <f t="shared" si="21"/>
        <v>168</v>
      </c>
      <c r="AL95" s="27">
        <f t="shared" si="21"/>
        <v>0</v>
      </c>
      <c r="AM95" s="27">
        <f t="shared" si="21"/>
        <v>105</v>
      </c>
      <c r="AN95" s="27">
        <f t="shared" si="21"/>
        <v>50</v>
      </c>
      <c r="AO95" s="27">
        <f t="shared" si="21"/>
        <v>140</v>
      </c>
      <c r="AP95" s="27">
        <f t="shared" si="21"/>
        <v>370</v>
      </c>
      <c r="AQ95" s="27">
        <f t="shared" si="21"/>
        <v>0</v>
      </c>
      <c r="AR95" s="27">
        <f aca="true" t="shared" si="22" ref="AR95:BD95">SUM(AR96:AR108)</f>
        <v>106</v>
      </c>
      <c r="AS95" s="27">
        <f t="shared" si="22"/>
        <v>164</v>
      </c>
      <c r="AT95" s="27">
        <f t="shared" si="22"/>
        <v>177</v>
      </c>
      <c r="AU95" s="27">
        <f t="shared" si="22"/>
        <v>48</v>
      </c>
      <c r="AV95" s="27">
        <f t="shared" si="22"/>
        <v>167</v>
      </c>
      <c r="AW95" s="27">
        <f t="shared" si="22"/>
        <v>52</v>
      </c>
      <c r="AX95" s="27">
        <f t="shared" si="22"/>
        <v>62</v>
      </c>
      <c r="AY95" s="27">
        <f t="shared" si="22"/>
        <v>51</v>
      </c>
      <c r="AZ95" s="27">
        <f t="shared" si="22"/>
        <v>52</v>
      </c>
      <c r="BA95" s="27">
        <f t="shared" si="22"/>
        <v>49</v>
      </c>
      <c r="BB95" s="27">
        <f t="shared" si="22"/>
        <v>60</v>
      </c>
      <c r="BC95" s="27">
        <f t="shared" si="22"/>
        <v>55</v>
      </c>
      <c r="BD95" s="27">
        <f t="shared" si="22"/>
        <v>38</v>
      </c>
      <c r="BE95" s="27">
        <v>53</v>
      </c>
      <c r="BF95" s="28">
        <f>SUM(C95:BE95)</f>
        <v>3727</v>
      </c>
    </row>
    <row r="96" spans="1:58" ht="12.75">
      <c r="A96" s="29" t="s">
        <v>157</v>
      </c>
      <c r="B96" s="29" t="s">
        <v>158</v>
      </c>
      <c r="C96" s="30"/>
      <c r="D96" s="30"/>
      <c r="E96" s="30"/>
      <c r="F96" s="30"/>
      <c r="G96" s="31"/>
      <c r="H96" s="31"/>
      <c r="I96" s="31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2"/>
      <c r="AT96" s="32"/>
      <c r="AU96" s="30"/>
      <c r="AV96" s="30"/>
      <c r="AW96" s="30"/>
      <c r="AX96" s="30"/>
      <c r="AY96" s="30"/>
      <c r="AZ96" s="30"/>
      <c r="BA96" s="30"/>
      <c r="BB96" s="30"/>
      <c r="BC96" s="30"/>
      <c r="BD96" s="32"/>
      <c r="BE96" s="32"/>
      <c r="BF96" s="28"/>
    </row>
    <row r="97" spans="1:58" ht="12.75">
      <c r="A97" s="29" t="s">
        <v>159</v>
      </c>
      <c r="B97" s="29" t="s">
        <v>160</v>
      </c>
      <c r="C97" s="30"/>
      <c r="D97" s="30"/>
      <c r="E97" s="30"/>
      <c r="F97" s="30"/>
      <c r="G97" s="31"/>
      <c r="H97" s="31"/>
      <c r="I97" s="31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2"/>
      <c r="AT97" s="32"/>
      <c r="AU97" s="30"/>
      <c r="AV97" s="30"/>
      <c r="AW97" s="30"/>
      <c r="AX97" s="30"/>
      <c r="AY97" s="30"/>
      <c r="AZ97" s="30"/>
      <c r="BA97" s="30"/>
      <c r="BB97" s="30"/>
      <c r="BC97" s="30"/>
      <c r="BD97" s="32"/>
      <c r="BE97" s="32"/>
      <c r="BF97" s="28"/>
    </row>
    <row r="98" spans="1:58" ht="12.75">
      <c r="A98" s="29" t="s">
        <v>161</v>
      </c>
      <c r="B98" s="29" t="s">
        <v>162</v>
      </c>
      <c r="C98" s="30"/>
      <c r="D98" s="30"/>
      <c r="E98" s="30"/>
      <c r="F98" s="30"/>
      <c r="G98" s="31"/>
      <c r="H98" s="31"/>
      <c r="I98" s="31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2"/>
      <c r="AT98" s="32"/>
      <c r="AU98" s="30"/>
      <c r="AV98" s="30"/>
      <c r="AW98" s="30"/>
      <c r="AX98" s="30"/>
      <c r="AY98" s="30"/>
      <c r="AZ98" s="30"/>
      <c r="BA98" s="30"/>
      <c r="BB98" s="30"/>
      <c r="BC98" s="30"/>
      <c r="BD98" s="32"/>
      <c r="BE98" s="32"/>
      <c r="BF98" s="28"/>
    </row>
    <row r="99" spans="1:58" ht="12.75">
      <c r="A99" s="29" t="s">
        <v>163</v>
      </c>
      <c r="B99" s="29" t="s">
        <v>164</v>
      </c>
      <c r="C99" s="30"/>
      <c r="D99" s="30"/>
      <c r="E99" s="30"/>
      <c r="F99" s="30"/>
      <c r="G99" s="31"/>
      <c r="H99" s="31"/>
      <c r="I99" s="31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2"/>
      <c r="AT99" s="32"/>
      <c r="AU99" s="30"/>
      <c r="AV99" s="30"/>
      <c r="AW99" s="30"/>
      <c r="AX99" s="30"/>
      <c r="AY99" s="30"/>
      <c r="AZ99" s="30"/>
      <c r="BA99" s="30"/>
      <c r="BB99" s="30"/>
      <c r="BC99" s="30"/>
      <c r="BD99" s="32"/>
      <c r="BE99" s="32"/>
      <c r="BF99" s="28"/>
    </row>
    <row r="100" spans="1:58" ht="12.75">
      <c r="A100" s="29" t="s">
        <v>165</v>
      </c>
      <c r="B100" s="29" t="s">
        <v>166</v>
      </c>
      <c r="C100" s="30"/>
      <c r="D100" s="30"/>
      <c r="E100" s="30"/>
      <c r="F100" s="30"/>
      <c r="G100" s="31"/>
      <c r="H100" s="31"/>
      <c r="I100" s="31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2"/>
      <c r="AT100" s="32"/>
      <c r="AU100" s="30"/>
      <c r="AV100" s="30"/>
      <c r="AW100" s="30"/>
      <c r="AX100" s="30"/>
      <c r="AY100" s="30"/>
      <c r="AZ100" s="30"/>
      <c r="BA100" s="30"/>
      <c r="BB100" s="30"/>
      <c r="BC100" s="30"/>
      <c r="BD100" s="32"/>
      <c r="BE100" s="32"/>
      <c r="BF100" s="28"/>
    </row>
    <row r="101" spans="1:58" ht="12.75">
      <c r="A101" s="29" t="s">
        <v>167</v>
      </c>
      <c r="B101" s="29" t="s">
        <v>168</v>
      </c>
      <c r="C101" s="30"/>
      <c r="D101" s="30"/>
      <c r="E101" s="30"/>
      <c r="F101" s="30"/>
      <c r="G101" s="31"/>
      <c r="H101" s="31"/>
      <c r="I101" s="31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2"/>
      <c r="AT101" s="32"/>
      <c r="AU101" s="30"/>
      <c r="AV101" s="30"/>
      <c r="AW101" s="30"/>
      <c r="AX101" s="30"/>
      <c r="AY101" s="30"/>
      <c r="AZ101" s="30"/>
      <c r="BA101" s="30"/>
      <c r="BB101" s="30"/>
      <c r="BC101" s="30"/>
      <c r="BD101" s="32"/>
      <c r="BE101" s="32"/>
      <c r="BF101" s="28"/>
    </row>
    <row r="102" spans="1:58" ht="12.75">
      <c r="A102" s="29" t="s">
        <v>169</v>
      </c>
      <c r="B102" s="29" t="s">
        <v>170</v>
      </c>
      <c r="C102" s="30"/>
      <c r="D102" s="30"/>
      <c r="E102" s="30"/>
      <c r="F102" s="30"/>
      <c r="G102" s="31"/>
      <c r="H102" s="31"/>
      <c r="I102" s="31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2"/>
      <c r="AT102" s="32"/>
      <c r="AU102" s="30"/>
      <c r="AV102" s="30"/>
      <c r="AW102" s="30"/>
      <c r="AX102" s="30"/>
      <c r="AY102" s="30"/>
      <c r="AZ102" s="30"/>
      <c r="BA102" s="30"/>
      <c r="BB102" s="30"/>
      <c r="BC102" s="30"/>
      <c r="BD102" s="32"/>
      <c r="BE102" s="32"/>
      <c r="BF102" s="28"/>
    </row>
    <row r="103" spans="1:58" ht="12.75">
      <c r="A103" s="29" t="s">
        <v>171</v>
      </c>
      <c r="B103" s="29" t="s">
        <v>172</v>
      </c>
      <c r="C103" s="30"/>
      <c r="D103" s="30">
        <v>1</v>
      </c>
      <c r="E103" s="30"/>
      <c r="F103" s="30">
        <v>4</v>
      </c>
      <c r="G103" s="31"/>
      <c r="H103" s="31">
        <v>2</v>
      </c>
      <c r="I103" s="31">
        <v>1</v>
      </c>
      <c r="J103" s="30">
        <v>8</v>
      </c>
      <c r="K103" s="30">
        <v>3</v>
      </c>
      <c r="L103" s="30">
        <v>9</v>
      </c>
      <c r="M103" s="30">
        <v>8</v>
      </c>
      <c r="N103" s="30">
        <v>8</v>
      </c>
      <c r="O103" s="30">
        <v>1</v>
      </c>
      <c r="P103" s="30">
        <v>10</v>
      </c>
      <c r="Q103" s="30"/>
      <c r="R103" s="30">
        <v>20</v>
      </c>
      <c r="S103" s="30">
        <v>14</v>
      </c>
      <c r="T103" s="30">
        <v>6</v>
      </c>
      <c r="U103" s="30">
        <v>9</v>
      </c>
      <c r="V103" s="30"/>
      <c r="W103" s="30">
        <v>27</v>
      </c>
      <c r="X103" s="30">
        <v>9</v>
      </c>
      <c r="Y103" s="30">
        <v>20</v>
      </c>
      <c r="Z103" s="30">
        <v>3</v>
      </c>
      <c r="AA103" s="30">
        <v>21</v>
      </c>
      <c r="AB103" s="30">
        <v>13</v>
      </c>
      <c r="AC103" s="30">
        <v>6</v>
      </c>
      <c r="AD103" s="30">
        <v>36</v>
      </c>
      <c r="AE103" s="30">
        <v>34</v>
      </c>
      <c r="AF103" s="30">
        <v>47</v>
      </c>
      <c r="AG103" s="30">
        <v>48</v>
      </c>
      <c r="AH103" s="30"/>
      <c r="AI103" s="30"/>
      <c r="AJ103" s="30">
        <v>29</v>
      </c>
      <c r="AK103" s="30">
        <v>61</v>
      </c>
      <c r="AL103" s="30"/>
      <c r="AM103" s="30">
        <v>28</v>
      </c>
      <c r="AN103" s="30">
        <v>22</v>
      </c>
      <c r="AO103" s="30">
        <v>26</v>
      </c>
      <c r="AP103" s="30">
        <v>52</v>
      </c>
      <c r="AQ103" s="30"/>
      <c r="AR103" s="30">
        <v>51</v>
      </c>
      <c r="AS103" s="32">
        <v>47</v>
      </c>
      <c r="AT103" s="32">
        <v>75</v>
      </c>
      <c r="AU103" s="30">
        <v>19</v>
      </c>
      <c r="AV103" s="30">
        <v>53</v>
      </c>
      <c r="AW103" s="30">
        <v>34</v>
      </c>
      <c r="AX103" s="30">
        <v>2</v>
      </c>
      <c r="AY103" s="30">
        <v>9</v>
      </c>
      <c r="AZ103" s="30">
        <v>8</v>
      </c>
      <c r="BA103" s="30">
        <v>12</v>
      </c>
      <c r="BB103" s="30">
        <v>15</v>
      </c>
      <c r="BC103" s="30">
        <v>7</v>
      </c>
      <c r="BD103" s="32">
        <v>4</v>
      </c>
      <c r="BE103" s="32">
        <v>24</v>
      </c>
      <c r="BF103" s="28">
        <f>SUM(C103:BE103)</f>
        <v>946</v>
      </c>
    </row>
    <row r="104" spans="1:58" ht="12.75">
      <c r="A104" s="29" t="s">
        <v>173</v>
      </c>
      <c r="B104" s="29" t="s">
        <v>174</v>
      </c>
      <c r="C104" s="30"/>
      <c r="D104" s="30"/>
      <c r="E104" s="30"/>
      <c r="F104" s="30"/>
      <c r="G104" s="31"/>
      <c r="H104" s="31"/>
      <c r="I104" s="31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2"/>
      <c r="AT104" s="32"/>
      <c r="AU104" s="30"/>
      <c r="AV104" s="30"/>
      <c r="AW104" s="30"/>
      <c r="AX104" s="30"/>
      <c r="AY104" s="30"/>
      <c r="AZ104" s="30"/>
      <c r="BA104" s="30"/>
      <c r="BB104" s="30"/>
      <c r="BC104" s="30"/>
      <c r="BD104" s="32"/>
      <c r="BE104" s="32"/>
      <c r="BF104" s="28"/>
    </row>
    <row r="105" spans="1:58" ht="12.75">
      <c r="A105" s="29" t="s">
        <v>175</v>
      </c>
      <c r="B105" s="29" t="s">
        <v>176</v>
      </c>
      <c r="C105" s="30"/>
      <c r="D105" s="30"/>
      <c r="E105" s="30"/>
      <c r="F105" s="30"/>
      <c r="G105" s="31"/>
      <c r="H105" s="31"/>
      <c r="I105" s="31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2"/>
      <c r="AT105" s="32"/>
      <c r="AU105" s="30"/>
      <c r="AV105" s="30"/>
      <c r="AW105" s="30"/>
      <c r="AX105" s="30"/>
      <c r="AY105" s="30"/>
      <c r="AZ105" s="30"/>
      <c r="BA105" s="30"/>
      <c r="BB105" s="30"/>
      <c r="BC105" s="30"/>
      <c r="BD105" s="32"/>
      <c r="BE105" s="32"/>
      <c r="BF105" s="28"/>
    </row>
    <row r="106" spans="1:58" ht="12.75">
      <c r="A106" s="29" t="s">
        <v>177</v>
      </c>
      <c r="B106" s="29" t="s">
        <v>178</v>
      </c>
      <c r="C106" s="30"/>
      <c r="D106" s="30"/>
      <c r="E106" s="30"/>
      <c r="F106" s="30">
        <v>1</v>
      </c>
      <c r="G106" s="31">
        <v>1</v>
      </c>
      <c r="H106" s="31"/>
      <c r="I106" s="31"/>
      <c r="J106" s="30"/>
      <c r="K106" s="30">
        <v>1</v>
      </c>
      <c r="L106" s="30"/>
      <c r="M106" s="30">
        <v>1</v>
      </c>
      <c r="N106" s="30"/>
      <c r="O106" s="30">
        <v>11</v>
      </c>
      <c r="P106" s="30"/>
      <c r="Q106" s="30"/>
      <c r="R106" s="30"/>
      <c r="S106" s="30"/>
      <c r="T106" s="30">
        <v>1</v>
      </c>
      <c r="U106" s="30"/>
      <c r="V106" s="30">
        <v>1</v>
      </c>
      <c r="W106" s="30"/>
      <c r="X106" s="30">
        <v>1</v>
      </c>
      <c r="Y106" s="30">
        <v>2</v>
      </c>
      <c r="Z106" s="30"/>
      <c r="AA106" s="30"/>
      <c r="AB106" s="30">
        <v>2</v>
      </c>
      <c r="AC106" s="30"/>
      <c r="AD106" s="30"/>
      <c r="AE106" s="30"/>
      <c r="AF106" s="30"/>
      <c r="AG106" s="30"/>
      <c r="AH106" s="30">
        <v>2</v>
      </c>
      <c r="AI106" s="30"/>
      <c r="AJ106" s="30">
        <v>1</v>
      </c>
      <c r="AK106" s="30"/>
      <c r="AL106" s="30"/>
      <c r="AM106" s="30">
        <v>2</v>
      </c>
      <c r="AN106" s="30"/>
      <c r="AO106" s="30"/>
      <c r="AP106" s="30"/>
      <c r="AQ106" s="30"/>
      <c r="AR106" s="30"/>
      <c r="AS106" s="32"/>
      <c r="AT106" s="32"/>
      <c r="AU106" s="30">
        <v>2</v>
      </c>
      <c r="AV106" s="30"/>
      <c r="AW106" s="30"/>
      <c r="AX106" s="30"/>
      <c r="AY106" s="30"/>
      <c r="AZ106" s="30">
        <v>2</v>
      </c>
      <c r="BA106" s="30"/>
      <c r="BB106" s="30"/>
      <c r="BC106" s="30"/>
      <c r="BD106" s="32"/>
      <c r="BE106" s="32"/>
      <c r="BF106" s="28">
        <f>SUM(C106:BE106)</f>
        <v>31</v>
      </c>
    </row>
    <row r="107" spans="1:58" ht="12.75">
      <c r="A107" s="29" t="s">
        <v>179</v>
      </c>
      <c r="B107" s="29" t="s">
        <v>180</v>
      </c>
      <c r="C107" s="30">
        <v>10</v>
      </c>
      <c r="D107" s="30">
        <v>23</v>
      </c>
      <c r="E107" s="30"/>
      <c r="F107" s="30">
        <v>48</v>
      </c>
      <c r="G107" s="31">
        <v>11</v>
      </c>
      <c r="H107" s="31">
        <v>9</v>
      </c>
      <c r="I107" s="31">
        <v>2</v>
      </c>
      <c r="J107" s="30">
        <v>10</v>
      </c>
      <c r="K107" s="30">
        <v>56</v>
      </c>
      <c r="L107" s="30">
        <v>35</v>
      </c>
      <c r="M107" s="30">
        <v>14</v>
      </c>
      <c r="N107" s="30">
        <v>46</v>
      </c>
      <c r="O107" s="30">
        <v>39</v>
      </c>
      <c r="P107" s="30">
        <v>12</v>
      </c>
      <c r="Q107" s="30"/>
      <c r="R107" s="30">
        <v>27</v>
      </c>
      <c r="S107" s="30">
        <v>18</v>
      </c>
      <c r="T107" s="30">
        <v>12</v>
      </c>
      <c r="U107" s="30">
        <v>18</v>
      </c>
      <c r="V107" s="30">
        <v>5</v>
      </c>
      <c r="W107" s="30">
        <v>22</v>
      </c>
      <c r="X107" s="30">
        <v>25</v>
      </c>
      <c r="Y107" s="30">
        <v>50</v>
      </c>
      <c r="Z107" s="30">
        <v>54</v>
      </c>
      <c r="AA107" s="30">
        <v>72</v>
      </c>
      <c r="AB107" s="30">
        <v>69</v>
      </c>
      <c r="AC107" s="30"/>
      <c r="AD107" s="30">
        <v>158</v>
      </c>
      <c r="AE107" s="30">
        <v>75</v>
      </c>
      <c r="AF107" s="30">
        <v>58</v>
      </c>
      <c r="AG107" s="30">
        <v>106</v>
      </c>
      <c r="AH107" s="30">
        <v>115</v>
      </c>
      <c r="AI107" s="30"/>
      <c r="AJ107" s="30">
        <v>139</v>
      </c>
      <c r="AK107" s="30">
        <v>107</v>
      </c>
      <c r="AL107" s="30"/>
      <c r="AM107" s="30">
        <v>75</v>
      </c>
      <c r="AN107" s="30">
        <v>28</v>
      </c>
      <c r="AO107" s="30">
        <v>114</v>
      </c>
      <c r="AP107" s="30">
        <v>318</v>
      </c>
      <c r="AQ107" s="30"/>
      <c r="AR107" s="30">
        <v>55</v>
      </c>
      <c r="AS107" s="32">
        <v>117</v>
      </c>
      <c r="AT107" s="32">
        <v>102</v>
      </c>
      <c r="AU107" s="30">
        <v>27</v>
      </c>
      <c r="AV107" s="30">
        <v>114</v>
      </c>
      <c r="AW107" s="30">
        <v>18</v>
      </c>
      <c r="AX107" s="30">
        <v>60</v>
      </c>
      <c r="AY107" s="30">
        <v>42</v>
      </c>
      <c r="AZ107" s="30">
        <v>42</v>
      </c>
      <c r="BA107" s="30">
        <v>37</v>
      </c>
      <c r="BB107" s="30">
        <v>45</v>
      </c>
      <c r="BC107" s="30">
        <v>48</v>
      </c>
      <c r="BD107" s="32">
        <v>34</v>
      </c>
      <c r="BE107" s="32">
        <v>29</v>
      </c>
      <c r="BF107" s="28">
        <f>SUM(C107:BE107)</f>
        <v>2750</v>
      </c>
    </row>
    <row r="108" spans="1:58" ht="12.75">
      <c r="A108" s="29" t="s">
        <v>181</v>
      </c>
      <c r="B108" s="29" t="s">
        <v>182</v>
      </c>
      <c r="C108" s="30"/>
      <c r="D108" s="30"/>
      <c r="E108" s="30"/>
      <c r="F108" s="30"/>
      <c r="G108" s="31"/>
      <c r="H108" s="31"/>
      <c r="I108" s="31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2"/>
      <c r="AT108" s="32"/>
      <c r="AU108" s="30"/>
      <c r="AV108" s="30"/>
      <c r="AW108" s="30"/>
      <c r="AX108" s="30"/>
      <c r="AY108" s="30"/>
      <c r="AZ108" s="30"/>
      <c r="BA108" s="30"/>
      <c r="BB108" s="30"/>
      <c r="BC108" s="30"/>
      <c r="BD108" s="32"/>
      <c r="BE108" s="32"/>
      <c r="BF108" s="28"/>
    </row>
    <row r="109" spans="1:58" ht="12.75">
      <c r="A109" s="29"/>
      <c r="B109" s="29"/>
      <c r="C109" s="30"/>
      <c r="D109" s="30"/>
      <c r="E109" s="30"/>
      <c r="F109" s="30"/>
      <c r="G109" s="31"/>
      <c r="H109" s="31"/>
      <c r="I109" s="31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28"/>
    </row>
    <row r="110" spans="1:58" ht="12.75">
      <c r="A110" s="25" t="s">
        <v>183</v>
      </c>
      <c r="B110" s="26" t="s">
        <v>2</v>
      </c>
      <c r="C110" s="27">
        <f>SUM(C111:C113)</f>
        <v>0</v>
      </c>
      <c r="D110" s="27">
        <f aca="true" t="shared" si="23" ref="D110:AQ110">SUM(D111:D113)</f>
        <v>0</v>
      </c>
      <c r="E110" s="27">
        <f t="shared" si="23"/>
        <v>0</v>
      </c>
      <c r="F110" s="27">
        <f t="shared" si="23"/>
        <v>0</v>
      </c>
      <c r="G110" s="28">
        <f t="shared" si="23"/>
        <v>0</v>
      </c>
      <c r="H110" s="28">
        <f t="shared" si="23"/>
        <v>0</v>
      </c>
      <c r="I110" s="28">
        <f t="shared" si="23"/>
        <v>0</v>
      </c>
      <c r="J110" s="27">
        <f t="shared" si="23"/>
        <v>0</v>
      </c>
      <c r="K110" s="27">
        <f t="shared" si="23"/>
        <v>0</v>
      </c>
      <c r="L110" s="27">
        <f t="shared" si="23"/>
        <v>0</v>
      </c>
      <c r="M110" s="27">
        <f t="shared" si="23"/>
        <v>0</v>
      </c>
      <c r="N110" s="27">
        <f t="shared" si="23"/>
        <v>0</v>
      </c>
      <c r="O110" s="27">
        <f t="shared" si="23"/>
        <v>0</v>
      </c>
      <c r="P110" s="27">
        <f t="shared" si="23"/>
        <v>0</v>
      </c>
      <c r="Q110" s="27">
        <f t="shared" si="23"/>
        <v>0</v>
      </c>
      <c r="R110" s="27">
        <f t="shared" si="23"/>
        <v>0</v>
      </c>
      <c r="S110" s="27">
        <f t="shared" si="23"/>
        <v>0</v>
      </c>
      <c r="T110" s="27">
        <f t="shared" si="23"/>
        <v>0</v>
      </c>
      <c r="U110" s="27">
        <f t="shared" si="23"/>
        <v>0</v>
      </c>
      <c r="V110" s="27">
        <f t="shared" si="23"/>
        <v>0</v>
      </c>
      <c r="W110" s="27">
        <f t="shared" si="23"/>
        <v>0</v>
      </c>
      <c r="X110" s="27">
        <f t="shared" si="23"/>
        <v>0</v>
      </c>
      <c r="Y110" s="27">
        <f t="shared" si="23"/>
        <v>0</v>
      </c>
      <c r="Z110" s="27">
        <f t="shared" si="23"/>
        <v>0</v>
      </c>
      <c r="AA110" s="27">
        <f t="shared" si="23"/>
        <v>0</v>
      </c>
      <c r="AB110" s="27">
        <f t="shared" si="23"/>
        <v>0</v>
      </c>
      <c r="AC110" s="27">
        <f t="shared" si="23"/>
        <v>0</v>
      </c>
      <c r="AD110" s="27">
        <f t="shared" si="23"/>
        <v>0</v>
      </c>
      <c r="AE110" s="27">
        <f t="shared" si="23"/>
        <v>0</v>
      </c>
      <c r="AF110" s="27">
        <f t="shared" si="23"/>
        <v>0</v>
      </c>
      <c r="AG110" s="27">
        <f t="shared" si="23"/>
        <v>0</v>
      </c>
      <c r="AH110" s="27">
        <f t="shared" si="23"/>
        <v>0</v>
      </c>
      <c r="AI110" s="27">
        <f t="shared" si="23"/>
        <v>0</v>
      </c>
      <c r="AJ110" s="27">
        <f t="shared" si="23"/>
        <v>0</v>
      </c>
      <c r="AK110" s="27">
        <f t="shared" si="23"/>
        <v>0</v>
      </c>
      <c r="AL110" s="27">
        <f t="shared" si="23"/>
        <v>0</v>
      </c>
      <c r="AM110" s="27">
        <f t="shared" si="23"/>
        <v>0</v>
      </c>
      <c r="AN110" s="27">
        <f t="shared" si="23"/>
        <v>0</v>
      </c>
      <c r="AO110" s="27">
        <f t="shared" si="23"/>
        <v>0</v>
      </c>
      <c r="AP110" s="27">
        <f t="shared" si="23"/>
        <v>0</v>
      </c>
      <c r="AQ110" s="27">
        <f t="shared" si="23"/>
        <v>0</v>
      </c>
      <c r="AR110" s="27">
        <f aca="true" t="shared" si="24" ref="AR110:BD110">SUM(AR111:AR113)</f>
        <v>0</v>
      </c>
      <c r="AS110" s="27">
        <f t="shared" si="24"/>
        <v>0</v>
      </c>
      <c r="AT110" s="27">
        <f t="shared" si="24"/>
        <v>0</v>
      </c>
      <c r="AU110" s="27">
        <f t="shared" si="24"/>
        <v>0</v>
      </c>
      <c r="AV110" s="27">
        <f t="shared" si="24"/>
        <v>0</v>
      </c>
      <c r="AW110" s="27">
        <f t="shared" si="24"/>
        <v>0</v>
      </c>
      <c r="AX110" s="27">
        <f t="shared" si="24"/>
        <v>0</v>
      </c>
      <c r="AY110" s="27">
        <f t="shared" si="24"/>
        <v>0</v>
      </c>
      <c r="AZ110" s="27">
        <f t="shared" si="24"/>
        <v>0</v>
      </c>
      <c r="BA110" s="27">
        <f t="shared" si="24"/>
        <v>0</v>
      </c>
      <c r="BB110" s="27">
        <f t="shared" si="24"/>
        <v>0</v>
      </c>
      <c r="BC110" s="27">
        <f t="shared" si="24"/>
        <v>0</v>
      </c>
      <c r="BD110" s="27">
        <f t="shared" si="24"/>
        <v>0</v>
      </c>
      <c r="BE110" s="27">
        <v>0</v>
      </c>
      <c r="BF110" s="28">
        <f>SUM(C110:BE110)</f>
        <v>0</v>
      </c>
    </row>
    <row r="111" spans="1:58" ht="12.75">
      <c r="A111" s="29" t="s">
        <v>184</v>
      </c>
      <c r="B111" s="29" t="s">
        <v>185</v>
      </c>
      <c r="C111" s="30"/>
      <c r="D111" s="30"/>
      <c r="E111" s="30"/>
      <c r="F111" s="30"/>
      <c r="G111" s="31"/>
      <c r="H111" s="31"/>
      <c r="I111" s="3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2"/>
      <c r="AT111" s="32"/>
      <c r="AU111" s="30"/>
      <c r="AV111" s="30"/>
      <c r="AW111" s="30"/>
      <c r="AX111" s="30"/>
      <c r="AY111" s="30"/>
      <c r="AZ111" s="30"/>
      <c r="BA111" s="30"/>
      <c r="BB111" s="30"/>
      <c r="BC111" s="30"/>
      <c r="BD111" s="32"/>
      <c r="BE111" s="32"/>
      <c r="BF111" s="28"/>
    </row>
    <row r="112" spans="1:58" ht="12.75">
      <c r="A112" s="29" t="s">
        <v>186</v>
      </c>
      <c r="B112" s="29" t="s">
        <v>187</v>
      </c>
      <c r="C112" s="30"/>
      <c r="D112" s="30"/>
      <c r="E112" s="30"/>
      <c r="F112" s="30"/>
      <c r="G112" s="31"/>
      <c r="H112" s="31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2"/>
      <c r="AT112" s="32"/>
      <c r="AU112" s="30"/>
      <c r="AV112" s="30"/>
      <c r="AW112" s="30"/>
      <c r="AX112" s="30"/>
      <c r="AY112" s="30"/>
      <c r="AZ112" s="30"/>
      <c r="BA112" s="30"/>
      <c r="BB112" s="30"/>
      <c r="BC112" s="30"/>
      <c r="BD112" s="32"/>
      <c r="BE112" s="32"/>
      <c r="BF112" s="28"/>
    </row>
    <row r="113" spans="1:58" ht="12.75">
      <c r="A113" s="29" t="s">
        <v>188</v>
      </c>
      <c r="B113" s="29" t="s">
        <v>189</v>
      </c>
      <c r="C113" s="30"/>
      <c r="D113" s="30"/>
      <c r="E113" s="30"/>
      <c r="F113" s="30"/>
      <c r="G113" s="31"/>
      <c r="H113" s="31"/>
      <c r="I113" s="31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2"/>
      <c r="AT113" s="32"/>
      <c r="AU113" s="30"/>
      <c r="AV113" s="30"/>
      <c r="AW113" s="30"/>
      <c r="AX113" s="30"/>
      <c r="AY113" s="30"/>
      <c r="AZ113" s="30"/>
      <c r="BA113" s="30"/>
      <c r="BB113" s="30"/>
      <c r="BC113" s="30"/>
      <c r="BD113" s="32"/>
      <c r="BE113" s="32"/>
      <c r="BF113" s="28"/>
    </row>
    <row r="114" spans="1:58" ht="12.75">
      <c r="A114" s="29"/>
      <c r="B114" s="29"/>
      <c r="C114" s="30"/>
      <c r="D114" s="30"/>
      <c r="E114" s="30"/>
      <c r="F114" s="30"/>
      <c r="G114" s="31"/>
      <c r="H114" s="31"/>
      <c r="I114" s="3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28"/>
    </row>
    <row r="115" spans="1:58" ht="12.75">
      <c r="A115" s="25" t="s">
        <v>190</v>
      </c>
      <c r="B115" s="26" t="s">
        <v>2</v>
      </c>
      <c r="C115" s="27">
        <f>SUM(C116:C163)</f>
        <v>4273</v>
      </c>
      <c r="D115" s="27">
        <f aca="true" t="shared" si="25" ref="D115:AQ115">SUM(D116:D163)</f>
        <v>3342</v>
      </c>
      <c r="E115" s="27">
        <f t="shared" si="25"/>
        <v>12450</v>
      </c>
      <c r="F115" s="27">
        <f t="shared" si="25"/>
        <v>353</v>
      </c>
      <c r="G115" s="28">
        <f t="shared" si="25"/>
        <v>99327</v>
      </c>
      <c r="H115" s="28">
        <f t="shared" si="25"/>
        <v>3064</v>
      </c>
      <c r="I115" s="28">
        <f t="shared" si="25"/>
        <v>8458</v>
      </c>
      <c r="J115" s="27">
        <f t="shared" si="25"/>
        <v>24638</v>
      </c>
      <c r="K115" s="27">
        <f t="shared" si="25"/>
        <v>9382</v>
      </c>
      <c r="L115" s="27">
        <f t="shared" si="25"/>
        <v>10925</v>
      </c>
      <c r="M115" s="27">
        <f t="shared" si="25"/>
        <v>1277</v>
      </c>
      <c r="N115" s="27">
        <f t="shared" si="25"/>
        <v>50813</v>
      </c>
      <c r="O115" s="27">
        <f t="shared" si="25"/>
        <v>7168</v>
      </c>
      <c r="P115" s="27">
        <f t="shared" si="25"/>
        <v>23784</v>
      </c>
      <c r="Q115" s="27">
        <f t="shared" si="25"/>
        <v>610</v>
      </c>
      <c r="R115" s="27">
        <f t="shared" si="25"/>
        <v>4834</v>
      </c>
      <c r="S115" s="27">
        <f t="shared" si="25"/>
        <v>16892</v>
      </c>
      <c r="T115" s="27">
        <f t="shared" si="25"/>
        <v>18384</v>
      </c>
      <c r="U115" s="27">
        <f t="shared" si="25"/>
        <v>20976</v>
      </c>
      <c r="V115" s="27">
        <f t="shared" si="25"/>
        <v>38944</v>
      </c>
      <c r="W115" s="27">
        <f t="shared" si="25"/>
        <v>17217</v>
      </c>
      <c r="X115" s="27">
        <f t="shared" si="25"/>
        <v>7782</v>
      </c>
      <c r="Y115" s="27">
        <f t="shared" si="25"/>
        <v>28848</v>
      </c>
      <c r="Z115" s="27">
        <f t="shared" si="25"/>
        <v>17436</v>
      </c>
      <c r="AA115" s="27">
        <f t="shared" si="25"/>
        <v>11894</v>
      </c>
      <c r="AB115" s="27">
        <f t="shared" si="25"/>
        <v>42033</v>
      </c>
      <c r="AC115" s="27">
        <f t="shared" si="25"/>
        <v>23687</v>
      </c>
      <c r="AD115" s="27">
        <f t="shared" si="25"/>
        <v>11892</v>
      </c>
      <c r="AE115" s="27">
        <f t="shared" si="25"/>
        <v>80511</v>
      </c>
      <c r="AF115" s="27">
        <f t="shared" si="25"/>
        <v>32255</v>
      </c>
      <c r="AG115" s="27">
        <f t="shared" si="25"/>
        <v>9759</v>
      </c>
      <c r="AH115" s="27">
        <f t="shared" si="25"/>
        <v>15733</v>
      </c>
      <c r="AI115" s="27">
        <f t="shared" si="25"/>
        <v>5355</v>
      </c>
      <c r="AJ115" s="27">
        <f t="shared" si="25"/>
        <v>48963</v>
      </c>
      <c r="AK115" s="27">
        <f t="shared" si="25"/>
        <v>85253</v>
      </c>
      <c r="AL115" s="27">
        <f t="shared" si="25"/>
        <v>55993</v>
      </c>
      <c r="AM115" s="27">
        <f t="shared" si="25"/>
        <v>42238</v>
      </c>
      <c r="AN115" s="27">
        <f t="shared" si="25"/>
        <v>14913</v>
      </c>
      <c r="AO115" s="27">
        <f t="shared" si="25"/>
        <v>2744</v>
      </c>
      <c r="AP115" s="27">
        <f t="shared" si="25"/>
        <v>23444</v>
      </c>
      <c r="AQ115" s="27">
        <f t="shared" si="25"/>
        <v>29000</v>
      </c>
      <c r="AR115" s="27">
        <f aca="true" t="shared" si="26" ref="AR115:BD115">SUM(AR116:AR163)</f>
        <v>59458</v>
      </c>
      <c r="AS115" s="27">
        <f t="shared" si="26"/>
        <v>33602</v>
      </c>
      <c r="AT115" s="27">
        <f t="shared" si="26"/>
        <v>8231</v>
      </c>
      <c r="AU115" s="27">
        <f t="shared" si="26"/>
        <v>25795</v>
      </c>
      <c r="AV115" s="27">
        <f t="shared" si="26"/>
        <v>29269</v>
      </c>
      <c r="AW115" s="27">
        <f t="shared" si="26"/>
        <v>18348</v>
      </c>
      <c r="AX115" s="27">
        <f t="shared" si="26"/>
        <v>75929</v>
      </c>
      <c r="AY115" s="27">
        <f t="shared" si="26"/>
        <v>5203</v>
      </c>
      <c r="AZ115" s="27">
        <f t="shared" si="26"/>
        <v>20547</v>
      </c>
      <c r="BA115" s="27">
        <f t="shared" si="26"/>
        <v>106408</v>
      </c>
      <c r="BB115" s="27">
        <f t="shared" si="26"/>
        <v>56275</v>
      </c>
      <c r="BC115" s="27">
        <f t="shared" si="26"/>
        <v>17423</v>
      </c>
      <c r="BD115" s="27">
        <f t="shared" si="26"/>
        <v>33645</v>
      </c>
      <c r="BE115" s="27">
        <v>8664</v>
      </c>
      <c r="BF115" s="28">
        <f>SUM(C115:BE115)</f>
        <v>1465641</v>
      </c>
    </row>
    <row r="116" spans="1:58" ht="12.75">
      <c r="A116" s="29" t="s">
        <v>191</v>
      </c>
      <c r="B116" s="29" t="s">
        <v>192</v>
      </c>
      <c r="C116" s="30"/>
      <c r="D116" s="30"/>
      <c r="E116" s="30"/>
      <c r="F116" s="30"/>
      <c r="G116" s="31"/>
      <c r="H116" s="31"/>
      <c r="I116" s="31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2"/>
      <c r="AT116" s="32"/>
      <c r="AU116" s="30"/>
      <c r="AV116" s="30"/>
      <c r="AW116" s="30"/>
      <c r="AX116" s="30"/>
      <c r="AY116" s="30"/>
      <c r="AZ116" s="30"/>
      <c r="BA116" s="30"/>
      <c r="BB116" s="30"/>
      <c r="BC116" s="30"/>
      <c r="BD116" s="32"/>
      <c r="BE116" s="32"/>
      <c r="BF116" s="28"/>
    </row>
    <row r="117" spans="1:58" ht="12.75">
      <c r="A117" s="29" t="s">
        <v>193</v>
      </c>
      <c r="B117" s="29" t="s">
        <v>194</v>
      </c>
      <c r="C117" s="30"/>
      <c r="D117" s="30">
        <v>1</v>
      </c>
      <c r="E117" s="30"/>
      <c r="F117" s="30">
        <v>23</v>
      </c>
      <c r="G117" s="31">
        <v>33</v>
      </c>
      <c r="H117" s="31">
        <v>19</v>
      </c>
      <c r="I117" s="31">
        <v>31</v>
      </c>
      <c r="J117" s="30">
        <v>15</v>
      </c>
      <c r="K117" s="30">
        <v>38</v>
      </c>
      <c r="L117" s="30">
        <v>58</v>
      </c>
      <c r="M117" s="30">
        <v>50</v>
      </c>
      <c r="N117" s="30">
        <v>37</v>
      </c>
      <c r="O117" s="30">
        <v>6</v>
      </c>
      <c r="P117" s="30">
        <v>13</v>
      </c>
      <c r="Q117" s="30"/>
      <c r="R117" s="30">
        <v>5</v>
      </c>
      <c r="S117" s="30"/>
      <c r="T117" s="30">
        <v>14</v>
      </c>
      <c r="U117" s="30">
        <v>9</v>
      </c>
      <c r="V117" s="30"/>
      <c r="W117" s="30">
        <v>7</v>
      </c>
      <c r="X117" s="30">
        <v>88</v>
      </c>
      <c r="Y117" s="30">
        <v>18</v>
      </c>
      <c r="Z117" s="30">
        <v>12</v>
      </c>
      <c r="AA117" s="30">
        <v>30</v>
      </c>
      <c r="AB117" s="30">
        <v>1</v>
      </c>
      <c r="AC117" s="30">
        <v>26</v>
      </c>
      <c r="AD117" s="30">
        <v>25</v>
      </c>
      <c r="AE117" s="30">
        <v>12</v>
      </c>
      <c r="AF117" s="30">
        <v>19</v>
      </c>
      <c r="AG117" s="30">
        <v>3</v>
      </c>
      <c r="AH117" s="30">
        <v>9</v>
      </c>
      <c r="AI117" s="30"/>
      <c r="AJ117" s="30"/>
      <c r="AK117" s="30"/>
      <c r="AL117" s="30"/>
      <c r="AM117" s="30">
        <v>7</v>
      </c>
      <c r="AN117" s="30">
        <v>12</v>
      </c>
      <c r="AO117" s="30">
        <v>15</v>
      </c>
      <c r="AP117" s="30">
        <v>16</v>
      </c>
      <c r="AQ117" s="30"/>
      <c r="AR117" s="30">
        <v>8</v>
      </c>
      <c r="AS117" s="32">
        <v>20</v>
      </c>
      <c r="AT117" s="32">
        <v>5</v>
      </c>
      <c r="AU117" s="30">
        <v>3</v>
      </c>
      <c r="AV117" s="30">
        <v>26</v>
      </c>
      <c r="AW117" s="30">
        <v>29</v>
      </c>
      <c r="AX117" s="30">
        <v>17</v>
      </c>
      <c r="AY117" s="30">
        <v>21</v>
      </c>
      <c r="AZ117" s="30">
        <v>26</v>
      </c>
      <c r="BA117" s="30">
        <v>3</v>
      </c>
      <c r="BB117" s="30">
        <v>12</v>
      </c>
      <c r="BC117" s="30">
        <v>21</v>
      </c>
      <c r="BD117" s="32">
        <v>4</v>
      </c>
      <c r="BE117" s="32">
        <v>31</v>
      </c>
      <c r="BF117" s="28">
        <f>SUM(C117:BE117)</f>
        <v>878</v>
      </c>
    </row>
    <row r="118" spans="1:58" ht="12.75">
      <c r="A118" s="29" t="s">
        <v>195</v>
      </c>
      <c r="B118" s="29" t="s">
        <v>196</v>
      </c>
      <c r="C118" s="30"/>
      <c r="D118" s="30"/>
      <c r="E118" s="30"/>
      <c r="F118" s="30"/>
      <c r="G118" s="31">
        <v>2</v>
      </c>
      <c r="H118" s="31"/>
      <c r="I118" s="3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>
        <v>2</v>
      </c>
      <c r="AB118" s="30"/>
      <c r="AC118" s="30"/>
      <c r="AD118" s="30">
        <v>2</v>
      </c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>
        <v>2</v>
      </c>
      <c r="AP118" s="30">
        <v>2</v>
      </c>
      <c r="AQ118" s="30"/>
      <c r="AR118" s="30">
        <v>2</v>
      </c>
      <c r="AS118" s="32"/>
      <c r="AT118" s="32"/>
      <c r="AU118" s="30"/>
      <c r="AV118" s="30"/>
      <c r="AW118" s="30">
        <v>125</v>
      </c>
      <c r="AX118" s="30"/>
      <c r="AY118" s="30"/>
      <c r="AZ118" s="30"/>
      <c r="BA118" s="30"/>
      <c r="BB118" s="30"/>
      <c r="BC118" s="30"/>
      <c r="BD118" s="32"/>
      <c r="BE118" s="32"/>
      <c r="BF118" s="28">
        <f>SUM(C118:BE118)</f>
        <v>137</v>
      </c>
    </row>
    <row r="119" spans="1:58" ht="12.75">
      <c r="A119" s="29" t="s">
        <v>197</v>
      </c>
      <c r="B119" s="29" t="s">
        <v>198</v>
      </c>
      <c r="C119" s="30">
        <v>147</v>
      </c>
      <c r="D119" s="30">
        <v>585</v>
      </c>
      <c r="E119" s="30">
        <v>129</v>
      </c>
      <c r="F119" s="30">
        <v>33</v>
      </c>
      <c r="G119" s="31">
        <v>1042</v>
      </c>
      <c r="H119" s="31">
        <v>116</v>
      </c>
      <c r="I119" s="31">
        <v>102</v>
      </c>
      <c r="J119" s="30">
        <v>84</v>
      </c>
      <c r="K119" s="30">
        <v>791</v>
      </c>
      <c r="L119" s="30">
        <v>177</v>
      </c>
      <c r="M119" s="30">
        <v>61</v>
      </c>
      <c r="N119" s="30">
        <v>117</v>
      </c>
      <c r="O119" s="30">
        <v>35</v>
      </c>
      <c r="P119" s="30">
        <v>19</v>
      </c>
      <c r="Q119" s="30">
        <v>24</v>
      </c>
      <c r="R119" s="30">
        <v>428</v>
      </c>
      <c r="S119" s="30">
        <v>63</v>
      </c>
      <c r="T119" s="30">
        <v>58</v>
      </c>
      <c r="U119" s="30">
        <v>55</v>
      </c>
      <c r="V119" s="30">
        <v>57</v>
      </c>
      <c r="W119" s="30"/>
      <c r="X119" s="30">
        <v>330</v>
      </c>
      <c r="Y119" s="30">
        <v>26</v>
      </c>
      <c r="Z119" s="30">
        <v>30</v>
      </c>
      <c r="AA119" s="30">
        <v>204</v>
      </c>
      <c r="AB119" s="30">
        <v>9</v>
      </c>
      <c r="AC119" s="30">
        <v>241</v>
      </c>
      <c r="AD119" s="30">
        <v>1569</v>
      </c>
      <c r="AE119" s="30">
        <v>134</v>
      </c>
      <c r="AF119" s="30">
        <v>132</v>
      </c>
      <c r="AG119" s="30">
        <v>629</v>
      </c>
      <c r="AH119" s="30">
        <v>105</v>
      </c>
      <c r="AI119" s="30"/>
      <c r="AJ119" s="30">
        <v>58</v>
      </c>
      <c r="AK119" s="30"/>
      <c r="AL119" s="30"/>
      <c r="AM119" s="30"/>
      <c r="AN119" s="30">
        <v>6</v>
      </c>
      <c r="AO119" s="30">
        <v>151</v>
      </c>
      <c r="AP119" s="30">
        <v>137</v>
      </c>
      <c r="AQ119" s="30"/>
      <c r="AR119" s="30">
        <v>168</v>
      </c>
      <c r="AS119" s="32">
        <v>35</v>
      </c>
      <c r="AT119" s="32">
        <v>376</v>
      </c>
      <c r="AU119" s="30">
        <v>88</v>
      </c>
      <c r="AV119" s="30">
        <v>73</v>
      </c>
      <c r="AW119" s="30">
        <v>750</v>
      </c>
      <c r="AX119" s="30">
        <v>8</v>
      </c>
      <c r="AY119" s="30">
        <v>2</v>
      </c>
      <c r="AZ119" s="30">
        <v>1692</v>
      </c>
      <c r="BA119" s="30">
        <v>5</v>
      </c>
      <c r="BB119" s="30">
        <v>12</v>
      </c>
      <c r="BC119" s="30">
        <v>1016</v>
      </c>
      <c r="BD119" s="32">
        <v>14</v>
      </c>
      <c r="BE119" s="32">
        <v>602</v>
      </c>
      <c r="BF119" s="28">
        <f>SUM(C119:BE119)</f>
        <v>12725</v>
      </c>
    </row>
    <row r="120" spans="1:58" ht="12.75">
      <c r="A120" s="29" t="s">
        <v>199</v>
      </c>
      <c r="B120" s="29" t="s">
        <v>200</v>
      </c>
      <c r="C120" s="30"/>
      <c r="D120" s="30"/>
      <c r="E120" s="30"/>
      <c r="F120" s="30"/>
      <c r="G120" s="31"/>
      <c r="H120" s="31"/>
      <c r="I120" s="31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2"/>
      <c r="AT120" s="32"/>
      <c r="AU120" s="30"/>
      <c r="AV120" s="30"/>
      <c r="AW120" s="30"/>
      <c r="AX120" s="30"/>
      <c r="AY120" s="30"/>
      <c r="AZ120" s="30"/>
      <c r="BA120" s="30"/>
      <c r="BB120" s="30"/>
      <c r="BC120" s="30"/>
      <c r="BD120" s="32"/>
      <c r="BE120" s="32"/>
      <c r="BF120" s="28"/>
    </row>
    <row r="121" spans="1:58" ht="12.75">
      <c r="A121" s="29" t="s">
        <v>201</v>
      </c>
      <c r="B121" s="29" t="s">
        <v>202</v>
      </c>
      <c r="C121" s="30"/>
      <c r="D121" s="30"/>
      <c r="E121" s="30"/>
      <c r="F121" s="30"/>
      <c r="G121" s="31"/>
      <c r="H121" s="31">
        <v>1</v>
      </c>
      <c r="I121" s="3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2"/>
      <c r="AT121" s="32"/>
      <c r="AU121" s="30"/>
      <c r="AV121" s="30"/>
      <c r="AW121" s="30"/>
      <c r="AX121" s="30"/>
      <c r="AY121" s="30"/>
      <c r="AZ121" s="30"/>
      <c r="BA121" s="30"/>
      <c r="BB121" s="30"/>
      <c r="BC121" s="30"/>
      <c r="BD121" s="32"/>
      <c r="BE121" s="32"/>
      <c r="BF121" s="28">
        <f>SUM(C121:BE121)</f>
        <v>1</v>
      </c>
    </row>
    <row r="122" spans="1:58" ht="12.75">
      <c r="A122" s="29" t="s">
        <v>203</v>
      </c>
      <c r="B122" s="29" t="s">
        <v>204</v>
      </c>
      <c r="C122" s="30"/>
      <c r="D122" s="30"/>
      <c r="E122" s="30"/>
      <c r="F122" s="30"/>
      <c r="G122" s="31"/>
      <c r="H122" s="31"/>
      <c r="I122" s="3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2"/>
      <c r="AT122" s="32"/>
      <c r="AU122" s="30"/>
      <c r="AV122" s="30"/>
      <c r="AW122" s="30"/>
      <c r="AX122" s="30"/>
      <c r="AY122" s="30"/>
      <c r="AZ122" s="30"/>
      <c r="BA122" s="30"/>
      <c r="BB122" s="30"/>
      <c r="BC122" s="30"/>
      <c r="BD122" s="32"/>
      <c r="BE122" s="32"/>
      <c r="BF122" s="28"/>
    </row>
    <row r="123" spans="1:58" ht="12.75">
      <c r="A123" s="29" t="s">
        <v>205</v>
      </c>
      <c r="B123" s="29" t="s">
        <v>206</v>
      </c>
      <c r="C123" s="30"/>
      <c r="D123" s="30"/>
      <c r="E123" s="30"/>
      <c r="F123" s="30"/>
      <c r="G123" s="31"/>
      <c r="H123" s="31"/>
      <c r="I123" s="31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2"/>
      <c r="AT123" s="32"/>
      <c r="AU123" s="30"/>
      <c r="AV123" s="30"/>
      <c r="AW123" s="30"/>
      <c r="AX123" s="30"/>
      <c r="AY123" s="30"/>
      <c r="AZ123" s="30"/>
      <c r="BA123" s="30"/>
      <c r="BB123" s="30"/>
      <c r="BC123" s="30"/>
      <c r="BD123" s="32"/>
      <c r="BE123" s="32"/>
      <c r="BF123" s="28"/>
    </row>
    <row r="124" spans="1:58" ht="12.75">
      <c r="A124" s="29" t="s">
        <v>207</v>
      </c>
      <c r="B124" s="29" t="s">
        <v>208</v>
      </c>
      <c r="C124" s="30"/>
      <c r="D124" s="30"/>
      <c r="E124" s="30"/>
      <c r="F124" s="30"/>
      <c r="G124" s="31"/>
      <c r="H124" s="31"/>
      <c r="I124" s="31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2"/>
      <c r="AT124" s="32"/>
      <c r="AU124" s="30"/>
      <c r="AV124" s="30"/>
      <c r="AW124" s="30"/>
      <c r="AX124" s="30"/>
      <c r="AY124" s="30"/>
      <c r="AZ124" s="30"/>
      <c r="BA124" s="30"/>
      <c r="BB124" s="30"/>
      <c r="BC124" s="30"/>
      <c r="BD124" s="32"/>
      <c r="BE124" s="32"/>
      <c r="BF124" s="28"/>
    </row>
    <row r="125" spans="1:58" ht="12.75">
      <c r="A125" s="29" t="s">
        <v>209</v>
      </c>
      <c r="B125" s="29" t="s">
        <v>210</v>
      </c>
      <c r="C125" s="30"/>
      <c r="D125" s="30"/>
      <c r="E125" s="30"/>
      <c r="F125" s="30"/>
      <c r="G125" s="31"/>
      <c r="H125" s="31"/>
      <c r="I125" s="31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2"/>
      <c r="AT125" s="32"/>
      <c r="AU125" s="30"/>
      <c r="AV125" s="30"/>
      <c r="AW125" s="30"/>
      <c r="AX125" s="30"/>
      <c r="AY125" s="30"/>
      <c r="AZ125" s="30"/>
      <c r="BA125" s="30"/>
      <c r="BB125" s="30"/>
      <c r="BC125" s="30"/>
      <c r="BD125" s="32"/>
      <c r="BE125" s="32"/>
      <c r="BF125" s="28"/>
    </row>
    <row r="126" spans="1:58" ht="12.75">
      <c r="A126" s="29" t="s">
        <v>211</v>
      </c>
      <c r="B126" s="29" t="s">
        <v>212</v>
      </c>
      <c r="C126" s="30"/>
      <c r="D126" s="30"/>
      <c r="E126" s="30"/>
      <c r="F126" s="30"/>
      <c r="G126" s="31"/>
      <c r="H126" s="31"/>
      <c r="I126" s="31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2"/>
      <c r="AT126" s="32"/>
      <c r="AU126" s="30"/>
      <c r="AV126" s="30"/>
      <c r="AW126" s="30"/>
      <c r="AX126" s="30"/>
      <c r="AY126" s="30"/>
      <c r="AZ126" s="30"/>
      <c r="BA126" s="30"/>
      <c r="BB126" s="30"/>
      <c r="BC126" s="30"/>
      <c r="BD126" s="32"/>
      <c r="BE126" s="32"/>
      <c r="BF126" s="28"/>
    </row>
    <row r="127" spans="1:58" ht="12.75">
      <c r="A127" s="29" t="s">
        <v>213</v>
      </c>
      <c r="B127" s="29" t="s">
        <v>214</v>
      </c>
      <c r="C127" s="30"/>
      <c r="D127" s="30"/>
      <c r="E127" s="30"/>
      <c r="F127" s="30"/>
      <c r="G127" s="31"/>
      <c r="H127" s="31"/>
      <c r="I127" s="31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2"/>
      <c r="AT127" s="32"/>
      <c r="AU127" s="30"/>
      <c r="AV127" s="30"/>
      <c r="AW127" s="30"/>
      <c r="AX127" s="30"/>
      <c r="AY127" s="30"/>
      <c r="AZ127" s="30"/>
      <c r="BA127" s="30"/>
      <c r="BB127" s="30"/>
      <c r="BC127" s="30"/>
      <c r="BD127" s="32"/>
      <c r="BE127" s="32"/>
      <c r="BF127" s="28"/>
    </row>
    <row r="128" spans="1:58" ht="12.75">
      <c r="A128" s="29" t="s">
        <v>215</v>
      </c>
      <c r="B128" s="29" t="s">
        <v>216</v>
      </c>
      <c r="C128" s="30"/>
      <c r="D128" s="30"/>
      <c r="E128" s="30"/>
      <c r="F128" s="30"/>
      <c r="G128" s="31"/>
      <c r="H128" s="31"/>
      <c r="I128" s="31"/>
      <c r="J128" s="30"/>
      <c r="K128" s="30">
        <v>1</v>
      </c>
      <c r="L128" s="30">
        <v>4</v>
      </c>
      <c r="M128" s="30"/>
      <c r="N128" s="30"/>
      <c r="O128" s="30"/>
      <c r="P128" s="30"/>
      <c r="Q128" s="30"/>
      <c r="R128" s="30">
        <v>11</v>
      </c>
      <c r="S128" s="30"/>
      <c r="T128" s="30"/>
      <c r="U128" s="30">
        <v>7</v>
      </c>
      <c r="V128" s="30"/>
      <c r="W128" s="30"/>
      <c r="X128" s="30">
        <v>3</v>
      </c>
      <c r="Y128" s="30"/>
      <c r="Z128" s="30"/>
      <c r="AA128" s="30"/>
      <c r="AB128" s="30"/>
      <c r="AC128" s="30"/>
      <c r="AD128" s="30"/>
      <c r="AE128" s="30">
        <v>2</v>
      </c>
      <c r="AF128" s="30"/>
      <c r="AG128" s="30">
        <v>4</v>
      </c>
      <c r="AH128" s="30">
        <v>1</v>
      </c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2"/>
      <c r="AT128" s="32"/>
      <c r="AU128" s="30"/>
      <c r="AV128" s="30"/>
      <c r="AW128" s="30"/>
      <c r="AX128" s="30"/>
      <c r="AY128" s="30"/>
      <c r="AZ128" s="30"/>
      <c r="BA128" s="30"/>
      <c r="BB128" s="30">
        <v>1</v>
      </c>
      <c r="BC128" s="30">
        <v>2</v>
      </c>
      <c r="BD128" s="32"/>
      <c r="BE128" s="32"/>
      <c r="BF128" s="28">
        <f>SUM(C128:BE128)</f>
        <v>36</v>
      </c>
    </row>
    <row r="129" spans="1:58" ht="12.75">
      <c r="A129" s="29" t="s">
        <v>217</v>
      </c>
      <c r="B129" s="29" t="s">
        <v>218</v>
      </c>
      <c r="C129" s="30"/>
      <c r="D129" s="30"/>
      <c r="E129" s="30"/>
      <c r="F129" s="30"/>
      <c r="G129" s="31"/>
      <c r="H129" s="31"/>
      <c r="I129" s="3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2"/>
      <c r="AT129" s="32"/>
      <c r="AU129" s="30"/>
      <c r="AV129" s="30"/>
      <c r="AW129" s="30"/>
      <c r="AX129" s="30"/>
      <c r="AY129" s="30"/>
      <c r="AZ129" s="30"/>
      <c r="BA129" s="30"/>
      <c r="BB129" s="30"/>
      <c r="BC129" s="30"/>
      <c r="BD129" s="32"/>
      <c r="BE129" s="32"/>
      <c r="BF129" s="28"/>
    </row>
    <row r="130" spans="1:58" ht="12.75">
      <c r="A130" s="29" t="s">
        <v>219</v>
      </c>
      <c r="B130" s="29" t="s">
        <v>220</v>
      </c>
      <c r="C130" s="30"/>
      <c r="D130" s="30"/>
      <c r="E130" s="30"/>
      <c r="F130" s="30"/>
      <c r="G130" s="31"/>
      <c r="H130" s="31"/>
      <c r="I130" s="31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2"/>
      <c r="AT130" s="32"/>
      <c r="AU130" s="30"/>
      <c r="AV130" s="30"/>
      <c r="AW130" s="30"/>
      <c r="AX130" s="30"/>
      <c r="AY130" s="30"/>
      <c r="AZ130" s="30"/>
      <c r="BA130" s="30"/>
      <c r="BB130" s="30"/>
      <c r="BC130" s="30"/>
      <c r="BD130" s="32"/>
      <c r="BE130" s="32"/>
      <c r="BF130" s="28"/>
    </row>
    <row r="131" spans="1:58" ht="12.75">
      <c r="A131" s="29" t="s">
        <v>221</v>
      </c>
      <c r="B131" s="29" t="s">
        <v>222</v>
      </c>
      <c r="C131" s="30"/>
      <c r="D131" s="30"/>
      <c r="E131" s="30"/>
      <c r="F131" s="30"/>
      <c r="G131" s="31"/>
      <c r="H131" s="31"/>
      <c r="I131" s="31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2"/>
      <c r="AT131" s="32"/>
      <c r="AU131" s="30"/>
      <c r="AV131" s="30"/>
      <c r="AW131" s="30"/>
      <c r="AX131" s="30"/>
      <c r="AY131" s="30"/>
      <c r="AZ131" s="30"/>
      <c r="BA131" s="30"/>
      <c r="BB131" s="30"/>
      <c r="BC131" s="30"/>
      <c r="BD131" s="32"/>
      <c r="BE131" s="32"/>
      <c r="BF131" s="28"/>
    </row>
    <row r="132" spans="1:58" ht="12.75">
      <c r="A132" s="29" t="s">
        <v>223</v>
      </c>
      <c r="B132" s="29" t="s">
        <v>224</v>
      </c>
      <c r="C132" s="30"/>
      <c r="D132" s="30"/>
      <c r="E132" s="30"/>
      <c r="F132" s="30"/>
      <c r="G132" s="31"/>
      <c r="H132" s="31"/>
      <c r="I132" s="31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2"/>
      <c r="AT132" s="32"/>
      <c r="AU132" s="30"/>
      <c r="AV132" s="30"/>
      <c r="AW132" s="30"/>
      <c r="AX132" s="30"/>
      <c r="AY132" s="30"/>
      <c r="AZ132" s="30"/>
      <c r="BA132" s="30"/>
      <c r="BB132" s="30"/>
      <c r="BC132" s="30"/>
      <c r="BD132" s="32"/>
      <c r="BE132" s="32"/>
      <c r="BF132" s="28"/>
    </row>
    <row r="133" spans="1:58" ht="12.75">
      <c r="A133" s="29" t="s">
        <v>225</v>
      </c>
      <c r="B133" s="29" t="s">
        <v>226</v>
      </c>
      <c r="C133" s="30"/>
      <c r="D133" s="30"/>
      <c r="E133" s="30"/>
      <c r="F133" s="30"/>
      <c r="G133" s="31"/>
      <c r="H133" s="31"/>
      <c r="I133" s="31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2"/>
      <c r="AT133" s="32"/>
      <c r="AU133" s="30"/>
      <c r="AV133" s="30"/>
      <c r="AW133" s="30"/>
      <c r="AX133" s="30"/>
      <c r="AY133" s="30"/>
      <c r="AZ133" s="30"/>
      <c r="BA133" s="30"/>
      <c r="BB133" s="30"/>
      <c r="BC133" s="30"/>
      <c r="BD133" s="32"/>
      <c r="BE133" s="32"/>
      <c r="BF133" s="28"/>
    </row>
    <row r="134" spans="1:58" ht="12.75">
      <c r="A134" s="29" t="s">
        <v>227</v>
      </c>
      <c r="B134" s="29" t="s">
        <v>228</v>
      </c>
      <c r="C134" s="30"/>
      <c r="D134" s="30"/>
      <c r="E134" s="30"/>
      <c r="F134" s="30"/>
      <c r="G134" s="31"/>
      <c r="H134" s="31"/>
      <c r="I134" s="31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2"/>
      <c r="AT134" s="32"/>
      <c r="AU134" s="30"/>
      <c r="AV134" s="30"/>
      <c r="AW134" s="30"/>
      <c r="AX134" s="30"/>
      <c r="AY134" s="30"/>
      <c r="AZ134" s="30"/>
      <c r="BA134" s="30"/>
      <c r="BB134" s="30"/>
      <c r="BC134" s="30"/>
      <c r="BD134" s="32"/>
      <c r="BE134" s="32"/>
      <c r="BF134" s="28"/>
    </row>
    <row r="135" spans="1:58" ht="12.75">
      <c r="A135" s="29" t="s">
        <v>229</v>
      </c>
      <c r="B135" s="29" t="s">
        <v>230</v>
      </c>
      <c r="C135" s="30">
        <v>516</v>
      </c>
      <c r="D135" s="30">
        <v>356</v>
      </c>
      <c r="E135" s="30">
        <v>16</v>
      </c>
      <c r="F135" s="30">
        <v>20</v>
      </c>
      <c r="G135" s="31">
        <v>645</v>
      </c>
      <c r="H135" s="31">
        <v>15</v>
      </c>
      <c r="I135" s="31">
        <v>44</v>
      </c>
      <c r="J135" s="30">
        <v>99</v>
      </c>
      <c r="K135" s="30">
        <v>108</v>
      </c>
      <c r="L135" s="30">
        <v>74</v>
      </c>
      <c r="M135" s="30">
        <v>40</v>
      </c>
      <c r="N135" s="30">
        <v>152</v>
      </c>
      <c r="O135" s="30">
        <v>115</v>
      </c>
      <c r="P135" s="30">
        <v>509</v>
      </c>
      <c r="Q135" s="30">
        <v>5</v>
      </c>
      <c r="R135" s="30">
        <v>14</v>
      </c>
      <c r="S135" s="30">
        <v>134</v>
      </c>
      <c r="T135" s="30">
        <v>149</v>
      </c>
      <c r="U135" s="30">
        <v>340</v>
      </c>
      <c r="V135" s="30">
        <v>143</v>
      </c>
      <c r="W135" s="30">
        <v>115</v>
      </c>
      <c r="X135" s="30">
        <v>13</v>
      </c>
      <c r="Y135" s="30">
        <v>70</v>
      </c>
      <c r="Z135" s="30">
        <v>222</v>
      </c>
      <c r="AA135" s="30">
        <v>277</v>
      </c>
      <c r="AB135" s="30">
        <v>104</v>
      </c>
      <c r="AC135" s="30">
        <v>72</v>
      </c>
      <c r="AD135" s="30">
        <v>13</v>
      </c>
      <c r="AE135" s="30">
        <v>123</v>
      </c>
      <c r="AF135" s="30">
        <v>1207</v>
      </c>
      <c r="AG135" s="30">
        <v>54</v>
      </c>
      <c r="AH135" s="30">
        <v>247</v>
      </c>
      <c r="AI135" s="30">
        <v>103</v>
      </c>
      <c r="AJ135" s="30">
        <v>23</v>
      </c>
      <c r="AK135" s="30">
        <v>188</v>
      </c>
      <c r="AL135" s="30">
        <v>758</v>
      </c>
      <c r="AM135" s="30">
        <v>340</v>
      </c>
      <c r="AN135" s="30">
        <v>166</v>
      </c>
      <c r="AO135" s="30">
        <v>152</v>
      </c>
      <c r="AP135" s="30">
        <v>151</v>
      </c>
      <c r="AQ135" s="30"/>
      <c r="AR135" s="30">
        <v>296</v>
      </c>
      <c r="AS135" s="32">
        <v>484</v>
      </c>
      <c r="AT135" s="32">
        <v>40</v>
      </c>
      <c r="AU135" s="30">
        <v>154</v>
      </c>
      <c r="AV135" s="30">
        <v>98</v>
      </c>
      <c r="AW135" s="30">
        <v>245</v>
      </c>
      <c r="AX135" s="30">
        <v>571</v>
      </c>
      <c r="AY135" s="30">
        <v>350</v>
      </c>
      <c r="AZ135" s="30">
        <v>1</v>
      </c>
      <c r="BA135" s="30">
        <v>663</v>
      </c>
      <c r="BB135" s="30">
        <v>344</v>
      </c>
      <c r="BC135" s="30">
        <v>54</v>
      </c>
      <c r="BD135" s="32">
        <v>134</v>
      </c>
      <c r="BE135" s="32">
        <v>73</v>
      </c>
      <c r="BF135" s="28">
        <f aca="true" t="shared" si="27" ref="BF135:BF189">SUM(C135:BE135)</f>
        <v>11399</v>
      </c>
    </row>
    <row r="136" spans="1:58" ht="12.75">
      <c r="A136" s="29" t="s">
        <v>231</v>
      </c>
      <c r="B136" s="29" t="s">
        <v>232</v>
      </c>
      <c r="C136" s="30">
        <v>6</v>
      </c>
      <c r="D136" s="30">
        <v>28</v>
      </c>
      <c r="E136" s="30">
        <v>111</v>
      </c>
      <c r="F136" s="30"/>
      <c r="G136" s="31">
        <v>1216</v>
      </c>
      <c r="H136" s="31"/>
      <c r="I136" s="31"/>
      <c r="J136" s="30">
        <v>1000</v>
      </c>
      <c r="K136" s="30">
        <v>26</v>
      </c>
      <c r="L136" s="30">
        <v>6</v>
      </c>
      <c r="M136" s="30">
        <v>46</v>
      </c>
      <c r="N136" s="30"/>
      <c r="O136" s="30"/>
      <c r="P136" s="30">
        <v>75</v>
      </c>
      <c r="Q136" s="30"/>
      <c r="R136" s="30"/>
      <c r="S136" s="30">
        <v>275</v>
      </c>
      <c r="T136" s="30">
        <v>175</v>
      </c>
      <c r="U136" s="30"/>
      <c r="V136" s="30">
        <v>450</v>
      </c>
      <c r="W136" s="30">
        <v>202</v>
      </c>
      <c r="X136" s="30">
        <v>522</v>
      </c>
      <c r="Y136" s="30">
        <v>1400</v>
      </c>
      <c r="Z136" s="30"/>
      <c r="AA136" s="30"/>
      <c r="AB136" s="30">
        <v>75</v>
      </c>
      <c r="AC136" s="30">
        <v>29</v>
      </c>
      <c r="AD136" s="30">
        <v>2</v>
      </c>
      <c r="AE136" s="30">
        <v>1104</v>
      </c>
      <c r="AF136" s="30">
        <v>325</v>
      </c>
      <c r="AG136" s="30">
        <v>50</v>
      </c>
      <c r="AH136" s="30">
        <v>63</v>
      </c>
      <c r="AI136" s="30">
        <v>25</v>
      </c>
      <c r="AJ136" s="30">
        <v>950</v>
      </c>
      <c r="AK136" s="30">
        <v>1200</v>
      </c>
      <c r="AL136" s="30">
        <v>59</v>
      </c>
      <c r="AM136" s="30"/>
      <c r="AN136" s="30"/>
      <c r="AO136" s="30">
        <v>6</v>
      </c>
      <c r="AP136" s="30">
        <v>179</v>
      </c>
      <c r="AQ136" s="30">
        <v>325</v>
      </c>
      <c r="AR136" s="30">
        <v>375</v>
      </c>
      <c r="AS136" s="32">
        <v>175</v>
      </c>
      <c r="AT136" s="32"/>
      <c r="AU136" s="30">
        <v>50</v>
      </c>
      <c r="AV136" s="30"/>
      <c r="AW136" s="30">
        <v>52</v>
      </c>
      <c r="AX136" s="30">
        <v>900</v>
      </c>
      <c r="AY136" s="30"/>
      <c r="AZ136" s="30"/>
      <c r="BA136" s="30">
        <v>18</v>
      </c>
      <c r="BB136" s="30">
        <v>150</v>
      </c>
      <c r="BC136" s="30"/>
      <c r="BD136" s="32"/>
      <c r="BE136" s="32">
        <v>1</v>
      </c>
      <c r="BF136" s="28">
        <f t="shared" si="27"/>
        <v>11651</v>
      </c>
    </row>
    <row r="137" spans="1:58" ht="12.75">
      <c r="A137" s="29" t="s">
        <v>233</v>
      </c>
      <c r="B137" s="29" t="s">
        <v>234</v>
      </c>
      <c r="C137" s="30"/>
      <c r="D137" s="30">
        <v>1</v>
      </c>
      <c r="E137" s="30"/>
      <c r="F137" s="30"/>
      <c r="G137" s="31"/>
      <c r="H137" s="31"/>
      <c r="I137" s="31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2"/>
      <c r="AT137" s="32"/>
      <c r="AU137" s="30"/>
      <c r="AV137" s="30"/>
      <c r="AW137" s="30"/>
      <c r="AX137" s="30"/>
      <c r="AY137" s="30"/>
      <c r="AZ137" s="30"/>
      <c r="BA137" s="30"/>
      <c r="BB137" s="30"/>
      <c r="BC137" s="30"/>
      <c r="BD137" s="32"/>
      <c r="BE137" s="32"/>
      <c r="BF137" s="28">
        <f t="shared" si="27"/>
        <v>1</v>
      </c>
    </row>
    <row r="138" spans="1:58" ht="12.75">
      <c r="A138" s="29" t="s">
        <v>235</v>
      </c>
      <c r="B138" s="29" t="s">
        <v>236</v>
      </c>
      <c r="C138" s="30"/>
      <c r="D138" s="30">
        <v>19</v>
      </c>
      <c r="E138" s="30"/>
      <c r="F138" s="30">
        <v>4</v>
      </c>
      <c r="G138" s="31">
        <v>25</v>
      </c>
      <c r="H138" s="31">
        <v>13</v>
      </c>
      <c r="I138" s="31">
        <v>57</v>
      </c>
      <c r="J138" s="30">
        <v>2</v>
      </c>
      <c r="K138" s="30">
        <v>33</v>
      </c>
      <c r="L138" s="30">
        <v>14</v>
      </c>
      <c r="M138" s="30">
        <v>5</v>
      </c>
      <c r="N138" s="30">
        <v>10</v>
      </c>
      <c r="O138" s="30">
        <v>10</v>
      </c>
      <c r="P138" s="30">
        <v>15</v>
      </c>
      <c r="Q138" s="30"/>
      <c r="R138" s="30">
        <v>14</v>
      </c>
      <c r="S138" s="30">
        <v>3</v>
      </c>
      <c r="T138" s="30">
        <v>4</v>
      </c>
      <c r="U138" s="30">
        <v>7</v>
      </c>
      <c r="V138" s="30">
        <v>3</v>
      </c>
      <c r="W138" s="30"/>
      <c r="X138" s="30">
        <v>10</v>
      </c>
      <c r="Y138" s="30">
        <v>12</v>
      </c>
      <c r="Z138" s="30">
        <v>2</v>
      </c>
      <c r="AA138" s="30">
        <v>5</v>
      </c>
      <c r="AB138" s="30">
        <v>3</v>
      </c>
      <c r="AC138" s="30">
        <v>3</v>
      </c>
      <c r="AD138" s="30">
        <v>1</v>
      </c>
      <c r="AE138" s="30">
        <v>3</v>
      </c>
      <c r="AF138" s="30">
        <v>10</v>
      </c>
      <c r="AG138" s="30">
        <v>5</v>
      </c>
      <c r="AH138" s="30">
        <v>5</v>
      </c>
      <c r="AI138" s="30"/>
      <c r="AJ138" s="30"/>
      <c r="AK138" s="30"/>
      <c r="AL138" s="30"/>
      <c r="AM138" s="30">
        <v>3</v>
      </c>
      <c r="AN138" s="30"/>
      <c r="AO138" s="30"/>
      <c r="AP138" s="30">
        <v>3</v>
      </c>
      <c r="AQ138" s="30"/>
      <c r="AR138" s="30">
        <v>1</v>
      </c>
      <c r="AS138" s="32">
        <v>5</v>
      </c>
      <c r="AT138" s="32">
        <v>8</v>
      </c>
      <c r="AU138" s="30">
        <v>2</v>
      </c>
      <c r="AV138" s="30"/>
      <c r="AW138" s="30">
        <v>6</v>
      </c>
      <c r="AX138" s="30"/>
      <c r="AY138" s="30">
        <v>1</v>
      </c>
      <c r="AZ138" s="30">
        <v>9</v>
      </c>
      <c r="BA138" s="30">
        <v>2</v>
      </c>
      <c r="BB138" s="30">
        <v>4</v>
      </c>
      <c r="BC138" s="30">
        <v>3</v>
      </c>
      <c r="BD138" s="32">
        <v>3</v>
      </c>
      <c r="BE138" s="32">
        <v>1</v>
      </c>
      <c r="BF138" s="28">
        <f t="shared" si="27"/>
        <v>348</v>
      </c>
    </row>
    <row r="139" spans="1:58" ht="12.75">
      <c r="A139" s="29" t="s">
        <v>237</v>
      </c>
      <c r="B139" s="29" t="s">
        <v>238</v>
      </c>
      <c r="C139" s="30">
        <v>347</v>
      </c>
      <c r="D139" s="30"/>
      <c r="E139" s="30">
        <v>104</v>
      </c>
      <c r="F139" s="30">
        <v>25</v>
      </c>
      <c r="G139" s="31">
        <v>611</v>
      </c>
      <c r="H139" s="31">
        <v>37</v>
      </c>
      <c r="I139" s="31">
        <v>533</v>
      </c>
      <c r="J139" s="30">
        <v>814</v>
      </c>
      <c r="K139" s="30">
        <v>1420</v>
      </c>
      <c r="L139" s="30">
        <v>559</v>
      </c>
      <c r="M139" s="30">
        <v>11</v>
      </c>
      <c r="N139" s="30">
        <v>889</v>
      </c>
      <c r="O139" s="30">
        <v>158</v>
      </c>
      <c r="P139" s="30">
        <v>2619</v>
      </c>
      <c r="Q139" s="30">
        <v>230</v>
      </c>
      <c r="R139" s="30">
        <v>971</v>
      </c>
      <c r="S139" s="30">
        <v>1437</v>
      </c>
      <c r="T139" s="30">
        <v>1686</v>
      </c>
      <c r="U139" s="30">
        <v>1899</v>
      </c>
      <c r="V139" s="30">
        <v>731</v>
      </c>
      <c r="W139" s="30">
        <v>619</v>
      </c>
      <c r="X139" s="30">
        <v>761</v>
      </c>
      <c r="Y139" s="30">
        <v>438</v>
      </c>
      <c r="Z139" s="30">
        <v>1430</v>
      </c>
      <c r="AA139" s="30">
        <v>1708</v>
      </c>
      <c r="AB139" s="30">
        <v>642</v>
      </c>
      <c r="AC139" s="30">
        <v>2774</v>
      </c>
      <c r="AD139" s="30">
        <v>3160</v>
      </c>
      <c r="AE139" s="30">
        <v>2332</v>
      </c>
      <c r="AF139" s="30">
        <v>1165</v>
      </c>
      <c r="AG139" s="30">
        <v>1938</v>
      </c>
      <c r="AH139" s="30">
        <v>1461</v>
      </c>
      <c r="AI139" s="30">
        <v>98</v>
      </c>
      <c r="AJ139" s="30">
        <v>732</v>
      </c>
      <c r="AK139" s="30">
        <v>506</v>
      </c>
      <c r="AL139" s="30">
        <v>435</v>
      </c>
      <c r="AM139" s="30">
        <v>1079</v>
      </c>
      <c r="AN139" s="30">
        <v>2234</v>
      </c>
      <c r="AO139" s="30">
        <v>70</v>
      </c>
      <c r="AP139" s="30">
        <v>3221</v>
      </c>
      <c r="AQ139" s="30">
        <v>4575</v>
      </c>
      <c r="AR139" s="30">
        <v>1569</v>
      </c>
      <c r="AS139" s="32">
        <v>1075</v>
      </c>
      <c r="AT139" s="32">
        <v>1191</v>
      </c>
      <c r="AU139" s="30">
        <v>868</v>
      </c>
      <c r="AV139" s="30">
        <v>6216</v>
      </c>
      <c r="AW139" s="30">
        <v>4194</v>
      </c>
      <c r="AX139" s="30">
        <v>1435</v>
      </c>
      <c r="AY139" s="30">
        <v>1059</v>
      </c>
      <c r="AZ139" s="30">
        <v>4749</v>
      </c>
      <c r="BA139" s="30">
        <v>1151</v>
      </c>
      <c r="BB139" s="30">
        <v>3379</v>
      </c>
      <c r="BC139" s="30">
        <v>1390</v>
      </c>
      <c r="BD139" s="32">
        <v>677</v>
      </c>
      <c r="BE139" s="32">
        <v>2613</v>
      </c>
      <c r="BF139" s="28">
        <f t="shared" si="27"/>
        <v>78025</v>
      </c>
    </row>
    <row r="140" spans="1:58" ht="12.75">
      <c r="A140" s="29" t="s">
        <v>239</v>
      </c>
      <c r="B140" s="29" t="s">
        <v>240</v>
      </c>
      <c r="C140" s="30">
        <v>4</v>
      </c>
      <c r="D140" s="30">
        <v>70</v>
      </c>
      <c r="E140" s="30">
        <v>797</v>
      </c>
      <c r="F140" s="30">
        <v>19</v>
      </c>
      <c r="G140" s="31">
        <v>976</v>
      </c>
      <c r="H140" s="31">
        <v>2395</v>
      </c>
      <c r="I140" s="31">
        <v>2900</v>
      </c>
      <c r="J140" s="30"/>
      <c r="K140" s="30">
        <v>1550</v>
      </c>
      <c r="L140" s="30">
        <v>591</v>
      </c>
      <c r="M140" s="30">
        <v>1</v>
      </c>
      <c r="N140" s="30">
        <v>381</v>
      </c>
      <c r="O140" s="30">
        <v>100</v>
      </c>
      <c r="P140" s="30">
        <v>275</v>
      </c>
      <c r="Q140" s="30"/>
      <c r="R140" s="30">
        <v>1194</v>
      </c>
      <c r="S140" s="30">
        <v>1833</v>
      </c>
      <c r="T140" s="30">
        <v>1550</v>
      </c>
      <c r="U140" s="30">
        <v>5586</v>
      </c>
      <c r="V140" s="30">
        <v>500</v>
      </c>
      <c r="W140" s="30">
        <v>3308</v>
      </c>
      <c r="X140" s="30">
        <v>3691</v>
      </c>
      <c r="Y140" s="30">
        <v>100</v>
      </c>
      <c r="Z140" s="30">
        <v>850</v>
      </c>
      <c r="AA140" s="30">
        <v>4425</v>
      </c>
      <c r="AB140" s="30">
        <v>382</v>
      </c>
      <c r="AC140" s="30">
        <v>3003</v>
      </c>
      <c r="AD140" s="30">
        <v>4350</v>
      </c>
      <c r="AE140" s="30">
        <v>5150</v>
      </c>
      <c r="AF140" s="30">
        <v>1150</v>
      </c>
      <c r="AG140" s="30">
        <v>3280</v>
      </c>
      <c r="AH140" s="30">
        <v>1975</v>
      </c>
      <c r="AI140" s="30">
        <v>45</v>
      </c>
      <c r="AJ140" s="30">
        <v>3300</v>
      </c>
      <c r="AK140" s="30">
        <v>721</v>
      </c>
      <c r="AL140" s="30"/>
      <c r="AM140" s="30">
        <v>925</v>
      </c>
      <c r="AN140" s="30">
        <v>2800</v>
      </c>
      <c r="AO140" s="30">
        <v>2</v>
      </c>
      <c r="AP140" s="30">
        <v>2340</v>
      </c>
      <c r="AQ140" s="30">
        <v>6575</v>
      </c>
      <c r="AR140" s="30">
        <v>3975</v>
      </c>
      <c r="AS140" s="32">
        <v>1145</v>
      </c>
      <c r="AT140" s="32">
        <v>4904</v>
      </c>
      <c r="AU140" s="30">
        <v>935</v>
      </c>
      <c r="AV140" s="30">
        <v>4675</v>
      </c>
      <c r="AW140" s="30">
        <v>4028</v>
      </c>
      <c r="AX140" s="30">
        <v>1525</v>
      </c>
      <c r="AY140" s="30">
        <v>93</v>
      </c>
      <c r="AZ140" s="30">
        <v>9800</v>
      </c>
      <c r="BA140" s="30">
        <v>625</v>
      </c>
      <c r="BB140" s="30">
        <v>3375</v>
      </c>
      <c r="BC140" s="30">
        <v>6875</v>
      </c>
      <c r="BD140" s="32">
        <v>625</v>
      </c>
      <c r="BE140" s="32">
        <v>1800</v>
      </c>
      <c r="BF140" s="28">
        <f t="shared" si="27"/>
        <v>113474</v>
      </c>
    </row>
    <row r="141" spans="1:58" ht="12.75">
      <c r="A141" s="29" t="s">
        <v>241</v>
      </c>
      <c r="B141" s="29" t="s">
        <v>242</v>
      </c>
      <c r="C141" s="30"/>
      <c r="D141" s="30"/>
      <c r="E141" s="30"/>
      <c r="F141" s="30"/>
      <c r="G141" s="31"/>
      <c r="H141" s="31"/>
      <c r="I141" s="31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2"/>
      <c r="AT141" s="32"/>
      <c r="AU141" s="30"/>
      <c r="AV141" s="30"/>
      <c r="AW141" s="30"/>
      <c r="AX141" s="30"/>
      <c r="AY141" s="30"/>
      <c r="AZ141" s="30"/>
      <c r="BA141" s="30"/>
      <c r="BB141" s="30"/>
      <c r="BC141" s="30"/>
      <c r="BD141" s="32"/>
      <c r="BE141" s="32"/>
      <c r="BF141" s="28"/>
    </row>
    <row r="142" spans="1:58" ht="12.75">
      <c r="A142" s="29" t="s">
        <v>243</v>
      </c>
      <c r="B142" s="29" t="s">
        <v>244</v>
      </c>
      <c r="C142" s="30"/>
      <c r="D142" s="30"/>
      <c r="E142" s="30"/>
      <c r="F142" s="30"/>
      <c r="G142" s="31"/>
      <c r="H142" s="31"/>
      <c r="I142" s="31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2"/>
      <c r="AT142" s="32"/>
      <c r="AU142" s="30"/>
      <c r="AV142" s="30"/>
      <c r="AW142" s="30"/>
      <c r="AX142" s="30"/>
      <c r="AY142" s="30"/>
      <c r="AZ142" s="30"/>
      <c r="BA142" s="30"/>
      <c r="BB142" s="30"/>
      <c r="BC142" s="30"/>
      <c r="BD142" s="32"/>
      <c r="BE142" s="32"/>
      <c r="BF142" s="28"/>
    </row>
    <row r="143" spans="1:58" ht="12.75">
      <c r="A143" s="29" t="s">
        <v>245</v>
      </c>
      <c r="B143" s="29" t="s">
        <v>246</v>
      </c>
      <c r="C143" s="30"/>
      <c r="D143" s="30"/>
      <c r="E143" s="30"/>
      <c r="F143" s="30"/>
      <c r="G143" s="31"/>
      <c r="H143" s="31"/>
      <c r="I143" s="31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2"/>
      <c r="AT143" s="32"/>
      <c r="AU143" s="30"/>
      <c r="AV143" s="30"/>
      <c r="AW143" s="30"/>
      <c r="AX143" s="30"/>
      <c r="AY143" s="30"/>
      <c r="AZ143" s="30"/>
      <c r="BA143" s="30">
        <v>15</v>
      </c>
      <c r="BB143" s="30"/>
      <c r="BC143" s="30"/>
      <c r="BD143" s="32"/>
      <c r="BE143" s="32"/>
      <c r="BF143" s="28">
        <f t="shared" si="27"/>
        <v>15</v>
      </c>
    </row>
    <row r="144" spans="1:58" ht="12.75">
      <c r="A144" s="29" t="s">
        <v>247</v>
      </c>
      <c r="B144" s="29" t="s">
        <v>248</v>
      </c>
      <c r="C144" s="30"/>
      <c r="D144" s="30"/>
      <c r="E144" s="30"/>
      <c r="F144" s="30"/>
      <c r="G144" s="31"/>
      <c r="H144" s="31"/>
      <c r="I144" s="31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2</v>
      </c>
      <c r="Z144" s="30"/>
      <c r="AA144" s="30"/>
      <c r="AB144" s="30">
        <v>3</v>
      </c>
      <c r="AC144" s="30"/>
      <c r="AD144" s="30"/>
      <c r="AE144" s="30"/>
      <c r="AF144" s="30"/>
      <c r="AG144" s="30"/>
      <c r="AH144" s="30"/>
      <c r="AI144" s="30"/>
      <c r="AJ144" s="30">
        <v>27</v>
      </c>
      <c r="AK144" s="30"/>
      <c r="AL144" s="30"/>
      <c r="AM144" s="30"/>
      <c r="AN144" s="30"/>
      <c r="AO144" s="30">
        <v>38</v>
      </c>
      <c r="AP144" s="30"/>
      <c r="AQ144" s="30"/>
      <c r="AR144" s="30"/>
      <c r="AS144" s="32"/>
      <c r="AT144" s="32"/>
      <c r="AU144" s="30">
        <v>3000</v>
      </c>
      <c r="AV144" s="30"/>
      <c r="AW144" s="30"/>
      <c r="AX144" s="30"/>
      <c r="AY144" s="30"/>
      <c r="AZ144" s="30"/>
      <c r="BA144" s="30"/>
      <c r="BB144" s="30"/>
      <c r="BC144" s="30">
        <v>1</v>
      </c>
      <c r="BD144" s="32"/>
      <c r="BE144" s="32"/>
      <c r="BF144" s="28">
        <f t="shared" si="27"/>
        <v>3071</v>
      </c>
    </row>
    <row r="145" spans="1:58" ht="12.75">
      <c r="A145" s="29" t="s">
        <v>249</v>
      </c>
      <c r="B145" s="29" t="s">
        <v>250</v>
      </c>
      <c r="C145" s="30">
        <v>1168</v>
      </c>
      <c r="D145" s="30">
        <v>121</v>
      </c>
      <c r="E145" s="30">
        <v>26</v>
      </c>
      <c r="F145" s="30">
        <v>103</v>
      </c>
      <c r="G145" s="31">
        <v>1824</v>
      </c>
      <c r="H145" s="31">
        <v>60</v>
      </c>
      <c r="I145" s="31">
        <v>176</v>
      </c>
      <c r="J145" s="30">
        <v>6</v>
      </c>
      <c r="K145" s="30">
        <v>377</v>
      </c>
      <c r="L145" s="30">
        <v>168</v>
      </c>
      <c r="M145" s="30">
        <v>71</v>
      </c>
      <c r="N145" s="30">
        <v>166</v>
      </c>
      <c r="O145" s="30">
        <v>675</v>
      </c>
      <c r="P145" s="30">
        <v>244</v>
      </c>
      <c r="Q145" s="30">
        <v>7</v>
      </c>
      <c r="R145" s="30">
        <v>107</v>
      </c>
      <c r="S145" s="30">
        <v>770</v>
      </c>
      <c r="T145" s="30">
        <v>180</v>
      </c>
      <c r="U145" s="30">
        <v>116</v>
      </c>
      <c r="V145" s="30">
        <v>478</v>
      </c>
      <c r="W145" s="30">
        <v>620</v>
      </c>
      <c r="X145" s="30">
        <v>41</v>
      </c>
      <c r="Y145" s="30">
        <v>564</v>
      </c>
      <c r="Z145" s="30">
        <v>824</v>
      </c>
      <c r="AA145" s="30">
        <v>53</v>
      </c>
      <c r="AB145" s="30">
        <v>176</v>
      </c>
      <c r="AC145" s="30">
        <v>243</v>
      </c>
      <c r="AD145" s="30">
        <v>18</v>
      </c>
      <c r="AE145" s="30">
        <v>380</v>
      </c>
      <c r="AF145" s="30">
        <v>804</v>
      </c>
      <c r="AG145" s="30">
        <v>155</v>
      </c>
      <c r="AH145" s="30">
        <v>118</v>
      </c>
      <c r="AI145" s="30">
        <v>210</v>
      </c>
      <c r="AJ145" s="30">
        <v>632</v>
      </c>
      <c r="AK145" s="30">
        <v>702</v>
      </c>
      <c r="AL145" s="30">
        <v>826</v>
      </c>
      <c r="AM145" s="30">
        <v>1400</v>
      </c>
      <c r="AN145" s="30">
        <v>726</v>
      </c>
      <c r="AO145" s="30"/>
      <c r="AP145" s="30">
        <v>223</v>
      </c>
      <c r="AQ145" s="30"/>
      <c r="AR145" s="30">
        <v>152</v>
      </c>
      <c r="AS145" s="32">
        <v>317</v>
      </c>
      <c r="AT145" s="32">
        <v>50</v>
      </c>
      <c r="AU145" s="30">
        <v>4800</v>
      </c>
      <c r="AV145" s="30">
        <v>28</v>
      </c>
      <c r="AW145" s="30">
        <v>19</v>
      </c>
      <c r="AX145" s="30">
        <v>10000</v>
      </c>
      <c r="AY145" s="30">
        <v>123</v>
      </c>
      <c r="AZ145" s="30"/>
      <c r="BA145" s="30">
        <v>950</v>
      </c>
      <c r="BB145" s="30">
        <v>491</v>
      </c>
      <c r="BC145" s="30">
        <v>197</v>
      </c>
      <c r="BD145" s="32">
        <v>276</v>
      </c>
      <c r="BE145" s="32">
        <v>35</v>
      </c>
      <c r="BF145" s="28">
        <f t="shared" si="27"/>
        <v>32996</v>
      </c>
    </row>
    <row r="146" spans="1:58" ht="12.75">
      <c r="A146" s="29" t="s">
        <v>251</v>
      </c>
      <c r="B146" s="29" t="s">
        <v>252</v>
      </c>
      <c r="C146" s="30">
        <v>1</v>
      </c>
      <c r="D146" s="30">
        <v>9</v>
      </c>
      <c r="E146" s="30"/>
      <c r="F146" s="30">
        <v>2</v>
      </c>
      <c r="G146" s="31">
        <v>12</v>
      </c>
      <c r="H146" s="31">
        <v>12</v>
      </c>
      <c r="I146" s="31">
        <v>6</v>
      </c>
      <c r="J146" s="30">
        <v>6</v>
      </c>
      <c r="K146" s="30">
        <v>2</v>
      </c>
      <c r="L146" s="30">
        <v>1</v>
      </c>
      <c r="M146" s="30">
        <v>4</v>
      </c>
      <c r="N146" s="30">
        <v>47</v>
      </c>
      <c r="O146" s="30">
        <v>2</v>
      </c>
      <c r="P146" s="30"/>
      <c r="Q146" s="30"/>
      <c r="R146" s="30"/>
      <c r="S146" s="30">
        <v>22</v>
      </c>
      <c r="T146" s="30">
        <v>3</v>
      </c>
      <c r="U146" s="30"/>
      <c r="V146" s="30">
        <v>2</v>
      </c>
      <c r="W146" s="30"/>
      <c r="X146" s="30">
        <v>1</v>
      </c>
      <c r="Y146" s="30"/>
      <c r="Z146" s="30"/>
      <c r="AA146" s="30">
        <v>5</v>
      </c>
      <c r="AB146" s="30">
        <v>14</v>
      </c>
      <c r="AC146" s="30"/>
      <c r="AD146" s="30"/>
      <c r="AE146" s="30">
        <v>3</v>
      </c>
      <c r="AF146" s="30">
        <v>2</v>
      </c>
      <c r="AG146" s="30">
        <v>24</v>
      </c>
      <c r="AH146" s="30">
        <v>47</v>
      </c>
      <c r="AI146" s="30"/>
      <c r="AJ146" s="30">
        <v>106</v>
      </c>
      <c r="AK146" s="30">
        <v>48</v>
      </c>
      <c r="AL146" s="30"/>
      <c r="AM146" s="30">
        <v>14</v>
      </c>
      <c r="AN146" s="30"/>
      <c r="AO146" s="30"/>
      <c r="AP146" s="30">
        <v>20</v>
      </c>
      <c r="AQ146" s="30"/>
      <c r="AR146" s="30"/>
      <c r="AS146" s="32">
        <v>12</v>
      </c>
      <c r="AT146" s="32">
        <v>2</v>
      </c>
      <c r="AU146" s="30">
        <v>10</v>
      </c>
      <c r="AV146" s="30">
        <v>7</v>
      </c>
      <c r="AW146" s="30">
        <v>3</v>
      </c>
      <c r="AX146" s="30">
        <v>40</v>
      </c>
      <c r="AY146" s="30">
        <v>2</v>
      </c>
      <c r="AZ146" s="30">
        <v>6</v>
      </c>
      <c r="BA146" s="30">
        <v>385</v>
      </c>
      <c r="BB146" s="30">
        <v>3</v>
      </c>
      <c r="BC146" s="30">
        <v>4</v>
      </c>
      <c r="BD146" s="32">
        <v>72</v>
      </c>
      <c r="BE146" s="32">
        <v>19</v>
      </c>
      <c r="BF146" s="28">
        <f t="shared" si="27"/>
        <v>980</v>
      </c>
    </row>
    <row r="147" spans="1:58" ht="12.75">
      <c r="A147" s="29" t="s">
        <v>253</v>
      </c>
      <c r="B147" s="29" t="s">
        <v>254</v>
      </c>
      <c r="C147" s="30"/>
      <c r="D147" s="30">
        <v>18</v>
      </c>
      <c r="E147" s="30"/>
      <c r="F147" s="30"/>
      <c r="G147" s="31">
        <v>7</v>
      </c>
      <c r="H147" s="31"/>
      <c r="I147" s="31">
        <v>9</v>
      </c>
      <c r="J147" s="30">
        <v>2</v>
      </c>
      <c r="K147" s="30"/>
      <c r="L147" s="30">
        <v>15</v>
      </c>
      <c r="M147" s="30"/>
      <c r="N147" s="30">
        <v>8</v>
      </c>
      <c r="O147" s="30">
        <v>1</v>
      </c>
      <c r="P147" s="30">
        <v>30</v>
      </c>
      <c r="Q147" s="30"/>
      <c r="R147" s="30"/>
      <c r="S147" s="30">
        <v>42</v>
      </c>
      <c r="T147" s="30"/>
      <c r="U147" s="30"/>
      <c r="V147" s="30"/>
      <c r="W147" s="30">
        <v>6</v>
      </c>
      <c r="X147" s="30"/>
      <c r="Y147" s="30">
        <v>15</v>
      </c>
      <c r="Z147" s="30"/>
      <c r="AA147" s="30"/>
      <c r="AB147" s="30">
        <v>24</v>
      </c>
      <c r="AC147" s="30">
        <v>14</v>
      </c>
      <c r="AD147" s="30"/>
      <c r="AE147" s="30"/>
      <c r="AF147" s="30"/>
      <c r="AG147" s="30">
        <v>3</v>
      </c>
      <c r="AH147" s="30">
        <v>8</v>
      </c>
      <c r="AI147" s="30"/>
      <c r="AJ147" s="30"/>
      <c r="AK147" s="30"/>
      <c r="AL147" s="30"/>
      <c r="AM147" s="30">
        <v>2</v>
      </c>
      <c r="AN147" s="30"/>
      <c r="AO147" s="30"/>
      <c r="AP147" s="30">
        <v>8</v>
      </c>
      <c r="AQ147" s="30"/>
      <c r="AR147" s="30">
        <v>8</v>
      </c>
      <c r="AS147" s="32">
        <v>3</v>
      </c>
      <c r="AT147" s="32">
        <v>3</v>
      </c>
      <c r="AU147" s="30"/>
      <c r="AV147" s="30">
        <v>5</v>
      </c>
      <c r="AW147" s="30">
        <v>2</v>
      </c>
      <c r="AX147" s="30">
        <v>18</v>
      </c>
      <c r="AY147" s="30">
        <v>5</v>
      </c>
      <c r="AZ147" s="30">
        <v>2</v>
      </c>
      <c r="BA147" s="30">
        <v>8</v>
      </c>
      <c r="BB147" s="30"/>
      <c r="BC147" s="30">
        <v>2</v>
      </c>
      <c r="BD147" s="32">
        <v>30</v>
      </c>
      <c r="BE147" s="32">
        <v>1</v>
      </c>
      <c r="BF147" s="28">
        <f t="shared" si="27"/>
        <v>299</v>
      </c>
    </row>
    <row r="148" spans="1:58" ht="12.75">
      <c r="A148" s="29" t="s">
        <v>255</v>
      </c>
      <c r="B148" s="29" t="s">
        <v>256</v>
      </c>
      <c r="C148" s="30"/>
      <c r="D148" s="30"/>
      <c r="E148" s="30"/>
      <c r="F148" s="30"/>
      <c r="G148" s="31"/>
      <c r="H148" s="31"/>
      <c r="I148" s="31"/>
      <c r="J148" s="30">
        <v>1</v>
      </c>
      <c r="K148" s="30"/>
      <c r="L148" s="30">
        <v>3</v>
      </c>
      <c r="M148" s="30"/>
      <c r="N148" s="30">
        <v>1</v>
      </c>
      <c r="O148" s="30">
        <v>1</v>
      </c>
      <c r="P148" s="30">
        <v>1</v>
      </c>
      <c r="Q148" s="30"/>
      <c r="R148" s="30"/>
      <c r="S148" s="30"/>
      <c r="T148" s="30"/>
      <c r="U148" s="30">
        <v>25</v>
      </c>
      <c r="V148" s="30">
        <v>1</v>
      </c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2</v>
      </c>
      <c r="AI148" s="30"/>
      <c r="AJ148" s="30"/>
      <c r="AK148" s="30"/>
      <c r="AL148" s="30">
        <v>1</v>
      </c>
      <c r="AM148" s="30"/>
      <c r="AN148" s="30"/>
      <c r="AO148" s="30"/>
      <c r="AP148" s="30"/>
      <c r="AQ148" s="30">
        <v>25</v>
      </c>
      <c r="AR148" s="30"/>
      <c r="AS148" s="32"/>
      <c r="AT148" s="32"/>
      <c r="AU148" s="30"/>
      <c r="AV148" s="30"/>
      <c r="AW148" s="30"/>
      <c r="AX148" s="30"/>
      <c r="AY148" s="30"/>
      <c r="AZ148" s="30"/>
      <c r="BA148" s="30"/>
      <c r="BB148" s="30"/>
      <c r="BC148" s="30">
        <v>1</v>
      </c>
      <c r="BD148" s="32"/>
      <c r="BE148" s="32"/>
      <c r="BF148" s="28">
        <f t="shared" si="27"/>
        <v>62</v>
      </c>
    </row>
    <row r="149" spans="1:58" ht="12.75">
      <c r="A149" s="29" t="s">
        <v>257</v>
      </c>
      <c r="B149" s="29" t="s">
        <v>258</v>
      </c>
      <c r="C149" s="30">
        <v>55</v>
      </c>
      <c r="D149" s="30">
        <v>43</v>
      </c>
      <c r="E149" s="30">
        <v>6</v>
      </c>
      <c r="F149" s="30">
        <v>2</v>
      </c>
      <c r="G149" s="31">
        <v>115</v>
      </c>
      <c r="H149" s="31"/>
      <c r="I149" s="31">
        <v>13</v>
      </c>
      <c r="J149" s="30"/>
      <c r="K149" s="30">
        <v>8</v>
      </c>
      <c r="L149" s="30">
        <v>98</v>
      </c>
      <c r="M149" s="30">
        <v>9</v>
      </c>
      <c r="N149" s="30">
        <v>4</v>
      </c>
      <c r="O149" s="30">
        <v>5</v>
      </c>
      <c r="P149" s="30">
        <v>2</v>
      </c>
      <c r="Q149" s="30"/>
      <c r="R149" s="30">
        <v>9</v>
      </c>
      <c r="S149" s="30">
        <v>2</v>
      </c>
      <c r="T149" s="30">
        <v>36</v>
      </c>
      <c r="U149" s="30">
        <v>25</v>
      </c>
      <c r="V149" s="30">
        <v>18</v>
      </c>
      <c r="W149" s="30"/>
      <c r="X149" s="30">
        <v>5</v>
      </c>
      <c r="Y149" s="30">
        <v>143</v>
      </c>
      <c r="Z149" s="30"/>
      <c r="AA149" s="30">
        <v>1</v>
      </c>
      <c r="AB149" s="30">
        <v>14</v>
      </c>
      <c r="AC149" s="30">
        <v>106</v>
      </c>
      <c r="AD149" s="30"/>
      <c r="AE149" s="30"/>
      <c r="AF149" s="30">
        <v>36</v>
      </c>
      <c r="AG149" s="30">
        <v>5</v>
      </c>
      <c r="AH149" s="30">
        <v>29</v>
      </c>
      <c r="AI149" s="30">
        <v>1</v>
      </c>
      <c r="AJ149" s="30">
        <v>6</v>
      </c>
      <c r="AK149" s="30">
        <v>125</v>
      </c>
      <c r="AL149" s="30">
        <v>26</v>
      </c>
      <c r="AM149" s="30">
        <v>49</v>
      </c>
      <c r="AN149" s="30">
        <v>1</v>
      </c>
      <c r="AO149" s="30">
        <v>55</v>
      </c>
      <c r="AP149" s="30">
        <v>71</v>
      </c>
      <c r="AQ149" s="30"/>
      <c r="AR149" s="30">
        <v>3</v>
      </c>
      <c r="AS149" s="32">
        <v>11</v>
      </c>
      <c r="AT149" s="32">
        <v>4</v>
      </c>
      <c r="AU149" s="30">
        <v>3</v>
      </c>
      <c r="AV149" s="30"/>
      <c r="AW149" s="30">
        <v>38</v>
      </c>
      <c r="AX149" s="30">
        <v>2</v>
      </c>
      <c r="AY149" s="30"/>
      <c r="AZ149" s="30">
        <v>2</v>
      </c>
      <c r="BA149" s="30">
        <v>67</v>
      </c>
      <c r="BB149" s="30"/>
      <c r="BC149" s="30">
        <v>21</v>
      </c>
      <c r="BD149" s="32"/>
      <c r="BE149" s="32">
        <v>24</v>
      </c>
      <c r="BF149" s="28">
        <f t="shared" si="27"/>
        <v>1298</v>
      </c>
    </row>
    <row r="150" spans="1:58" ht="12.75">
      <c r="A150" s="29" t="s">
        <v>259</v>
      </c>
      <c r="B150" s="29" t="s">
        <v>260</v>
      </c>
      <c r="C150" s="30"/>
      <c r="D150" s="30"/>
      <c r="E150" s="30"/>
      <c r="F150" s="30"/>
      <c r="G150" s="31"/>
      <c r="H150" s="31"/>
      <c r="I150" s="31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2"/>
      <c r="AT150" s="32"/>
      <c r="AU150" s="30"/>
      <c r="AV150" s="30"/>
      <c r="AW150" s="30"/>
      <c r="AX150" s="30"/>
      <c r="AY150" s="30"/>
      <c r="AZ150" s="30"/>
      <c r="BA150" s="30"/>
      <c r="BB150" s="30"/>
      <c r="BC150" s="30"/>
      <c r="BD150" s="32"/>
      <c r="BE150" s="32"/>
      <c r="BF150" s="28"/>
    </row>
    <row r="151" spans="1:58" ht="12.75">
      <c r="A151" s="29" t="s">
        <v>261</v>
      </c>
      <c r="B151" s="29" t="s">
        <v>262</v>
      </c>
      <c r="C151" s="30"/>
      <c r="D151" s="30"/>
      <c r="E151" s="30"/>
      <c r="F151" s="30"/>
      <c r="G151" s="31"/>
      <c r="H151" s="31"/>
      <c r="I151" s="31"/>
      <c r="J151" s="30"/>
      <c r="K151" s="30"/>
      <c r="L151" s="30">
        <v>1</v>
      </c>
      <c r="M151" s="30">
        <v>1</v>
      </c>
      <c r="N151" s="30">
        <v>1</v>
      </c>
      <c r="O151" s="30">
        <v>4</v>
      </c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>
        <v>3</v>
      </c>
      <c r="AC151" s="30"/>
      <c r="AD151" s="30"/>
      <c r="AE151" s="30"/>
      <c r="AF151" s="30"/>
      <c r="AG151" s="30"/>
      <c r="AH151" s="30"/>
      <c r="AI151" s="30"/>
      <c r="AJ151" s="30"/>
      <c r="AK151" s="30">
        <v>1</v>
      </c>
      <c r="AL151" s="30"/>
      <c r="AM151" s="30">
        <v>7</v>
      </c>
      <c r="AN151" s="30"/>
      <c r="AO151" s="30"/>
      <c r="AP151" s="30">
        <v>3</v>
      </c>
      <c r="AQ151" s="30">
        <v>2075</v>
      </c>
      <c r="AR151" s="30"/>
      <c r="AS151" s="32">
        <v>1</v>
      </c>
      <c r="AT151" s="32"/>
      <c r="AU151" s="30"/>
      <c r="AV151" s="30"/>
      <c r="AW151" s="30"/>
      <c r="AX151" s="30"/>
      <c r="AY151" s="30"/>
      <c r="AZ151" s="30"/>
      <c r="BA151" s="30"/>
      <c r="BB151" s="30">
        <v>1</v>
      </c>
      <c r="BC151" s="30"/>
      <c r="BD151" s="32">
        <v>3</v>
      </c>
      <c r="BE151" s="32"/>
      <c r="BF151" s="28">
        <f t="shared" si="27"/>
        <v>2101</v>
      </c>
    </row>
    <row r="152" spans="1:58" ht="12.75">
      <c r="A152" s="29" t="s">
        <v>263</v>
      </c>
      <c r="B152" s="29" t="s">
        <v>264</v>
      </c>
      <c r="C152" s="30"/>
      <c r="D152" s="30"/>
      <c r="E152" s="30"/>
      <c r="F152" s="30"/>
      <c r="G152" s="31"/>
      <c r="H152" s="31"/>
      <c r="I152" s="31"/>
      <c r="J152" s="30"/>
      <c r="K152" s="30"/>
      <c r="L152" s="30">
        <v>1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>
        <v>2</v>
      </c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2">
        <v>2</v>
      </c>
      <c r="AT152" s="32"/>
      <c r="AU152" s="30"/>
      <c r="AV152" s="30"/>
      <c r="AW152" s="30"/>
      <c r="AX152" s="30"/>
      <c r="AY152" s="30"/>
      <c r="AZ152" s="30"/>
      <c r="BA152" s="30"/>
      <c r="BB152" s="30"/>
      <c r="BC152" s="30"/>
      <c r="BD152" s="32"/>
      <c r="BE152" s="32"/>
      <c r="BF152" s="28">
        <f t="shared" si="27"/>
        <v>5</v>
      </c>
    </row>
    <row r="153" spans="1:58" ht="12.75">
      <c r="A153" s="29" t="s">
        <v>265</v>
      </c>
      <c r="B153" s="29" t="s">
        <v>266</v>
      </c>
      <c r="C153" s="30"/>
      <c r="D153" s="30">
        <v>1</v>
      </c>
      <c r="E153" s="30"/>
      <c r="F153" s="30"/>
      <c r="G153" s="31">
        <v>2</v>
      </c>
      <c r="H153" s="31"/>
      <c r="I153" s="31"/>
      <c r="J153" s="30">
        <v>1</v>
      </c>
      <c r="K153" s="30"/>
      <c r="L153" s="30">
        <v>2</v>
      </c>
      <c r="M153" s="30">
        <v>1</v>
      </c>
      <c r="N153" s="30">
        <v>1</v>
      </c>
      <c r="O153" s="30"/>
      <c r="P153" s="30">
        <v>3</v>
      </c>
      <c r="Q153" s="30"/>
      <c r="R153" s="30">
        <v>2</v>
      </c>
      <c r="S153" s="30">
        <v>9</v>
      </c>
      <c r="T153" s="30"/>
      <c r="U153" s="30"/>
      <c r="V153" s="30">
        <v>1</v>
      </c>
      <c r="W153" s="30"/>
      <c r="X153" s="30"/>
      <c r="Y153" s="30">
        <v>4</v>
      </c>
      <c r="Z153" s="30"/>
      <c r="AA153" s="30">
        <v>1</v>
      </c>
      <c r="AB153" s="30">
        <v>4</v>
      </c>
      <c r="AC153" s="30"/>
      <c r="AD153" s="30">
        <v>1</v>
      </c>
      <c r="AE153" s="30">
        <v>1</v>
      </c>
      <c r="AF153" s="30"/>
      <c r="AG153" s="30">
        <v>1</v>
      </c>
      <c r="AH153" s="30"/>
      <c r="AI153" s="30"/>
      <c r="AJ153" s="30">
        <v>2</v>
      </c>
      <c r="AK153" s="30"/>
      <c r="AL153" s="30"/>
      <c r="AM153" s="30">
        <v>4</v>
      </c>
      <c r="AN153" s="30"/>
      <c r="AO153" s="30">
        <v>2</v>
      </c>
      <c r="AP153" s="30">
        <v>2</v>
      </c>
      <c r="AQ153" s="30"/>
      <c r="AR153" s="30"/>
      <c r="AS153" s="32"/>
      <c r="AT153" s="32">
        <v>1</v>
      </c>
      <c r="AU153" s="30">
        <v>1</v>
      </c>
      <c r="AV153" s="30">
        <v>6</v>
      </c>
      <c r="AW153" s="30"/>
      <c r="AX153" s="30">
        <v>1</v>
      </c>
      <c r="AY153" s="30"/>
      <c r="AZ153" s="30"/>
      <c r="BA153" s="30">
        <v>1</v>
      </c>
      <c r="BB153" s="30"/>
      <c r="BC153" s="30"/>
      <c r="BD153" s="32">
        <v>2</v>
      </c>
      <c r="BE153" s="32"/>
      <c r="BF153" s="28">
        <f t="shared" si="27"/>
        <v>57</v>
      </c>
    </row>
    <row r="154" spans="1:58" ht="12.75">
      <c r="A154" s="29" t="s">
        <v>267</v>
      </c>
      <c r="B154" s="29" t="s">
        <v>268</v>
      </c>
      <c r="C154" s="30">
        <v>1</v>
      </c>
      <c r="D154" s="30">
        <v>3</v>
      </c>
      <c r="E154" s="30">
        <v>72</v>
      </c>
      <c r="F154" s="30">
        <v>3</v>
      </c>
      <c r="G154" s="31">
        <v>1412</v>
      </c>
      <c r="H154" s="31">
        <v>22</v>
      </c>
      <c r="I154" s="31">
        <v>145</v>
      </c>
      <c r="J154" s="30">
        <v>125</v>
      </c>
      <c r="K154" s="30">
        <v>2264</v>
      </c>
      <c r="L154" s="30">
        <v>286</v>
      </c>
      <c r="M154" s="30">
        <v>1</v>
      </c>
      <c r="N154" s="30">
        <v>1534</v>
      </c>
      <c r="O154" s="30">
        <v>181</v>
      </c>
      <c r="P154" s="30">
        <v>40</v>
      </c>
      <c r="Q154" s="30">
        <v>82</v>
      </c>
      <c r="R154" s="30">
        <v>67</v>
      </c>
      <c r="S154" s="30">
        <v>905</v>
      </c>
      <c r="T154" s="30">
        <v>389</v>
      </c>
      <c r="U154" s="30">
        <v>1821</v>
      </c>
      <c r="V154" s="30">
        <v>103</v>
      </c>
      <c r="W154" s="30">
        <v>19</v>
      </c>
      <c r="X154" s="30"/>
      <c r="Y154" s="30">
        <v>643</v>
      </c>
      <c r="Z154" s="30">
        <v>1650</v>
      </c>
      <c r="AA154" s="30">
        <v>388</v>
      </c>
      <c r="AB154" s="30">
        <v>450</v>
      </c>
      <c r="AC154" s="30">
        <v>874</v>
      </c>
      <c r="AD154" s="30">
        <v>450</v>
      </c>
      <c r="AE154" s="30">
        <v>173</v>
      </c>
      <c r="AF154" s="30">
        <v>122</v>
      </c>
      <c r="AG154" s="30">
        <v>443</v>
      </c>
      <c r="AH154" s="30">
        <v>312</v>
      </c>
      <c r="AI154" s="30">
        <v>290</v>
      </c>
      <c r="AJ154" s="30">
        <v>76</v>
      </c>
      <c r="AK154" s="30">
        <v>3465</v>
      </c>
      <c r="AL154" s="30">
        <v>7</v>
      </c>
      <c r="AM154" s="30">
        <v>1125</v>
      </c>
      <c r="AN154" s="30">
        <v>35</v>
      </c>
      <c r="AO154" s="30">
        <v>16</v>
      </c>
      <c r="AP154" s="30">
        <v>296</v>
      </c>
      <c r="AQ154" s="30"/>
      <c r="AR154" s="30">
        <v>1300</v>
      </c>
      <c r="AS154" s="32">
        <v>176</v>
      </c>
      <c r="AT154" s="32">
        <v>80</v>
      </c>
      <c r="AU154" s="30">
        <v>796</v>
      </c>
      <c r="AV154" s="30">
        <v>113</v>
      </c>
      <c r="AW154" s="30">
        <v>354</v>
      </c>
      <c r="AX154" s="30">
        <v>2450</v>
      </c>
      <c r="AY154" s="30">
        <v>1109</v>
      </c>
      <c r="AZ154" s="30"/>
      <c r="BA154" s="30">
        <v>892</v>
      </c>
      <c r="BB154" s="30">
        <v>2185</v>
      </c>
      <c r="BC154" s="30">
        <v>138</v>
      </c>
      <c r="BD154" s="32">
        <v>926</v>
      </c>
      <c r="BE154" s="32">
        <v>10</v>
      </c>
      <c r="BF154" s="28">
        <f t="shared" si="27"/>
        <v>30819</v>
      </c>
    </row>
    <row r="155" spans="1:58" ht="12.75">
      <c r="A155" s="29" t="s">
        <v>269</v>
      </c>
      <c r="B155" s="29" t="s">
        <v>270</v>
      </c>
      <c r="C155" s="30"/>
      <c r="D155" s="30"/>
      <c r="E155" s="30"/>
      <c r="F155" s="30"/>
      <c r="G155" s="31"/>
      <c r="H155" s="31"/>
      <c r="I155" s="31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2"/>
      <c r="AT155" s="32"/>
      <c r="AU155" s="30"/>
      <c r="AV155" s="30"/>
      <c r="AW155" s="30"/>
      <c r="AX155" s="30"/>
      <c r="AY155" s="30"/>
      <c r="AZ155" s="30"/>
      <c r="BA155" s="30"/>
      <c r="BB155" s="30"/>
      <c r="BC155" s="30"/>
      <c r="BD155" s="32"/>
      <c r="BE155" s="32"/>
      <c r="BF155" s="28"/>
    </row>
    <row r="156" spans="1:58" ht="12.75">
      <c r="A156" s="29" t="s">
        <v>271</v>
      </c>
      <c r="B156" s="29" t="s">
        <v>272</v>
      </c>
      <c r="C156" s="30"/>
      <c r="D156" s="30"/>
      <c r="E156" s="30"/>
      <c r="F156" s="30"/>
      <c r="G156" s="31"/>
      <c r="H156" s="31"/>
      <c r="I156" s="31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2"/>
      <c r="AT156" s="32"/>
      <c r="AU156" s="30"/>
      <c r="AV156" s="30"/>
      <c r="AW156" s="30"/>
      <c r="AX156" s="30"/>
      <c r="AY156" s="30"/>
      <c r="AZ156" s="30"/>
      <c r="BA156" s="30"/>
      <c r="BB156" s="30"/>
      <c r="BC156" s="30"/>
      <c r="BD156" s="32"/>
      <c r="BE156" s="32"/>
      <c r="BF156" s="28"/>
    </row>
    <row r="157" spans="1:58" ht="12.75">
      <c r="A157" s="29" t="s">
        <v>273</v>
      </c>
      <c r="B157" s="29" t="s">
        <v>274</v>
      </c>
      <c r="C157" s="30">
        <v>50</v>
      </c>
      <c r="D157" s="30">
        <v>522</v>
      </c>
      <c r="E157" s="30"/>
      <c r="F157" s="30">
        <v>1</v>
      </c>
      <c r="G157" s="31">
        <v>186</v>
      </c>
      <c r="H157" s="31"/>
      <c r="I157" s="31">
        <v>30</v>
      </c>
      <c r="J157" s="30">
        <v>100</v>
      </c>
      <c r="K157" s="30">
        <v>43</v>
      </c>
      <c r="L157" s="30">
        <v>52</v>
      </c>
      <c r="M157" s="30"/>
      <c r="N157" s="30">
        <v>4</v>
      </c>
      <c r="O157" s="30">
        <v>2</v>
      </c>
      <c r="P157" s="30">
        <v>2</v>
      </c>
      <c r="Q157" s="30"/>
      <c r="R157" s="30"/>
      <c r="S157" s="30">
        <v>2</v>
      </c>
      <c r="T157" s="30"/>
      <c r="U157" s="30">
        <v>55</v>
      </c>
      <c r="V157" s="30">
        <v>1</v>
      </c>
      <c r="W157" s="30">
        <v>1100</v>
      </c>
      <c r="X157" s="30">
        <v>152</v>
      </c>
      <c r="Y157" s="30"/>
      <c r="Z157" s="30"/>
      <c r="AA157" s="30">
        <v>56</v>
      </c>
      <c r="AB157" s="30">
        <v>400</v>
      </c>
      <c r="AC157" s="30">
        <v>145</v>
      </c>
      <c r="AD157" s="30">
        <v>310</v>
      </c>
      <c r="AE157" s="30">
        <v>2</v>
      </c>
      <c r="AF157" s="30">
        <v>15</v>
      </c>
      <c r="AG157" s="30">
        <v>425</v>
      </c>
      <c r="AH157" s="30"/>
      <c r="AI157" s="30">
        <v>75</v>
      </c>
      <c r="AJ157" s="30"/>
      <c r="AK157" s="30">
        <v>50</v>
      </c>
      <c r="AL157" s="30">
        <v>430</v>
      </c>
      <c r="AM157" s="30">
        <v>750</v>
      </c>
      <c r="AN157" s="30">
        <v>740</v>
      </c>
      <c r="AO157" s="30">
        <v>1</v>
      </c>
      <c r="AP157" s="30">
        <v>51</v>
      </c>
      <c r="AQ157" s="30"/>
      <c r="AR157" s="30">
        <v>73</v>
      </c>
      <c r="AS157" s="32">
        <v>550</v>
      </c>
      <c r="AT157" s="32">
        <v>6</v>
      </c>
      <c r="AU157" s="30">
        <v>65</v>
      </c>
      <c r="AV157" s="30">
        <v>65</v>
      </c>
      <c r="AW157" s="30">
        <v>27</v>
      </c>
      <c r="AX157" s="30">
        <v>100</v>
      </c>
      <c r="AY157" s="30">
        <v>56</v>
      </c>
      <c r="AZ157" s="30">
        <v>25</v>
      </c>
      <c r="BA157" s="30">
        <v>54</v>
      </c>
      <c r="BB157" s="30">
        <v>310</v>
      </c>
      <c r="BC157" s="30">
        <v>20</v>
      </c>
      <c r="BD157" s="32"/>
      <c r="BE157" s="32">
        <v>1</v>
      </c>
      <c r="BF157" s="28">
        <f t="shared" si="27"/>
        <v>7104</v>
      </c>
    </row>
    <row r="158" spans="1:58" ht="12.75">
      <c r="A158" s="29" t="s">
        <v>275</v>
      </c>
      <c r="B158" s="29" t="s">
        <v>276</v>
      </c>
      <c r="C158" s="30">
        <v>1471</v>
      </c>
      <c r="D158" s="30"/>
      <c r="E158" s="30">
        <v>2918</v>
      </c>
      <c r="F158" s="30"/>
      <c r="G158" s="31">
        <v>14938</v>
      </c>
      <c r="H158" s="31">
        <v>17</v>
      </c>
      <c r="I158" s="31">
        <v>1930</v>
      </c>
      <c r="J158" s="30">
        <v>5138</v>
      </c>
      <c r="K158" s="30">
        <v>13</v>
      </c>
      <c r="L158" s="30">
        <v>368</v>
      </c>
      <c r="M158" s="30">
        <v>61</v>
      </c>
      <c r="N158" s="30">
        <v>7648</v>
      </c>
      <c r="O158" s="30">
        <v>256</v>
      </c>
      <c r="P158" s="30">
        <v>712</v>
      </c>
      <c r="Q158" s="30">
        <v>37</v>
      </c>
      <c r="R158" s="30">
        <v>206</v>
      </c>
      <c r="S158" s="30">
        <v>1355</v>
      </c>
      <c r="T158" s="30">
        <v>1169</v>
      </c>
      <c r="U158" s="30">
        <v>1371</v>
      </c>
      <c r="V158" s="30">
        <v>9020</v>
      </c>
      <c r="W158" s="30"/>
      <c r="X158" s="30">
        <v>16</v>
      </c>
      <c r="Y158" s="30">
        <v>7826</v>
      </c>
      <c r="Z158" s="30">
        <v>164</v>
      </c>
      <c r="AA158" s="30">
        <v>144</v>
      </c>
      <c r="AB158" s="30">
        <v>11775</v>
      </c>
      <c r="AC158" s="30">
        <v>1406</v>
      </c>
      <c r="AD158" s="30">
        <v>40</v>
      </c>
      <c r="AE158" s="30">
        <v>6001</v>
      </c>
      <c r="AF158" s="30">
        <v>4596</v>
      </c>
      <c r="AG158" s="30">
        <v>975</v>
      </c>
      <c r="AH158" s="30">
        <v>2365</v>
      </c>
      <c r="AI158" s="30">
        <v>920</v>
      </c>
      <c r="AJ158" s="30">
        <v>8325</v>
      </c>
      <c r="AK158" s="30">
        <v>12575</v>
      </c>
      <c r="AL158" s="30">
        <v>19470</v>
      </c>
      <c r="AM158" s="30">
        <v>15610</v>
      </c>
      <c r="AN158" s="30">
        <v>1595</v>
      </c>
      <c r="AO158" s="30">
        <v>920</v>
      </c>
      <c r="AP158" s="30">
        <v>2368</v>
      </c>
      <c r="AQ158" s="30">
        <v>950</v>
      </c>
      <c r="AR158" s="30">
        <v>22915</v>
      </c>
      <c r="AS158" s="32">
        <v>8490</v>
      </c>
      <c r="AT158" s="32">
        <v>230</v>
      </c>
      <c r="AU158" s="30">
        <v>4182</v>
      </c>
      <c r="AV158" s="30">
        <v>7358</v>
      </c>
      <c r="AW158" s="30">
        <v>799</v>
      </c>
      <c r="AX158" s="30">
        <v>16010</v>
      </c>
      <c r="AY158" s="30">
        <v>82</v>
      </c>
      <c r="AZ158" s="30">
        <v>88</v>
      </c>
      <c r="BA158" s="30">
        <v>4003</v>
      </c>
      <c r="BB158" s="30">
        <v>6492</v>
      </c>
      <c r="BC158" s="30">
        <v>2275</v>
      </c>
      <c r="BD158" s="32">
        <v>7304</v>
      </c>
      <c r="BE158" s="32">
        <v>277</v>
      </c>
      <c r="BF158" s="28">
        <f t="shared" si="27"/>
        <v>227174</v>
      </c>
    </row>
    <row r="159" spans="1:58" ht="12.75">
      <c r="A159" s="29" t="s">
        <v>277</v>
      </c>
      <c r="B159" s="29" t="s">
        <v>278</v>
      </c>
      <c r="C159" s="30">
        <v>3</v>
      </c>
      <c r="D159" s="30">
        <v>4</v>
      </c>
      <c r="E159" s="30">
        <v>512</v>
      </c>
      <c r="F159" s="30"/>
      <c r="G159" s="31">
        <v>30514</v>
      </c>
      <c r="H159" s="31"/>
      <c r="I159" s="31">
        <v>934</v>
      </c>
      <c r="J159" s="30">
        <v>5175</v>
      </c>
      <c r="K159" s="30">
        <v>575</v>
      </c>
      <c r="L159" s="30">
        <v>1533</v>
      </c>
      <c r="M159" s="30">
        <v>423</v>
      </c>
      <c r="N159" s="30">
        <v>24277</v>
      </c>
      <c r="O159" s="30">
        <v>407</v>
      </c>
      <c r="P159" s="30">
        <v>10313</v>
      </c>
      <c r="Q159" s="30"/>
      <c r="R159" s="30"/>
      <c r="S159" s="30">
        <v>3474</v>
      </c>
      <c r="T159" s="30">
        <v>4597</v>
      </c>
      <c r="U159" s="30">
        <v>4</v>
      </c>
      <c r="V159" s="30">
        <v>8510</v>
      </c>
      <c r="W159" s="30">
        <v>11220</v>
      </c>
      <c r="X159" s="30">
        <v>127</v>
      </c>
      <c r="Y159" s="30">
        <v>2400</v>
      </c>
      <c r="Z159" s="30">
        <v>10200</v>
      </c>
      <c r="AA159" s="30"/>
      <c r="AB159" s="30">
        <v>301</v>
      </c>
      <c r="AC159" s="30">
        <v>5581</v>
      </c>
      <c r="AD159" s="30">
        <v>3</v>
      </c>
      <c r="AE159" s="30">
        <v>10887</v>
      </c>
      <c r="AF159" s="30">
        <v>2075</v>
      </c>
      <c r="AG159" s="30"/>
      <c r="AH159" s="30">
        <v>2223</v>
      </c>
      <c r="AI159" s="30">
        <v>388</v>
      </c>
      <c r="AJ159" s="30">
        <v>9425</v>
      </c>
      <c r="AK159" s="30">
        <v>6220</v>
      </c>
      <c r="AL159" s="30">
        <v>800</v>
      </c>
      <c r="AM159" s="30">
        <v>550</v>
      </c>
      <c r="AN159" s="30"/>
      <c r="AO159" s="30">
        <v>38</v>
      </c>
      <c r="AP159" s="30">
        <v>8973</v>
      </c>
      <c r="AQ159" s="30">
        <v>5125</v>
      </c>
      <c r="AR159" s="30">
        <v>2575</v>
      </c>
      <c r="AS159" s="32">
        <v>4525</v>
      </c>
      <c r="AT159" s="32"/>
      <c r="AU159" s="30">
        <v>1426</v>
      </c>
      <c r="AV159" s="30">
        <v>2882</v>
      </c>
      <c r="AW159" s="30">
        <v>2</v>
      </c>
      <c r="AX159" s="30">
        <v>3850</v>
      </c>
      <c r="AY159" s="30">
        <v>50</v>
      </c>
      <c r="AZ159" s="30"/>
      <c r="BA159" s="30">
        <v>2850</v>
      </c>
      <c r="BB159" s="30">
        <v>1250</v>
      </c>
      <c r="BC159" s="30"/>
      <c r="BD159" s="32"/>
      <c r="BE159" s="32"/>
      <c r="BF159" s="28">
        <f t="shared" si="27"/>
        <v>187201</v>
      </c>
    </row>
    <row r="160" spans="1:58" ht="12.75">
      <c r="A160" s="29" t="s">
        <v>279</v>
      </c>
      <c r="B160" s="29" t="s">
        <v>280</v>
      </c>
      <c r="C160" s="30">
        <v>504</v>
      </c>
      <c r="D160" s="30">
        <v>1561</v>
      </c>
      <c r="E160" s="30">
        <v>2406</v>
      </c>
      <c r="F160" s="30">
        <v>118</v>
      </c>
      <c r="G160" s="31">
        <v>45711</v>
      </c>
      <c r="H160" s="31">
        <v>357</v>
      </c>
      <c r="I160" s="31">
        <v>1548</v>
      </c>
      <c r="J160" s="30">
        <v>12070</v>
      </c>
      <c r="K160" s="30">
        <v>2133</v>
      </c>
      <c r="L160" s="30">
        <v>6909</v>
      </c>
      <c r="M160" s="30">
        <v>490</v>
      </c>
      <c r="N160" s="30">
        <v>15530</v>
      </c>
      <c r="O160" s="30">
        <v>5205</v>
      </c>
      <c r="P160" s="30">
        <v>8905</v>
      </c>
      <c r="Q160" s="30">
        <v>225</v>
      </c>
      <c r="R160" s="30">
        <v>1806</v>
      </c>
      <c r="S160" s="30">
        <v>6566</v>
      </c>
      <c r="T160" s="30">
        <v>8374</v>
      </c>
      <c r="U160" s="30">
        <v>9651</v>
      </c>
      <c r="V160" s="30">
        <v>18926</v>
      </c>
      <c r="W160" s="30">
        <v>1</v>
      </c>
      <c r="X160" s="30">
        <v>2022</v>
      </c>
      <c r="Y160" s="30">
        <v>15186</v>
      </c>
      <c r="Z160" s="30">
        <v>2052</v>
      </c>
      <c r="AA160" s="30">
        <v>4595</v>
      </c>
      <c r="AB160" s="30">
        <v>27653</v>
      </c>
      <c r="AC160" s="30">
        <v>9139</v>
      </c>
      <c r="AD160" s="30">
        <v>1948</v>
      </c>
      <c r="AE160" s="30">
        <v>54155</v>
      </c>
      <c r="AF160" s="30">
        <v>20597</v>
      </c>
      <c r="AG160" s="30">
        <v>1763</v>
      </c>
      <c r="AH160" s="30">
        <v>6757</v>
      </c>
      <c r="AI160" s="30">
        <v>3200</v>
      </c>
      <c r="AJ160" s="30">
        <v>25276</v>
      </c>
      <c r="AK160" s="30">
        <v>59450</v>
      </c>
      <c r="AL160" s="30">
        <v>18181</v>
      </c>
      <c r="AM160" s="30">
        <v>20373</v>
      </c>
      <c r="AN160" s="30">
        <v>6598</v>
      </c>
      <c r="AO160" s="30">
        <v>1272</v>
      </c>
      <c r="AP160" s="30">
        <v>5378</v>
      </c>
      <c r="AQ160" s="30">
        <v>9300</v>
      </c>
      <c r="AR160" s="30">
        <v>26018</v>
      </c>
      <c r="AS160" s="32">
        <v>16551</v>
      </c>
      <c r="AT160" s="32">
        <v>1330</v>
      </c>
      <c r="AU160" s="30">
        <v>9411</v>
      </c>
      <c r="AV160" s="30">
        <v>7667</v>
      </c>
      <c r="AW160" s="30">
        <v>7669</v>
      </c>
      <c r="AX160" s="30">
        <v>23001</v>
      </c>
      <c r="AY160" s="30">
        <v>2250</v>
      </c>
      <c r="AZ160" s="30">
        <v>4147</v>
      </c>
      <c r="BA160" s="30">
        <v>83215</v>
      </c>
      <c r="BB160" s="30">
        <v>37736</v>
      </c>
      <c r="BC160" s="30">
        <v>5403</v>
      </c>
      <c r="BD160" s="32">
        <v>23575</v>
      </c>
      <c r="BE160" s="32">
        <v>3176</v>
      </c>
      <c r="BF160" s="28">
        <f t="shared" si="27"/>
        <v>695040</v>
      </c>
    </row>
    <row r="161" spans="1:58" ht="12.75">
      <c r="A161" s="29" t="s">
        <v>281</v>
      </c>
      <c r="B161" s="29" t="s">
        <v>282</v>
      </c>
      <c r="C161" s="30"/>
      <c r="D161" s="30"/>
      <c r="E161" s="30"/>
      <c r="F161" s="30"/>
      <c r="G161" s="31"/>
      <c r="H161" s="31"/>
      <c r="I161" s="3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2"/>
      <c r="AT161" s="32"/>
      <c r="AU161" s="30"/>
      <c r="AV161" s="30"/>
      <c r="AW161" s="30"/>
      <c r="AX161" s="30">
        <v>10000</v>
      </c>
      <c r="AY161" s="30"/>
      <c r="AZ161" s="30"/>
      <c r="BA161" s="30">
        <v>6500</v>
      </c>
      <c r="BB161" s="30"/>
      <c r="BC161" s="30"/>
      <c r="BD161" s="32"/>
      <c r="BE161" s="32"/>
      <c r="BF161" s="28">
        <f t="shared" si="27"/>
        <v>16500</v>
      </c>
    </row>
    <row r="162" spans="1:58" ht="12.75">
      <c r="A162" s="29" t="s">
        <v>283</v>
      </c>
      <c r="B162" s="29" t="s">
        <v>284</v>
      </c>
      <c r="C162" s="30"/>
      <c r="D162" s="30"/>
      <c r="E162" s="30">
        <v>3</v>
      </c>
      <c r="F162" s="30"/>
      <c r="G162" s="31">
        <v>56</v>
      </c>
      <c r="H162" s="31"/>
      <c r="I162" s="31"/>
      <c r="J162" s="30"/>
      <c r="K162" s="30"/>
      <c r="L162" s="30">
        <v>5</v>
      </c>
      <c r="M162" s="30">
        <v>2</v>
      </c>
      <c r="N162" s="30">
        <v>6</v>
      </c>
      <c r="O162" s="30">
        <v>5</v>
      </c>
      <c r="P162" s="30"/>
      <c r="Q162" s="30"/>
      <c r="R162" s="30"/>
      <c r="S162" s="30"/>
      <c r="T162" s="30"/>
      <c r="U162" s="30">
        <v>5</v>
      </c>
      <c r="V162" s="30"/>
      <c r="W162" s="30"/>
      <c r="X162" s="30"/>
      <c r="Y162" s="30">
        <v>1</v>
      </c>
      <c r="Z162" s="30"/>
      <c r="AA162" s="30"/>
      <c r="AB162" s="30"/>
      <c r="AC162" s="30">
        <v>31</v>
      </c>
      <c r="AD162" s="30"/>
      <c r="AE162" s="30">
        <v>49</v>
      </c>
      <c r="AF162" s="30"/>
      <c r="AG162" s="30"/>
      <c r="AH162" s="30">
        <v>6</v>
      </c>
      <c r="AI162" s="30"/>
      <c r="AJ162" s="30">
        <v>25</v>
      </c>
      <c r="AK162" s="30">
        <v>2</v>
      </c>
      <c r="AL162" s="30"/>
      <c r="AM162" s="30"/>
      <c r="AN162" s="30"/>
      <c r="AO162" s="30">
        <v>4</v>
      </c>
      <c r="AP162" s="30">
        <v>2</v>
      </c>
      <c r="AQ162" s="30">
        <v>50</v>
      </c>
      <c r="AR162" s="30">
        <v>20</v>
      </c>
      <c r="AS162" s="32">
        <v>25</v>
      </c>
      <c r="AT162" s="32">
        <v>1</v>
      </c>
      <c r="AU162" s="30">
        <v>1</v>
      </c>
      <c r="AV162" s="30">
        <v>50</v>
      </c>
      <c r="AW162" s="30">
        <v>6</v>
      </c>
      <c r="AX162" s="30">
        <v>1</v>
      </c>
      <c r="AY162" s="30"/>
      <c r="AZ162" s="30"/>
      <c r="BA162" s="30">
        <v>1</v>
      </c>
      <c r="BB162" s="30"/>
      <c r="BC162" s="30"/>
      <c r="BD162" s="32"/>
      <c r="BE162" s="32"/>
      <c r="BF162" s="28">
        <f t="shared" si="27"/>
        <v>357</v>
      </c>
    </row>
    <row r="163" spans="1:58" ht="12.75">
      <c r="A163" s="29" t="s">
        <v>285</v>
      </c>
      <c r="B163" s="29" t="s">
        <v>286</v>
      </c>
      <c r="C163" s="30"/>
      <c r="D163" s="30"/>
      <c r="E163" s="30">
        <v>5350</v>
      </c>
      <c r="F163" s="30"/>
      <c r="G163" s="31"/>
      <c r="H163" s="31"/>
      <c r="I163" s="31"/>
      <c r="J163" s="30"/>
      <c r="K163" s="30"/>
      <c r="L163" s="30"/>
      <c r="M163" s="30"/>
      <c r="N163" s="30"/>
      <c r="O163" s="30"/>
      <c r="P163" s="30">
        <v>7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>
        <v>15000</v>
      </c>
      <c r="AM163" s="30"/>
      <c r="AN163" s="30"/>
      <c r="AO163" s="30"/>
      <c r="AP163" s="30"/>
      <c r="AQ163" s="30"/>
      <c r="AR163" s="30"/>
      <c r="AS163" s="32"/>
      <c r="AT163" s="32"/>
      <c r="AU163" s="30"/>
      <c r="AV163" s="30"/>
      <c r="AW163" s="30"/>
      <c r="AX163" s="30">
        <v>6000</v>
      </c>
      <c r="AY163" s="30"/>
      <c r="AZ163" s="30"/>
      <c r="BA163" s="30">
        <v>5000</v>
      </c>
      <c r="BB163" s="30">
        <v>530</v>
      </c>
      <c r="BC163" s="30"/>
      <c r="BD163" s="32"/>
      <c r="BE163" s="32"/>
      <c r="BF163" s="28">
        <f t="shared" si="27"/>
        <v>31887</v>
      </c>
    </row>
    <row r="164" spans="1:58" ht="12.75">
      <c r="A164" s="29"/>
      <c r="B164" s="29"/>
      <c r="C164" s="30"/>
      <c r="D164" s="30"/>
      <c r="E164" s="30"/>
      <c r="F164" s="30"/>
      <c r="G164" s="31"/>
      <c r="H164" s="31"/>
      <c r="I164" s="31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28"/>
    </row>
    <row r="165" spans="1:58" ht="12.75">
      <c r="A165" s="25" t="s">
        <v>287</v>
      </c>
      <c r="B165" s="26" t="s">
        <v>2</v>
      </c>
      <c r="C165" s="27">
        <f>SUM(C166:C184)</f>
        <v>15411</v>
      </c>
      <c r="D165" s="27">
        <f aca="true" t="shared" si="28" ref="D165:AQ165">SUM(D166:D184)</f>
        <v>61</v>
      </c>
      <c r="E165" s="27">
        <f t="shared" si="28"/>
        <v>175</v>
      </c>
      <c r="F165" s="27">
        <f t="shared" si="28"/>
        <v>209</v>
      </c>
      <c r="G165" s="28">
        <f t="shared" si="28"/>
        <v>50503</v>
      </c>
      <c r="H165" s="28">
        <f t="shared" si="28"/>
        <v>2673</v>
      </c>
      <c r="I165" s="28">
        <f t="shared" si="28"/>
        <v>12363</v>
      </c>
      <c r="J165" s="27">
        <f t="shared" si="28"/>
        <v>1875</v>
      </c>
      <c r="K165" s="27">
        <f t="shared" si="28"/>
        <v>38156</v>
      </c>
      <c r="L165" s="27">
        <f t="shared" si="28"/>
        <v>2767</v>
      </c>
      <c r="M165" s="27">
        <f t="shared" si="28"/>
        <v>32</v>
      </c>
      <c r="N165" s="27">
        <f t="shared" si="28"/>
        <v>8088</v>
      </c>
      <c r="O165" s="27">
        <f t="shared" si="28"/>
        <v>828</v>
      </c>
      <c r="P165" s="27">
        <f t="shared" si="28"/>
        <v>10862</v>
      </c>
      <c r="Q165" s="27">
        <f t="shared" si="28"/>
        <v>375</v>
      </c>
      <c r="R165" s="27">
        <f t="shared" si="28"/>
        <v>328</v>
      </c>
      <c r="S165" s="27">
        <f t="shared" si="28"/>
        <v>5087</v>
      </c>
      <c r="T165" s="27">
        <f t="shared" si="28"/>
        <v>2448</v>
      </c>
      <c r="U165" s="27">
        <f t="shared" si="28"/>
        <v>736</v>
      </c>
      <c r="V165" s="27">
        <f t="shared" si="28"/>
        <v>9205</v>
      </c>
      <c r="W165" s="27">
        <f t="shared" si="28"/>
        <v>607</v>
      </c>
      <c r="X165" s="27">
        <f t="shared" si="28"/>
        <v>1087</v>
      </c>
      <c r="Y165" s="27">
        <f t="shared" si="28"/>
        <v>14913</v>
      </c>
      <c r="Z165" s="27">
        <f t="shared" si="28"/>
        <v>3698</v>
      </c>
      <c r="AA165" s="27">
        <f t="shared" si="28"/>
        <v>1252</v>
      </c>
      <c r="AB165" s="27">
        <f t="shared" si="28"/>
        <v>189163</v>
      </c>
      <c r="AC165" s="27">
        <f t="shared" si="28"/>
        <v>2387</v>
      </c>
      <c r="AD165" s="27">
        <f t="shared" si="28"/>
        <v>3869</v>
      </c>
      <c r="AE165" s="27">
        <f t="shared" si="28"/>
        <v>2471</v>
      </c>
      <c r="AF165" s="27">
        <f t="shared" si="28"/>
        <v>74795</v>
      </c>
      <c r="AG165" s="27">
        <f t="shared" si="28"/>
        <v>8819</v>
      </c>
      <c r="AH165" s="27">
        <f t="shared" si="28"/>
        <v>3619</v>
      </c>
      <c r="AI165" s="27">
        <f t="shared" si="28"/>
        <v>5839</v>
      </c>
      <c r="AJ165" s="27">
        <f t="shared" si="28"/>
        <v>2947</v>
      </c>
      <c r="AK165" s="27">
        <f t="shared" si="28"/>
        <v>15548</v>
      </c>
      <c r="AL165" s="27">
        <f t="shared" si="28"/>
        <v>19091</v>
      </c>
      <c r="AM165" s="27">
        <f t="shared" si="28"/>
        <v>2012</v>
      </c>
      <c r="AN165" s="27">
        <f t="shared" si="28"/>
        <v>1400</v>
      </c>
      <c r="AO165" s="27">
        <f t="shared" si="28"/>
        <v>581</v>
      </c>
      <c r="AP165" s="27">
        <f t="shared" si="28"/>
        <v>227178</v>
      </c>
      <c r="AQ165" s="27">
        <f t="shared" si="28"/>
        <v>425</v>
      </c>
      <c r="AR165" s="27">
        <f aca="true" t="shared" si="29" ref="AR165:BD165">SUM(AR166:AR184)</f>
        <v>4631</v>
      </c>
      <c r="AS165" s="27">
        <f t="shared" si="29"/>
        <v>3174</v>
      </c>
      <c r="AT165" s="27">
        <f t="shared" si="29"/>
        <v>36043</v>
      </c>
      <c r="AU165" s="27">
        <f t="shared" si="29"/>
        <v>29857</v>
      </c>
      <c r="AV165" s="27">
        <f t="shared" si="29"/>
        <v>1387</v>
      </c>
      <c r="AW165" s="27">
        <f t="shared" si="29"/>
        <v>8394</v>
      </c>
      <c r="AX165" s="27">
        <f t="shared" si="29"/>
        <v>59344</v>
      </c>
      <c r="AY165" s="27">
        <f t="shared" si="29"/>
        <v>5179</v>
      </c>
      <c r="AZ165" s="27">
        <f t="shared" si="29"/>
        <v>17189</v>
      </c>
      <c r="BA165" s="27">
        <f t="shared" si="29"/>
        <v>208399</v>
      </c>
      <c r="BB165" s="27">
        <f t="shared" si="29"/>
        <v>2721</v>
      </c>
      <c r="BC165" s="27">
        <f t="shared" si="29"/>
        <v>3682</v>
      </c>
      <c r="BD165" s="27">
        <f t="shared" si="29"/>
        <v>13374</v>
      </c>
      <c r="BE165" s="27">
        <v>61731</v>
      </c>
      <c r="BF165" s="28">
        <f t="shared" si="27"/>
        <v>1198988</v>
      </c>
    </row>
    <row r="166" spans="1:58" ht="12.75">
      <c r="A166" s="29" t="s">
        <v>288</v>
      </c>
      <c r="B166" s="29" t="s">
        <v>289</v>
      </c>
      <c r="C166" s="30">
        <v>71</v>
      </c>
      <c r="D166" s="30">
        <v>24</v>
      </c>
      <c r="E166" s="30">
        <v>100</v>
      </c>
      <c r="F166" s="30">
        <v>200</v>
      </c>
      <c r="G166" s="31">
        <v>252</v>
      </c>
      <c r="H166" s="31">
        <v>75</v>
      </c>
      <c r="I166" s="31">
        <v>148</v>
      </c>
      <c r="J166" s="30">
        <v>97</v>
      </c>
      <c r="K166" s="30">
        <v>700</v>
      </c>
      <c r="L166" s="30">
        <v>80</v>
      </c>
      <c r="M166" s="30">
        <v>13</v>
      </c>
      <c r="N166" s="30">
        <v>126</v>
      </c>
      <c r="O166" s="30">
        <v>757</v>
      </c>
      <c r="P166" s="30">
        <v>345</v>
      </c>
      <c r="Q166" s="30">
        <v>255</v>
      </c>
      <c r="R166" s="30">
        <v>100</v>
      </c>
      <c r="S166" s="30">
        <v>195</v>
      </c>
      <c r="T166" s="30">
        <v>916</v>
      </c>
      <c r="U166" s="30">
        <v>135</v>
      </c>
      <c r="V166" s="30">
        <v>281</v>
      </c>
      <c r="W166" s="30">
        <v>468</v>
      </c>
      <c r="X166" s="30">
        <v>897</v>
      </c>
      <c r="Y166" s="30">
        <v>3214</v>
      </c>
      <c r="Z166" s="30">
        <v>2263</v>
      </c>
      <c r="AA166" s="30">
        <v>813</v>
      </c>
      <c r="AB166" s="30">
        <v>417</v>
      </c>
      <c r="AC166" s="30">
        <v>348</v>
      </c>
      <c r="AD166" s="30">
        <v>1608</v>
      </c>
      <c r="AE166" s="30">
        <v>95</v>
      </c>
      <c r="AF166" s="30">
        <v>552</v>
      </c>
      <c r="AG166" s="30">
        <v>8559</v>
      </c>
      <c r="AH166" s="30">
        <v>154</v>
      </c>
      <c r="AI166" s="30">
        <v>538</v>
      </c>
      <c r="AJ166" s="30">
        <v>348</v>
      </c>
      <c r="AK166" s="30">
        <v>2232</v>
      </c>
      <c r="AL166" s="30">
        <v>768</v>
      </c>
      <c r="AM166" s="30">
        <v>948</v>
      </c>
      <c r="AN166" s="30">
        <v>730</v>
      </c>
      <c r="AO166" s="30">
        <v>65</v>
      </c>
      <c r="AP166" s="30">
        <v>592</v>
      </c>
      <c r="AQ166" s="30"/>
      <c r="AR166" s="30">
        <v>875</v>
      </c>
      <c r="AS166" s="32">
        <v>2452</v>
      </c>
      <c r="AT166" s="32">
        <v>590</v>
      </c>
      <c r="AU166" s="30">
        <v>548</v>
      </c>
      <c r="AV166" s="30">
        <v>638</v>
      </c>
      <c r="AW166" s="30">
        <v>714</v>
      </c>
      <c r="AX166" s="30">
        <v>576</v>
      </c>
      <c r="AY166" s="30">
        <v>1850</v>
      </c>
      <c r="AZ166" s="30">
        <v>4115</v>
      </c>
      <c r="BA166" s="30">
        <v>3367</v>
      </c>
      <c r="BB166" s="30">
        <v>2155</v>
      </c>
      <c r="BC166" s="30">
        <v>2593</v>
      </c>
      <c r="BD166" s="32">
        <v>2351</v>
      </c>
      <c r="BE166" s="32">
        <v>9106</v>
      </c>
      <c r="BF166" s="28">
        <f t="shared" si="27"/>
        <v>62409</v>
      </c>
    </row>
    <row r="167" spans="1:58" ht="12.75">
      <c r="A167" s="29" t="s">
        <v>290</v>
      </c>
      <c r="B167" s="29" t="s">
        <v>291</v>
      </c>
      <c r="C167" s="30"/>
      <c r="D167" s="30"/>
      <c r="E167" s="30"/>
      <c r="F167" s="30"/>
      <c r="G167" s="31">
        <v>3</v>
      </c>
      <c r="H167" s="31">
        <v>1</v>
      </c>
      <c r="I167" s="31"/>
      <c r="J167" s="30"/>
      <c r="K167" s="30"/>
      <c r="L167" s="30">
        <v>23</v>
      </c>
      <c r="M167" s="30"/>
      <c r="N167" s="30"/>
      <c r="O167" s="30"/>
      <c r="P167" s="30"/>
      <c r="Q167" s="30"/>
      <c r="R167" s="30">
        <v>2</v>
      </c>
      <c r="S167" s="30"/>
      <c r="T167" s="30">
        <v>3</v>
      </c>
      <c r="U167" s="30">
        <v>1</v>
      </c>
      <c r="V167" s="30"/>
      <c r="W167" s="30"/>
      <c r="X167" s="30"/>
      <c r="Y167" s="30"/>
      <c r="Z167" s="30"/>
      <c r="AA167" s="30">
        <v>1</v>
      </c>
      <c r="AB167" s="30"/>
      <c r="AC167" s="30"/>
      <c r="AD167" s="30"/>
      <c r="AE167" s="30"/>
      <c r="AF167" s="30"/>
      <c r="AG167" s="30"/>
      <c r="AH167" s="30">
        <v>175</v>
      </c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2"/>
      <c r="AT167" s="32"/>
      <c r="AU167" s="30"/>
      <c r="AV167" s="30"/>
      <c r="AW167" s="30"/>
      <c r="AX167" s="30"/>
      <c r="AY167" s="30"/>
      <c r="AZ167" s="30"/>
      <c r="BA167" s="30"/>
      <c r="BB167" s="30"/>
      <c r="BC167" s="30"/>
      <c r="BD167" s="32"/>
      <c r="BE167" s="32"/>
      <c r="BF167" s="28">
        <f t="shared" si="27"/>
        <v>209</v>
      </c>
    </row>
    <row r="168" spans="1:58" ht="12.75">
      <c r="A168" s="29" t="s">
        <v>292</v>
      </c>
      <c r="B168" s="29" t="s">
        <v>293</v>
      </c>
      <c r="C168" s="30">
        <v>75</v>
      </c>
      <c r="D168" s="30">
        <v>22</v>
      </c>
      <c r="E168" s="30">
        <v>3</v>
      </c>
      <c r="F168" s="30">
        <v>3</v>
      </c>
      <c r="G168" s="31">
        <v>43</v>
      </c>
      <c r="H168" s="31">
        <v>110</v>
      </c>
      <c r="I168" s="31">
        <v>440</v>
      </c>
      <c r="J168" s="30">
        <v>89</v>
      </c>
      <c r="K168" s="30">
        <v>243</v>
      </c>
      <c r="L168" s="30">
        <v>258</v>
      </c>
      <c r="M168" s="30">
        <v>1</v>
      </c>
      <c r="N168" s="30">
        <v>45</v>
      </c>
      <c r="O168" s="30">
        <v>9</v>
      </c>
      <c r="P168" s="30">
        <v>142</v>
      </c>
      <c r="Q168" s="30">
        <v>5</v>
      </c>
      <c r="R168" s="30">
        <v>94</v>
      </c>
      <c r="S168" s="30">
        <v>411</v>
      </c>
      <c r="T168" s="30">
        <v>76</v>
      </c>
      <c r="U168" s="30">
        <v>410</v>
      </c>
      <c r="V168" s="30">
        <v>18</v>
      </c>
      <c r="W168" s="30">
        <v>1</v>
      </c>
      <c r="X168" s="30">
        <v>39</v>
      </c>
      <c r="Y168" s="30">
        <v>6</v>
      </c>
      <c r="Z168" s="30">
        <v>1</v>
      </c>
      <c r="AA168" s="30">
        <v>136</v>
      </c>
      <c r="AB168" s="30">
        <v>183</v>
      </c>
      <c r="AC168" s="30">
        <v>44</v>
      </c>
      <c r="AD168" s="30">
        <v>203</v>
      </c>
      <c r="AE168" s="30">
        <v>54</v>
      </c>
      <c r="AF168" s="30">
        <v>264</v>
      </c>
      <c r="AG168" s="30">
        <v>179</v>
      </c>
      <c r="AH168" s="30">
        <v>227</v>
      </c>
      <c r="AI168" s="30">
        <v>50</v>
      </c>
      <c r="AJ168" s="30">
        <v>122</v>
      </c>
      <c r="AK168" s="30">
        <v>180</v>
      </c>
      <c r="AL168" s="30">
        <v>40</v>
      </c>
      <c r="AM168" s="30"/>
      <c r="AN168" s="30">
        <v>81</v>
      </c>
      <c r="AO168" s="30">
        <v>77</v>
      </c>
      <c r="AP168" s="30">
        <v>387</v>
      </c>
      <c r="AQ168" s="30">
        <v>275</v>
      </c>
      <c r="AR168" s="30">
        <v>102</v>
      </c>
      <c r="AS168" s="32">
        <v>91</v>
      </c>
      <c r="AT168" s="32">
        <v>165</v>
      </c>
      <c r="AU168" s="30">
        <v>200</v>
      </c>
      <c r="AV168" s="30">
        <v>80</v>
      </c>
      <c r="AW168" s="30">
        <v>67</v>
      </c>
      <c r="AX168" s="30">
        <v>385</v>
      </c>
      <c r="AY168" s="30">
        <v>72</v>
      </c>
      <c r="AZ168" s="30">
        <v>38</v>
      </c>
      <c r="BA168" s="30">
        <v>2</v>
      </c>
      <c r="BB168" s="30"/>
      <c r="BC168" s="30">
        <v>442</v>
      </c>
      <c r="BD168" s="32">
        <v>80</v>
      </c>
      <c r="BE168" s="32">
        <v>65</v>
      </c>
      <c r="BF168" s="28">
        <f t="shared" si="27"/>
        <v>6835</v>
      </c>
    </row>
    <row r="169" spans="1:58" ht="12.75">
      <c r="A169" s="29" t="s">
        <v>294</v>
      </c>
      <c r="B169" s="29" t="s">
        <v>295</v>
      </c>
      <c r="C169" s="30"/>
      <c r="D169" s="30"/>
      <c r="E169" s="30"/>
      <c r="F169" s="30"/>
      <c r="G169" s="31"/>
      <c r="H169" s="31"/>
      <c r="I169" s="31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2"/>
      <c r="AT169" s="32"/>
      <c r="AU169" s="30"/>
      <c r="AV169" s="30"/>
      <c r="AW169" s="30"/>
      <c r="AX169" s="30"/>
      <c r="AY169" s="30"/>
      <c r="AZ169" s="30"/>
      <c r="BA169" s="30"/>
      <c r="BB169" s="30"/>
      <c r="BC169" s="30"/>
      <c r="BD169" s="32"/>
      <c r="BE169" s="32"/>
      <c r="BF169" s="28"/>
    </row>
    <row r="170" spans="1:58" ht="12.75">
      <c r="A170" s="29" t="s">
        <v>296</v>
      </c>
      <c r="B170" s="29" t="s">
        <v>297</v>
      </c>
      <c r="C170" s="30"/>
      <c r="D170" s="30"/>
      <c r="E170" s="30">
        <v>1</v>
      </c>
      <c r="F170" s="30"/>
      <c r="G170" s="31"/>
      <c r="H170" s="31"/>
      <c r="I170" s="31"/>
      <c r="J170" s="30">
        <v>28</v>
      </c>
      <c r="K170" s="30"/>
      <c r="L170" s="30">
        <v>25</v>
      </c>
      <c r="M170" s="30"/>
      <c r="N170" s="30">
        <v>20</v>
      </c>
      <c r="O170" s="30"/>
      <c r="P170" s="30"/>
      <c r="Q170" s="30">
        <v>20</v>
      </c>
      <c r="R170" s="30">
        <v>76</v>
      </c>
      <c r="S170" s="30">
        <v>540</v>
      </c>
      <c r="T170" s="30"/>
      <c r="U170" s="30"/>
      <c r="V170" s="30">
        <v>69</v>
      </c>
      <c r="W170" s="30"/>
      <c r="X170" s="30"/>
      <c r="Y170" s="30"/>
      <c r="Z170" s="30"/>
      <c r="AA170" s="30"/>
      <c r="AB170" s="30">
        <v>30000</v>
      </c>
      <c r="AC170" s="30"/>
      <c r="AD170" s="30"/>
      <c r="AE170" s="30"/>
      <c r="AF170" s="30">
        <v>2000</v>
      </c>
      <c r="AG170" s="30"/>
      <c r="AH170" s="30"/>
      <c r="AI170" s="30"/>
      <c r="AJ170" s="30"/>
      <c r="AK170" s="30">
        <v>250</v>
      </c>
      <c r="AL170" s="30">
        <v>1040</v>
      </c>
      <c r="AM170" s="30"/>
      <c r="AN170" s="30"/>
      <c r="AO170" s="30"/>
      <c r="AP170" s="30">
        <v>42900</v>
      </c>
      <c r="AQ170" s="30"/>
      <c r="AR170" s="30"/>
      <c r="AS170" s="32"/>
      <c r="AT170" s="32"/>
      <c r="AU170" s="30"/>
      <c r="AV170" s="30"/>
      <c r="AW170" s="30"/>
      <c r="AX170" s="30">
        <v>15000</v>
      </c>
      <c r="AY170" s="30"/>
      <c r="AZ170" s="30">
        <v>2</v>
      </c>
      <c r="BA170" s="30">
        <v>258</v>
      </c>
      <c r="BB170" s="30"/>
      <c r="BC170" s="30"/>
      <c r="BD170" s="32">
        <v>200</v>
      </c>
      <c r="BE170" s="32"/>
      <c r="BF170" s="28">
        <f t="shared" si="27"/>
        <v>92429</v>
      </c>
    </row>
    <row r="171" spans="1:58" ht="12.75">
      <c r="A171" s="29" t="s">
        <v>298</v>
      </c>
      <c r="B171" s="29" t="s">
        <v>299</v>
      </c>
      <c r="C171" s="30"/>
      <c r="D171" s="30"/>
      <c r="E171" s="30"/>
      <c r="F171" s="30"/>
      <c r="G171" s="31"/>
      <c r="H171" s="31"/>
      <c r="I171" s="31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2"/>
      <c r="AT171" s="32"/>
      <c r="AU171" s="30"/>
      <c r="AV171" s="30"/>
      <c r="AW171" s="30"/>
      <c r="AX171" s="30"/>
      <c r="AY171" s="30"/>
      <c r="AZ171" s="30"/>
      <c r="BA171" s="30"/>
      <c r="BB171" s="30"/>
      <c r="BC171" s="30"/>
      <c r="BD171" s="32"/>
      <c r="BE171" s="32"/>
      <c r="BF171" s="28"/>
    </row>
    <row r="172" spans="1:58" ht="12.75">
      <c r="A172" s="29" t="s">
        <v>300</v>
      </c>
      <c r="B172" s="29" t="s">
        <v>301</v>
      </c>
      <c r="C172" s="30">
        <v>90</v>
      </c>
      <c r="D172" s="30">
        <v>1</v>
      </c>
      <c r="E172" s="30">
        <v>26</v>
      </c>
      <c r="F172" s="30"/>
      <c r="G172" s="31">
        <v>32</v>
      </c>
      <c r="H172" s="31"/>
      <c r="I172" s="31"/>
      <c r="J172" s="30"/>
      <c r="K172" s="30"/>
      <c r="L172" s="30"/>
      <c r="M172" s="30"/>
      <c r="N172" s="30"/>
      <c r="O172" s="30"/>
      <c r="P172" s="30">
        <v>1</v>
      </c>
      <c r="Q172" s="30"/>
      <c r="R172" s="30"/>
      <c r="S172" s="30"/>
      <c r="T172" s="30">
        <v>1</v>
      </c>
      <c r="U172" s="30"/>
      <c r="V172" s="30"/>
      <c r="W172" s="30"/>
      <c r="X172" s="30"/>
      <c r="Y172" s="30"/>
      <c r="Z172" s="30"/>
      <c r="AA172" s="30"/>
      <c r="AB172" s="30">
        <v>70</v>
      </c>
      <c r="AC172" s="30">
        <v>174</v>
      </c>
      <c r="AD172" s="30"/>
      <c r="AE172" s="30"/>
      <c r="AF172" s="30"/>
      <c r="AG172" s="30">
        <v>14</v>
      </c>
      <c r="AH172" s="30"/>
      <c r="AI172" s="30"/>
      <c r="AJ172" s="30"/>
      <c r="AK172" s="30"/>
      <c r="AL172" s="30">
        <v>49</v>
      </c>
      <c r="AM172" s="30">
        <v>24</v>
      </c>
      <c r="AN172" s="30"/>
      <c r="AO172" s="30"/>
      <c r="AP172" s="30">
        <v>1</v>
      </c>
      <c r="AQ172" s="30"/>
      <c r="AR172" s="30"/>
      <c r="AS172" s="32"/>
      <c r="AT172" s="32"/>
      <c r="AU172" s="30"/>
      <c r="AV172" s="30"/>
      <c r="AW172" s="30"/>
      <c r="AX172" s="30"/>
      <c r="AY172" s="30"/>
      <c r="AZ172" s="30"/>
      <c r="BA172" s="30"/>
      <c r="BB172" s="30"/>
      <c r="BC172" s="30"/>
      <c r="BD172" s="32"/>
      <c r="BE172" s="32"/>
      <c r="BF172" s="28">
        <f t="shared" si="27"/>
        <v>483</v>
      </c>
    </row>
    <row r="173" spans="1:58" ht="12.75">
      <c r="A173" s="29" t="s">
        <v>302</v>
      </c>
      <c r="B173" s="29" t="s">
        <v>303</v>
      </c>
      <c r="C173" s="30"/>
      <c r="D173" s="30"/>
      <c r="E173" s="30"/>
      <c r="F173" s="30"/>
      <c r="G173" s="31"/>
      <c r="H173" s="31"/>
      <c r="I173" s="31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2"/>
      <c r="AT173" s="32"/>
      <c r="AU173" s="30"/>
      <c r="AV173" s="30"/>
      <c r="AW173" s="30"/>
      <c r="AX173" s="30"/>
      <c r="AY173" s="30"/>
      <c r="AZ173" s="30"/>
      <c r="BA173" s="30"/>
      <c r="BB173" s="30"/>
      <c r="BC173" s="30"/>
      <c r="BD173" s="32"/>
      <c r="BE173" s="32"/>
      <c r="BF173" s="28"/>
    </row>
    <row r="174" spans="1:58" ht="12.75">
      <c r="A174" s="29" t="s">
        <v>304</v>
      </c>
      <c r="B174" s="29" t="s">
        <v>305</v>
      </c>
      <c r="C174" s="30"/>
      <c r="D174" s="30"/>
      <c r="E174" s="30"/>
      <c r="F174" s="30"/>
      <c r="G174" s="31"/>
      <c r="H174" s="31"/>
      <c r="I174" s="31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2"/>
      <c r="AT174" s="32"/>
      <c r="AU174" s="30"/>
      <c r="AV174" s="30"/>
      <c r="AW174" s="30"/>
      <c r="AX174" s="30"/>
      <c r="AY174" s="30"/>
      <c r="AZ174" s="30"/>
      <c r="BA174" s="30"/>
      <c r="BB174" s="30"/>
      <c r="BC174" s="30"/>
      <c r="BD174" s="32"/>
      <c r="BE174" s="32"/>
      <c r="BF174" s="28"/>
    </row>
    <row r="175" spans="1:58" ht="12.75">
      <c r="A175" s="29" t="s">
        <v>306</v>
      </c>
      <c r="B175" s="29" t="s">
        <v>307</v>
      </c>
      <c r="C175" s="30">
        <v>2</v>
      </c>
      <c r="D175" s="30"/>
      <c r="E175" s="30"/>
      <c r="F175" s="30">
        <v>6</v>
      </c>
      <c r="G175" s="31">
        <v>86</v>
      </c>
      <c r="H175" s="31">
        <v>59</v>
      </c>
      <c r="I175" s="31">
        <v>31</v>
      </c>
      <c r="J175" s="30">
        <v>47</v>
      </c>
      <c r="K175" s="30">
        <v>23</v>
      </c>
      <c r="L175" s="30">
        <v>11</v>
      </c>
      <c r="M175" s="30">
        <v>12</v>
      </c>
      <c r="N175" s="30">
        <v>80</v>
      </c>
      <c r="O175" s="30">
        <v>21</v>
      </c>
      <c r="P175" s="30">
        <v>70</v>
      </c>
      <c r="Q175" s="30">
        <v>6</v>
      </c>
      <c r="R175" s="30">
        <v>5</v>
      </c>
      <c r="S175" s="30">
        <v>181</v>
      </c>
      <c r="T175" s="30">
        <v>3</v>
      </c>
      <c r="U175" s="30"/>
      <c r="V175" s="30">
        <v>30</v>
      </c>
      <c r="W175" s="30">
        <v>10</v>
      </c>
      <c r="X175" s="30">
        <v>8</v>
      </c>
      <c r="Y175" s="30">
        <v>132</v>
      </c>
      <c r="Z175" s="30">
        <v>141</v>
      </c>
      <c r="AA175" s="30">
        <v>34</v>
      </c>
      <c r="AB175" s="30">
        <v>17</v>
      </c>
      <c r="AC175" s="30">
        <v>1</v>
      </c>
      <c r="AD175" s="30">
        <v>2</v>
      </c>
      <c r="AE175" s="30">
        <v>45</v>
      </c>
      <c r="AF175" s="30">
        <v>23</v>
      </c>
      <c r="AG175" s="30">
        <v>7</v>
      </c>
      <c r="AH175" s="30">
        <v>47</v>
      </c>
      <c r="AI175" s="30">
        <v>8</v>
      </c>
      <c r="AJ175" s="30">
        <v>18</v>
      </c>
      <c r="AK175" s="30">
        <v>83</v>
      </c>
      <c r="AL175" s="30">
        <v>45</v>
      </c>
      <c r="AM175" s="30">
        <v>39</v>
      </c>
      <c r="AN175" s="30">
        <v>47</v>
      </c>
      <c r="AO175" s="30">
        <v>31</v>
      </c>
      <c r="AP175" s="30">
        <v>63</v>
      </c>
      <c r="AQ175" s="30"/>
      <c r="AR175" s="30">
        <v>69</v>
      </c>
      <c r="AS175" s="32">
        <v>62</v>
      </c>
      <c r="AT175" s="32">
        <v>3</v>
      </c>
      <c r="AU175" s="30">
        <v>69</v>
      </c>
      <c r="AV175" s="30">
        <v>3</v>
      </c>
      <c r="AW175" s="30">
        <v>18</v>
      </c>
      <c r="AX175" s="30">
        <v>63</v>
      </c>
      <c r="AY175" s="30">
        <v>21</v>
      </c>
      <c r="AZ175" s="30">
        <v>26</v>
      </c>
      <c r="BA175" s="30">
        <v>25</v>
      </c>
      <c r="BB175" s="30">
        <v>22</v>
      </c>
      <c r="BC175" s="30">
        <v>15</v>
      </c>
      <c r="BD175" s="32">
        <v>2</v>
      </c>
      <c r="BE175" s="32">
        <v>38</v>
      </c>
      <c r="BF175" s="28">
        <f t="shared" si="27"/>
        <v>1910</v>
      </c>
    </row>
    <row r="176" spans="1:58" ht="12.75">
      <c r="A176" s="29" t="s">
        <v>308</v>
      </c>
      <c r="B176" s="29" t="s">
        <v>309</v>
      </c>
      <c r="C176" s="30">
        <v>15120</v>
      </c>
      <c r="D176" s="30"/>
      <c r="E176" s="30">
        <v>35</v>
      </c>
      <c r="F176" s="30"/>
      <c r="G176" s="31">
        <v>49775</v>
      </c>
      <c r="H176" s="31">
        <v>2416</v>
      </c>
      <c r="I176" s="31">
        <v>11740</v>
      </c>
      <c r="J176" s="30">
        <v>1547</v>
      </c>
      <c r="K176" s="30">
        <v>37043</v>
      </c>
      <c r="L176" s="30">
        <v>2137</v>
      </c>
      <c r="M176" s="30"/>
      <c r="N176" s="30">
        <v>6014</v>
      </c>
      <c r="O176" s="30"/>
      <c r="P176" s="30">
        <v>6152</v>
      </c>
      <c r="Q176" s="30"/>
      <c r="R176" s="30">
        <v>25</v>
      </c>
      <c r="S176" s="30">
        <v>3670</v>
      </c>
      <c r="T176" s="30">
        <v>895</v>
      </c>
      <c r="U176" s="30">
        <v>26</v>
      </c>
      <c r="V176" s="30">
        <v>8570</v>
      </c>
      <c r="W176" s="30">
        <v>71</v>
      </c>
      <c r="X176" s="30">
        <v>111</v>
      </c>
      <c r="Y176" s="30">
        <v>11272</v>
      </c>
      <c r="Z176" s="30">
        <v>1166</v>
      </c>
      <c r="AA176" s="30">
        <v>259</v>
      </c>
      <c r="AB176" s="30">
        <v>157501</v>
      </c>
      <c r="AC176" s="30">
        <v>1741</v>
      </c>
      <c r="AD176" s="30">
        <v>1825</v>
      </c>
      <c r="AE176" s="30">
        <v>2030</v>
      </c>
      <c r="AF176" s="30">
        <v>71000</v>
      </c>
      <c r="AG176" s="30">
        <v>42</v>
      </c>
      <c r="AH176" s="30">
        <v>2910</v>
      </c>
      <c r="AI176" s="30">
        <v>5200</v>
      </c>
      <c r="AJ176" s="30">
        <v>1872</v>
      </c>
      <c r="AK176" s="30">
        <v>12700</v>
      </c>
      <c r="AL176" s="30">
        <v>15775</v>
      </c>
      <c r="AM176" s="30">
        <v>885</v>
      </c>
      <c r="AN176" s="30">
        <v>376</v>
      </c>
      <c r="AO176" s="30">
        <v>320</v>
      </c>
      <c r="AP176" s="30">
        <v>182700</v>
      </c>
      <c r="AQ176" s="30">
        <v>100</v>
      </c>
      <c r="AR176" s="30">
        <v>3035</v>
      </c>
      <c r="AS176" s="32">
        <v>470</v>
      </c>
      <c r="AT176" s="32">
        <v>33800</v>
      </c>
      <c r="AU176" s="30">
        <v>28900</v>
      </c>
      <c r="AV176" s="30">
        <v>91</v>
      </c>
      <c r="AW176" s="30">
        <v>7056</v>
      </c>
      <c r="AX176" s="30">
        <v>40000</v>
      </c>
      <c r="AY176" s="30">
        <v>3050</v>
      </c>
      <c r="AZ176" s="30">
        <v>11900</v>
      </c>
      <c r="BA176" s="30">
        <v>169230</v>
      </c>
      <c r="BB176" s="30">
        <v>350</v>
      </c>
      <c r="BC176" s="30">
        <v>50</v>
      </c>
      <c r="BD176" s="32">
        <v>10460</v>
      </c>
      <c r="BE176" s="32">
        <v>52400</v>
      </c>
      <c r="BF176" s="28">
        <f t="shared" si="27"/>
        <v>975813</v>
      </c>
    </row>
    <row r="177" spans="1:58" ht="12.75">
      <c r="A177" s="29" t="s">
        <v>310</v>
      </c>
      <c r="B177" s="29" t="s">
        <v>311</v>
      </c>
      <c r="C177" s="30"/>
      <c r="D177" s="30"/>
      <c r="E177" s="30"/>
      <c r="F177" s="30"/>
      <c r="G177" s="31"/>
      <c r="H177" s="31"/>
      <c r="I177" s="31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2"/>
      <c r="AT177" s="32"/>
      <c r="AU177" s="30"/>
      <c r="AV177" s="30"/>
      <c r="AW177" s="30"/>
      <c r="AX177" s="30"/>
      <c r="AY177" s="30"/>
      <c r="AZ177" s="30"/>
      <c r="BA177" s="30"/>
      <c r="BB177" s="30"/>
      <c r="BC177" s="30"/>
      <c r="BD177" s="32"/>
      <c r="BE177" s="32">
        <v>1</v>
      </c>
      <c r="BF177" s="28">
        <f t="shared" si="27"/>
        <v>1</v>
      </c>
    </row>
    <row r="178" spans="1:58" ht="12.75">
      <c r="A178" s="29" t="s">
        <v>312</v>
      </c>
      <c r="B178" s="29" t="s">
        <v>313</v>
      </c>
      <c r="C178" s="30">
        <v>32</v>
      </c>
      <c r="D178" s="30">
        <v>11</v>
      </c>
      <c r="E178" s="30">
        <v>9</v>
      </c>
      <c r="F178" s="30"/>
      <c r="G178" s="31">
        <v>54</v>
      </c>
      <c r="H178" s="31">
        <v>12</v>
      </c>
      <c r="I178" s="31">
        <v>4</v>
      </c>
      <c r="J178" s="30">
        <v>47</v>
      </c>
      <c r="K178" s="30">
        <v>110</v>
      </c>
      <c r="L178" s="30">
        <v>6</v>
      </c>
      <c r="M178" s="30">
        <v>1</v>
      </c>
      <c r="N178" s="30">
        <v>327</v>
      </c>
      <c r="O178" s="30"/>
      <c r="P178" s="30">
        <v>218</v>
      </c>
      <c r="Q178" s="30">
        <v>3</v>
      </c>
      <c r="R178" s="30">
        <v>12</v>
      </c>
      <c r="S178" s="30">
        <v>21</v>
      </c>
      <c r="T178" s="30">
        <v>63</v>
      </c>
      <c r="U178" s="30">
        <v>158</v>
      </c>
      <c r="V178" s="30">
        <v>137</v>
      </c>
      <c r="W178" s="30">
        <v>55</v>
      </c>
      <c r="X178" s="30">
        <v>2</v>
      </c>
      <c r="Y178" s="30">
        <v>188</v>
      </c>
      <c r="Z178" s="30">
        <v>107</v>
      </c>
      <c r="AA178" s="30">
        <v>7</v>
      </c>
      <c r="AB178" s="30">
        <v>59</v>
      </c>
      <c r="AC178" s="30">
        <v>78</v>
      </c>
      <c r="AD178" s="30">
        <v>27</v>
      </c>
      <c r="AE178" s="30">
        <v>7</v>
      </c>
      <c r="AF178" s="30">
        <v>55</v>
      </c>
      <c r="AG178" s="30">
        <v>4</v>
      </c>
      <c r="AH178" s="30">
        <v>66</v>
      </c>
      <c r="AI178" s="30">
        <v>28</v>
      </c>
      <c r="AJ178" s="30">
        <v>62</v>
      </c>
      <c r="AK178" s="30">
        <v>25</v>
      </c>
      <c r="AL178" s="30">
        <v>18</v>
      </c>
      <c r="AM178" s="30">
        <v>7</v>
      </c>
      <c r="AN178" s="30">
        <v>3</v>
      </c>
      <c r="AO178" s="30">
        <v>6</v>
      </c>
      <c r="AP178" s="30">
        <v>128</v>
      </c>
      <c r="AQ178" s="30">
        <v>50</v>
      </c>
      <c r="AR178" s="30">
        <v>126</v>
      </c>
      <c r="AS178" s="32">
        <v>54</v>
      </c>
      <c r="AT178" s="32">
        <v>6</v>
      </c>
      <c r="AU178" s="30">
        <v>23</v>
      </c>
      <c r="AV178" s="30">
        <v>13</v>
      </c>
      <c r="AW178" s="30">
        <v>26</v>
      </c>
      <c r="AX178" s="30">
        <v>40</v>
      </c>
      <c r="AY178" s="30">
        <v>6</v>
      </c>
      <c r="AZ178" s="30">
        <v>5</v>
      </c>
      <c r="BA178" s="30">
        <v>35</v>
      </c>
      <c r="BB178" s="30">
        <v>16</v>
      </c>
      <c r="BC178" s="30">
        <v>3</v>
      </c>
      <c r="BD178" s="32">
        <v>26</v>
      </c>
      <c r="BE178" s="32">
        <v>7</v>
      </c>
      <c r="BF178" s="28">
        <f t="shared" si="27"/>
        <v>2593</v>
      </c>
    </row>
    <row r="179" spans="1:58" ht="12.75">
      <c r="A179" s="29" t="s">
        <v>314</v>
      </c>
      <c r="B179" s="29" t="s">
        <v>315</v>
      </c>
      <c r="C179" s="30"/>
      <c r="D179" s="30"/>
      <c r="E179" s="30"/>
      <c r="F179" s="30"/>
      <c r="G179" s="31"/>
      <c r="H179" s="31"/>
      <c r="I179" s="31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2"/>
      <c r="AT179" s="32"/>
      <c r="AU179" s="30"/>
      <c r="AV179" s="30"/>
      <c r="AW179" s="30"/>
      <c r="AX179" s="30"/>
      <c r="AY179" s="30"/>
      <c r="AZ179" s="30"/>
      <c r="BA179" s="30"/>
      <c r="BB179" s="30"/>
      <c r="BC179" s="30"/>
      <c r="BD179" s="32"/>
      <c r="BE179" s="32"/>
      <c r="BF179" s="28"/>
    </row>
    <row r="180" spans="1:58" ht="12.75">
      <c r="A180" s="29" t="s">
        <v>316</v>
      </c>
      <c r="B180" s="29" t="s">
        <v>317</v>
      </c>
      <c r="C180" s="30"/>
      <c r="D180" s="30"/>
      <c r="E180" s="30"/>
      <c r="F180" s="30"/>
      <c r="G180" s="31">
        <v>9</v>
      </c>
      <c r="H180" s="31"/>
      <c r="I180" s="31"/>
      <c r="J180" s="30">
        <v>7</v>
      </c>
      <c r="K180" s="30">
        <v>30</v>
      </c>
      <c r="L180" s="30">
        <v>164</v>
      </c>
      <c r="M180" s="30"/>
      <c r="N180" s="30">
        <v>824</v>
      </c>
      <c r="O180" s="30">
        <v>39</v>
      </c>
      <c r="P180" s="30">
        <v>142</v>
      </c>
      <c r="Q180" s="30">
        <v>84</v>
      </c>
      <c r="R180" s="30">
        <v>9</v>
      </c>
      <c r="S180" s="30">
        <v>28</v>
      </c>
      <c r="T180" s="30">
        <v>450</v>
      </c>
      <c r="U180" s="30"/>
      <c r="V180" s="30"/>
      <c r="W180" s="30">
        <v>2</v>
      </c>
      <c r="X180" s="30">
        <v>30</v>
      </c>
      <c r="Y180" s="30">
        <v>53</v>
      </c>
      <c r="Z180" s="30"/>
      <c r="AA180" s="30">
        <v>2</v>
      </c>
      <c r="AB180" s="30">
        <v>24</v>
      </c>
      <c r="AC180" s="30"/>
      <c r="AD180" s="30">
        <v>200</v>
      </c>
      <c r="AE180" s="30">
        <v>240</v>
      </c>
      <c r="AF180" s="30">
        <v>65</v>
      </c>
      <c r="AG180" s="30">
        <v>7</v>
      </c>
      <c r="AH180" s="30">
        <v>12</v>
      </c>
      <c r="AI180" s="30"/>
      <c r="AJ180" s="30"/>
      <c r="AK180" s="30">
        <v>50</v>
      </c>
      <c r="AL180" s="30">
        <v>639</v>
      </c>
      <c r="AM180" s="30">
        <v>51</v>
      </c>
      <c r="AN180" s="30">
        <v>162</v>
      </c>
      <c r="AO180" s="30"/>
      <c r="AP180" s="30">
        <v>112</v>
      </c>
      <c r="AQ180" s="30"/>
      <c r="AR180" s="30">
        <v>76</v>
      </c>
      <c r="AS180" s="32">
        <v>11</v>
      </c>
      <c r="AT180" s="32">
        <v>429</v>
      </c>
      <c r="AU180" s="30">
        <v>62</v>
      </c>
      <c r="AV180" s="30">
        <v>2</v>
      </c>
      <c r="AW180" s="30">
        <v>513</v>
      </c>
      <c r="AX180" s="30">
        <v>1080</v>
      </c>
      <c r="AY180" s="30">
        <v>90</v>
      </c>
      <c r="AZ180" s="30">
        <v>853</v>
      </c>
      <c r="BA180" s="30">
        <v>82</v>
      </c>
      <c r="BB180" s="30">
        <v>28</v>
      </c>
      <c r="BC180" s="30">
        <v>521</v>
      </c>
      <c r="BD180" s="32">
        <v>205</v>
      </c>
      <c r="BE180" s="32">
        <v>109</v>
      </c>
      <c r="BF180" s="28">
        <f t="shared" si="27"/>
        <v>7496</v>
      </c>
    </row>
    <row r="181" spans="1:58" ht="12.75">
      <c r="A181" s="29" t="s">
        <v>318</v>
      </c>
      <c r="B181" s="29" t="s">
        <v>319</v>
      </c>
      <c r="C181" s="30"/>
      <c r="D181" s="30"/>
      <c r="E181" s="30"/>
      <c r="F181" s="30"/>
      <c r="G181" s="31"/>
      <c r="H181" s="31"/>
      <c r="I181" s="31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2"/>
      <c r="AT181" s="32"/>
      <c r="AU181" s="30"/>
      <c r="AV181" s="30"/>
      <c r="AW181" s="30"/>
      <c r="AX181" s="30"/>
      <c r="AY181" s="30"/>
      <c r="AZ181" s="30"/>
      <c r="BA181" s="30"/>
      <c r="BB181" s="30"/>
      <c r="BC181" s="30"/>
      <c r="BD181" s="32"/>
      <c r="BE181" s="32"/>
      <c r="BF181" s="28"/>
    </row>
    <row r="182" spans="1:58" ht="12.75">
      <c r="A182" s="29" t="s">
        <v>320</v>
      </c>
      <c r="B182" s="29" t="s">
        <v>321</v>
      </c>
      <c r="C182" s="30">
        <v>21</v>
      </c>
      <c r="D182" s="30">
        <v>3</v>
      </c>
      <c r="E182" s="30">
        <v>1</v>
      </c>
      <c r="F182" s="30"/>
      <c r="G182" s="31">
        <v>249</v>
      </c>
      <c r="H182" s="31"/>
      <c r="I182" s="31"/>
      <c r="J182" s="30">
        <v>13</v>
      </c>
      <c r="K182" s="30">
        <v>7</v>
      </c>
      <c r="L182" s="30">
        <v>63</v>
      </c>
      <c r="M182" s="30">
        <v>5</v>
      </c>
      <c r="N182" s="30">
        <v>652</v>
      </c>
      <c r="O182" s="30">
        <v>2</v>
      </c>
      <c r="P182" s="30">
        <v>3792</v>
      </c>
      <c r="Q182" s="30">
        <v>2</v>
      </c>
      <c r="R182" s="30">
        <v>5</v>
      </c>
      <c r="S182" s="30">
        <v>41</v>
      </c>
      <c r="T182" s="30">
        <v>41</v>
      </c>
      <c r="U182" s="30">
        <v>6</v>
      </c>
      <c r="V182" s="30">
        <v>100</v>
      </c>
      <c r="W182" s="30"/>
      <c r="X182" s="30"/>
      <c r="Y182" s="30">
        <v>48</v>
      </c>
      <c r="Z182" s="30">
        <v>20</v>
      </c>
      <c r="AA182" s="30"/>
      <c r="AB182" s="30">
        <v>892</v>
      </c>
      <c r="AC182" s="30">
        <v>1</v>
      </c>
      <c r="AD182" s="30">
        <v>4</v>
      </c>
      <c r="AE182" s="30"/>
      <c r="AF182" s="30">
        <v>836</v>
      </c>
      <c r="AG182" s="30">
        <v>7</v>
      </c>
      <c r="AH182" s="30">
        <v>22</v>
      </c>
      <c r="AI182" s="30">
        <v>15</v>
      </c>
      <c r="AJ182" s="30">
        <v>525</v>
      </c>
      <c r="AK182" s="30">
        <v>28</v>
      </c>
      <c r="AL182" s="30">
        <v>717</v>
      </c>
      <c r="AM182" s="30">
        <v>58</v>
      </c>
      <c r="AN182" s="30">
        <v>1</v>
      </c>
      <c r="AO182" s="30">
        <v>82</v>
      </c>
      <c r="AP182" s="30">
        <v>295</v>
      </c>
      <c r="AQ182" s="30"/>
      <c r="AR182" s="30">
        <v>348</v>
      </c>
      <c r="AS182" s="32">
        <v>34</v>
      </c>
      <c r="AT182" s="32">
        <v>50</v>
      </c>
      <c r="AU182" s="30">
        <v>55</v>
      </c>
      <c r="AV182" s="30">
        <v>60</v>
      </c>
      <c r="AW182" s="30"/>
      <c r="AX182" s="30">
        <v>2200</v>
      </c>
      <c r="AY182" s="30">
        <v>90</v>
      </c>
      <c r="AZ182" s="30">
        <v>250</v>
      </c>
      <c r="BA182" s="30">
        <v>5400</v>
      </c>
      <c r="BB182" s="30">
        <v>150</v>
      </c>
      <c r="BC182" s="30">
        <v>58</v>
      </c>
      <c r="BD182" s="32">
        <v>50</v>
      </c>
      <c r="BE182" s="32">
        <v>5</v>
      </c>
      <c r="BF182" s="28">
        <f t="shared" si="27"/>
        <v>17304</v>
      </c>
    </row>
    <row r="183" spans="1:58" ht="12.75">
      <c r="A183" s="29" t="s">
        <v>322</v>
      </c>
      <c r="B183" s="29" t="s">
        <v>323</v>
      </c>
      <c r="C183" s="30"/>
      <c r="D183" s="30"/>
      <c r="E183" s="30"/>
      <c r="F183" s="30"/>
      <c r="G183" s="31"/>
      <c r="H183" s="31"/>
      <c r="I183" s="31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>
        <v>6</v>
      </c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2"/>
      <c r="AT183" s="32">
        <v>1000</v>
      </c>
      <c r="AU183" s="30"/>
      <c r="AV183" s="30">
        <v>500</v>
      </c>
      <c r="AW183" s="30"/>
      <c r="AX183" s="30"/>
      <c r="AY183" s="30"/>
      <c r="AZ183" s="30"/>
      <c r="BA183" s="30">
        <v>30000</v>
      </c>
      <c r="BB183" s="30"/>
      <c r="BC183" s="30"/>
      <c r="BD183" s="32"/>
      <c r="BE183" s="32"/>
      <c r="BF183" s="28">
        <f t="shared" si="27"/>
        <v>31506</v>
      </c>
    </row>
    <row r="184" spans="1:58" ht="12.75">
      <c r="A184" s="29" t="s">
        <v>324</v>
      </c>
      <c r="B184" s="29" t="s">
        <v>325</v>
      </c>
      <c r="C184" s="30"/>
      <c r="D184" s="30"/>
      <c r="E184" s="30"/>
      <c r="F184" s="30"/>
      <c r="G184" s="31"/>
      <c r="H184" s="31"/>
      <c r="I184" s="31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2"/>
      <c r="AT184" s="32"/>
      <c r="AU184" s="30"/>
      <c r="AV184" s="30"/>
      <c r="AW184" s="30"/>
      <c r="AX184" s="30"/>
      <c r="AY184" s="30"/>
      <c r="AZ184" s="30"/>
      <c r="BA184" s="30"/>
      <c r="BB184" s="30"/>
      <c r="BC184" s="30"/>
      <c r="BD184" s="32"/>
      <c r="BE184" s="32"/>
      <c r="BF184" s="28"/>
    </row>
    <row r="185" spans="1:58" ht="12.75">
      <c r="A185" s="29"/>
      <c r="B185" s="29"/>
      <c r="C185" s="30"/>
      <c r="D185" s="30"/>
      <c r="E185" s="30"/>
      <c r="F185" s="30"/>
      <c r="G185" s="31"/>
      <c r="H185" s="31"/>
      <c r="I185" s="31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28"/>
    </row>
    <row r="186" spans="1:58" ht="12.75">
      <c r="A186" s="25" t="s">
        <v>326</v>
      </c>
      <c r="B186" s="26" t="s">
        <v>2</v>
      </c>
      <c r="C186" s="27">
        <f>SUM(C187:C194)</f>
        <v>0</v>
      </c>
      <c r="D186" s="27">
        <f aca="true" t="shared" si="30" ref="D186:AQ186">SUM(D187:D194)</f>
        <v>0</v>
      </c>
      <c r="E186" s="27">
        <f t="shared" si="30"/>
        <v>0</v>
      </c>
      <c r="F186" s="27">
        <f t="shared" si="30"/>
        <v>0</v>
      </c>
      <c r="G186" s="28">
        <f t="shared" si="30"/>
        <v>0</v>
      </c>
      <c r="H186" s="28">
        <f t="shared" si="30"/>
        <v>0</v>
      </c>
      <c r="I186" s="28">
        <f t="shared" si="30"/>
        <v>0</v>
      </c>
      <c r="J186" s="27">
        <f t="shared" si="30"/>
        <v>0</v>
      </c>
      <c r="K186" s="27">
        <f t="shared" si="30"/>
        <v>1</v>
      </c>
      <c r="L186" s="27">
        <f t="shared" si="30"/>
        <v>0</v>
      </c>
      <c r="M186" s="27">
        <f t="shared" si="30"/>
        <v>0</v>
      </c>
      <c r="N186" s="27">
        <f t="shared" si="30"/>
        <v>0</v>
      </c>
      <c r="O186" s="27">
        <f t="shared" si="30"/>
        <v>0</v>
      </c>
      <c r="P186" s="27">
        <f t="shared" si="30"/>
        <v>0</v>
      </c>
      <c r="Q186" s="27">
        <f t="shared" si="30"/>
        <v>0</v>
      </c>
      <c r="R186" s="27">
        <f t="shared" si="30"/>
        <v>0</v>
      </c>
      <c r="S186" s="27">
        <f t="shared" si="30"/>
        <v>0</v>
      </c>
      <c r="T186" s="27">
        <f t="shared" si="30"/>
        <v>1</v>
      </c>
      <c r="U186" s="27">
        <f t="shared" si="30"/>
        <v>0</v>
      </c>
      <c r="V186" s="27">
        <f t="shared" si="30"/>
        <v>0</v>
      </c>
      <c r="W186" s="27">
        <f t="shared" si="30"/>
        <v>0</v>
      </c>
      <c r="X186" s="27">
        <f t="shared" si="30"/>
        <v>0</v>
      </c>
      <c r="Y186" s="27">
        <f t="shared" si="30"/>
        <v>0</v>
      </c>
      <c r="Z186" s="27">
        <f t="shared" si="30"/>
        <v>0</v>
      </c>
      <c r="AA186" s="27">
        <f t="shared" si="30"/>
        <v>0</v>
      </c>
      <c r="AB186" s="27">
        <f t="shared" si="30"/>
        <v>0</v>
      </c>
      <c r="AC186" s="27">
        <f t="shared" si="30"/>
        <v>0</v>
      </c>
      <c r="AD186" s="27">
        <f t="shared" si="30"/>
        <v>0</v>
      </c>
      <c r="AE186" s="27">
        <f t="shared" si="30"/>
        <v>0</v>
      </c>
      <c r="AF186" s="27">
        <f t="shared" si="30"/>
        <v>0</v>
      </c>
      <c r="AG186" s="27">
        <f t="shared" si="30"/>
        <v>0</v>
      </c>
      <c r="AH186" s="27">
        <f t="shared" si="30"/>
        <v>0</v>
      </c>
      <c r="AI186" s="27">
        <f t="shared" si="30"/>
        <v>0</v>
      </c>
      <c r="AJ186" s="27">
        <f t="shared" si="30"/>
        <v>0</v>
      </c>
      <c r="AK186" s="27">
        <f t="shared" si="30"/>
        <v>0</v>
      </c>
      <c r="AL186" s="27">
        <f t="shared" si="30"/>
        <v>0</v>
      </c>
      <c r="AM186" s="27">
        <f t="shared" si="30"/>
        <v>0</v>
      </c>
      <c r="AN186" s="27">
        <f t="shared" si="30"/>
        <v>0</v>
      </c>
      <c r="AO186" s="27">
        <f t="shared" si="30"/>
        <v>0</v>
      </c>
      <c r="AP186" s="27">
        <f t="shared" si="30"/>
        <v>0</v>
      </c>
      <c r="AQ186" s="27">
        <f t="shared" si="30"/>
        <v>0</v>
      </c>
      <c r="AR186" s="27">
        <f aca="true" t="shared" si="31" ref="AR186:BD186">SUM(AR187:AR194)</f>
        <v>0</v>
      </c>
      <c r="AS186" s="27">
        <f t="shared" si="31"/>
        <v>0</v>
      </c>
      <c r="AT186" s="27">
        <f t="shared" si="31"/>
        <v>0</v>
      </c>
      <c r="AU186" s="27">
        <f t="shared" si="31"/>
        <v>0</v>
      </c>
      <c r="AV186" s="27">
        <f t="shared" si="31"/>
        <v>0</v>
      </c>
      <c r="AW186" s="27">
        <f t="shared" si="31"/>
        <v>0</v>
      </c>
      <c r="AX186" s="27">
        <f t="shared" si="31"/>
        <v>0</v>
      </c>
      <c r="AY186" s="27">
        <f t="shared" si="31"/>
        <v>0</v>
      </c>
      <c r="AZ186" s="27">
        <f t="shared" si="31"/>
        <v>0</v>
      </c>
      <c r="BA186" s="27">
        <f t="shared" si="31"/>
        <v>1</v>
      </c>
      <c r="BB186" s="27">
        <f t="shared" si="31"/>
        <v>1</v>
      </c>
      <c r="BC186" s="27">
        <f t="shared" si="31"/>
        <v>0</v>
      </c>
      <c r="BD186" s="27">
        <f t="shared" si="31"/>
        <v>0</v>
      </c>
      <c r="BE186" s="27">
        <v>0</v>
      </c>
      <c r="BF186" s="28">
        <f t="shared" si="27"/>
        <v>4</v>
      </c>
    </row>
    <row r="187" spans="1:58" ht="12.75">
      <c r="A187" s="29" t="s">
        <v>327</v>
      </c>
      <c r="B187" s="29" t="s">
        <v>328</v>
      </c>
      <c r="C187" s="30"/>
      <c r="D187" s="30"/>
      <c r="E187" s="30"/>
      <c r="F187" s="30"/>
      <c r="G187" s="31"/>
      <c r="H187" s="31"/>
      <c r="I187" s="31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2"/>
      <c r="AT187" s="32"/>
      <c r="AU187" s="30"/>
      <c r="AV187" s="30"/>
      <c r="AW187" s="30"/>
      <c r="AX187" s="30"/>
      <c r="AY187" s="30"/>
      <c r="AZ187" s="30"/>
      <c r="BA187" s="30">
        <v>1</v>
      </c>
      <c r="BB187" s="30">
        <v>1</v>
      </c>
      <c r="BC187" s="30"/>
      <c r="BD187" s="32"/>
      <c r="BE187" s="32"/>
      <c r="BF187" s="28">
        <f t="shared" si="27"/>
        <v>2</v>
      </c>
    </row>
    <row r="188" spans="1:58" ht="12.75">
      <c r="A188" s="29" t="s">
        <v>329</v>
      </c>
      <c r="B188" s="29" t="s">
        <v>330</v>
      </c>
      <c r="C188" s="30"/>
      <c r="D188" s="30"/>
      <c r="E188" s="30"/>
      <c r="F188" s="30"/>
      <c r="G188" s="31"/>
      <c r="H188" s="31"/>
      <c r="I188" s="31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2"/>
      <c r="AT188" s="32"/>
      <c r="AU188" s="30"/>
      <c r="AV188" s="30"/>
      <c r="AW188" s="30"/>
      <c r="AX188" s="30"/>
      <c r="AY188" s="30"/>
      <c r="AZ188" s="30"/>
      <c r="BA188" s="30"/>
      <c r="BB188" s="30"/>
      <c r="BC188" s="30"/>
      <c r="BD188" s="32"/>
      <c r="BE188" s="32"/>
      <c r="BF188" s="28"/>
    </row>
    <row r="189" spans="1:58" ht="12.75">
      <c r="A189" s="29" t="s">
        <v>331</v>
      </c>
      <c r="B189" s="29" t="s">
        <v>332</v>
      </c>
      <c r="C189" s="30"/>
      <c r="D189" s="30"/>
      <c r="E189" s="30"/>
      <c r="F189" s="30"/>
      <c r="G189" s="31"/>
      <c r="H189" s="31"/>
      <c r="I189" s="31"/>
      <c r="J189" s="30"/>
      <c r="K189" s="30">
        <v>1</v>
      </c>
      <c r="L189" s="30"/>
      <c r="M189" s="30"/>
      <c r="N189" s="30"/>
      <c r="O189" s="30"/>
      <c r="P189" s="30"/>
      <c r="Q189" s="30"/>
      <c r="R189" s="30"/>
      <c r="S189" s="30"/>
      <c r="T189" s="30">
        <v>1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2"/>
      <c r="AT189" s="32"/>
      <c r="AU189" s="30"/>
      <c r="AV189" s="30"/>
      <c r="AW189" s="30"/>
      <c r="AX189" s="30"/>
      <c r="AY189" s="30"/>
      <c r="AZ189" s="30"/>
      <c r="BA189" s="30"/>
      <c r="BB189" s="30"/>
      <c r="BC189" s="30"/>
      <c r="BD189" s="32"/>
      <c r="BE189" s="32"/>
      <c r="BF189" s="28">
        <f t="shared" si="27"/>
        <v>2</v>
      </c>
    </row>
    <row r="190" spans="1:58" ht="12.75">
      <c r="A190" s="29" t="s">
        <v>333</v>
      </c>
      <c r="B190" s="29" t="s">
        <v>334</v>
      </c>
      <c r="C190" s="30"/>
      <c r="D190" s="30"/>
      <c r="E190" s="30"/>
      <c r="F190" s="30"/>
      <c r="G190" s="31"/>
      <c r="H190" s="31"/>
      <c r="I190" s="31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2"/>
      <c r="AT190" s="32"/>
      <c r="AU190" s="30"/>
      <c r="AV190" s="30"/>
      <c r="AW190" s="30"/>
      <c r="AX190" s="30"/>
      <c r="AY190" s="30"/>
      <c r="AZ190" s="30"/>
      <c r="BA190" s="30"/>
      <c r="BB190" s="30"/>
      <c r="BC190" s="30"/>
      <c r="BD190" s="32"/>
      <c r="BE190" s="32"/>
      <c r="BF190" s="28"/>
    </row>
    <row r="191" spans="1:58" ht="12.75">
      <c r="A191" s="29" t="s">
        <v>335</v>
      </c>
      <c r="B191" s="29" t="s">
        <v>336</v>
      </c>
      <c r="C191" s="30"/>
      <c r="D191" s="30"/>
      <c r="E191" s="30"/>
      <c r="F191" s="30"/>
      <c r="G191" s="31"/>
      <c r="H191" s="31"/>
      <c r="I191" s="31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2"/>
      <c r="AT191" s="32"/>
      <c r="AU191" s="30"/>
      <c r="AV191" s="30"/>
      <c r="AW191" s="30"/>
      <c r="AX191" s="30"/>
      <c r="AY191" s="30"/>
      <c r="AZ191" s="30"/>
      <c r="BA191" s="30"/>
      <c r="BB191" s="30"/>
      <c r="BC191" s="30"/>
      <c r="BD191" s="32"/>
      <c r="BE191" s="32"/>
      <c r="BF191" s="28"/>
    </row>
    <row r="192" spans="1:58" ht="12.75">
      <c r="A192" s="29" t="s">
        <v>337</v>
      </c>
      <c r="B192" s="29" t="s">
        <v>338</v>
      </c>
      <c r="C192" s="30"/>
      <c r="D192" s="30"/>
      <c r="E192" s="30"/>
      <c r="F192" s="30"/>
      <c r="G192" s="31"/>
      <c r="H192" s="31"/>
      <c r="I192" s="31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2"/>
      <c r="AT192" s="32"/>
      <c r="AU192" s="30"/>
      <c r="AV192" s="30"/>
      <c r="AW192" s="30"/>
      <c r="AX192" s="30"/>
      <c r="AY192" s="30"/>
      <c r="AZ192" s="30"/>
      <c r="BA192" s="30"/>
      <c r="BB192" s="30"/>
      <c r="BC192" s="30"/>
      <c r="BD192" s="32"/>
      <c r="BE192" s="32"/>
      <c r="BF192" s="28"/>
    </row>
    <row r="193" spans="1:58" ht="12.75">
      <c r="A193" s="29" t="s">
        <v>339</v>
      </c>
      <c r="B193" s="29" t="s">
        <v>340</v>
      </c>
      <c r="C193" s="30"/>
      <c r="D193" s="30"/>
      <c r="E193" s="30"/>
      <c r="F193" s="30"/>
      <c r="G193" s="31"/>
      <c r="H193" s="31"/>
      <c r="I193" s="31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2"/>
      <c r="AT193" s="32"/>
      <c r="AU193" s="30"/>
      <c r="AV193" s="30"/>
      <c r="AW193" s="30"/>
      <c r="AX193" s="30"/>
      <c r="AY193" s="30"/>
      <c r="AZ193" s="30"/>
      <c r="BA193" s="30"/>
      <c r="BB193" s="30"/>
      <c r="BC193" s="30"/>
      <c r="BD193" s="32"/>
      <c r="BE193" s="32"/>
      <c r="BF193" s="28"/>
    </row>
    <row r="194" spans="1:58" ht="12.75">
      <c r="A194" s="29" t="s">
        <v>341</v>
      </c>
      <c r="B194" s="29" t="s">
        <v>342</v>
      </c>
      <c r="C194" s="30"/>
      <c r="D194" s="30"/>
      <c r="E194" s="30"/>
      <c r="F194" s="30"/>
      <c r="G194" s="31"/>
      <c r="H194" s="31"/>
      <c r="I194" s="31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2"/>
      <c r="AT194" s="32"/>
      <c r="AU194" s="30"/>
      <c r="AV194" s="30"/>
      <c r="AW194" s="30"/>
      <c r="AX194" s="30"/>
      <c r="AY194" s="30"/>
      <c r="AZ194" s="30"/>
      <c r="BA194" s="30"/>
      <c r="BB194" s="30"/>
      <c r="BC194" s="30"/>
      <c r="BD194" s="32"/>
      <c r="BE194" s="32"/>
      <c r="BF194" s="28"/>
    </row>
    <row r="195" spans="1:58" ht="12.75">
      <c r="A195" s="29"/>
      <c r="B195" s="29"/>
      <c r="C195" s="30"/>
      <c r="D195" s="30"/>
      <c r="E195" s="30"/>
      <c r="F195" s="30"/>
      <c r="G195" s="31"/>
      <c r="H195" s="31"/>
      <c r="I195" s="31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28"/>
    </row>
    <row r="196" spans="1:58" ht="12.75">
      <c r="A196" s="25" t="s">
        <v>343</v>
      </c>
      <c r="B196" s="26" t="s">
        <v>2</v>
      </c>
      <c r="C196" s="27">
        <f>SUM(C197:C207)</f>
        <v>0</v>
      </c>
      <c r="D196" s="27">
        <f aca="true" t="shared" si="32" ref="D196:AQ196">SUM(D197:D207)</f>
        <v>0</v>
      </c>
      <c r="E196" s="27">
        <f t="shared" si="32"/>
        <v>0</v>
      </c>
      <c r="F196" s="27">
        <f t="shared" si="32"/>
        <v>2</v>
      </c>
      <c r="G196" s="28">
        <f t="shared" si="32"/>
        <v>6</v>
      </c>
      <c r="H196" s="28">
        <f t="shared" si="32"/>
        <v>0</v>
      </c>
      <c r="I196" s="28">
        <f t="shared" si="32"/>
        <v>0</v>
      </c>
      <c r="J196" s="27">
        <f t="shared" si="32"/>
        <v>4</v>
      </c>
      <c r="K196" s="27">
        <f t="shared" si="32"/>
        <v>6</v>
      </c>
      <c r="L196" s="27">
        <f t="shared" si="32"/>
        <v>0</v>
      </c>
      <c r="M196" s="27">
        <f t="shared" si="32"/>
        <v>1</v>
      </c>
      <c r="N196" s="27">
        <f t="shared" si="32"/>
        <v>0</v>
      </c>
      <c r="O196" s="27">
        <f t="shared" si="32"/>
        <v>1</v>
      </c>
      <c r="P196" s="27">
        <f t="shared" si="32"/>
        <v>0</v>
      </c>
      <c r="Q196" s="27">
        <f t="shared" si="32"/>
        <v>0</v>
      </c>
      <c r="R196" s="27">
        <f t="shared" si="32"/>
        <v>0</v>
      </c>
      <c r="S196" s="27">
        <f t="shared" si="32"/>
        <v>1</v>
      </c>
      <c r="T196" s="27">
        <f t="shared" si="32"/>
        <v>0</v>
      </c>
      <c r="U196" s="27">
        <f t="shared" si="32"/>
        <v>1</v>
      </c>
      <c r="V196" s="27">
        <f t="shared" si="32"/>
        <v>0</v>
      </c>
      <c r="W196" s="27">
        <f t="shared" si="32"/>
        <v>1</v>
      </c>
      <c r="X196" s="27">
        <f t="shared" si="32"/>
        <v>0</v>
      </c>
      <c r="Y196" s="27">
        <f t="shared" si="32"/>
        <v>0</v>
      </c>
      <c r="Z196" s="27">
        <f t="shared" si="32"/>
        <v>0</v>
      </c>
      <c r="AA196" s="27">
        <f t="shared" si="32"/>
        <v>2</v>
      </c>
      <c r="AB196" s="27">
        <f t="shared" si="32"/>
        <v>1</v>
      </c>
      <c r="AC196" s="27">
        <f t="shared" si="32"/>
        <v>0</v>
      </c>
      <c r="AD196" s="27">
        <f t="shared" si="32"/>
        <v>0</v>
      </c>
      <c r="AE196" s="27">
        <f t="shared" si="32"/>
        <v>0</v>
      </c>
      <c r="AF196" s="27">
        <f t="shared" si="32"/>
        <v>0</v>
      </c>
      <c r="AG196" s="27">
        <f t="shared" si="32"/>
        <v>0</v>
      </c>
      <c r="AH196" s="27">
        <f t="shared" si="32"/>
        <v>0</v>
      </c>
      <c r="AI196" s="27">
        <f t="shared" si="32"/>
        <v>0</v>
      </c>
      <c r="AJ196" s="27">
        <f t="shared" si="32"/>
        <v>0</v>
      </c>
      <c r="AK196" s="27">
        <f t="shared" si="32"/>
        <v>0</v>
      </c>
      <c r="AL196" s="27">
        <f t="shared" si="32"/>
        <v>0</v>
      </c>
      <c r="AM196" s="27">
        <f t="shared" si="32"/>
        <v>0</v>
      </c>
      <c r="AN196" s="27">
        <f t="shared" si="32"/>
        <v>0</v>
      </c>
      <c r="AO196" s="27">
        <f t="shared" si="32"/>
        <v>0</v>
      </c>
      <c r="AP196" s="27">
        <f t="shared" si="32"/>
        <v>0</v>
      </c>
      <c r="AQ196" s="27">
        <f t="shared" si="32"/>
        <v>0</v>
      </c>
      <c r="AR196" s="27">
        <f aca="true" t="shared" si="33" ref="AR196:BD196">SUM(AR197:AR207)</f>
        <v>3</v>
      </c>
      <c r="AS196" s="27">
        <f t="shared" si="33"/>
        <v>0</v>
      </c>
      <c r="AT196" s="27">
        <f t="shared" si="33"/>
        <v>0</v>
      </c>
      <c r="AU196" s="27">
        <f t="shared" si="33"/>
        <v>0</v>
      </c>
      <c r="AV196" s="27">
        <f t="shared" si="33"/>
        <v>1</v>
      </c>
      <c r="AW196" s="27">
        <f t="shared" si="33"/>
        <v>0</v>
      </c>
      <c r="AX196" s="27">
        <f t="shared" si="33"/>
        <v>0</v>
      </c>
      <c r="AY196" s="27">
        <f t="shared" si="33"/>
        <v>1</v>
      </c>
      <c r="AZ196" s="27">
        <f t="shared" si="33"/>
        <v>1</v>
      </c>
      <c r="BA196" s="27">
        <f t="shared" si="33"/>
        <v>0</v>
      </c>
      <c r="BB196" s="27">
        <f t="shared" si="33"/>
        <v>0</v>
      </c>
      <c r="BC196" s="27">
        <f t="shared" si="33"/>
        <v>0</v>
      </c>
      <c r="BD196" s="27">
        <f t="shared" si="33"/>
        <v>0</v>
      </c>
      <c r="BE196" s="27">
        <v>1</v>
      </c>
      <c r="BF196" s="28">
        <f>SUM(C196:BE196)</f>
        <v>33</v>
      </c>
    </row>
    <row r="197" spans="1:58" ht="12.75">
      <c r="A197" s="29" t="s">
        <v>344</v>
      </c>
      <c r="B197" s="29"/>
      <c r="C197" s="30"/>
      <c r="D197" s="30"/>
      <c r="E197" s="30"/>
      <c r="F197" s="30"/>
      <c r="G197" s="31"/>
      <c r="H197" s="31"/>
      <c r="I197" s="31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28"/>
    </row>
    <row r="198" spans="1:58" ht="12.75">
      <c r="A198" s="29" t="s">
        <v>345</v>
      </c>
      <c r="B198" s="29"/>
      <c r="C198" s="30"/>
      <c r="D198" s="30"/>
      <c r="E198" s="30"/>
      <c r="F198" s="30"/>
      <c r="G198" s="31"/>
      <c r="H198" s="31"/>
      <c r="I198" s="31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28"/>
    </row>
    <row r="199" spans="1:58" ht="12.75">
      <c r="A199" s="29" t="s">
        <v>355</v>
      </c>
      <c r="B199" s="29"/>
      <c r="C199" s="30"/>
      <c r="D199" s="30"/>
      <c r="E199" s="30"/>
      <c r="F199" s="30"/>
      <c r="G199" s="31"/>
      <c r="H199" s="31"/>
      <c r="I199" s="31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>
        <v>1</v>
      </c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28">
        <f>SUM(C199:BE199)</f>
        <v>1</v>
      </c>
    </row>
    <row r="200" spans="1:58" ht="12.75">
      <c r="A200" s="29" t="s">
        <v>346</v>
      </c>
      <c r="B200" s="29"/>
      <c r="C200" s="30"/>
      <c r="D200" s="30"/>
      <c r="E200" s="30"/>
      <c r="F200" s="30"/>
      <c r="G200" s="31"/>
      <c r="H200" s="31"/>
      <c r="I200" s="31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28"/>
    </row>
    <row r="201" spans="1:58" ht="12.75">
      <c r="A201" s="29" t="s">
        <v>347</v>
      </c>
      <c r="B201" s="29"/>
      <c r="C201" s="30"/>
      <c r="D201" s="30"/>
      <c r="E201" s="30"/>
      <c r="F201" s="30"/>
      <c r="G201" s="31"/>
      <c r="H201" s="31"/>
      <c r="I201" s="31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28"/>
    </row>
    <row r="202" spans="1:58" ht="12.75">
      <c r="A202" s="29" t="s">
        <v>359</v>
      </c>
      <c r="B202" s="29"/>
      <c r="C202" s="30"/>
      <c r="D202" s="30"/>
      <c r="E202" s="30"/>
      <c r="F202" s="30"/>
      <c r="G202" s="31"/>
      <c r="H202" s="31"/>
      <c r="I202" s="31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>
        <v>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28">
        <f>SUM(C202:BE202)</f>
        <v>1</v>
      </c>
    </row>
    <row r="203" spans="1:58" ht="12.75">
      <c r="A203" s="29" t="s">
        <v>348</v>
      </c>
      <c r="B203" s="29"/>
      <c r="C203" s="30"/>
      <c r="D203" s="30"/>
      <c r="E203" s="30"/>
      <c r="F203" s="30"/>
      <c r="G203" s="31"/>
      <c r="H203" s="31"/>
      <c r="I203" s="31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28"/>
    </row>
    <row r="204" spans="1:58" ht="12.75">
      <c r="A204" s="29" t="s">
        <v>349</v>
      </c>
      <c r="B204" s="29"/>
      <c r="C204" s="30"/>
      <c r="D204" s="30"/>
      <c r="E204" s="30"/>
      <c r="F204" s="30"/>
      <c r="G204" s="31"/>
      <c r="H204" s="31"/>
      <c r="I204" s="31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28"/>
    </row>
    <row r="205" spans="1:58" ht="12.75">
      <c r="A205" s="29" t="s">
        <v>354</v>
      </c>
      <c r="B205" s="29"/>
      <c r="C205" s="30"/>
      <c r="D205" s="30"/>
      <c r="E205" s="30"/>
      <c r="F205" s="30"/>
      <c r="G205" s="31"/>
      <c r="H205" s="31"/>
      <c r="I205" s="31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>
        <v>1</v>
      </c>
      <c r="AW205" s="30"/>
      <c r="AX205" s="30"/>
      <c r="AY205" s="30"/>
      <c r="AZ205" s="30"/>
      <c r="BA205" s="30"/>
      <c r="BB205" s="30"/>
      <c r="BC205" s="30"/>
      <c r="BD205" s="30"/>
      <c r="BE205" s="30"/>
      <c r="BF205" s="28">
        <f>SUM(C205:BE205)</f>
        <v>1</v>
      </c>
    </row>
    <row r="206" spans="1:58" ht="12.75">
      <c r="A206" s="29" t="s">
        <v>350</v>
      </c>
      <c r="B206" s="29"/>
      <c r="C206" s="30"/>
      <c r="D206" s="30"/>
      <c r="E206" s="30"/>
      <c r="F206" s="30"/>
      <c r="G206" s="31"/>
      <c r="H206" s="31"/>
      <c r="I206" s="31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28"/>
    </row>
    <row r="207" spans="1:58" ht="12.75">
      <c r="A207" s="29" t="s">
        <v>351</v>
      </c>
      <c r="B207" s="29"/>
      <c r="C207" s="30"/>
      <c r="D207" s="30"/>
      <c r="E207" s="30"/>
      <c r="F207" s="30">
        <v>2</v>
      </c>
      <c r="G207" s="31">
        <v>6</v>
      </c>
      <c r="H207" s="31"/>
      <c r="I207" s="31"/>
      <c r="J207" s="30">
        <v>4</v>
      </c>
      <c r="K207" s="30">
        <v>6</v>
      </c>
      <c r="L207" s="30"/>
      <c r="M207" s="30">
        <v>1</v>
      </c>
      <c r="N207" s="30"/>
      <c r="O207" s="30">
        <v>1</v>
      </c>
      <c r="P207" s="30"/>
      <c r="Q207" s="30"/>
      <c r="R207" s="30"/>
      <c r="S207" s="30">
        <v>1</v>
      </c>
      <c r="T207" s="30"/>
      <c r="U207" s="30"/>
      <c r="V207" s="30"/>
      <c r="W207" s="30">
        <v>1</v>
      </c>
      <c r="X207" s="30"/>
      <c r="Y207" s="30"/>
      <c r="Z207" s="30"/>
      <c r="AA207" s="30">
        <v>2</v>
      </c>
      <c r="AB207" s="30">
        <v>1</v>
      </c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>
        <v>2</v>
      </c>
      <c r="AS207" s="30"/>
      <c r="AT207" s="30"/>
      <c r="AU207" s="30"/>
      <c r="AV207" s="30"/>
      <c r="AW207" s="30"/>
      <c r="AX207" s="30"/>
      <c r="AY207" s="30">
        <v>1</v>
      </c>
      <c r="AZ207" s="30">
        <v>1</v>
      </c>
      <c r="BA207" s="30"/>
      <c r="BB207" s="30"/>
      <c r="BC207" s="30"/>
      <c r="BD207" s="30"/>
      <c r="BE207" s="30">
        <v>1</v>
      </c>
      <c r="BF207" s="28">
        <f>SUM(C207:BE207)</f>
        <v>30</v>
      </c>
    </row>
    <row r="208" spans="1:58" ht="12.75">
      <c r="A208" s="34"/>
      <c r="B208" s="34" t="s">
        <v>352</v>
      </c>
      <c r="C208" s="30">
        <f aca="true" t="shared" si="34" ref="C208:AP208">SUM(C4:C6,C9:C11,C14:C20,C23:C42,C45:C53,C56:C60,C63:C64,C67:C69,C72:C74,C77:C93,C96:C108,C111:C113,C116:C163,C166:C184,C187:C194,C197:C207)</f>
        <v>25657</v>
      </c>
      <c r="D208" s="30">
        <f t="shared" si="34"/>
        <v>4640</v>
      </c>
      <c r="E208" s="30">
        <f t="shared" si="34"/>
        <v>18662</v>
      </c>
      <c r="F208" s="30">
        <f t="shared" si="34"/>
        <v>3624</v>
      </c>
      <c r="G208" s="31">
        <f t="shared" si="34"/>
        <v>176917</v>
      </c>
      <c r="H208" s="31">
        <f t="shared" si="34"/>
        <v>16266</v>
      </c>
      <c r="I208" s="31">
        <f t="shared" si="34"/>
        <v>35758</v>
      </c>
      <c r="J208" s="30">
        <f t="shared" si="34"/>
        <v>44060</v>
      </c>
      <c r="K208" s="30">
        <f t="shared" si="34"/>
        <v>60720</v>
      </c>
      <c r="L208" s="30">
        <f t="shared" si="34"/>
        <v>34447</v>
      </c>
      <c r="M208" s="30">
        <f t="shared" si="34"/>
        <v>2218</v>
      </c>
      <c r="N208" s="30">
        <f t="shared" si="34"/>
        <v>84898</v>
      </c>
      <c r="O208" s="30">
        <f t="shared" si="34"/>
        <v>16254</v>
      </c>
      <c r="P208" s="30">
        <f t="shared" si="34"/>
        <v>38188</v>
      </c>
      <c r="Q208" s="30">
        <f t="shared" si="34"/>
        <v>1397</v>
      </c>
      <c r="R208" s="30">
        <f t="shared" si="34"/>
        <v>18498</v>
      </c>
      <c r="S208" s="30">
        <f t="shared" si="34"/>
        <v>39043</v>
      </c>
      <c r="T208" s="30">
        <f t="shared" si="34"/>
        <v>29089</v>
      </c>
      <c r="U208" s="30">
        <f t="shared" si="34"/>
        <v>32122</v>
      </c>
      <c r="V208" s="30">
        <f t="shared" si="34"/>
        <v>53956</v>
      </c>
      <c r="W208" s="30">
        <f t="shared" si="34"/>
        <v>20334</v>
      </c>
      <c r="X208" s="30">
        <f t="shared" si="34"/>
        <v>44897</v>
      </c>
      <c r="Y208" s="30">
        <f t="shared" si="34"/>
        <v>46509</v>
      </c>
      <c r="Z208" s="30">
        <f t="shared" si="34"/>
        <v>26179</v>
      </c>
      <c r="AA208" s="30">
        <f t="shared" si="34"/>
        <v>19768</v>
      </c>
      <c r="AB208" s="30">
        <f t="shared" si="34"/>
        <v>236105</v>
      </c>
      <c r="AC208" s="30">
        <f t="shared" si="34"/>
        <v>45839</v>
      </c>
      <c r="AD208" s="30">
        <f t="shared" si="34"/>
        <v>28637</v>
      </c>
      <c r="AE208" s="30">
        <f t="shared" si="34"/>
        <v>98136</v>
      </c>
      <c r="AF208" s="30">
        <f t="shared" si="34"/>
        <v>121445</v>
      </c>
      <c r="AG208" s="30">
        <f t="shared" si="34"/>
        <v>139554</v>
      </c>
      <c r="AH208" s="30">
        <f t="shared" si="34"/>
        <v>54593</v>
      </c>
      <c r="AI208" s="30">
        <f t="shared" si="34"/>
        <v>22973</v>
      </c>
      <c r="AJ208" s="30">
        <f t="shared" si="34"/>
        <v>112762</v>
      </c>
      <c r="AK208" s="30">
        <f t="shared" si="34"/>
        <v>111493</v>
      </c>
      <c r="AL208" s="30">
        <f t="shared" si="34"/>
        <v>79323</v>
      </c>
      <c r="AM208" s="30">
        <f t="shared" si="34"/>
        <v>65013</v>
      </c>
      <c r="AN208" s="30">
        <f t="shared" si="34"/>
        <v>39974</v>
      </c>
      <c r="AO208" s="30">
        <f t="shared" si="34"/>
        <v>6305</v>
      </c>
      <c r="AP208" s="30">
        <f t="shared" si="34"/>
        <v>315610</v>
      </c>
      <c r="AQ208" s="30">
        <f>SUM(AQ4:AQ6,AQ9:AQ11,AQ14:AQ20,AQ23:AQ42,AQ45:AQ53,AQ56:AQ60,AQ63:AQ64,AQ67:AQ69,AQ72:AQ74,AQ77:AQ93,AQ96:AQ108,AQ111:AQ113,AQ116:AQ163,AQ166:AQ184,AQ187:AQ194,AQ197:AQ207)</f>
        <v>29625</v>
      </c>
      <c r="AR208" s="30">
        <f>SUM(AR4:AR6,AR9:AR11,AR14:AR20,AR23:AR42,AR45:AR53,AR56:AR60,AR63:AR64,AR67:AR69,AR72:AR74,AR77:AR93,AR96:AR108,AR111:AR113,AR116:AR163,AR166:AR184,AR187:AR194,AR197:AR207)</f>
        <v>84241</v>
      </c>
      <c r="AS208" s="30">
        <f>SUM(AS4:AS6,AS9:AS11,AS14:AS20,AS23:AS42,AS45:AS53,AS56:AS60,AS63:AS64,AS67:AS69,AS72:AS74,AS77:AS93,AS96:AS108,AS111:AS113,AS116:AS163,AS166:AS184,AS187:AS194,AS197:AS207)</f>
        <v>78811</v>
      </c>
      <c r="AT208" s="30">
        <f aca="true" t="shared" si="35" ref="AT208:BF208">SUM(AT4:AT6,AT9:AT11,AT14:AT20,AT23:AT42,AT45:AT53,AT56:AT60,AT63:AT64,AT67:AT69,AT72:AT74,AT77:AT93,AT96:AT108,AT111:AT113,AT116:AT163,AT166:AT184,AT187:AT194,AT197:AT207)</f>
        <v>84853</v>
      </c>
      <c r="AU208" s="30">
        <f t="shared" si="35"/>
        <v>76070</v>
      </c>
      <c r="AV208" s="30">
        <f t="shared" si="35"/>
        <v>91856</v>
      </c>
      <c r="AW208" s="30">
        <f t="shared" si="35"/>
        <v>76594</v>
      </c>
      <c r="AX208" s="30">
        <f t="shared" si="35"/>
        <v>202081</v>
      </c>
      <c r="AY208" s="30">
        <f t="shared" si="35"/>
        <v>52299</v>
      </c>
      <c r="AZ208" s="30">
        <f t="shared" si="35"/>
        <v>64890</v>
      </c>
      <c r="BA208" s="30">
        <f t="shared" si="35"/>
        <v>401806</v>
      </c>
      <c r="BB208" s="30">
        <f t="shared" si="35"/>
        <v>75784</v>
      </c>
      <c r="BC208" s="30">
        <f t="shared" si="35"/>
        <v>52763</v>
      </c>
      <c r="BD208" s="30">
        <f t="shared" si="35"/>
        <v>55241</v>
      </c>
      <c r="BE208" s="30">
        <f t="shared" si="35"/>
        <v>73720</v>
      </c>
      <c r="BF208" s="30">
        <f t="shared" si="35"/>
        <v>3872496</v>
      </c>
    </row>
    <row r="209" spans="1:58" ht="12.75">
      <c r="A209" s="20"/>
      <c r="B209" s="34" t="s">
        <v>353</v>
      </c>
      <c r="C209" s="30">
        <f aca="true" t="shared" si="36" ref="C209:AP209">COUNT(C4:C6,C9:C10,C14:C18,C20,C23:C32,C34:C41,C45:C52,C56:C60,C63:C64,C67:C68,C72:C74,C77:C92,C96:C107,C111:C113,C116:C133,C135:C160,C162,C166:C172,C174:C182,C184,C187:C192,C194,C197:C207)</f>
        <v>33</v>
      </c>
      <c r="D209" s="30">
        <f t="shared" si="36"/>
        <v>38</v>
      </c>
      <c r="E209" s="30">
        <f t="shared" si="36"/>
        <v>25</v>
      </c>
      <c r="F209" s="30">
        <f t="shared" si="36"/>
        <v>32</v>
      </c>
      <c r="G209" s="31">
        <f t="shared" si="36"/>
        <v>45</v>
      </c>
      <c r="H209" s="31">
        <f t="shared" si="36"/>
        <v>37</v>
      </c>
      <c r="I209" s="31">
        <f t="shared" si="36"/>
        <v>35</v>
      </c>
      <c r="J209" s="30">
        <f t="shared" si="36"/>
        <v>44</v>
      </c>
      <c r="K209" s="30">
        <f t="shared" si="36"/>
        <v>42</v>
      </c>
      <c r="L209" s="30">
        <f t="shared" si="36"/>
        <v>52</v>
      </c>
      <c r="M209" s="30">
        <f t="shared" si="36"/>
        <v>40</v>
      </c>
      <c r="N209" s="30">
        <f t="shared" si="36"/>
        <v>45</v>
      </c>
      <c r="O209" s="30">
        <f t="shared" si="36"/>
        <v>42</v>
      </c>
      <c r="P209" s="30">
        <f t="shared" si="36"/>
        <v>41</v>
      </c>
      <c r="Q209" s="30">
        <f t="shared" si="36"/>
        <v>18</v>
      </c>
      <c r="R209" s="30">
        <f t="shared" si="36"/>
        <v>40</v>
      </c>
      <c r="S209" s="30">
        <f t="shared" si="36"/>
        <v>40</v>
      </c>
      <c r="T209" s="30">
        <f t="shared" si="36"/>
        <v>39</v>
      </c>
      <c r="U209" s="30">
        <f t="shared" si="36"/>
        <v>40</v>
      </c>
      <c r="V209" s="30">
        <f t="shared" si="36"/>
        <v>39</v>
      </c>
      <c r="W209" s="30">
        <f t="shared" si="36"/>
        <v>28</v>
      </c>
      <c r="X209" s="30">
        <f t="shared" si="36"/>
        <v>39</v>
      </c>
      <c r="Y209" s="30">
        <f t="shared" si="36"/>
        <v>40</v>
      </c>
      <c r="Z209" s="30">
        <f t="shared" si="36"/>
        <v>27</v>
      </c>
      <c r="AA209" s="30">
        <f t="shared" si="36"/>
        <v>40</v>
      </c>
      <c r="AB209" s="30">
        <f t="shared" si="36"/>
        <v>48</v>
      </c>
      <c r="AC209" s="30">
        <f t="shared" si="36"/>
        <v>33</v>
      </c>
      <c r="AD209" s="30">
        <f t="shared" si="36"/>
        <v>38</v>
      </c>
      <c r="AE209" s="30">
        <f t="shared" si="36"/>
        <v>37</v>
      </c>
      <c r="AF209" s="30">
        <f t="shared" si="36"/>
        <v>43</v>
      </c>
      <c r="AG209" s="30">
        <f t="shared" si="36"/>
        <v>42</v>
      </c>
      <c r="AH209" s="30">
        <f t="shared" si="36"/>
        <v>42</v>
      </c>
      <c r="AI209" s="30">
        <f t="shared" si="36"/>
        <v>23</v>
      </c>
      <c r="AJ209" s="30">
        <f t="shared" si="36"/>
        <v>36</v>
      </c>
      <c r="AK209" s="30">
        <f t="shared" si="36"/>
        <v>40</v>
      </c>
      <c r="AL209" s="30">
        <f t="shared" si="36"/>
        <v>26</v>
      </c>
      <c r="AM209" s="30">
        <f t="shared" si="36"/>
        <v>39</v>
      </c>
      <c r="AN209" s="30">
        <f t="shared" si="36"/>
        <v>31</v>
      </c>
      <c r="AO209" s="30">
        <f t="shared" si="36"/>
        <v>42</v>
      </c>
      <c r="AP209" s="30">
        <f t="shared" si="36"/>
        <v>45</v>
      </c>
      <c r="AQ209" s="30">
        <f>COUNT(AQ4:AQ6,AQ9:AQ10,AQ14:AQ18,AQ20,AQ23:AQ32,AQ34:AQ41,AQ45:AQ52,AQ56:AQ60,AQ63:AQ64,AQ67:AQ68,AQ72:AQ74,AQ77:AQ92,AQ96:AQ107,AQ111:AQ113,AQ116:AQ133,AQ135:AQ160,AQ162,AQ166:AQ172,AQ174:AQ182,AQ184,AQ187:AQ192,AQ194,AQ197:AQ207)</f>
        <v>14</v>
      </c>
      <c r="AR209" s="30">
        <f>COUNT(AR4:AR6,AR9:AR10,AR14:AR18,AR20,AR23:AR32,AR34:AR41,AR45:AR52,AR56:AR60,AR63:AR64,AR67:AR68,AR72:AR74,AR77:AR92,AR96:AR107,AR111:AR113,AR116:AR133,AR135:AR160,AR162,AR166:AR172,AR174:AR182,AR184,AR187:AR192,AR194,AR197:AR207)</f>
        <v>45</v>
      </c>
      <c r="AS209" s="30">
        <f>COUNT(AS4:AS6,AS9:AS10,AS14:AS18,AS20,AS23:AS32,AS34:AS41,AS45:AS52,AS56:AS60,AS63:AS64,AS67:AS68,AS72:AS74,AS77:AS92,AS96:AS107,AS111:AS113,AS116:AS133,AS135:AS160,AS162,AS166:AS172,AS174:AS182,AS184,AS187:AS192,AS194,AS197:AS207)</f>
        <v>42</v>
      </c>
      <c r="AT209" s="30">
        <f aca="true" t="shared" si="37" ref="AT209:BF209">COUNT(AT4:AT6,AT9:AT10,AT14:AT18,AT20,AT23:AT32,AT34:AT41,AT45:AT52,AT56:AT60,AT63:AT64,AT67:AT68,AT72:AT74,AT77:AT92,AT96:AT107,AT111:AT113,AT116:AT133,AT135:AT160,AT162,AT166:AT172,AT174:AT182,AT184,AT187:AT192,AT194,AT197:AT207)</f>
        <v>42</v>
      </c>
      <c r="AU209" s="30">
        <f t="shared" si="37"/>
        <v>43</v>
      </c>
      <c r="AV209" s="30">
        <f t="shared" si="37"/>
        <v>39</v>
      </c>
      <c r="AW209" s="30">
        <f t="shared" si="37"/>
        <v>42</v>
      </c>
      <c r="AX209" s="30">
        <f t="shared" si="37"/>
        <v>41</v>
      </c>
      <c r="AY209" s="30">
        <f t="shared" si="37"/>
        <v>36</v>
      </c>
      <c r="AZ209" s="30">
        <f t="shared" si="37"/>
        <v>39</v>
      </c>
      <c r="BA209" s="30">
        <f t="shared" si="37"/>
        <v>43</v>
      </c>
      <c r="BB209" s="30">
        <f t="shared" si="37"/>
        <v>38</v>
      </c>
      <c r="BC209" s="30">
        <f t="shared" si="37"/>
        <v>43</v>
      </c>
      <c r="BD209" s="30">
        <f t="shared" si="37"/>
        <v>36</v>
      </c>
      <c r="BE209" s="30">
        <f t="shared" si="37"/>
        <v>39</v>
      </c>
      <c r="BF209" s="30">
        <f t="shared" si="37"/>
        <v>76</v>
      </c>
    </row>
    <row r="210" ht="12.75">
      <c r="BD210" s="1"/>
    </row>
    <row r="211" ht="12.75">
      <c r="BD211" s="1"/>
    </row>
    <row r="212" ht="12.75">
      <c r="BD212" s="1"/>
    </row>
    <row r="213" ht="12.75">
      <c r="BD213" s="1"/>
    </row>
  </sheetData>
  <printOptions/>
  <pageMargins left="0.75" right="0.75" top="1" bottom="1" header="0.5" footer="0.5"/>
  <pageSetup fitToHeight="1" fitToWidth="1" horizontalDpi="300" verticalDpi="300" orientation="landscape" paperSize="9" scale="83" r:id="rId1"/>
  <ignoredErrors>
    <ignoredError sqref="AT2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bestFit="1" customWidth="1"/>
  </cols>
  <sheetData>
    <row r="1" spans="2:19" ht="171.75" customHeight="1">
      <c r="B1" s="5" t="s">
        <v>1</v>
      </c>
      <c r="C1" s="5" t="s">
        <v>9</v>
      </c>
      <c r="D1" s="5" t="s">
        <v>16</v>
      </c>
      <c r="E1" s="5" t="s">
        <v>31</v>
      </c>
      <c r="F1" s="5" t="s">
        <v>72</v>
      </c>
      <c r="G1" s="5" t="s">
        <v>91</v>
      </c>
      <c r="H1" s="5" t="s">
        <v>102</v>
      </c>
      <c r="I1" s="5" t="s">
        <v>107</v>
      </c>
      <c r="J1" s="5" t="s">
        <v>114</v>
      </c>
      <c r="K1" s="5" t="s">
        <v>121</v>
      </c>
      <c r="L1" s="5" t="s">
        <v>156</v>
      </c>
      <c r="M1" s="5" t="s">
        <v>183</v>
      </c>
      <c r="N1" s="5" t="s">
        <v>190</v>
      </c>
      <c r="O1" s="5" t="s">
        <v>287</v>
      </c>
      <c r="P1" s="5" t="s">
        <v>326</v>
      </c>
      <c r="Q1" s="5" t="s">
        <v>343</v>
      </c>
      <c r="R1" s="5" t="s">
        <v>356</v>
      </c>
      <c r="S1" s="5" t="s">
        <v>353</v>
      </c>
    </row>
    <row r="2" spans="1:19" ht="12.75">
      <c r="A2" s="10">
        <v>28132</v>
      </c>
      <c r="B2" s="2">
        <v>713</v>
      </c>
      <c r="C2" s="2">
        <v>186</v>
      </c>
      <c r="D2" s="2">
        <v>0</v>
      </c>
      <c r="E2" s="2">
        <v>37</v>
      </c>
      <c r="F2" s="2"/>
      <c r="G2" s="2"/>
      <c r="H2" s="2"/>
      <c r="I2" s="2">
        <v>4791</v>
      </c>
      <c r="J2" s="2"/>
      <c r="K2" s="2">
        <v>236</v>
      </c>
      <c r="L2" s="2">
        <v>10</v>
      </c>
      <c r="M2" s="2"/>
      <c r="N2" s="2">
        <v>4273</v>
      </c>
      <c r="O2" s="2">
        <v>15411</v>
      </c>
      <c r="P2" s="2">
        <v>0</v>
      </c>
      <c r="Q2" s="2">
        <v>0</v>
      </c>
      <c r="R2" s="2">
        <v>25657</v>
      </c>
      <c r="S2" s="2">
        <v>33</v>
      </c>
    </row>
    <row r="3" spans="1:19" ht="12.75">
      <c r="A3" s="10">
        <v>28313</v>
      </c>
      <c r="B3" s="2">
        <v>56</v>
      </c>
      <c r="C3" s="2">
        <v>122</v>
      </c>
      <c r="D3" s="2">
        <v>0</v>
      </c>
      <c r="E3" s="2">
        <v>68</v>
      </c>
      <c r="F3" s="2"/>
      <c r="G3" s="2"/>
      <c r="H3" s="2"/>
      <c r="I3" s="2">
        <v>753</v>
      </c>
      <c r="J3" s="2"/>
      <c r="K3" s="2">
        <v>214</v>
      </c>
      <c r="L3" s="2">
        <v>24</v>
      </c>
      <c r="M3" s="2"/>
      <c r="N3" s="2">
        <v>3342</v>
      </c>
      <c r="O3" s="2">
        <v>61</v>
      </c>
      <c r="P3" s="2">
        <v>0</v>
      </c>
      <c r="Q3" s="2">
        <v>0</v>
      </c>
      <c r="R3" s="2">
        <v>4640</v>
      </c>
      <c r="S3" s="2">
        <v>38</v>
      </c>
    </row>
    <row r="4" spans="1:19" ht="12.75">
      <c r="A4" s="10">
        <v>28500</v>
      </c>
      <c r="B4" s="2">
        <v>1</v>
      </c>
      <c r="C4" s="2">
        <v>49</v>
      </c>
      <c r="D4" s="2">
        <v>0</v>
      </c>
      <c r="E4" s="2">
        <v>2</v>
      </c>
      <c r="F4" s="2"/>
      <c r="G4" s="2"/>
      <c r="H4" s="2"/>
      <c r="I4" s="2">
        <v>5979</v>
      </c>
      <c r="J4" s="2"/>
      <c r="K4" s="2">
        <v>6</v>
      </c>
      <c r="L4" s="2">
        <v>0</v>
      </c>
      <c r="M4" s="2"/>
      <c r="N4" s="2">
        <v>12450</v>
      </c>
      <c r="O4" s="2">
        <v>175</v>
      </c>
      <c r="P4" s="2">
        <v>0</v>
      </c>
      <c r="Q4" s="2">
        <v>0</v>
      </c>
      <c r="R4" s="2">
        <v>18662</v>
      </c>
      <c r="S4" s="2">
        <v>25</v>
      </c>
    </row>
    <row r="5" spans="1:19" ht="12.75">
      <c r="A5" s="10">
        <v>33061</v>
      </c>
      <c r="B5" s="2">
        <v>4</v>
      </c>
      <c r="C5" s="2">
        <v>50</v>
      </c>
      <c r="D5" s="2">
        <v>8</v>
      </c>
      <c r="E5" s="2">
        <v>80</v>
      </c>
      <c r="F5" s="2"/>
      <c r="G5" s="2"/>
      <c r="H5" s="2"/>
      <c r="I5" s="2">
        <v>2792</v>
      </c>
      <c r="J5" s="2"/>
      <c r="K5" s="2">
        <v>73</v>
      </c>
      <c r="L5" s="2">
        <v>53</v>
      </c>
      <c r="M5" s="2"/>
      <c r="N5" s="2">
        <v>353</v>
      </c>
      <c r="O5" s="2">
        <v>209</v>
      </c>
      <c r="P5" s="2">
        <v>0</v>
      </c>
      <c r="Q5" s="2">
        <v>2</v>
      </c>
      <c r="R5" s="2">
        <v>3624</v>
      </c>
      <c r="S5" s="2">
        <v>32</v>
      </c>
    </row>
    <row r="6" spans="1:19" ht="12.75">
      <c r="A6" s="11">
        <v>33280</v>
      </c>
      <c r="B6" s="2">
        <v>7</v>
      </c>
      <c r="C6" s="2">
        <v>171</v>
      </c>
      <c r="D6" s="2">
        <v>100</v>
      </c>
      <c r="E6" s="2">
        <v>275</v>
      </c>
      <c r="F6" s="2"/>
      <c r="G6" s="2"/>
      <c r="H6" s="2"/>
      <c r="I6" s="2">
        <v>26200</v>
      </c>
      <c r="J6" s="2"/>
      <c r="K6" s="2">
        <v>316</v>
      </c>
      <c r="L6" s="2">
        <v>12</v>
      </c>
      <c r="M6" s="2"/>
      <c r="N6" s="2">
        <v>99327</v>
      </c>
      <c r="O6" s="2">
        <v>50503</v>
      </c>
      <c r="P6" s="2">
        <v>0</v>
      </c>
      <c r="Q6" s="2">
        <v>6</v>
      </c>
      <c r="R6" s="2">
        <v>176917</v>
      </c>
      <c r="S6" s="2">
        <v>45</v>
      </c>
    </row>
    <row r="7" spans="1:19" ht="12.75">
      <c r="A7" s="11">
        <v>33440</v>
      </c>
      <c r="B7" s="2">
        <v>16</v>
      </c>
      <c r="C7" s="2">
        <v>181</v>
      </c>
      <c r="D7" s="2">
        <v>215</v>
      </c>
      <c r="E7" s="2">
        <v>123</v>
      </c>
      <c r="F7" s="2"/>
      <c r="G7" s="2"/>
      <c r="H7" s="2"/>
      <c r="I7" s="2">
        <v>9733</v>
      </c>
      <c r="J7" s="2"/>
      <c r="K7" s="2">
        <v>250</v>
      </c>
      <c r="L7" s="2">
        <v>11</v>
      </c>
      <c r="M7" s="2"/>
      <c r="N7" s="2">
        <v>3064</v>
      </c>
      <c r="O7" s="2">
        <v>2673</v>
      </c>
      <c r="P7" s="2">
        <v>0</v>
      </c>
      <c r="Q7" s="2">
        <v>0</v>
      </c>
      <c r="R7" s="2">
        <v>16266</v>
      </c>
      <c r="S7" s="2">
        <v>37</v>
      </c>
    </row>
    <row r="8" spans="1:19" ht="12.75">
      <c r="A8" s="11">
        <v>33492</v>
      </c>
      <c r="B8" s="2">
        <v>11</v>
      </c>
      <c r="C8" s="2">
        <v>40</v>
      </c>
      <c r="D8" s="2">
        <v>431</v>
      </c>
      <c r="E8" s="2">
        <v>37</v>
      </c>
      <c r="F8" s="2"/>
      <c r="G8" s="2"/>
      <c r="H8" s="2"/>
      <c r="I8" s="2">
        <v>14343</v>
      </c>
      <c r="J8" s="2"/>
      <c r="K8" s="2">
        <v>72</v>
      </c>
      <c r="L8" s="2">
        <v>3</v>
      </c>
      <c r="M8" s="2"/>
      <c r="N8" s="2">
        <v>8458</v>
      </c>
      <c r="O8" s="2">
        <v>12363</v>
      </c>
      <c r="P8" s="2">
        <v>0</v>
      </c>
      <c r="Q8" s="2">
        <v>0</v>
      </c>
      <c r="R8" s="2">
        <v>35758</v>
      </c>
      <c r="S8" s="2">
        <v>35</v>
      </c>
    </row>
    <row r="9" spans="1:19" ht="12.75">
      <c r="A9" s="10">
        <v>33622</v>
      </c>
      <c r="B9" s="2">
        <v>4</v>
      </c>
      <c r="C9" s="2">
        <v>520</v>
      </c>
      <c r="D9" s="2">
        <v>309</v>
      </c>
      <c r="E9" s="2">
        <v>71</v>
      </c>
      <c r="F9" s="2"/>
      <c r="G9" s="2"/>
      <c r="H9" s="2"/>
      <c r="I9" s="2">
        <v>16446</v>
      </c>
      <c r="J9" s="2"/>
      <c r="K9" s="2">
        <v>175</v>
      </c>
      <c r="L9" s="2">
        <v>18</v>
      </c>
      <c r="M9" s="2"/>
      <c r="N9" s="2">
        <v>24638</v>
      </c>
      <c r="O9" s="2">
        <v>1875</v>
      </c>
      <c r="P9" s="2">
        <v>0</v>
      </c>
      <c r="Q9" s="2">
        <v>4</v>
      </c>
      <c r="R9" s="2">
        <v>44060</v>
      </c>
      <c r="S9" s="2">
        <v>44</v>
      </c>
    </row>
    <row r="10" spans="1:19" ht="12.75">
      <c r="A10" s="10">
        <v>33784</v>
      </c>
      <c r="B10" s="2">
        <v>5</v>
      </c>
      <c r="C10" s="2">
        <v>158</v>
      </c>
      <c r="D10" s="2">
        <v>1820</v>
      </c>
      <c r="E10" s="2">
        <v>141</v>
      </c>
      <c r="F10" s="2"/>
      <c r="G10" s="2"/>
      <c r="H10" s="2"/>
      <c r="I10" s="2">
        <v>10552</v>
      </c>
      <c r="J10" s="2"/>
      <c r="K10" s="2">
        <v>439</v>
      </c>
      <c r="L10" s="2">
        <v>60</v>
      </c>
      <c r="M10" s="2"/>
      <c r="N10" s="2">
        <v>9382</v>
      </c>
      <c r="O10" s="2">
        <v>38156</v>
      </c>
      <c r="P10" s="2">
        <v>1</v>
      </c>
      <c r="Q10" s="2">
        <v>6</v>
      </c>
      <c r="R10" s="2">
        <v>60720</v>
      </c>
      <c r="S10" s="2">
        <v>42</v>
      </c>
    </row>
    <row r="11" spans="1:19" ht="12.75">
      <c r="A11" s="10">
        <v>33862</v>
      </c>
      <c r="B11" s="2">
        <v>26</v>
      </c>
      <c r="C11" s="2">
        <v>114</v>
      </c>
      <c r="D11" s="2">
        <v>188</v>
      </c>
      <c r="E11" s="2">
        <v>185</v>
      </c>
      <c r="F11" s="2"/>
      <c r="G11" s="2"/>
      <c r="H11" s="2"/>
      <c r="I11" s="2">
        <v>19857</v>
      </c>
      <c r="J11" s="2"/>
      <c r="K11" s="2">
        <v>341</v>
      </c>
      <c r="L11" s="2">
        <v>44</v>
      </c>
      <c r="M11" s="2"/>
      <c r="N11" s="2">
        <v>10925</v>
      </c>
      <c r="O11" s="2">
        <v>2767</v>
      </c>
      <c r="P11" s="2">
        <v>0</v>
      </c>
      <c r="Q11" s="2">
        <v>0</v>
      </c>
      <c r="R11" s="2">
        <v>34447</v>
      </c>
      <c r="S11" s="2">
        <v>52</v>
      </c>
    </row>
    <row r="12" spans="1:19" ht="12.75">
      <c r="A12" s="10">
        <v>33926</v>
      </c>
      <c r="B12" s="2">
        <v>2</v>
      </c>
      <c r="C12" s="2">
        <v>140</v>
      </c>
      <c r="D12" s="2">
        <v>12</v>
      </c>
      <c r="E12" s="2">
        <v>39</v>
      </c>
      <c r="F12" s="2"/>
      <c r="G12" s="2"/>
      <c r="H12" s="2"/>
      <c r="I12" s="2">
        <v>424</v>
      </c>
      <c r="J12" s="2"/>
      <c r="K12" s="2">
        <v>268</v>
      </c>
      <c r="L12" s="2">
        <v>23</v>
      </c>
      <c r="M12" s="2"/>
      <c r="N12" s="2">
        <v>1277</v>
      </c>
      <c r="O12" s="2">
        <v>32</v>
      </c>
      <c r="P12" s="2">
        <v>0</v>
      </c>
      <c r="Q12" s="2">
        <v>1</v>
      </c>
      <c r="R12" s="2">
        <v>2218</v>
      </c>
      <c r="S12" s="2">
        <v>40</v>
      </c>
    </row>
    <row r="13" spans="1:19" ht="12.75">
      <c r="A13" s="10">
        <v>34002</v>
      </c>
      <c r="B13" s="2">
        <v>7</v>
      </c>
      <c r="C13" s="2">
        <v>213</v>
      </c>
      <c r="D13" s="2">
        <v>501</v>
      </c>
      <c r="E13" s="2">
        <v>281</v>
      </c>
      <c r="F13" s="2"/>
      <c r="G13" s="2"/>
      <c r="H13" s="2"/>
      <c r="I13" s="2">
        <v>24730</v>
      </c>
      <c r="J13" s="2"/>
      <c r="K13" s="2">
        <v>211</v>
      </c>
      <c r="L13" s="2">
        <v>54</v>
      </c>
      <c r="M13" s="2"/>
      <c r="N13" s="2">
        <v>50813</v>
      </c>
      <c r="O13" s="2">
        <v>8088</v>
      </c>
      <c r="P13" s="2">
        <v>0</v>
      </c>
      <c r="Q13" s="2">
        <v>0</v>
      </c>
      <c r="R13" s="2">
        <v>84898</v>
      </c>
      <c r="S13" s="2">
        <v>45</v>
      </c>
    </row>
    <row r="14" spans="1:19" ht="12.75">
      <c r="A14" s="10">
        <v>34073</v>
      </c>
      <c r="B14" s="2">
        <v>4</v>
      </c>
      <c r="C14" s="2">
        <v>246</v>
      </c>
      <c r="D14" s="2">
        <v>5021</v>
      </c>
      <c r="E14" s="2">
        <v>114</v>
      </c>
      <c r="F14" s="2"/>
      <c r="G14" s="2"/>
      <c r="H14" s="2"/>
      <c r="I14" s="2">
        <v>2541</v>
      </c>
      <c r="J14" s="2"/>
      <c r="K14" s="2">
        <v>280</v>
      </c>
      <c r="L14" s="2">
        <v>51</v>
      </c>
      <c r="M14" s="2"/>
      <c r="N14" s="2">
        <v>7168</v>
      </c>
      <c r="O14" s="2">
        <v>828</v>
      </c>
      <c r="P14" s="2">
        <v>0</v>
      </c>
      <c r="Q14" s="2">
        <v>1</v>
      </c>
      <c r="R14" s="2">
        <v>16254</v>
      </c>
      <c r="S14" s="2">
        <v>42</v>
      </c>
    </row>
    <row r="15" spans="1:19" ht="12.75">
      <c r="A15" s="11">
        <v>34358</v>
      </c>
      <c r="B15" s="2">
        <v>3</v>
      </c>
      <c r="C15" s="2">
        <v>62</v>
      </c>
      <c r="D15" s="2">
        <v>2513</v>
      </c>
      <c r="E15" s="2">
        <v>132</v>
      </c>
      <c r="F15" s="2"/>
      <c r="G15" s="2"/>
      <c r="H15" s="2"/>
      <c r="I15" s="2">
        <v>680</v>
      </c>
      <c r="J15" s="2"/>
      <c r="K15" s="2">
        <v>130</v>
      </c>
      <c r="L15" s="2">
        <v>22</v>
      </c>
      <c r="M15" s="2"/>
      <c r="N15" s="2">
        <v>23784</v>
      </c>
      <c r="O15" s="2">
        <v>10862</v>
      </c>
      <c r="P15" s="2">
        <v>0</v>
      </c>
      <c r="Q15" s="2">
        <v>0</v>
      </c>
      <c r="R15" s="2">
        <v>38188</v>
      </c>
      <c r="S15" s="2">
        <v>41</v>
      </c>
    </row>
    <row r="16" spans="1:19" ht="12.75">
      <c r="A16" s="10">
        <v>34530</v>
      </c>
      <c r="B16" s="2">
        <v>7</v>
      </c>
      <c r="C16" s="2">
        <v>40</v>
      </c>
      <c r="D16" s="2">
        <v>355</v>
      </c>
      <c r="E16" s="2">
        <v>0</v>
      </c>
      <c r="F16" s="2"/>
      <c r="G16" s="2"/>
      <c r="H16" s="2"/>
      <c r="I16" s="2">
        <v>0</v>
      </c>
      <c r="J16" s="2"/>
      <c r="K16" s="2">
        <v>10</v>
      </c>
      <c r="L16" s="2">
        <v>0</v>
      </c>
      <c r="M16" s="2"/>
      <c r="N16" s="2">
        <v>610</v>
      </c>
      <c r="O16" s="2">
        <v>375</v>
      </c>
      <c r="P16" s="2">
        <v>0</v>
      </c>
      <c r="Q16" s="2">
        <v>0</v>
      </c>
      <c r="R16" s="2">
        <v>1397</v>
      </c>
      <c r="S16" s="2">
        <v>18</v>
      </c>
    </row>
    <row r="17" spans="1:19" ht="12.75">
      <c r="A17" s="10">
        <v>34542</v>
      </c>
      <c r="B17" s="2">
        <v>175</v>
      </c>
      <c r="C17" s="2">
        <v>10</v>
      </c>
      <c r="D17" s="2">
        <v>144</v>
      </c>
      <c r="E17" s="2">
        <v>49</v>
      </c>
      <c r="F17" s="2"/>
      <c r="G17" s="2"/>
      <c r="H17" s="2"/>
      <c r="I17" s="2">
        <v>12591</v>
      </c>
      <c r="J17" s="2"/>
      <c r="K17" s="2">
        <v>320</v>
      </c>
      <c r="L17" s="2">
        <v>47</v>
      </c>
      <c r="M17" s="2"/>
      <c r="N17" s="2">
        <v>4834</v>
      </c>
      <c r="O17" s="2">
        <v>328</v>
      </c>
      <c r="P17" s="2">
        <v>0</v>
      </c>
      <c r="Q17" s="2">
        <v>0</v>
      </c>
      <c r="R17" s="2">
        <v>18498</v>
      </c>
      <c r="S17" s="2">
        <v>40</v>
      </c>
    </row>
    <row r="18" spans="1:19" ht="12.75">
      <c r="A18" s="10">
        <v>34709</v>
      </c>
      <c r="B18" s="2">
        <v>8</v>
      </c>
      <c r="C18" s="2">
        <v>48</v>
      </c>
      <c r="D18" s="2">
        <v>2854</v>
      </c>
      <c r="E18" s="2">
        <v>77</v>
      </c>
      <c r="F18" s="2"/>
      <c r="G18" s="2"/>
      <c r="H18" s="2"/>
      <c r="I18" s="2">
        <v>13745</v>
      </c>
      <c r="J18" s="2"/>
      <c r="K18" s="2">
        <v>299</v>
      </c>
      <c r="L18" s="2">
        <v>32</v>
      </c>
      <c r="M18" s="2"/>
      <c r="N18" s="2">
        <v>16892</v>
      </c>
      <c r="O18" s="2">
        <v>5087</v>
      </c>
      <c r="P18" s="2">
        <v>0</v>
      </c>
      <c r="Q18" s="2">
        <v>1</v>
      </c>
      <c r="R18" s="2">
        <v>39043</v>
      </c>
      <c r="S18" s="2">
        <v>40</v>
      </c>
    </row>
    <row r="19" spans="1:19" ht="12.75">
      <c r="A19" s="10">
        <v>34816</v>
      </c>
      <c r="B19" s="2">
        <v>11</v>
      </c>
      <c r="C19" s="2">
        <v>102</v>
      </c>
      <c r="D19" s="2">
        <v>550</v>
      </c>
      <c r="E19" s="2">
        <v>205</v>
      </c>
      <c r="F19" s="2"/>
      <c r="G19" s="2"/>
      <c r="H19" s="2"/>
      <c r="I19" s="2">
        <v>6922</v>
      </c>
      <c r="J19" s="2"/>
      <c r="K19" s="2">
        <v>447</v>
      </c>
      <c r="L19" s="2">
        <v>19</v>
      </c>
      <c r="M19" s="2"/>
      <c r="N19" s="2">
        <v>18384</v>
      </c>
      <c r="O19" s="2">
        <v>2448</v>
      </c>
      <c r="P19" s="2">
        <v>1</v>
      </c>
      <c r="Q19" s="2">
        <v>0</v>
      </c>
      <c r="R19" s="2">
        <v>29089</v>
      </c>
      <c r="S19" s="2">
        <v>39</v>
      </c>
    </row>
    <row r="20" spans="1:19" ht="12.75">
      <c r="A20" s="10">
        <v>34900</v>
      </c>
      <c r="B20" s="2">
        <v>31</v>
      </c>
      <c r="C20" s="2">
        <v>112</v>
      </c>
      <c r="D20" s="2">
        <v>5687</v>
      </c>
      <c r="E20" s="2">
        <v>77</v>
      </c>
      <c r="F20" s="2"/>
      <c r="G20" s="2"/>
      <c r="H20" s="2"/>
      <c r="I20" s="2">
        <v>4010</v>
      </c>
      <c r="J20" s="2"/>
      <c r="K20" s="2">
        <v>465</v>
      </c>
      <c r="L20" s="2">
        <v>27</v>
      </c>
      <c r="M20" s="2"/>
      <c r="N20" s="2">
        <v>20976</v>
      </c>
      <c r="O20" s="2">
        <v>736</v>
      </c>
      <c r="P20" s="2">
        <v>0</v>
      </c>
      <c r="Q20" s="2">
        <v>1</v>
      </c>
      <c r="R20" s="2">
        <v>32122</v>
      </c>
      <c r="S20" s="2">
        <v>40</v>
      </c>
    </row>
    <row r="21" spans="1:19" ht="12.75">
      <c r="A21" s="10">
        <v>35099</v>
      </c>
      <c r="B21" s="2">
        <v>22</v>
      </c>
      <c r="C21" s="2">
        <v>214</v>
      </c>
      <c r="D21" s="2">
        <v>5015</v>
      </c>
      <c r="E21" s="2">
        <v>75</v>
      </c>
      <c r="F21" s="2"/>
      <c r="G21" s="2"/>
      <c r="H21" s="2"/>
      <c r="I21" s="2">
        <v>239</v>
      </c>
      <c r="J21" s="2"/>
      <c r="K21" s="2">
        <v>236</v>
      </c>
      <c r="L21" s="2">
        <v>6</v>
      </c>
      <c r="M21" s="2"/>
      <c r="N21" s="2">
        <v>38944</v>
      </c>
      <c r="O21" s="2">
        <v>9205</v>
      </c>
      <c r="P21" s="2">
        <v>0</v>
      </c>
      <c r="Q21" s="2">
        <v>0</v>
      </c>
      <c r="R21" s="2">
        <v>53956</v>
      </c>
      <c r="S21" s="2">
        <v>39</v>
      </c>
    </row>
    <row r="22" spans="1:19" ht="12.75">
      <c r="A22" s="10">
        <v>35173</v>
      </c>
      <c r="B22" s="2">
        <v>0</v>
      </c>
      <c r="C22" s="2">
        <v>165</v>
      </c>
      <c r="D22" s="2">
        <v>2037</v>
      </c>
      <c r="E22" s="2">
        <v>53</v>
      </c>
      <c r="F22" s="2"/>
      <c r="G22" s="2"/>
      <c r="H22" s="2"/>
      <c r="I22" s="2">
        <v>0</v>
      </c>
      <c r="J22" s="2"/>
      <c r="K22" s="2">
        <v>205</v>
      </c>
      <c r="L22" s="2">
        <v>49</v>
      </c>
      <c r="M22" s="2"/>
      <c r="N22" s="2">
        <v>17217</v>
      </c>
      <c r="O22" s="2">
        <v>607</v>
      </c>
      <c r="P22" s="2">
        <v>0</v>
      </c>
      <c r="Q22" s="2">
        <v>1</v>
      </c>
      <c r="R22" s="2">
        <v>20334</v>
      </c>
      <c r="S22" s="2">
        <v>28</v>
      </c>
    </row>
    <row r="23" spans="1:19" ht="12.75">
      <c r="A23" s="10">
        <v>35264</v>
      </c>
      <c r="B23" s="2">
        <v>12</v>
      </c>
      <c r="C23" s="2">
        <v>27</v>
      </c>
      <c r="D23" s="2">
        <v>25320</v>
      </c>
      <c r="E23" s="2">
        <v>53</v>
      </c>
      <c r="F23" s="2"/>
      <c r="G23" s="2"/>
      <c r="H23" s="2"/>
      <c r="I23" s="2">
        <v>10103</v>
      </c>
      <c r="J23" s="2"/>
      <c r="K23" s="2">
        <v>478</v>
      </c>
      <c r="L23" s="2">
        <v>35</v>
      </c>
      <c r="M23" s="2"/>
      <c r="N23" s="2">
        <v>7782</v>
      </c>
      <c r="O23" s="2">
        <v>1087</v>
      </c>
      <c r="P23" s="2">
        <v>0</v>
      </c>
      <c r="Q23" s="2">
        <v>0</v>
      </c>
      <c r="R23" s="2">
        <v>44897</v>
      </c>
      <c r="S23" s="2">
        <v>39</v>
      </c>
    </row>
    <row r="24" spans="1:19" ht="12.75">
      <c r="A24" s="10">
        <v>35453</v>
      </c>
      <c r="B24" s="2">
        <v>2</v>
      </c>
      <c r="C24" s="2">
        <v>612</v>
      </c>
      <c r="D24" s="2">
        <v>825</v>
      </c>
      <c r="E24" s="2">
        <v>43</v>
      </c>
      <c r="F24" s="2"/>
      <c r="G24" s="2"/>
      <c r="H24" s="2"/>
      <c r="I24" s="2">
        <v>102</v>
      </c>
      <c r="J24" s="2"/>
      <c r="K24" s="2">
        <v>1092</v>
      </c>
      <c r="L24" s="2">
        <v>72</v>
      </c>
      <c r="M24" s="2"/>
      <c r="N24" s="2">
        <v>28848</v>
      </c>
      <c r="O24" s="2">
        <v>14913</v>
      </c>
      <c r="P24" s="2">
        <v>0</v>
      </c>
      <c r="Q24" s="2">
        <v>0</v>
      </c>
      <c r="R24" s="2">
        <v>46509</v>
      </c>
      <c r="S24" s="2">
        <v>40</v>
      </c>
    </row>
    <row r="25" spans="1:19" ht="12.75">
      <c r="A25" s="10">
        <v>35541</v>
      </c>
      <c r="B25" s="2">
        <v>0</v>
      </c>
      <c r="C25" s="2">
        <v>329</v>
      </c>
      <c r="D25" s="2">
        <v>4482</v>
      </c>
      <c r="E25" s="2">
        <v>70</v>
      </c>
      <c r="F25" s="2"/>
      <c r="G25" s="2"/>
      <c r="H25" s="2"/>
      <c r="I25" s="2">
        <v>0</v>
      </c>
      <c r="J25" s="2"/>
      <c r="K25" s="2">
        <v>107</v>
      </c>
      <c r="L25" s="2">
        <v>57</v>
      </c>
      <c r="M25" s="2"/>
      <c r="N25" s="2">
        <v>17436</v>
      </c>
      <c r="O25" s="2">
        <v>3698</v>
      </c>
      <c r="P25" s="2">
        <v>0</v>
      </c>
      <c r="Q25" s="2">
        <v>0</v>
      </c>
      <c r="R25" s="2">
        <v>26179</v>
      </c>
      <c r="S25" s="2">
        <v>27</v>
      </c>
    </row>
    <row r="26" spans="1:19" ht="12.75">
      <c r="A26" s="10">
        <v>35628</v>
      </c>
      <c r="B26" s="2">
        <v>4</v>
      </c>
      <c r="C26" s="2">
        <v>36</v>
      </c>
      <c r="D26" s="2">
        <v>2627</v>
      </c>
      <c r="E26" s="2">
        <v>98</v>
      </c>
      <c r="F26" s="2"/>
      <c r="G26" s="2"/>
      <c r="H26" s="2"/>
      <c r="I26" s="2">
        <v>3513</v>
      </c>
      <c r="J26" s="2"/>
      <c r="K26" s="2">
        <v>249</v>
      </c>
      <c r="L26" s="2">
        <v>93</v>
      </c>
      <c r="M26" s="2"/>
      <c r="N26" s="2">
        <v>11894</v>
      </c>
      <c r="O26" s="2">
        <v>1252</v>
      </c>
      <c r="P26" s="2">
        <v>0</v>
      </c>
      <c r="Q26" s="2">
        <v>2</v>
      </c>
      <c r="R26" s="2">
        <v>19768</v>
      </c>
      <c r="S26" s="2">
        <v>40</v>
      </c>
    </row>
    <row r="27" spans="1:19" ht="12.75">
      <c r="A27" s="10">
        <v>35822</v>
      </c>
      <c r="B27" s="2">
        <v>18</v>
      </c>
      <c r="C27" s="2">
        <v>20</v>
      </c>
      <c r="D27" s="2">
        <v>328</v>
      </c>
      <c r="E27" s="2">
        <v>64</v>
      </c>
      <c r="F27" s="2"/>
      <c r="G27" s="2"/>
      <c r="H27" s="2"/>
      <c r="I27" s="2">
        <v>4048</v>
      </c>
      <c r="J27" s="2"/>
      <c r="K27" s="2">
        <v>346</v>
      </c>
      <c r="L27" s="2">
        <v>84</v>
      </c>
      <c r="M27" s="2"/>
      <c r="N27" s="2">
        <v>42033</v>
      </c>
      <c r="O27" s="2">
        <v>189163</v>
      </c>
      <c r="P27" s="2">
        <v>0</v>
      </c>
      <c r="Q27" s="2">
        <v>1</v>
      </c>
      <c r="R27" s="2">
        <v>236105</v>
      </c>
      <c r="S27" s="2">
        <v>48</v>
      </c>
    </row>
    <row r="28" spans="1:19" ht="12.75">
      <c r="A28" s="10">
        <v>35903</v>
      </c>
      <c r="B28" s="2">
        <v>0</v>
      </c>
      <c r="C28" s="2">
        <v>111</v>
      </c>
      <c r="D28" s="2">
        <v>3176</v>
      </c>
      <c r="E28" s="2">
        <v>20</v>
      </c>
      <c r="F28" s="2"/>
      <c r="G28" s="2"/>
      <c r="H28" s="2"/>
      <c r="I28" s="2">
        <v>16376</v>
      </c>
      <c r="J28" s="2"/>
      <c r="K28" s="2">
        <v>76</v>
      </c>
      <c r="L28" s="2">
        <v>6</v>
      </c>
      <c r="M28" s="2"/>
      <c r="N28" s="2">
        <v>23687</v>
      </c>
      <c r="O28" s="2">
        <v>2387</v>
      </c>
      <c r="P28" s="2">
        <v>0</v>
      </c>
      <c r="Q28" s="2">
        <v>0</v>
      </c>
      <c r="R28" s="2">
        <v>45839</v>
      </c>
      <c r="S28" s="2">
        <v>33</v>
      </c>
    </row>
    <row r="29" spans="1:19" ht="12.75">
      <c r="A29" s="10">
        <v>35984</v>
      </c>
      <c r="B29" s="2">
        <v>87</v>
      </c>
      <c r="C29" s="2">
        <v>82</v>
      </c>
      <c r="D29" s="2">
        <v>3620</v>
      </c>
      <c r="E29" s="2">
        <v>13</v>
      </c>
      <c r="F29" s="2"/>
      <c r="G29" s="2"/>
      <c r="H29" s="2"/>
      <c r="I29" s="2">
        <v>8063</v>
      </c>
      <c r="J29" s="2"/>
      <c r="K29" s="2">
        <v>817</v>
      </c>
      <c r="L29" s="2">
        <v>194</v>
      </c>
      <c r="M29" s="2"/>
      <c r="N29" s="2">
        <v>11892</v>
      </c>
      <c r="O29" s="2">
        <v>3869</v>
      </c>
      <c r="P29" s="2">
        <v>0</v>
      </c>
      <c r="Q29" s="2">
        <v>0</v>
      </c>
      <c r="R29" s="2">
        <v>28637</v>
      </c>
      <c r="S29" s="2">
        <v>38</v>
      </c>
    </row>
    <row r="30" spans="1:19" ht="12.75">
      <c r="A30" s="10">
        <v>36102</v>
      </c>
      <c r="B30" s="2">
        <v>25</v>
      </c>
      <c r="C30" s="2">
        <v>50</v>
      </c>
      <c r="D30" s="2">
        <v>3032</v>
      </c>
      <c r="E30" s="2">
        <v>3</v>
      </c>
      <c r="F30" s="2"/>
      <c r="G30" s="2"/>
      <c r="H30" s="2"/>
      <c r="I30" s="2">
        <v>11671</v>
      </c>
      <c r="J30" s="2"/>
      <c r="K30" s="2">
        <v>264</v>
      </c>
      <c r="L30" s="2">
        <v>109</v>
      </c>
      <c r="M30" s="2"/>
      <c r="N30" s="2">
        <v>80511</v>
      </c>
      <c r="O30" s="2">
        <v>2471</v>
      </c>
      <c r="P30" s="2">
        <v>0</v>
      </c>
      <c r="Q30" s="2">
        <v>0</v>
      </c>
      <c r="R30" s="2">
        <v>98136</v>
      </c>
      <c r="S30" s="2">
        <v>37</v>
      </c>
    </row>
    <row r="31" spans="1:19" ht="12.75">
      <c r="A31" s="10">
        <v>36174</v>
      </c>
      <c r="B31" s="2">
        <v>14</v>
      </c>
      <c r="C31" s="2">
        <v>37</v>
      </c>
      <c r="D31" s="2">
        <v>1780</v>
      </c>
      <c r="E31" s="2">
        <v>70</v>
      </c>
      <c r="F31" s="2"/>
      <c r="G31" s="2"/>
      <c r="H31" s="2"/>
      <c r="I31" s="2">
        <v>12028</v>
      </c>
      <c r="J31" s="2"/>
      <c r="K31" s="2">
        <v>361</v>
      </c>
      <c r="L31" s="2">
        <v>105</v>
      </c>
      <c r="M31" s="2"/>
      <c r="N31" s="2">
        <v>32255</v>
      </c>
      <c r="O31" s="2">
        <v>74795</v>
      </c>
      <c r="P31" s="2">
        <v>0</v>
      </c>
      <c r="Q31" s="2">
        <v>0</v>
      </c>
      <c r="R31" s="2">
        <v>121445</v>
      </c>
      <c r="S31" s="2">
        <v>43</v>
      </c>
    </row>
    <row r="32" spans="1:19" ht="12.75">
      <c r="A32" s="10">
        <v>36367</v>
      </c>
      <c r="B32" s="2">
        <v>63</v>
      </c>
      <c r="C32" s="2">
        <v>164</v>
      </c>
      <c r="D32" s="2">
        <v>100117</v>
      </c>
      <c r="E32" s="2">
        <v>77</v>
      </c>
      <c r="F32" s="2"/>
      <c r="G32" s="2"/>
      <c r="H32" s="2"/>
      <c r="I32" s="2">
        <v>20054</v>
      </c>
      <c r="J32" s="2"/>
      <c r="K32" s="2">
        <v>347</v>
      </c>
      <c r="L32" s="2">
        <v>154</v>
      </c>
      <c r="M32" s="2"/>
      <c r="N32" s="2">
        <v>9759</v>
      </c>
      <c r="O32" s="2">
        <v>8819</v>
      </c>
      <c r="P32" s="2">
        <v>0</v>
      </c>
      <c r="Q32" s="2">
        <v>0</v>
      </c>
      <c r="R32" s="2">
        <v>139554</v>
      </c>
      <c r="S32" s="2">
        <v>42</v>
      </c>
    </row>
    <row r="33" spans="1:19" ht="12.75">
      <c r="A33" s="10">
        <v>36446</v>
      </c>
      <c r="B33" s="2">
        <v>79</v>
      </c>
      <c r="C33" s="2">
        <v>108</v>
      </c>
      <c r="D33" s="2">
        <v>14048</v>
      </c>
      <c r="E33" s="2">
        <v>116</v>
      </c>
      <c r="F33" s="2"/>
      <c r="G33" s="2"/>
      <c r="H33" s="2"/>
      <c r="I33" s="2">
        <v>20453</v>
      </c>
      <c r="J33" s="2"/>
      <c r="K33" s="2">
        <v>320</v>
      </c>
      <c r="L33" s="2">
        <v>117</v>
      </c>
      <c r="M33" s="2"/>
      <c r="N33" s="2">
        <v>15733</v>
      </c>
      <c r="O33" s="2">
        <v>3619</v>
      </c>
      <c r="P33" s="2">
        <v>0</v>
      </c>
      <c r="Q33" s="2">
        <v>0</v>
      </c>
      <c r="R33" s="2">
        <v>54593</v>
      </c>
      <c r="S33" s="2">
        <v>42</v>
      </c>
    </row>
    <row r="34" spans="1:19" ht="12.75">
      <c r="A34" s="10">
        <v>36451</v>
      </c>
      <c r="B34" s="2">
        <v>0</v>
      </c>
      <c r="C34" s="2">
        <v>55</v>
      </c>
      <c r="D34" s="2">
        <v>2220</v>
      </c>
      <c r="E34" s="2">
        <v>1</v>
      </c>
      <c r="F34" s="2"/>
      <c r="G34" s="2"/>
      <c r="H34" s="2"/>
      <c r="I34" s="2">
        <v>9500</v>
      </c>
      <c r="J34" s="2"/>
      <c r="K34" s="2">
        <v>3</v>
      </c>
      <c r="L34" s="2">
        <v>0</v>
      </c>
      <c r="M34" s="2"/>
      <c r="N34" s="2">
        <v>5355</v>
      </c>
      <c r="O34" s="2">
        <v>5839</v>
      </c>
      <c r="P34" s="2">
        <v>0</v>
      </c>
      <c r="Q34" s="2">
        <v>0</v>
      </c>
      <c r="R34" s="2">
        <v>22973</v>
      </c>
      <c r="S34" s="2">
        <v>23</v>
      </c>
    </row>
    <row r="35" spans="1:19" ht="12.75">
      <c r="A35" s="10">
        <v>36513</v>
      </c>
      <c r="B35" s="2">
        <v>0</v>
      </c>
      <c r="C35" s="2">
        <v>61</v>
      </c>
      <c r="D35" s="2">
        <v>37805</v>
      </c>
      <c r="E35" s="2">
        <v>25</v>
      </c>
      <c r="F35" s="2"/>
      <c r="G35" s="2"/>
      <c r="H35" s="2"/>
      <c r="I35" s="2">
        <v>22498</v>
      </c>
      <c r="J35" s="2"/>
      <c r="K35" s="2">
        <v>294</v>
      </c>
      <c r="L35" s="2">
        <v>169</v>
      </c>
      <c r="M35" s="2"/>
      <c r="N35" s="2">
        <v>48963</v>
      </c>
      <c r="O35" s="2">
        <v>2947</v>
      </c>
      <c r="P35" s="2">
        <v>0</v>
      </c>
      <c r="Q35" s="2">
        <v>0</v>
      </c>
      <c r="R35" s="2">
        <v>112762</v>
      </c>
      <c r="S35" s="2">
        <v>36</v>
      </c>
    </row>
    <row r="36" spans="1:19" ht="12.75">
      <c r="A36" s="10">
        <v>36547</v>
      </c>
      <c r="B36" s="2">
        <v>10</v>
      </c>
      <c r="C36" s="2">
        <v>226</v>
      </c>
      <c r="D36" s="2">
        <v>7590</v>
      </c>
      <c r="E36" s="2">
        <v>49</v>
      </c>
      <c r="F36" s="2"/>
      <c r="G36" s="2"/>
      <c r="H36" s="2"/>
      <c r="I36" s="2">
        <v>2396</v>
      </c>
      <c r="J36" s="2"/>
      <c r="K36" s="2">
        <v>253</v>
      </c>
      <c r="L36" s="2">
        <v>168</v>
      </c>
      <c r="M36" s="2"/>
      <c r="N36" s="2">
        <v>85253</v>
      </c>
      <c r="O36" s="2">
        <v>15548</v>
      </c>
      <c r="P36" s="2">
        <v>0</v>
      </c>
      <c r="Q36" s="2">
        <v>0</v>
      </c>
      <c r="R36" s="2">
        <v>111493</v>
      </c>
      <c r="S36" s="2">
        <v>40</v>
      </c>
    </row>
    <row r="37" spans="1:19" ht="12.75">
      <c r="A37" s="10">
        <v>36579</v>
      </c>
      <c r="B37" s="2">
        <v>2</v>
      </c>
      <c r="C37" s="2">
        <v>550</v>
      </c>
      <c r="D37" s="2">
        <v>35</v>
      </c>
      <c r="E37" s="2">
        <v>2</v>
      </c>
      <c r="F37" s="2"/>
      <c r="G37" s="2"/>
      <c r="H37" s="2"/>
      <c r="I37" s="2">
        <v>3650</v>
      </c>
      <c r="J37" s="2"/>
      <c r="K37" s="2">
        <v>0</v>
      </c>
      <c r="L37" s="2">
        <v>0</v>
      </c>
      <c r="M37" s="2"/>
      <c r="N37" s="2">
        <v>55993</v>
      </c>
      <c r="O37" s="2">
        <v>19091</v>
      </c>
      <c r="P37" s="2">
        <v>0</v>
      </c>
      <c r="Q37" s="2">
        <v>0</v>
      </c>
      <c r="R37" s="2">
        <v>79323</v>
      </c>
      <c r="S37" s="2">
        <v>26</v>
      </c>
    </row>
    <row r="38" spans="1:19" ht="12.75">
      <c r="A38" s="10">
        <v>36615</v>
      </c>
      <c r="B38" s="2">
        <v>4</v>
      </c>
      <c r="C38" s="2">
        <v>239</v>
      </c>
      <c r="D38" s="2">
        <v>19881</v>
      </c>
      <c r="E38" s="2">
        <v>302</v>
      </c>
      <c r="F38" s="2"/>
      <c r="G38" s="2"/>
      <c r="H38" s="2"/>
      <c r="I38" s="2">
        <v>2</v>
      </c>
      <c r="J38" s="2"/>
      <c r="K38" s="2">
        <v>230</v>
      </c>
      <c r="L38" s="2">
        <v>105</v>
      </c>
      <c r="M38" s="2"/>
      <c r="N38" s="2">
        <v>42238</v>
      </c>
      <c r="O38" s="2">
        <v>2012</v>
      </c>
      <c r="P38" s="2">
        <v>0</v>
      </c>
      <c r="Q38" s="2">
        <v>0</v>
      </c>
      <c r="R38" s="2">
        <v>65013</v>
      </c>
      <c r="S38" s="2">
        <v>39</v>
      </c>
    </row>
    <row r="39" spans="1:19" ht="12.75">
      <c r="A39" s="10">
        <v>36732</v>
      </c>
      <c r="B39" s="2">
        <v>29</v>
      </c>
      <c r="C39" s="2">
        <v>103</v>
      </c>
      <c r="D39" s="2">
        <v>15042</v>
      </c>
      <c r="E39" s="2">
        <v>41</v>
      </c>
      <c r="F39" s="2"/>
      <c r="G39" s="2"/>
      <c r="H39" s="2"/>
      <c r="I39" s="2">
        <v>8316</v>
      </c>
      <c r="J39" s="2"/>
      <c r="K39" s="2">
        <v>80</v>
      </c>
      <c r="L39" s="2">
        <v>50</v>
      </c>
      <c r="M39" s="2"/>
      <c r="N39" s="2">
        <v>14913</v>
      </c>
      <c r="O39" s="2">
        <v>1400</v>
      </c>
      <c r="P39" s="2">
        <v>0</v>
      </c>
      <c r="Q39" s="2">
        <v>0</v>
      </c>
      <c r="R39" s="2">
        <v>39974</v>
      </c>
      <c r="S39" s="2">
        <v>31</v>
      </c>
    </row>
    <row r="40" spans="1:19" ht="12.75">
      <c r="A40" s="10">
        <v>36816</v>
      </c>
      <c r="B40" s="2">
        <v>24</v>
      </c>
      <c r="C40" s="2">
        <v>44</v>
      </c>
      <c r="D40" s="2">
        <v>2124</v>
      </c>
      <c r="E40" s="2">
        <v>44</v>
      </c>
      <c r="F40" s="2"/>
      <c r="G40" s="2"/>
      <c r="H40" s="2"/>
      <c r="I40" s="2">
        <v>244</v>
      </c>
      <c r="J40" s="2"/>
      <c r="K40" s="2">
        <v>360</v>
      </c>
      <c r="L40" s="2">
        <v>140</v>
      </c>
      <c r="M40" s="2"/>
      <c r="N40" s="2">
        <v>2744</v>
      </c>
      <c r="O40" s="2">
        <v>581</v>
      </c>
      <c r="P40" s="2">
        <v>0</v>
      </c>
      <c r="Q40" s="2">
        <v>0</v>
      </c>
      <c r="R40" s="2">
        <v>6305</v>
      </c>
      <c r="S40" s="2">
        <v>42</v>
      </c>
    </row>
    <row r="41" spans="1:19" ht="12.75">
      <c r="A41" s="10">
        <v>36909</v>
      </c>
      <c r="B41" s="2">
        <v>18</v>
      </c>
      <c r="C41" s="2">
        <v>195</v>
      </c>
      <c r="D41" s="2">
        <v>52280</v>
      </c>
      <c r="E41" s="2">
        <v>46</v>
      </c>
      <c r="F41" s="2"/>
      <c r="G41" s="2"/>
      <c r="H41" s="2"/>
      <c r="I41" s="2">
        <v>11690</v>
      </c>
      <c r="J41" s="2"/>
      <c r="K41" s="2">
        <v>389</v>
      </c>
      <c r="L41" s="2">
        <v>370</v>
      </c>
      <c r="M41" s="2"/>
      <c r="N41" s="2">
        <v>23444</v>
      </c>
      <c r="O41" s="2">
        <v>227178</v>
      </c>
      <c r="P41" s="2">
        <v>0</v>
      </c>
      <c r="Q41" s="2">
        <v>0</v>
      </c>
      <c r="R41" s="2">
        <v>315610</v>
      </c>
      <c r="S41" s="2">
        <v>45</v>
      </c>
    </row>
    <row r="42" spans="1:19" ht="12.75">
      <c r="A42" s="10">
        <v>37182</v>
      </c>
      <c r="B42" s="2">
        <v>0</v>
      </c>
      <c r="C42" s="2">
        <v>0</v>
      </c>
      <c r="D42" s="2">
        <v>0</v>
      </c>
      <c r="E42" s="2">
        <v>0</v>
      </c>
      <c r="F42" s="2"/>
      <c r="G42" s="2"/>
      <c r="H42" s="2"/>
      <c r="I42" s="2">
        <v>50</v>
      </c>
      <c r="J42" s="2"/>
      <c r="K42" s="2">
        <v>150</v>
      </c>
      <c r="L42" s="2">
        <v>0</v>
      </c>
      <c r="M42" s="2"/>
      <c r="N42" s="2">
        <v>29000</v>
      </c>
      <c r="O42" s="2">
        <v>425</v>
      </c>
      <c r="P42" s="2">
        <v>0</v>
      </c>
      <c r="Q42" s="2">
        <v>0</v>
      </c>
      <c r="R42" s="2">
        <v>29625</v>
      </c>
      <c r="S42" s="2">
        <v>14</v>
      </c>
    </row>
    <row r="43" spans="1:19" ht="12.75">
      <c r="A43" s="16">
        <v>37277</v>
      </c>
      <c r="B43" s="2">
        <v>16</v>
      </c>
      <c r="C43" s="2">
        <v>197</v>
      </c>
      <c r="D43" s="2">
        <v>16346</v>
      </c>
      <c r="E43" s="2">
        <v>51</v>
      </c>
      <c r="F43" s="2"/>
      <c r="G43" s="2"/>
      <c r="H43" s="2"/>
      <c r="I43" s="2">
        <v>2975</v>
      </c>
      <c r="J43" s="2"/>
      <c r="K43" s="2">
        <v>458</v>
      </c>
      <c r="L43" s="2">
        <v>106</v>
      </c>
      <c r="M43" s="2"/>
      <c r="N43" s="2">
        <v>59458</v>
      </c>
      <c r="O43" s="2">
        <v>4631</v>
      </c>
      <c r="P43" s="2">
        <v>0</v>
      </c>
      <c r="Q43" s="2">
        <v>3</v>
      </c>
      <c r="R43" s="2">
        <v>84241</v>
      </c>
      <c r="S43" s="2">
        <v>45</v>
      </c>
    </row>
    <row r="44" spans="1:19" ht="12.75">
      <c r="A44" s="12">
        <v>37369</v>
      </c>
      <c r="B44" s="2">
        <v>9</v>
      </c>
      <c r="C44" s="2">
        <v>577</v>
      </c>
      <c r="D44" s="2">
        <v>17386</v>
      </c>
      <c r="E44" s="2">
        <v>60</v>
      </c>
      <c r="F44" s="2"/>
      <c r="G44" s="2"/>
      <c r="H44" s="2"/>
      <c r="I44" s="2">
        <v>23547</v>
      </c>
      <c r="J44" s="2"/>
      <c r="K44" s="2">
        <v>292</v>
      </c>
      <c r="L44" s="2">
        <v>164</v>
      </c>
      <c r="M44" s="2"/>
      <c r="N44" s="2">
        <v>33602</v>
      </c>
      <c r="O44" s="2">
        <v>3174</v>
      </c>
      <c r="P44" s="2">
        <v>0</v>
      </c>
      <c r="Q44" s="2">
        <v>0</v>
      </c>
      <c r="R44" s="2">
        <v>78811</v>
      </c>
      <c r="S44" s="2">
        <v>42</v>
      </c>
    </row>
    <row r="45" spans="1:19" ht="12.75">
      <c r="A45" s="12">
        <v>37462</v>
      </c>
      <c r="B45" s="2">
        <v>558</v>
      </c>
      <c r="C45" s="2">
        <v>64</v>
      </c>
      <c r="D45" s="2">
        <v>443</v>
      </c>
      <c r="E45" s="2">
        <v>73</v>
      </c>
      <c r="F45" s="2"/>
      <c r="G45" s="2"/>
      <c r="H45" s="2"/>
      <c r="I45" s="2">
        <v>38842</v>
      </c>
      <c r="J45" s="2"/>
      <c r="K45" s="2">
        <v>422</v>
      </c>
      <c r="L45" s="2">
        <v>177</v>
      </c>
      <c r="M45" s="2"/>
      <c r="N45" s="2">
        <v>8231</v>
      </c>
      <c r="O45" s="2">
        <v>36043</v>
      </c>
      <c r="P45" s="2">
        <v>0</v>
      </c>
      <c r="Q45" s="2">
        <v>0</v>
      </c>
      <c r="R45" s="2">
        <v>84853</v>
      </c>
      <c r="S45" s="2">
        <v>42</v>
      </c>
    </row>
    <row r="46" spans="1:19" ht="12.75">
      <c r="A46" s="12">
        <v>37635</v>
      </c>
      <c r="B46" s="2">
        <v>31</v>
      </c>
      <c r="C46" s="2">
        <v>191</v>
      </c>
      <c r="D46" s="2">
        <v>14051</v>
      </c>
      <c r="E46" s="2">
        <v>46</v>
      </c>
      <c r="F46" s="2"/>
      <c r="G46" s="2"/>
      <c r="H46" s="2"/>
      <c r="I46" s="2">
        <v>5792</v>
      </c>
      <c r="J46" s="2"/>
      <c r="K46" s="2">
        <v>259</v>
      </c>
      <c r="L46" s="2">
        <v>48</v>
      </c>
      <c r="M46" s="2"/>
      <c r="N46" s="2">
        <v>25795</v>
      </c>
      <c r="O46" s="2">
        <v>29857</v>
      </c>
      <c r="P46" s="2">
        <v>0</v>
      </c>
      <c r="Q46" s="2">
        <v>0</v>
      </c>
      <c r="R46" s="2">
        <v>76070</v>
      </c>
      <c r="S46" s="2">
        <v>43</v>
      </c>
    </row>
    <row r="47" spans="1:19" ht="12.75">
      <c r="A47" s="12">
        <v>37734</v>
      </c>
      <c r="B47" s="2">
        <v>132</v>
      </c>
      <c r="C47" s="2">
        <v>653</v>
      </c>
      <c r="D47" s="2">
        <v>40067</v>
      </c>
      <c r="E47" s="2">
        <v>91</v>
      </c>
      <c r="F47" s="2"/>
      <c r="G47" s="2"/>
      <c r="H47" s="2"/>
      <c r="I47" s="2">
        <v>19968</v>
      </c>
      <c r="J47" s="2"/>
      <c r="K47" s="2">
        <v>121</v>
      </c>
      <c r="L47" s="2">
        <v>167</v>
      </c>
      <c r="M47" s="2"/>
      <c r="N47" s="2">
        <v>29269</v>
      </c>
      <c r="O47" s="2">
        <v>1387</v>
      </c>
      <c r="P47" s="2">
        <v>0</v>
      </c>
      <c r="Q47" s="2">
        <v>1</v>
      </c>
      <c r="R47" s="2">
        <v>91856</v>
      </c>
      <c r="S47" s="2">
        <v>39</v>
      </c>
    </row>
    <row r="48" spans="1:19" ht="12.75">
      <c r="A48" s="12">
        <v>37839</v>
      </c>
      <c r="B48" s="2">
        <v>609</v>
      </c>
      <c r="C48" s="2">
        <v>177</v>
      </c>
      <c r="D48" s="2">
        <v>11803</v>
      </c>
      <c r="E48" s="2">
        <v>101</v>
      </c>
      <c r="F48" s="2"/>
      <c r="G48" s="2"/>
      <c r="H48" s="2"/>
      <c r="I48" s="2">
        <v>36258</v>
      </c>
      <c r="J48" s="2"/>
      <c r="K48" s="2">
        <v>851</v>
      </c>
      <c r="L48" s="2">
        <v>52</v>
      </c>
      <c r="M48" s="2"/>
      <c r="N48" s="2">
        <v>18348</v>
      </c>
      <c r="O48" s="2">
        <v>8394</v>
      </c>
      <c r="P48" s="2">
        <v>0</v>
      </c>
      <c r="Q48" s="2">
        <v>0</v>
      </c>
      <c r="R48" s="2">
        <v>76594</v>
      </c>
      <c r="S48" s="2">
        <v>42</v>
      </c>
    </row>
    <row r="49" spans="1:19" ht="12.75">
      <c r="A49" s="12">
        <v>38013</v>
      </c>
      <c r="B49" s="2">
        <v>11</v>
      </c>
      <c r="C49" s="2">
        <v>520</v>
      </c>
      <c r="D49" s="2">
        <v>60310</v>
      </c>
      <c r="E49" s="2">
        <v>60</v>
      </c>
      <c r="F49" s="2"/>
      <c r="G49" s="2"/>
      <c r="H49" s="2"/>
      <c r="I49" s="2">
        <v>5580</v>
      </c>
      <c r="J49" s="2"/>
      <c r="K49" s="2">
        <v>265</v>
      </c>
      <c r="L49" s="2">
        <v>62</v>
      </c>
      <c r="M49" s="2"/>
      <c r="N49" s="2">
        <v>75929</v>
      </c>
      <c r="O49" s="2">
        <v>59344</v>
      </c>
      <c r="P49" s="2">
        <v>0</v>
      </c>
      <c r="Q49" s="2">
        <v>0</v>
      </c>
      <c r="R49" s="2">
        <v>202081</v>
      </c>
      <c r="S49" s="2">
        <v>41</v>
      </c>
    </row>
    <row r="50" spans="1:19" ht="12.75">
      <c r="A50" s="12">
        <v>38106</v>
      </c>
      <c r="B50" s="2">
        <v>8</v>
      </c>
      <c r="C50" s="2">
        <v>900</v>
      </c>
      <c r="D50" s="2">
        <v>40642</v>
      </c>
      <c r="E50" s="2">
        <v>19</v>
      </c>
      <c r="F50" s="2"/>
      <c r="G50" s="2"/>
      <c r="H50" s="2"/>
      <c r="I50" s="2">
        <v>0</v>
      </c>
      <c r="J50" s="2"/>
      <c r="K50" s="2">
        <v>296</v>
      </c>
      <c r="L50" s="2">
        <v>51</v>
      </c>
      <c r="M50" s="2"/>
      <c r="N50" s="2">
        <v>5203</v>
      </c>
      <c r="O50" s="2">
        <v>5179</v>
      </c>
      <c r="P50" s="2">
        <v>0</v>
      </c>
      <c r="Q50" s="2">
        <v>1</v>
      </c>
      <c r="R50" s="2">
        <v>52299</v>
      </c>
      <c r="S50" s="2">
        <v>36</v>
      </c>
    </row>
    <row r="51" spans="1:19" ht="12.75">
      <c r="A51" s="12">
        <v>38192</v>
      </c>
      <c r="B51" s="2">
        <v>12</v>
      </c>
      <c r="C51" s="2">
        <v>420</v>
      </c>
      <c r="D51" s="2">
        <v>3302</v>
      </c>
      <c r="E51" s="2">
        <v>66</v>
      </c>
      <c r="F51" s="2"/>
      <c r="G51" s="2"/>
      <c r="H51" s="2"/>
      <c r="I51" s="2">
        <v>23120</v>
      </c>
      <c r="J51" s="2"/>
      <c r="K51" s="2">
        <v>181</v>
      </c>
      <c r="L51" s="2">
        <v>52</v>
      </c>
      <c r="M51" s="2"/>
      <c r="N51" s="2">
        <v>20547</v>
      </c>
      <c r="O51" s="2">
        <v>17189</v>
      </c>
      <c r="P51" s="2">
        <v>0</v>
      </c>
      <c r="Q51" s="2">
        <v>1</v>
      </c>
      <c r="R51" s="2">
        <v>64890</v>
      </c>
      <c r="S51" s="2">
        <v>39</v>
      </c>
    </row>
    <row r="52" spans="1:19" ht="12.75">
      <c r="A52" s="12">
        <v>38384</v>
      </c>
      <c r="B52" s="2">
        <v>33</v>
      </c>
      <c r="C52" s="2">
        <v>514</v>
      </c>
      <c r="D52" s="2">
        <v>84253</v>
      </c>
      <c r="E52" s="2">
        <v>104</v>
      </c>
      <c r="F52" s="2"/>
      <c r="G52" s="2"/>
      <c r="H52" s="2"/>
      <c r="I52" s="2">
        <v>1500</v>
      </c>
      <c r="J52" s="2"/>
      <c r="K52" s="2">
        <v>545</v>
      </c>
      <c r="L52" s="2">
        <v>49</v>
      </c>
      <c r="M52" s="2"/>
      <c r="N52" s="2">
        <v>106408</v>
      </c>
      <c r="O52" s="2">
        <v>208399</v>
      </c>
      <c r="P52" s="2">
        <v>1</v>
      </c>
      <c r="Q52" s="2">
        <v>0</v>
      </c>
      <c r="R52" s="2">
        <v>401806</v>
      </c>
      <c r="S52" s="2">
        <v>43</v>
      </c>
    </row>
    <row r="53" spans="1:19" ht="12.75">
      <c r="A53" s="12">
        <v>38468</v>
      </c>
      <c r="B53" s="2">
        <v>2</v>
      </c>
      <c r="C53" s="2">
        <v>402</v>
      </c>
      <c r="D53" s="2">
        <v>8640</v>
      </c>
      <c r="E53" s="2">
        <v>152</v>
      </c>
      <c r="F53" s="2"/>
      <c r="G53" s="2"/>
      <c r="H53" s="2"/>
      <c r="I53" s="2">
        <v>7300</v>
      </c>
      <c r="J53" s="2"/>
      <c r="K53" s="2">
        <v>231</v>
      </c>
      <c r="L53" s="2">
        <v>60</v>
      </c>
      <c r="M53" s="2"/>
      <c r="N53" s="2">
        <v>56275</v>
      </c>
      <c r="O53" s="2">
        <v>2721</v>
      </c>
      <c r="P53" s="2">
        <v>1</v>
      </c>
      <c r="Q53" s="2">
        <v>0</v>
      </c>
      <c r="R53" s="2">
        <v>75784</v>
      </c>
      <c r="S53" s="2">
        <v>38</v>
      </c>
    </row>
    <row r="54" spans="1:19" ht="12.75">
      <c r="A54" s="12">
        <v>38559</v>
      </c>
      <c r="B54" s="2">
        <v>284</v>
      </c>
      <c r="C54" s="2">
        <v>51</v>
      </c>
      <c r="D54" s="2">
        <v>232</v>
      </c>
      <c r="E54" s="2">
        <v>67</v>
      </c>
      <c r="F54" s="2"/>
      <c r="G54" s="2"/>
      <c r="H54" s="2"/>
      <c r="I54" s="2">
        <v>30723</v>
      </c>
      <c r="J54" s="2"/>
      <c r="K54" s="2">
        <v>246</v>
      </c>
      <c r="L54" s="2">
        <v>55</v>
      </c>
      <c r="M54" s="2"/>
      <c r="N54" s="2">
        <v>17423</v>
      </c>
      <c r="O54" s="2">
        <v>3682</v>
      </c>
      <c r="P54" s="2">
        <v>0</v>
      </c>
      <c r="Q54" s="2">
        <v>0</v>
      </c>
      <c r="R54" s="2">
        <v>52763</v>
      </c>
      <c r="S54" s="2">
        <v>43</v>
      </c>
    </row>
    <row r="55" spans="1:19" ht="12.75">
      <c r="A55" s="12">
        <v>38745</v>
      </c>
      <c r="B55" s="2">
        <v>6</v>
      </c>
      <c r="C55" s="2">
        <v>35</v>
      </c>
      <c r="D55" s="2">
        <v>133</v>
      </c>
      <c r="E55" s="2">
        <v>48</v>
      </c>
      <c r="F55" s="2"/>
      <c r="G55" s="2"/>
      <c r="H55" s="2"/>
      <c r="I55" s="2">
        <v>7800</v>
      </c>
      <c r="J55" s="2"/>
      <c r="K55" s="2">
        <v>162</v>
      </c>
      <c r="L55" s="2">
        <v>38</v>
      </c>
      <c r="M55" s="2"/>
      <c r="N55" s="2">
        <v>33645</v>
      </c>
      <c r="O55" s="2">
        <v>13374</v>
      </c>
      <c r="P55" s="2">
        <v>0</v>
      </c>
      <c r="Q55" s="2">
        <v>0</v>
      </c>
      <c r="R55" s="2">
        <v>55241</v>
      </c>
      <c r="S55" s="2">
        <v>36</v>
      </c>
    </row>
    <row r="56" spans="1:19" ht="12.75">
      <c r="A56" s="12">
        <v>38920</v>
      </c>
      <c r="B56" s="2">
        <v>80</v>
      </c>
      <c r="C56" s="2">
        <v>413</v>
      </c>
      <c r="D56" s="2">
        <v>147</v>
      </c>
      <c r="E56" s="2">
        <v>34</v>
      </c>
      <c r="F56" s="2"/>
      <c r="G56" s="2"/>
      <c r="H56" s="2"/>
      <c r="I56" s="2">
        <v>2342</v>
      </c>
      <c r="J56" s="2"/>
      <c r="K56" s="2">
        <v>255</v>
      </c>
      <c r="L56" s="2">
        <v>53</v>
      </c>
      <c r="M56" s="2"/>
      <c r="N56" s="2">
        <v>8664</v>
      </c>
      <c r="O56" s="2">
        <v>61731</v>
      </c>
      <c r="P56" s="2">
        <v>0</v>
      </c>
      <c r="Q56" s="2">
        <v>1</v>
      </c>
      <c r="R56" s="2">
        <v>73720</v>
      </c>
      <c r="S56" s="2">
        <v>39</v>
      </c>
    </row>
    <row r="57" spans="1:17" ht="12.75">
      <c r="A57" s="6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9" ht="12.75">
      <c r="A58" s="6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t="s">
        <v>357</v>
      </c>
      <c r="R58" s="13">
        <f>AVERAGE(R2:R56)</f>
        <v>70409.03636363636</v>
      </c>
      <c r="S58" s="13">
        <f>AVERAGE(S2:S56)</f>
        <v>37.96363636363636</v>
      </c>
    </row>
    <row r="59" spans="1:19" ht="12.75">
      <c r="A59" s="6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t="s">
        <v>358</v>
      </c>
      <c r="R59">
        <f>STDEV(R2:R56)</f>
        <v>74531.07678107703</v>
      </c>
      <c r="S59" s="14">
        <f>STDEV(S2:S56)</f>
        <v>7.073591042440205</v>
      </c>
    </row>
    <row r="60" spans="1:19" ht="12.75">
      <c r="A60" s="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 t="s">
        <v>364</v>
      </c>
      <c r="R60">
        <f>MIN(R2:R56)</f>
        <v>1397</v>
      </c>
      <c r="S60">
        <f>MIN(S2:S56)</f>
        <v>14</v>
      </c>
    </row>
    <row r="61" spans="1:19" ht="12.75">
      <c r="A61" s="6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 t="s">
        <v>365</v>
      </c>
      <c r="R61">
        <f>MAX(R2:R56)</f>
        <v>401806</v>
      </c>
      <c r="S61">
        <f>MAX(S2:S56)</f>
        <v>52</v>
      </c>
    </row>
    <row r="62" spans="1:17" ht="12.75">
      <c r="A62" s="6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6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6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6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6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4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7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7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7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7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7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7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7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7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7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7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7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7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9" ht="12.75">
      <c r="A80" s="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9" sqref="R39"/>
    </sheetView>
  </sheetViews>
  <sheetFormatPr defaultColWidth="9.140625" defaultRowHeight="12.75"/>
  <cols>
    <col min="18" max="18" width="9.57421875" style="0" bestFit="1" customWidth="1"/>
  </cols>
  <sheetData>
    <row r="1" spans="2:19" ht="130.5">
      <c r="B1" s="5" t="s">
        <v>1</v>
      </c>
      <c r="C1" s="5" t="s">
        <v>9</v>
      </c>
      <c r="D1" s="5" t="s">
        <v>16</v>
      </c>
      <c r="E1" s="5" t="s">
        <v>31</v>
      </c>
      <c r="F1" s="5" t="s">
        <v>72</v>
      </c>
      <c r="G1" s="5" t="s">
        <v>91</v>
      </c>
      <c r="H1" s="5" t="s">
        <v>102</v>
      </c>
      <c r="I1" s="5" t="s">
        <v>107</v>
      </c>
      <c r="J1" s="5" t="s">
        <v>114</v>
      </c>
      <c r="K1" s="5" t="s">
        <v>121</v>
      </c>
      <c r="L1" s="5" t="s">
        <v>156</v>
      </c>
      <c r="M1" s="5" t="s">
        <v>183</v>
      </c>
      <c r="N1" s="5" t="s">
        <v>190</v>
      </c>
      <c r="O1" s="5" t="s">
        <v>287</v>
      </c>
      <c r="P1" s="5" t="s">
        <v>326</v>
      </c>
      <c r="Q1" s="5" t="s">
        <v>343</v>
      </c>
      <c r="R1" s="5" t="s">
        <v>356</v>
      </c>
      <c r="S1" s="5" t="s">
        <v>353</v>
      </c>
    </row>
    <row r="2" spans="1:19" ht="12.75">
      <c r="A2" s="10">
        <v>28132</v>
      </c>
      <c r="B2" s="2">
        <v>713</v>
      </c>
      <c r="C2" s="2">
        <v>186</v>
      </c>
      <c r="D2" s="2">
        <v>0</v>
      </c>
      <c r="E2" s="2">
        <v>37</v>
      </c>
      <c r="F2" s="2"/>
      <c r="G2" s="2"/>
      <c r="H2" s="2"/>
      <c r="I2" s="2">
        <v>4791</v>
      </c>
      <c r="J2" s="2"/>
      <c r="K2" s="2">
        <v>236</v>
      </c>
      <c r="L2" s="2">
        <v>10</v>
      </c>
      <c r="M2" s="2"/>
      <c r="N2" s="2">
        <v>4273</v>
      </c>
      <c r="O2" s="2">
        <v>15411</v>
      </c>
      <c r="P2" s="2">
        <v>0</v>
      </c>
      <c r="Q2" s="2">
        <v>0</v>
      </c>
      <c r="R2" s="2">
        <v>25657</v>
      </c>
      <c r="S2" s="2">
        <v>33</v>
      </c>
    </row>
    <row r="3" spans="1:19" ht="12.75">
      <c r="A3" s="10">
        <v>28313</v>
      </c>
      <c r="B3" s="2">
        <v>56</v>
      </c>
      <c r="C3" s="2">
        <v>122</v>
      </c>
      <c r="D3" s="2">
        <v>0</v>
      </c>
      <c r="E3" s="2">
        <v>68</v>
      </c>
      <c r="F3" s="2"/>
      <c r="G3" s="2"/>
      <c r="H3" s="2"/>
      <c r="I3" s="2">
        <v>753</v>
      </c>
      <c r="J3" s="2"/>
      <c r="K3" s="2">
        <v>214</v>
      </c>
      <c r="L3" s="2">
        <v>24</v>
      </c>
      <c r="M3" s="2"/>
      <c r="N3" s="2">
        <v>3342</v>
      </c>
      <c r="O3" s="2">
        <v>61</v>
      </c>
      <c r="P3" s="2">
        <v>0</v>
      </c>
      <c r="Q3" s="2">
        <v>0</v>
      </c>
      <c r="R3" s="2">
        <v>4640</v>
      </c>
      <c r="S3" s="2">
        <v>38</v>
      </c>
    </row>
    <row r="4" spans="1:19" ht="12.75">
      <c r="A4" s="10">
        <v>28500</v>
      </c>
      <c r="B4" s="2">
        <v>1</v>
      </c>
      <c r="C4" s="2">
        <v>49</v>
      </c>
      <c r="D4" s="2">
        <v>0</v>
      </c>
      <c r="E4" s="2">
        <v>2</v>
      </c>
      <c r="F4" s="2"/>
      <c r="G4" s="2"/>
      <c r="H4" s="2"/>
      <c r="I4" s="2">
        <v>5979</v>
      </c>
      <c r="J4" s="2"/>
      <c r="K4" s="2">
        <v>6</v>
      </c>
      <c r="L4" s="2">
        <v>0</v>
      </c>
      <c r="M4" s="2"/>
      <c r="N4" s="2">
        <v>12450</v>
      </c>
      <c r="O4" s="2">
        <v>175</v>
      </c>
      <c r="P4" s="2">
        <v>0</v>
      </c>
      <c r="Q4" s="2">
        <v>0</v>
      </c>
      <c r="R4" s="2">
        <v>18662</v>
      </c>
      <c r="S4" s="2">
        <v>25</v>
      </c>
    </row>
    <row r="5" spans="1:19" ht="12.75">
      <c r="A5" s="10">
        <v>33061</v>
      </c>
      <c r="B5" s="2">
        <v>4</v>
      </c>
      <c r="C5" s="2">
        <v>50</v>
      </c>
      <c r="D5" s="2">
        <v>8</v>
      </c>
      <c r="E5" s="2">
        <v>80</v>
      </c>
      <c r="F5" s="2"/>
      <c r="G5" s="2"/>
      <c r="H5" s="2"/>
      <c r="I5" s="2">
        <v>2792</v>
      </c>
      <c r="J5" s="2"/>
      <c r="K5" s="2">
        <v>73</v>
      </c>
      <c r="L5" s="2">
        <v>53</v>
      </c>
      <c r="M5" s="2"/>
      <c r="N5" s="2">
        <v>353</v>
      </c>
      <c r="O5" s="2">
        <v>209</v>
      </c>
      <c r="P5" s="2">
        <v>0</v>
      </c>
      <c r="Q5" s="2">
        <v>2</v>
      </c>
      <c r="R5" s="2">
        <v>3624</v>
      </c>
      <c r="S5" s="2">
        <v>32</v>
      </c>
    </row>
    <row r="6" spans="1:19" ht="12.75">
      <c r="A6" s="11">
        <v>33280</v>
      </c>
      <c r="B6" s="2">
        <v>7</v>
      </c>
      <c r="C6" s="2">
        <v>171</v>
      </c>
      <c r="D6" s="2">
        <v>100</v>
      </c>
      <c r="E6" s="2">
        <v>275</v>
      </c>
      <c r="F6" s="2"/>
      <c r="G6" s="2"/>
      <c r="H6" s="2"/>
      <c r="I6" s="2">
        <v>26200</v>
      </c>
      <c r="J6" s="2"/>
      <c r="K6" s="2">
        <v>316</v>
      </c>
      <c r="L6" s="2">
        <v>12</v>
      </c>
      <c r="M6" s="2"/>
      <c r="N6" s="2">
        <v>99327</v>
      </c>
      <c r="O6" s="2">
        <v>50503</v>
      </c>
      <c r="P6" s="2">
        <v>0</v>
      </c>
      <c r="Q6" s="2">
        <v>6</v>
      </c>
      <c r="R6" s="2">
        <v>176917</v>
      </c>
      <c r="S6" s="2">
        <v>45</v>
      </c>
    </row>
    <row r="7" spans="1:19" ht="12.75">
      <c r="A7" s="11">
        <v>33440</v>
      </c>
      <c r="B7" s="2">
        <v>16</v>
      </c>
      <c r="C7" s="2">
        <v>181</v>
      </c>
      <c r="D7" s="2">
        <v>215</v>
      </c>
      <c r="E7" s="2">
        <v>123</v>
      </c>
      <c r="F7" s="2"/>
      <c r="G7" s="2"/>
      <c r="H7" s="2"/>
      <c r="I7" s="2">
        <v>9733</v>
      </c>
      <c r="J7" s="2"/>
      <c r="K7" s="2">
        <v>250</v>
      </c>
      <c r="L7" s="2">
        <v>11</v>
      </c>
      <c r="M7" s="2"/>
      <c r="N7" s="2">
        <v>3064</v>
      </c>
      <c r="O7" s="2">
        <v>2673</v>
      </c>
      <c r="P7" s="2">
        <v>0</v>
      </c>
      <c r="Q7" s="2">
        <v>0</v>
      </c>
      <c r="R7" s="2">
        <v>16266</v>
      </c>
      <c r="S7" s="2">
        <v>37</v>
      </c>
    </row>
    <row r="8" spans="1:19" ht="12.75">
      <c r="A8" s="10">
        <v>33622</v>
      </c>
      <c r="B8" s="2">
        <v>4</v>
      </c>
      <c r="C8" s="2">
        <v>520</v>
      </c>
      <c r="D8" s="2">
        <v>309</v>
      </c>
      <c r="E8" s="2">
        <v>71</v>
      </c>
      <c r="F8" s="2"/>
      <c r="G8" s="2"/>
      <c r="H8" s="2"/>
      <c r="I8" s="2">
        <v>16446</v>
      </c>
      <c r="J8" s="2"/>
      <c r="K8" s="2">
        <v>175</v>
      </c>
      <c r="L8" s="2">
        <v>18</v>
      </c>
      <c r="M8" s="2"/>
      <c r="N8" s="2">
        <v>24638</v>
      </c>
      <c r="O8" s="2">
        <v>1875</v>
      </c>
      <c r="P8" s="2">
        <v>0</v>
      </c>
      <c r="Q8" s="2">
        <v>4</v>
      </c>
      <c r="R8" s="2">
        <v>44060</v>
      </c>
      <c r="S8" s="2">
        <v>44</v>
      </c>
    </row>
    <row r="9" spans="1:19" ht="12.75">
      <c r="A9" s="10">
        <v>33784</v>
      </c>
      <c r="B9" s="2">
        <v>5</v>
      </c>
      <c r="C9" s="2">
        <v>158</v>
      </c>
      <c r="D9" s="2">
        <v>1820</v>
      </c>
      <c r="E9" s="2">
        <v>141</v>
      </c>
      <c r="F9" s="2"/>
      <c r="G9" s="2"/>
      <c r="H9" s="2"/>
      <c r="I9" s="2">
        <v>10552</v>
      </c>
      <c r="J9" s="2"/>
      <c r="K9" s="2">
        <v>439</v>
      </c>
      <c r="L9" s="2">
        <v>60</v>
      </c>
      <c r="M9" s="2"/>
      <c r="N9" s="2">
        <v>9382</v>
      </c>
      <c r="O9" s="2">
        <v>38156</v>
      </c>
      <c r="P9" s="2">
        <v>1</v>
      </c>
      <c r="Q9" s="2">
        <v>6</v>
      </c>
      <c r="R9" s="2">
        <v>60720</v>
      </c>
      <c r="S9" s="2">
        <v>42</v>
      </c>
    </row>
    <row r="10" spans="1:19" ht="12.75">
      <c r="A10" s="10">
        <v>34002</v>
      </c>
      <c r="B10" s="2">
        <v>7</v>
      </c>
      <c r="C10" s="2">
        <v>213</v>
      </c>
      <c r="D10" s="2">
        <v>501</v>
      </c>
      <c r="E10" s="2">
        <v>281</v>
      </c>
      <c r="F10" s="2"/>
      <c r="G10" s="2"/>
      <c r="H10" s="2"/>
      <c r="I10" s="2">
        <v>24730</v>
      </c>
      <c r="J10" s="2"/>
      <c r="K10" s="2">
        <v>211</v>
      </c>
      <c r="L10" s="2">
        <v>54</v>
      </c>
      <c r="M10" s="2"/>
      <c r="N10" s="2">
        <v>50813</v>
      </c>
      <c r="O10" s="2">
        <v>8088</v>
      </c>
      <c r="P10" s="2">
        <v>0</v>
      </c>
      <c r="Q10" s="2">
        <v>0</v>
      </c>
      <c r="R10" s="2">
        <v>84898</v>
      </c>
      <c r="S10" s="2">
        <v>45</v>
      </c>
    </row>
    <row r="11" spans="1:19" ht="12.7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11">
        <v>34358</v>
      </c>
      <c r="B12" s="2">
        <v>3</v>
      </c>
      <c r="C12" s="2">
        <v>62</v>
      </c>
      <c r="D12" s="2">
        <v>2513</v>
      </c>
      <c r="E12" s="2">
        <v>132</v>
      </c>
      <c r="F12" s="2"/>
      <c r="G12" s="2"/>
      <c r="H12" s="2"/>
      <c r="I12" s="2">
        <v>680</v>
      </c>
      <c r="J12" s="2"/>
      <c r="K12" s="2">
        <v>130</v>
      </c>
      <c r="L12" s="2">
        <v>22</v>
      </c>
      <c r="M12" s="2"/>
      <c r="N12" s="2">
        <v>23784</v>
      </c>
      <c r="O12" s="2">
        <v>10862</v>
      </c>
      <c r="P12" s="2">
        <v>0</v>
      </c>
      <c r="Q12" s="2">
        <v>0</v>
      </c>
      <c r="R12" s="2">
        <v>38188</v>
      </c>
      <c r="S12" s="2">
        <v>41</v>
      </c>
    </row>
    <row r="13" spans="1:19" ht="12.75">
      <c r="A13" s="10">
        <v>34542</v>
      </c>
      <c r="B13" s="2">
        <v>175</v>
      </c>
      <c r="C13" s="2">
        <v>10</v>
      </c>
      <c r="D13" s="2">
        <v>144</v>
      </c>
      <c r="E13" s="2">
        <v>49</v>
      </c>
      <c r="F13" s="2"/>
      <c r="G13" s="2"/>
      <c r="H13" s="2"/>
      <c r="I13" s="2">
        <v>12591</v>
      </c>
      <c r="J13" s="2"/>
      <c r="K13" s="2">
        <v>320</v>
      </c>
      <c r="L13" s="2">
        <v>47</v>
      </c>
      <c r="M13" s="2"/>
      <c r="N13" s="2">
        <v>4834</v>
      </c>
      <c r="O13" s="2">
        <v>328</v>
      </c>
      <c r="P13" s="2">
        <v>0</v>
      </c>
      <c r="Q13" s="2">
        <v>0</v>
      </c>
      <c r="R13" s="2">
        <v>18498</v>
      </c>
      <c r="S13" s="2">
        <v>40</v>
      </c>
    </row>
    <row r="14" spans="1:19" ht="12.75">
      <c r="A14" s="10">
        <v>34709</v>
      </c>
      <c r="B14" s="2">
        <v>8</v>
      </c>
      <c r="C14" s="2">
        <v>48</v>
      </c>
      <c r="D14" s="2">
        <v>2854</v>
      </c>
      <c r="E14" s="2">
        <v>77</v>
      </c>
      <c r="F14" s="2"/>
      <c r="G14" s="2"/>
      <c r="H14" s="2"/>
      <c r="I14" s="2">
        <v>13745</v>
      </c>
      <c r="J14" s="2"/>
      <c r="K14" s="2">
        <v>299</v>
      </c>
      <c r="L14" s="2">
        <v>32</v>
      </c>
      <c r="M14" s="2"/>
      <c r="N14" s="2">
        <v>16892</v>
      </c>
      <c r="O14" s="2">
        <v>5087</v>
      </c>
      <c r="P14" s="2">
        <v>0</v>
      </c>
      <c r="Q14" s="2">
        <v>1</v>
      </c>
      <c r="R14" s="2">
        <v>39043</v>
      </c>
      <c r="S14" s="2">
        <v>40</v>
      </c>
    </row>
    <row r="15" spans="1:19" ht="12.75">
      <c r="A15" s="10">
        <v>34900</v>
      </c>
      <c r="B15" s="2">
        <v>31</v>
      </c>
      <c r="C15" s="2">
        <v>112</v>
      </c>
      <c r="D15" s="2">
        <v>5687</v>
      </c>
      <c r="E15" s="2">
        <v>77</v>
      </c>
      <c r="F15" s="2"/>
      <c r="G15" s="2"/>
      <c r="H15" s="2"/>
      <c r="I15" s="2">
        <v>4010</v>
      </c>
      <c r="J15" s="2"/>
      <c r="K15" s="2">
        <v>465</v>
      </c>
      <c r="L15" s="2">
        <v>27</v>
      </c>
      <c r="M15" s="2"/>
      <c r="N15" s="2">
        <v>20976</v>
      </c>
      <c r="O15" s="2">
        <v>736</v>
      </c>
      <c r="P15" s="2">
        <v>0</v>
      </c>
      <c r="Q15" s="2">
        <v>1</v>
      </c>
      <c r="R15" s="2">
        <v>32122</v>
      </c>
      <c r="S15" s="2">
        <v>40</v>
      </c>
    </row>
    <row r="16" spans="1:19" ht="12.75">
      <c r="A16" s="10">
        <v>35099</v>
      </c>
      <c r="B16" s="2">
        <v>22</v>
      </c>
      <c r="C16" s="2">
        <v>214</v>
      </c>
      <c r="D16" s="2">
        <v>5015</v>
      </c>
      <c r="E16" s="2">
        <v>75</v>
      </c>
      <c r="F16" s="2"/>
      <c r="G16" s="2"/>
      <c r="H16" s="2"/>
      <c r="I16" s="2">
        <v>239</v>
      </c>
      <c r="J16" s="2"/>
      <c r="K16" s="2">
        <v>236</v>
      </c>
      <c r="L16" s="2">
        <v>6</v>
      </c>
      <c r="M16" s="2"/>
      <c r="N16" s="2">
        <v>38944</v>
      </c>
      <c r="O16" s="2">
        <v>9205</v>
      </c>
      <c r="P16" s="2">
        <v>0</v>
      </c>
      <c r="Q16" s="2">
        <v>0</v>
      </c>
      <c r="R16" s="2">
        <v>53956</v>
      </c>
      <c r="S16" s="2">
        <v>39</v>
      </c>
    </row>
    <row r="17" spans="1:19" ht="12.75">
      <c r="A17" s="10">
        <v>35264</v>
      </c>
      <c r="B17" s="2">
        <v>12</v>
      </c>
      <c r="C17" s="2">
        <v>27</v>
      </c>
      <c r="D17" s="2">
        <v>25320</v>
      </c>
      <c r="E17" s="2">
        <v>53</v>
      </c>
      <c r="F17" s="2"/>
      <c r="G17" s="2"/>
      <c r="H17" s="2"/>
      <c r="I17" s="2">
        <v>10103</v>
      </c>
      <c r="J17" s="2"/>
      <c r="K17" s="2">
        <v>478</v>
      </c>
      <c r="L17" s="2">
        <v>35</v>
      </c>
      <c r="M17" s="2"/>
      <c r="N17" s="2">
        <v>7782</v>
      </c>
      <c r="O17" s="2">
        <v>1087</v>
      </c>
      <c r="P17" s="2">
        <v>0</v>
      </c>
      <c r="Q17" s="2">
        <v>0</v>
      </c>
      <c r="R17" s="2">
        <v>44897</v>
      </c>
      <c r="S17" s="2">
        <v>39</v>
      </c>
    </row>
    <row r="18" spans="1:19" ht="12.75">
      <c r="A18" s="10">
        <v>35453</v>
      </c>
      <c r="B18" s="2">
        <v>2</v>
      </c>
      <c r="C18" s="2">
        <v>612</v>
      </c>
      <c r="D18" s="2">
        <v>825</v>
      </c>
      <c r="E18" s="2">
        <v>43</v>
      </c>
      <c r="F18" s="2"/>
      <c r="G18" s="2"/>
      <c r="H18" s="2"/>
      <c r="I18" s="2">
        <v>102</v>
      </c>
      <c r="J18" s="2"/>
      <c r="K18" s="2">
        <v>1092</v>
      </c>
      <c r="L18" s="2">
        <v>72</v>
      </c>
      <c r="M18" s="2"/>
      <c r="N18" s="2">
        <v>28848</v>
      </c>
      <c r="O18" s="2">
        <v>14913</v>
      </c>
      <c r="P18" s="2">
        <v>0</v>
      </c>
      <c r="Q18" s="2">
        <v>0</v>
      </c>
      <c r="R18" s="2">
        <v>46509</v>
      </c>
      <c r="S18" s="2">
        <v>40</v>
      </c>
    </row>
    <row r="19" spans="1:19" ht="12.75">
      <c r="A19" s="10">
        <v>35628</v>
      </c>
      <c r="B19" s="2">
        <v>4</v>
      </c>
      <c r="C19" s="2">
        <v>36</v>
      </c>
      <c r="D19" s="2">
        <v>2627</v>
      </c>
      <c r="E19" s="2">
        <v>98</v>
      </c>
      <c r="F19" s="2"/>
      <c r="G19" s="2"/>
      <c r="H19" s="2"/>
      <c r="I19" s="2">
        <v>3513</v>
      </c>
      <c r="J19" s="2"/>
      <c r="K19" s="2">
        <v>249</v>
      </c>
      <c r="L19" s="2">
        <v>93</v>
      </c>
      <c r="M19" s="2"/>
      <c r="N19" s="2">
        <v>11894</v>
      </c>
      <c r="O19" s="2">
        <v>1252</v>
      </c>
      <c r="P19" s="2">
        <v>0</v>
      </c>
      <c r="Q19" s="2">
        <v>2</v>
      </c>
      <c r="R19" s="2">
        <v>19768</v>
      </c>
      <c r="S19" s="2">
        <v>40</v>
      </c>
    </row>
    <row r="20" spans="1:19" ht="12.75">
      <c r="A20" s="10">
        <v>35822</v>
      </c>
      <c r="B20" s="2">
        <v>18</v>
      </c>
      <c r="C20" s="2">
        <v>20</v>
      </c>
      <c r="D20" s="2">
        <v>328</v>
      </c>
      <c r="E20" s="2">
        <v>64</v>
      </c>
      <c r="F20" s="2"/>
      <c r="G20" s="2"/>
      <c r="H20" s="2"/>
      <c r="I20" s="2">
        <v>4048</v>
      </c>
      <c r="J20" s="2"/>
      <c r="K20" s="2">
        <v>346</v>
      </c>
      <c r="L20" s="2">
        <v>84</v>
      </c>
      <c r="M20" s="2"/>
      <c r="N20" s="2">
        <v>42033</v>
      </c>
      <c r="O20" s="2">
        <v>189163</v>
      </c>
      <c r="P20" s="2">
        <v>0</v>
      </c>
      <c r="Q20" s="2">
        <v>1</v>
      </c>
      <c r="R20" s="2">
        <v>236105</v>
      </c>
      <c r="S20" s="2">
        <v>48</v>
      </c>
    </row>
    <row r="21" spans="1:19" ht="12.75">
      <c r="A21" s="10">
        <v>35984</v>
      </c>
      <c r="B21" s="2">
        <v>87</v>
      </c>
      <c r="C21" s="2">
        <v>82</v>
      </c>
      <c r="D21" s="2">
        <v>3620</v>
      </c>
      <c r="E21" s="2">
        <v>13</v>
      </c>
      <c r="F21" s="2"/>
      <c r="G21" s="2"/>
      <c r="H21" s="2"/>
      <c r="I21" s="2">
        <v>8063</v>
      </c>
      <c r="J21" s="2"/>
      <c r="K21" s="2">
        <v>817</v>
      </c>
      <c r="L21" s="2">
        <v>194</v>
      </c>
      <c r="M21" s="2"/>
      <c r="N21" s="2">
        <v>11892</v>
      </c>
      <c r="O21" s="2">
        <v>3869</v>
      </c>
      <c r="P21" s="2">
        <v>0</v>
      </c>
      <c r="Q21" s="2">
        <v>0</v>
      </c>
      <c r="R21" s="2">
        <v>28637</v>
      </c>
      <c r="S21" s="2">
        <v>38</v>
      </c>
    </row>
    <row r="22" spans="1:19" ht="12.75">
      <c r="A22" s="10">
        <v>36174</v>
      </c>
      <c r="B22" s="2">
        <v>14</v>
      </c>
      <c r="C22" s="2">
        <v>37</v>
      </c>
      <c r="D22" s="2">
        <v>1780</v>
      </c>
      <c r="E22" s="2">
        <v>70</v>
      </c>
      <c r="F22" s="2"/>
      <c r="G22" s="2"/>
      <c r="H22" s="2"/>
      <c r="I22" s="2">
        <v>12028</v>
      </c>
      <c r="J22" s="2"/>
      <c r="K22" s="2">
        <v>361</v>
      </c>
      <c r="L22" s="2">
        <v>105</v>
      </c>
      <c r="M22" s="2"/>
      <c r="N22" s="2">
        <v>32255</v>
      </c>
      <c r="O22" s="2">
        <v>74795</v>
      </c>
      <c r="P22" s="2">
        <v>0</v>
      </c>
      <c r="Q22" s="2">
        <v>0</v>
      </c>
      <c r="R22" s="2">
        <v>121445</v>
      </c>
      <c r="S22" s="2">
        <v>43</v>
      </c>
    </row>
    <row r="23" spans="1:19" ht="12.75">
      <c r="A23" s="10">
        <v>36367</v>
      </c>
      <c r="B23" s="2">
        <v>63</v>
      </c>
      <c r="C23" s="2">
        <v>164</v>
      </c>
      <c r="D23" s="2">
        <v>100117</v>
      </c>
      <c r="E23" s="2">
        <v>77</v>
      </c>
      <c r="F23" s="2"/>
      <c r="G23" s="2"/>
      <c r="H23" s="2"/>
      <c r="I23" s="2">
        <v>20054</v>
      </c>
      <c r="J23" s="2"/>
      <c r="K23" s="2">
        <v>347</v>
      </c>
      <c r="L23" s="2">
        <v>154</v>
      </c>
      <c r="M23" s="2"/>
      <c r="N23" s="2">
        <v>9759</v>
      </c>
      <c r="O23" s="2">
        <v>8819</v>
      </c>
      <c r="P23" s="2">
        <v>0</v>
      </c>
      <c r="Q23" s="2">
        <v>0</v>
      </c>
      <c r="R23" s="2">
        <v>139554</v>
      </c>
      <c r="S23" s="2">
        <v>42</v>
      </c>
    </row>
    <row r="24" spans="1:19" ht="12.75">
      <c r="A24" s="10">
        <v>36547</v>
      </c>
      <c r="B24" s="2">
        <v>10</v>
      </c>
      <c r="C24" s="2">
        <v>226</v>
      </c>
      <c r="D24" s="2">
        <v>7590</v>
      </c>
      <c r="E24" s="2">
        <v>49</v>
      </c>
      <c r="F24" s="2"/>
      <c r="G24" s="2"/>
      <c r="H24" s="2"/>
      <c r="I24" s="2">
        <v>2396</v>
      </c>
      <c r="J24" s="2"/>
      <c r="K24" s="2">
        <v>253</v>
      </c>
      <c r="L24" s="2">
        <v>168</v>
      </c>
      <c r="M24" s="2"/>
      <c r="N24" s="2">
        <v>85253</v>
      </c>
      <c r="O24" s="2">
        <v>15548</v>
      </c>
      <c r="P24" s="2">
        <v>0</v>
      </c>
      <c r="Q24" s="2">
        <v>0</v>
      </c>
      <c r="R24" s="2">
        <v>111493</v>
      </c>
      <c r="S24" s="2">
        <v>40</v>
      </c>
    </row>
    <row r="25" spans="1:19" ht="12.75">
      <c r="A25" s="10">
        <v>36732</v>
      </c>
      <c r="B25" s="2">
        <v>29</v>
      </c>
      <c r="C25" s="2">
        <v>103</v>
      </c>
      <c r="D25" s="2">
        <v>15042</v>
      </c>
      <c r="E25" s="2">
        <v>41</v>
      </c>
      <c r="F25" s="2"/>
      <c r="G25" s="2"/>
      <c r="H25" s="2"/>
      <c r="I25" s="2">
        <v>8316</v>
      </c>
      <c r="J25" s="2"/>
      <c r="K25" s="2">
        <v>80</v>
      </c>
      <c r="L25" s="2">
        <v>50</v>
      </c>
      <c r="M25" s="2"/>
      <c r="N25" s="2">
        <v>14913</v>
      </c>
      <c r="O25" s="2">
        <v>1400</v>
      </c>
      <c r="P25" s="2">
        <v>0</v>
      </c>
      <c r="Q25" s="2">
        <v>0</v>
      </c>
      <c r="R25" s="2">
        <v>39974</v>
      </c>
      <c r="S25" s="2">
        <v>31</v>
      </c>
    </row>
    <row r="26" spans="1:19" ht="12.75">
      <c r="A26" s="10">
        <v>36909</v>
      </c>
      <c r="B26" s="2">
        <v>18</v>
      </c>
      <c r="C26" s="2">
        <v>195</v>
      </c>
      <c r="D26" s="2">
        <v>52280</v>
      </c>
      <c r="E26" s="2">
        <v>46</v>
      </c>
      <c r="F26" s="2"/>
      <c r="G26" s="2"/>
      <c r="H26" s="2"/>
      <c r="I26" s="2">
        <v>11690</v>
      </c>
      <c r="J26" s="2"/>
      <c r="K26" s="2">
        <v>389</v>
      </c>
      <c r="L26" s="2">
        <v>370</v>
      </c>
      <c r="M26" s="2"/>
      <c r="N26" s="2">
        <v>23444</v>
      </c>
      <c r="O26" s="2">
        <v>227178</v>
      </c>
      <c r="P26" s="2">
        <v>0</v>
      </c>
      <c r="Q26" s="2">
        <v>0</v>
      </c>
      <c r="R26" s="2">
        <v>315610</v>
      </c>
      <c r="S26" s="2">
        <v>45</v>
      </c>
    </row>
    <row r="27" spans="1:19" ht="12.7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15">
        <v>37276</v>
      </c>
      <c r="B28" s="2">
        <v>16</v>
      </c>
      <c r="C28" s="2">
        <v>197</v>
      </c>
      <c r="D28" s="2">
        <v>16346</v>
      </c>
      <c r="E28" s="2">
        <v>51</v>
      </c>
      <c r="F28" s="2"/>
      <c r="G28" s="2"/>
      <c r="H28" s="2"/>
      <c r="I28" s="2">
        <v>2975</v>
      </c>
      <c r="J28" s="2"/>
      <c r="K28" s="2">
        <v>458</v>
      </c>
      <c r="L28" s="2">
        <v>106</v>
      </c>
      <c r="M28" s="2"/>
      <c r="N28" s="2">
        <v>59458</v>
      </c>
      <c r="O28" s="2">
        <v>4631</v>
      </c>
      <c r="P28" s="2"/>
      <c r="Q28" s="2">
        <v>3</v>
      </c>
      <c r="R28" s="2">
        <v>84241</v>
      </c>
      <c r="S28" s="2">
        <v>45</v>
      </c>
    </row>
    <row r="29" spans="1:19" ht="12.75">
      <c r="A29" s="12">
        <v>37462</v>
      </c>
      <c r="B29" s="2">
        <v>558</v>
      </c>
      <c r="C29" s="2">
        <v>64</v>
      </c>
      <c r="D29" s="2">
        <v>443</v>
      </c>
      <c r="E29" s="2">
        <v>73</v>
      </c>
      <c r="F29" s="2"/>
      <c r="G29" s="2"/>
      <c r="H29" s="2"/>
      <c r="I29" s="2">
        <v>38842</v>
      </c>
      <c r="J29" s="2"/>
      <c r="K29" s="2">
        <v>422</v>
      </c>
      <c r="L29" s="2">
        <v>177</v>
      </c>
      <c r="M29" s="2"/>
      <c r="N29" s="2">
        <v>8231</v>
      </c>
      <c r="O29" s="2">
        <v>36043</v>
      </c>
      <c r="P29" s="2">
        <v>0</v>
      </c>
      <c r="Q29" s="2">
        <v>0</v>
      </c>
      <c r="R29" s="2">
        <v>84853</v>
      </c>
      <c r="S29" s="2">
        <v>42</v>
      </c>
    </row>
    <row r="30" spans="1:19" ht="12.75">
      <c r="A30" s="12">
        <v>37635</v>
      </c>
      <c r="B30" s="2">
        <v>31</v>
      </c>
      <c r="C30" s="2">
        <v>191</v>
      </c>
      <c r="D30" s="2">
        <v>14051</v>
      </c>
      <c r="E30" s="2">
        <v>46</v>
      </c>
      <c r="F30" s="2"/>
      <c r="G30" s="2"/>
      <c r="H30" s="2"/>
      <c r="I30" s="2">
        <v>5792</v>
      </c>
      <c r="J30" s="2"/>
      <c r="K30" s="2">
        <v>259</v>
      </c>
      <c r="L30" s="2">
        <v>48</v>
      </c>
      <c r="M30" s="2"/>
      <c r="N30" s="2">
        <v>25795</v>
      </c>
      <c r="O30" s="2">
        <v>29857</v>
      </c>
      <c r="P30" s="2">
        <v>0</v>
      </c>
      <c r="Q30" s="2">
        <v>0</v>
      </c>
      <c r="R30" s="2">
        <v>76070</v>
      </c>
      <c r="S30" s="2">
        <v>43</v>
      </c>
    </row>
    <row r="31" spans="1:19" ht="12.75">
      <c r="A31" s="12">
        <v>37839</v>
      </c>
      <c r="B31" s="2">
        <v>609</v>
      </c>
      <c r="C31" s="2">
        <v>177</v>
      </c>
      <c r="D31" s="2">
        <v>11803</v>
      </c>
      <c r="E31" s="2">
        <v>101</v>
      </c>
      <c r="F31" s="2"/>
      <c r="G31" s="2"/>
      <c r="H31" s="2"/>
      <c r="I31" s="2">
        <v>36258</v>
      </c>
      <c r="J31" s="2"/>
      <c r="K31" s="2">
        <v>851</v>
      </c>
      <c r="L31" s="2">
        <v>52</v>
      </c>
      <c r="M31" s="2"/>
      <c r="N31" s="2">
        <v>18348</v>
      </c>
      <c r="O31" s="2">
        <v>8394</v>
      </c>
      <c r="P31" s="2">
        <v>0</v>
      </c>
      <c r="Q31" s="2">
        <v>0</v>
      </c>
      <c r="R31" s="2">
        <v>76594</v>
      </c>
      <c r="S31" s="2">
        <v>42</v>
      </c>
    </row>
    <row r="32" spans="1:19" ht="12.75">
      <c r="A32" s="12">
        <v>38013</v>
      </c>
      <c r="B32" s="2">
        <v>11</v>
      </c>
      <c r="C32" s="2">
        <v>520</v>
      </c>
      <c r="D32" s="2">
        <v>60310</v>
      </c>
      <c r="E32" s="2">
        <v>60</v>
      </c>
      <c r="F32" s="2"/>
      <c r="G32" s="2"/>
      <c r="H32" s="2"/>
      <c r="I32" s="2">
        <v>5580</v>
      </c>
      <c r="J32" s="2"/>
      <c r="K32" s="2">
        <v>265</v>
      </c>
      <c r="L32" s="2">
        <v>62</v>
      </c>
      <c r="M32" s="2"/>
      <c r="N32" s="2">
        <v>75929</v>
      </c>
      <c r="O32" s="2">
        <v>59344</v>
      </c>
      <c r="P32" s="2">
        <v>0</v>
      </c>
      <c r="Q32" s="2">
        <v>0</v>
      </c>
      <c r="R32" s="2">
        <v>202081</v>
      </c>
      <c r="S32" s="2">
        <v>41</v>
      </c>
    </row>
    <row r="33" spans="1:19" ht="12.75">
      <c r="A33" s="12">
        <v>38192</v>
      </c>
      <c r="B33" s="2">
        <v>12</v>
      </c>
      <c r="C33" s="2">
        <v>420</v>
      </c>
      <c r="D33" s="2">
        <v>3302</v>
      </c>
      <c r="E33" s="2">
        <v>66</v>
      </c>
      <c r="F33" s="2"/>
      <c r="G33" s="2"/>
      <c r="H33" s="2"/>
      <c r="I33" s="2">
        <v>23120</v>
      </c>
      <c r="J33" s="2"/>
      <c r="K33" s="2">
        <v>181</v>
      </c>
      <c r="L33" s="2">
        <v>52</v>
      </c>
      <c r="M33" s="2"/>
      <c r="N33" s="2">
        <v>20547</v>
      </c>
      <c r="O33" s="2">
        <v>17189</v>
      </c>
      <c r="P33" s="2">
        <v>0</v>
      </c>
      <c r="Q33" s="2">
        <v>1</v>
      </c>
      <c r="R33" s="2">
        <v>64890</v>
      </c>
      <c r="S33" s="2">
        <v>39</v>
      </c>
    </row>
    <row r="34" spans="1:19" ht="12.75">
      <c r="A34" s="12">
        <v>38384</v>
      </c>
      <c r="B34" s="2">
        <v>33</v>
      </c>
      <c r="C34" s="2">
        <v>514</v>
      </c>
      <c r="D34" s="2">
        <v>84253</v>
      </c>
      <c r="E34" s="2">
        <v>104</v>
      </c>
      <c r="F34" s="2"/>
      <c r="G34" s="2"/>
      <c r="H34" s="2"/>
      <c r="I34" s="2">
        <v>1500</v>
      </c>
      <c r="J34" s="2"/>
      <c r="K34" s="2">
        <v>545</v>
      </c>
      <c r="L34" s="2">
        <v>49</v>
      </c>
      <c r="M34" s="2"/>
      <c r="N34" s="2">
        <v>106408</v>
      </c>
      <c r="O34" s="2">
        <v>208399</v>
      </c>
      <c r="P34" s="2">
        <v>1</v>
      </c>
      <c r="Q34" s="2">
        <v>0</v>
      </c>
      <c r="R34" s="2">
        <v>401806</v>
      </c>
      <c r="S34" s="2">
        <v>43</v>
      </c>
    </row>
    <row r="35" spans="1:19" ht="12.75">
      <c r="A35" s="12">
        <v>38559</v>
      </c>
      <c r="B35" s="2">
        <v>284</v>
      </c>
      <c r="C35" s="2">
        <v>51</v>
      </c>
      <c r="D35" s="2">
        <v>232</v>
      </c>
      <c r="E35" s="2">
        <v>67</v>
      </c>
      <c r="F35" s="2"/>
      <c r="G35" s="2"/>
      <c r="H35" s="2"/>
      <c r="I35" s="2">
        <v>30723</v>
      </c>
      <c r="J35" s="2"/>
      <c r="K35" s="2">
        <v>246</v>
      </c>
      <c r="L35" s="2">
        <v>55</v>
      </c>
      <c r="M35" s="2"/>
      <c r="N35" s="2">
        <v>17423</v>
      </c>
      <c r="O35" s="2">
        <v>3682</v>
      </c>
      <c r="P35" s="2">
        <v>0</v>
      </c>
      <c r="Q35" s="2">
        <v>0</v>
      </c>
      <c r="R35" s="2">
        <v>52763</v>
      </c>
      <c r="S35" s="2">
        <v>43</v>
      </c>
    </row>
    <row r="36" spans="1:19" ht="12.75">
      <c r="A36" s="12">
        <v>38745</v>
      </c>
      <c r="B36" s="2">
        <v>6</v>
      </c>
      <c r="C36" s="2">
        <v>35</v>
      </c>
      <c r="D36" s="2">
        <v>133</v>
      </c>
      <c r="E36" s="2">
        <v>48</v>
      </c>
      <c r="F36" s="2"/>
      <c r="G36" s="2"/>
      <c r="H36" s="2"/>
      <c r="I36" s="2">
        <v>7800</v>
      </c>
      <c r="J36" s="2"/>
      <c r="K36" s="2">
        <v>162</v>
      </c>
      <c r="L36" s="2">
        <v>38</v>
      </c>
      <c r="M36" s="2"/>
      <c r="N36" s="2">
        <v>33645</v>
      </c>
      <c r="O36" s="2">
        <v>13374</v>
      </c>
      <c r="P36" s="2">
        <v>0</v>
      </c>
      <c r="Q36" s="2">
        <v>0</v>
      </c>
      <c r="R36" s="2">
        <v>55241</v>
      </c>
      <c r="S36" s="2">
        <v>36</v>
      </c>
    </row>
    <row r="37" spans="1:19" ht="12.75">
      <c r="A37" s="12">
        <v>38920</v>
      </c>
      <c r="B37" s="2">
        <v>80</v>
      </c>
      <c r="C37" s="2">
        <v>413</v>
      </c>
      <c r="D37" s="2">
        <v>147</v>
      </c>
      <c r="E37" s="2">
        <v>34</v>
      </c>
      <c r="F37" s="2"/>
      <c r="G37" s="2"/>
      <c r="H37" s="2"/>
      <c r="I37" s="2">
        <v>2342</v>
      </c>
      <c r="J37" s="2"/>
      <c r="K37" s="2">
        <v>255</v>
      </c>
      <c r="L37" s="2">
        <v>53</v>
      </c>
      <c r="M37" s="2"/>
      <c r="N37" s="2">
        <v>8664</v>
      </c>
      <c r="O37" s="2">
        <v>61731</v>
      </c>
      <c r="P37" s="2">
        <v>0</v>
      </c>
      <c r="Q37" s="2">
        <v>1</v>
      </c>
      <c r="R37" s="2">
        <v>73720</v>
      </c>
      <c r="S37" s="2">
        <v>39</v>
      </c>
    </row>
    <row r="39" spans="17:21" ht="12.75">
      <c r="Q39" t="s">
        <v>360</v>
      </c>
      <c r="R39">
        <f>AVERAGE(R2:R37)</f>
        <v>85103</v>
      </c>
      <c r="S39" s="13">
        <f>AVERAGE(S2:S37)</f>
        <v>40</v>
      </c>
      <c r="T39" t="s">
        <v>363</v>
      </c>
      <c r="U39">
        <f>MEDIAN(R2:R37)</f>
        <v>54598.5</v>
      </c>
    </row>
    <row r="40" spans="17:19" ht="12.75">
      <c r="Q40" t="s">
        <v>358</v>
      </c>
      <c r="R40">
        <f>STDEV(R2:R37)</f>
        <v>88621.90195055245</v>
      </c>
      <c r="S40" s="14">
        <f>STDEV(S2:S37)</f>
        <v>4.572645941803379</v>
      </c>
    </row>
    <row r="42" spans="16:21" ht="12.75">
      <c r="P42" t="s">
        <v>361</v>
      </c>
      <c r="Q42" t="s">
        <v>360</v>
      </c>
      <c r="R42" s="13">
        <f>AVERAGE(R2,R4,R6,R8,R10,R12,R14,R16,R18,R20,R22,R24,R26,R28,R30,R32,R34,R36)</f>
        <v>118443.44444444444</v>
      </c>
      <c r="S42" s="13">
        <f>AVERAGE(S2,S4,S6,S8,S10,S12,S14,S16,S18,S20,S22,S24,S26,S28,S30,S32,S34,S36)</f>
        <v>40.888888888888886</v>
      </c>
      <c r="T42" t="s">
        <v>363</v>
      </c>
      <c r="U42">
        <f>MEDIAN(R2,R4,R6,R8,R10,R12,R14,R16,R18,R20,R22,R24,R26,R28,R30,R32,R34,R36)</f>
        <v>80155.5</v>
      </c>
    </row>
    <row r="43" spans="17:19" ht="12.75">
      <c r="Q43" t="s">
        <v>358</v>
      </c>
      <c r="R43" s="14">
        <f>STDEV(R2,R4,R6,R8,R10,R12,R14,R16,R18,R20,R22,R24,R26,R28,R30,R32,R34,R36)</f>
        <v>107852.63008613528</v>
      </c>
      <c r="S43" s="14">
        <f>STDEV(S2,S4,S6,S8,S10,S12,S14,S16,S18,S20,S22,S24,S26,S28,S30,S32,S34,S36)</f>
        <v>5.345574187932741</v>
      </c>
    </row>
    <row r="45" spans="16:21" ht="12.75">
      <c r="P45" t="s">
        <v>362</v>
      </c>
      <c r="Q45" t="s">
        <v>360</v>
      </c>
      <c r="R45" s="13">
        <f>AVERAGE(R3,R5,R7,R9,R13,R15,R17,R19,R21,R23,R25,R29,R31,R33,R35,R37)</f>
        <v>47595</v>
      </c>
      <c r="S45" s="13">
        <f>AVERAGE(S3,S5,S7,S9,S13,S15,S17,S19,S21,S23,S25,S29,S31,S33,S35,S37)</f>
        <v>39</v>
      </c>
      <c r="T45" t="s">
        <v>363</v>
      </c>
      <c r="U45">
        <f>MEDIAN(R3,R5,R7,R9,R13,R15,R17,R19,R21,R23,R25,R29,R31,R33,R35,R37)</f>
        <v>42435.5</v>
      </c>
    </row>
    <row r="46" spans="17:19" ht="12.75">
      <c r="Q46" t="s">
        <v>358</v>
      </c>
      <c r="R46" s="14">
        <f>STDEV(R3,R5,R7,R9,R13,R15,R17,R19,R21,R23,R25,R29,R31,R33,R35,R37)</f>
        <v>35507.189439135655</v>
      </c>
      <c r="S46" s="14">
        <f>STDEV(S3,S5,S7,S9,S13,S15,S17,S19,S21,S23,S25,S29,S31,S33,S35,S37)</f>
        <v>3.40587727318528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" sqref="X1"/>
    </sheetView>
  </sheetViews>
  <sheetFormatPr defaultColWidth="9.140625" defaultRowHeight="12.75"/>
  <cols>
    <col min="2" max="19" width="6.28125" style="0" customWidth="1"/>
    <col min="20" max="20" width="6.140625" style="0" bestFit="1" customWidth="1"/>
    <col min="21" max="21" width="3.140625" style="0" bestFit="1" customWidth="1"/>
  </cols>
  <sheetData>
    <row r="1" spans="1:21" ht="99.75" customHeight="1" thickTop="1">
      <c r="A1" s="35" t="s">
        <v>373</v>
      </c>
      <c r="B1" s="56" t="s">
        <v>1</v>
      </c>
      <c r="C1" s="56"/>
      <c r="D1" s="56" t="s">
        <v>9</v>
      </c>
      <c r="E1" s="56"/>
      <c r="F1" s="57" t="s">
        <v>16</v>
      </c>
      <c r="G1" s="57"/>
      <c r="H1" s="56" t="s">
        <v>31</v>
      </c>
      <c r="I1" s="56"/>
      <c r="J1" s="56" t="s">
        <v>107</v>
      </c>
      <c r="K1" s="56"/>
      <c r="L1" s="56" t="s">
        <v>121</v>
      </c>
      <c r="M1" s="56"/>
      <c r="N1" s="57" t="s">
        <v>156</v>
      </c>
      <c r="O1" s="57"/>
      <c r="P1" s="56" t="s">
        <v>190</v>
      </c>
      <c r="Q1" s="56"/>
      <c r="R1" s="57" t="s">
        <v>287</v>
      </c>
      <c r="S1" s="57"/>
      <c r="T1" s="36" t="s">
        <v>356</v>
      </c>
      <c r="U1" s="37" t="s">
        <v>353</v>
      </c>
    </row>
    <row r="2" spans="1:21" ht="12.75">
      <c r="A2" s="38">
        <v>28132</v>
      </c>
      <c r="B2" s="39">
        <v>713</v>
      </c>
      <c r="C2" s="40">
        <f aca="true" t="shared" si="0" ref="C2:C37">B2/T2</f>
        <v>0.027789687024983436</v>
      </c>
      <c r="D2" s="39">
        <v>186</v>
      </c>
      <c r="E2" s="40">
        <f aca="true" t="shared" si="1" ref="E2:E37">D2/T2</f>
        <v>0.007249483571734809</v>
      </c>
      <c r="F2" s="39">
        <v>0</v>
      </c>
      <c r="G2" s="40">
        <f aca="true" t="shared" si="2" ref="G2:G37">F2/T2</f>
        <v>0</v>
      </c>
      <c r="H2" s="39">
        <v>37</v>
      </c>
      <c r="I2" s="40">
        <f aca="true" t="shared" si="3" ref="I2:I37">H2/T2</f>
        <v>0.0014421015707214405</v>
      </c>
      <c r="J2" s="39">
        <v>4791</v>
      </c>
      <c r="K2" s="40">
        <f aca="true" t="shared" si="4" ref="K2:K37">J2/T2</f>
        <v>0.18673266554936274</v>
      </c>
      <c r="L2" s="39">
        <v>236</v>
      </c>
      <c r="M2" s="40">
        <f aca="true" t="shared" si="5" ref="M2:M37">L2/T2</f>
        <v>0.009198269478115135</v>
      </c>
      <c r="N2" s="39">
        <v>10</v>
      </c>
      <c r="O2" s="40">
        <f aca="true" t="shared" si="6" ref="O2:O37">N2/T2</f>
        <v>0.00038975718127606503</v>
      </c>
      <c r="P2" s="39">
        <v>4273</v>
      </c>
      <c r="Q2" s="40">
        <f aca="true" t="shared" si="7" ref="Q2:Q37">P2/T2</f>
        <v>0.1665432435592626</v>
      </c>
      <c r="R2" s="39">
        <v>15411</v>
      </c>
      <c r="S2" s="40">
        <f aca="true" t="shared" si="8" ref="S2:S37">R2/T2</f>
        <v>0.6006547920645438</v>
      </c>
      <c r="T2" s="41">
        <v>25657</v>
      </c>
      <c r="U2" s="42">
        <v>33</v>
      </c>
    </row>
    <row r="3" spans="1:21" ht="12.75">
      <c r="A3" s="38">
        <v>28313</v>
      </c>
      <c r="B3" s="39">
        <v>56</v>
      </c>
      <c r="C3" s="40">
        <f t="shared" si="0"/>
        <v>0.01206896551724138</v>
      </c>
      <c r="D3" s="39">
        <v>122</v>
      </c>
      <c r="E3" s="40">
        <f t="shared" si="1"/>
        <v>0.026293103448275863</v>
      </c>
      <c r="F3" s="39">
        <v>0</v>
      </c>
      <c r="G3" s="40">
        <f t="shared" si="2"/>
        <v>0</v>
      </c>
      <c r="H3" s="39">
        <v>68</v>
      </c>
      <c r="I3" s="40">
        <f t="shared" si="3"/>
        <v>0.014655172413793103</v>
      </c>
      <c r="J3" s="39">
        <v>753</v>
      </c>
      <c r="K3" s="40">
        <f t="shared" si="4"/>
        <v>0.1622844827586207</v>
      </c>
      <c r="L3" s="39">
        <v>214</v>
      </c>
      <c r="M3" s="40">
        <f t="shared" si="5"/>
        <v>0.046120689655172416</v>
      </c>
      <c r="N3" s="39">
        <v>24</v>
      </c>
      <c r="O3" s="40">
        <f t="shared" si="6"/>
        <v>0.005172413793103448</v>
      </c>
      <c r="P3" s="39">
        <v>3342</v>
      </c>
      <c r="Q3" s="40">
        <f t="shared" si="7"/>
        <v>0.7202586206896552</v>
      </c>
      <c r="R3" s="39">
        <v>61</v>
      </c>
      <c r="S3" s="40">
        <f t="shared" si="8"/>
        <v>0.013146551724137931</v>
      </c>
      <c r="T3" s="41">
        <v>4640</v>
      </c>
      <c r="U3" s="42">
        <v>38</v>
      </c>
    </row>
    <row r="4" spans="1:21" ht="12.75">
      <c r="A4" s="38">
        <v>28500</v>
      </c>
      <c r="B4" s="39">
        <v>1</v>
      </c>
      <c r="C4" s="40">
        <f t="shared" si="0"/>
        <v>5.3584824777622976E-05</v>
      </c>
      <c r="D4" s="39">
        <v>49</v>
      </c>
      <c r="E4" s="40">
        <f t="shared" si="1"/>
        <v>0.002625656414103526</v>
      </c>
      <c r="F4" s="39">
        <v>0</v>
      </c>
      <c r="G4" s="40">
        <f t="shared" si="2"/>
        <v>0</v>
      </c>
      <c r="H4" s="39">
        <v>2</v>
      </c>
      <c r="I4" s="40">
        <f t="shared" si="3"/>
        <v>0.00010716964955524595</v>
      </c>
      <c r="J4" s="39">
        <v>5979</v>
      </c>
      <c r="K4" s="40">
        <f t="shared" si="4"/>
        <v>0.3203836673454078</v>
      </c>
      <c r="L4" s="39">
        <v>6</v>
      </c>
      <c r="M4" s="40">
        <f t="shared" si="5"/>
        <v>0.00032150894866573784</v>
      </c>
      <c r="N4" s="39">
        <v>0</v>
      </c>
      <c r="O4" s="40">
        <f t="shared" si="6"/>
        <v>0</v>
      </c>
      <c r="P4" s="39">
        <v>12450</v>
      </c>
      <c r="Q4" s="40">
        <f t="shared" si="7"/>
        <v>0.667131068481406</v>
      </c>
      <c r="R4" s="39">
        <v>175</v>
      </c>
      <c r="S4" s="40">
        <f t="shared" si="8"/>
        <v>0.009377344336084021</v>
      </c>
      <c r="T4" s="41">
        <v>18662</v>
      </c>
      <c r="U4" s="42">
        <v>25</v>
      </c>
    </row>
    <row r="5" spans="1:21" ht="12.75">
      <c r="A5" s="38">
        <v>33061</v>
      </c>
      <c r="B5" s="39">
        <v>4</v>
      </c>
      <c r="C5" s="40">
        <f t="shared" si="0"/>
        <v>0.0011037527593818985</v>
      </c>
      <c r="D5" s="39">
        <v>50</v>
      </c>
      <c r="E5" s="40">
        <f t="shared" si="1"/>
        <v>0.01379690949227373</v>
      </c>
      <c r="F5" s="39">
        <v>8</v>
      </c>
      <c r="G5" s="40">
        <f t="shared" si="2"/>
        <v>0.002207505518763797</v>
      </c>
      <c r="H5" s="39">
        <v>80</v>
      </c>
      <c r="I5" s="40">
        <f t="shared" si="3"/>
        <v>0.02207505518763797</v>
      </c>
      <c r="J5" s="39">
        <v>2792</v>
      </c>
      <c r="K5" s="40">
        <f t="shared" si="4"/>
        <v>0.7704194260485652</v>
      </c>
      <c r="L5" s="39">
        <v>73</v>
      </c>
      <c r="M5" s="40">
        <f t="shared" si="5"/>
        <v>0.020143487858719646</v>
      </c>
      <c r="N5" s="39">
        <v>53</v>
      </c>
      <c r="O5" s="40">
        <f t="shared" si="6"/>
        <v>0.014624724061810155</v>
      </c>
      <c r="P5" s="39">
        <v>353</v>
      </c>
      <c r="Q5" s="40">
        <f t="shared" si="7"/>
        <v>0.09740618101545254</v>
      </c>
      <c r="R5" s="39">
        <v>209</v>
      </c>
      <c r="S5" s="40">
        <f t="shared" si="8"/>
        <v>0.0576710816777042</v>
      </c>
      <c r="T5" s="41">
        <v>3624</v>
      </c>
      <c r="U5" s="42">
        <v>32</v>
      </c>
    </row>
    <row r="6" spans="1:21" ht="12.75">
      <c r="A6" s="43">
        <v>33280</v>
      </c>
      <c r="B6" s="39">
        <v>7</v>
      </c>
      <c r="C6" s="40">
        <f t="shared" si="0"/>
        <v>3.956657641718998E-05</v>
      </c>
      <c r="D6" s="39">
        <v>171</v>
      </c>
      <c r="E6" s="40">
        <f t="shared" si="1"/>
        <v>0.0009665549381913552</v>
      </c>
      <c r="F6" s="39">
        <v>100</v>
      </c>
      <c r="G6" s="40">
        <f t="shared" si="2"/>
        <v>0.0005652368059598569</v>
      </c>
      <c r="H6" s="39">
        <v>275</v>
      </c>
      <c r="I6" s="40">
        <f t="shared" si="3"/>
        <v>0.0015544012163896065</v>
      </c>
      <c r="J6" s="39">
        <v>26200</v>
      </c>
      <c r="K6" s="40">
        <f t="shared" si="4"/>
        <v>0.1480920431614825</v>
      </c>
      <c r="L6" s="39">
        <v>316</v>
      </c>
      <c r="M6" s="40">
        <f t="shared" si="5"/>
        <v>0.0017861483068331479</v>
      </c>
      <c r="N6" s="39">
        <v>12</v>
      </c>
      <c r="O6" s="40">
        <f t="shared" si="6"/>
        <v>6.782841671518283E-05</v>
      </c>
      <c r="P6" s="39">
        <v>99327</v>
      </c>
      <c r="Q6" s="40">
        <f t="shared" si="7"/>
        <v>0.561432762255747</v>
      </c>
      <c r="R6" s="39">
        <v>50503</v>
      </c>
      <c r="S6" s="40">
        <f t="shared" si="8"/>
        <v>0.2854615441139065</v>
      </c>
      <c r="T6" s="41">
        <v>176917</v>
      </c>
      <c r="U6" s="42">
        <v>45</v>
      </c>
    </row>
    <row r="7" spans="1:21" ht="12.75">
      <c r="A7" s="43">
        <v>33440</v>
      </c>
      <c r="B7" s="39">
        <v>16</v>
      </c>
      <c r="C7" s="40">
        <f t="shared" si="0"/>
        <v>0.0009836468707733923</v>
      </c>
      <c r="D7" s="39">
        <v>181</v>
      </c>
      <c r="E7" s="40">
        <f t="shared" si="1"/>
        <v>0.011127505225624001</v>
      </c>
      <c r="F7" s="39">
        <v>215</v>
      </c>
      <c r="G7" s="40">
        <f t="shared" si="2"/>
        <v>0.01321775482601746</v>
      </c>
      <c r="H7" s="39">
        <v>123</v>
      </c>
      <c r="I7" s="40">
        <f t="shared" si="3"/>
        <v>0.007561785319070454</v>
      </c>
      <c r="J7" s="39">
        <v>9733</v>
      </c>
      <c r="K7" s="40">
        <f t="shared" si="4"/>
        <v>0.5983646870773393</v>
      </c>
      <c r="L7" s="39">
        <v>250</v>
      </c>
      <c r="M7" s="40">
        <f t="shared" si="5"/>
        <v>0.015369482355834255</v>
      </c>
      <c r="N7" s="39">
        <v>11</v>
      </c>
      <c r="O7" s="40">
        <f t="shared" si="6"/>
        <v>0.0006762572236567073</v>
      </c>
      <c r="P7" s="39">
        <v>3064</v>
      </c>
      <c r="Q7" s="40">
        <f t="shared" si="7"/>
        <v>0.18836837575310464</v>
      </c>
      <c r="R7" s="39">
        <v>2673</v>
      </c>
      <c r="S7" s="40">
        <f t="shared" si="8"/>
        <v>0.16433050534857985</v>
      </c>
      <c r="T7" s="41">
        <v>16266</v>
      </c>
      <c r="U7" s="42">
        <v>37</v>
      </c>
    </row>
    <row r="8" spans="1:21" ht="12.75">
      <c r="A8" s="38">
        <v>33622</v>
      </c>
      <c r="B8" s="39">
        <v>4</v>
      </c>
      <c r="C8" s="40">
        <f t="shared" si="0"/>
        <v>9.078529278256922E-05</v>
      </c>
      <c r="D8" s="39">
        <v>520</v>
      </c>
      <c r="E8" s="40">
        <f t="shared" si="1"/>
        <v>0.011802088061733999</v>
      </c>
      <c r="F8" s="39">
        <v>309</v>
      </c>
      <c r="G8" s="40">
        <f t="shared" si="2"/>
        <v>0.007013163867453472</v>
      </c>
      <c r="H8" s="39">
        <v>71</v>
      </c>
      <c r="I8" s="40">
        <f t="shared" si="3"/>
        <v>0.0016114389468906037</v>
      </c>
      <c r="J8" s="39">
        <v>16446</v>
      </c>
      <c r="K8" s="40">
        <f t="shared" si="4"/>
        <v>0.37326373127553336</v>
      </c>
      <c r="L8" s="39">
        <v>175</v>
      </c>
      <c r="M8" s="40">
        <f t="shared" si="5"/>
        <v>0.003971856559237404</v>
      </c>
      <c r="N8" s="39">
        <v>18</v>
      </c>
      <c r="O8" s="40">
        <f t="shared" si="6"/>
        <v>0.0004085338175215615</v>
      </c>
      <c r="P8" s="39">
        <v>24638</v>
      </c>
      <c r="Q8" s="40">
        <f t="shared" si="7"/>
        <v>0.5591920108942351</v>
      </c>
      <c r="R8" s="39">
        <v>1875</v>
      </c>
      <c r="S8" s="40">
        <f t="shared" si="8"/>
        <v>0.04255560599182932</v>
      </c>
      <c r="T8" s="41">
        <v>44060</v>
      </c>
      <c r="U8" s="42">
        <v>44</v>
      </c>
    </row>
    <row r="9" spans="1:21" ht="12.75">
      <c r="A9" s="38">
        <v>33784</v>
      </c>
      <c r="B9" s="39">
        <v>5</v>
      </c>
      <c r="C9" s="40">
        <f t="shared" si="0"/>
        <v>8.234519104084322E-05</v>
      </c>
      <c r="D9" s="39">
        <v>158</v>
      </c>
      <c r="E9" s="40">
        <f t="shared" si="1"/>
        <v>0.0026021080368906456</v>
      </c>
      <c r="F9" s="39">
        <v>1820</v>
      </c>
      <c r="G9" s="40">
        <f t="shared" si="2"/>
        <v>0.029973649538866932</v>
      </c>
      <c r="H9" s="39">
        <v>141</v>
      </c>
      <c r="I9" s="40">
        <f t="shared" si="3"/>
        <v>0.0023221343873517787</v>
      </c>
      <c r="J9" s="39">
        <v>10552</v>
      </c>
      <c r="K9" s="40">
        <f t="shared" si="4"/>
        <v>0.17378129117259553</v>
      </c>
      <c r="L9" s="39">
        <v>439</v>
      </c>
      <c r="M9" s="40">
        <f t="shared" si="5"/>
        <v>0.007229907773386034</v>
      </c>
      <c r="N9" s="39">
        <v>60</v>
      </c>
      <c r="O9" s="40">
        <f t="shared" si="6"/>
        <v>0.0009881422924901185</v>
      </c>
      <c r="P9" s="39">
        <v>9382</v>
      </c>
      <c r="Q9" s="40">
        <f t="shared" si="7"/>
        <v>0.1545125164690382</v>
      </c>
      <c r="R9" s="39">
        <v>38156</v>
      </c>
      <c r="S9" s="40">
        <f t="shared" si="8"/>
        <v>0.6283926218708827</v>
      </c>
      <c r="T9" s="41">
        <v>60720</v>
      </c>
      <c r="U9" s="42">
        <v>42</v>
      </c>
    </row>
    <row r="10" spans="1:21" ht="12.75">
      <c r="A10" s="38">
        <v>34002</v>
      </c>
      <c r="B10" s="39">
        <v>7</v>
      </c>
      <c r="C10" s="40">
        <f t="shared" si="0"/>
        <v>8.24518834365945E-05</v>
      </c>
      <c r="D10" s="39">
        <v>213</v>
      </c>
      <c r="E10" s="40">
        <f t="shared" si="1"/>
        <v>0.0025088930245706614</v>
      </c>
      <c r="F10" s="39">
        <v>501</v>
      </c>
      <c r="G10" s="40">
        <f t="shared" si="2"/>
        <v>0.005901199085961978</v>
      </c>
      <c r="H10" s="39">
        <v>281</v>
      </c>
      <c r="I10" s="40">
        <f t="shared" si="3"/>
        <v>0.0033098541779547222</v>
      </c>
      <c r="J10" s="39">
        <v>24730</v>
      </c>
      <c r="K10" s="40">
        <f t="shared" si="4"/>
        <v>0.2912907253409974</v>
      </c>
      <c r="L10" s="39">
        <v>211</v>
      </c>
      <c r="M10" s="40">
        <f t="shared" si="5"/>
        <v>0.002485335343588777</v>
      </c>
      <c r="N10" s="39">
        <v>54</v>
      </c>
      <c r="O10" s="40">
        <f t="shared" si="6"/>
        <v>0.0006360573865108719</v>
      </c>
      <c r="P10" s="39">
        <v>50813</v>
      </c>
      <c r="Q10" s="40">
        <f t="shared" si="7"/>
        <v>0.5985182218662395</v>
      </c>
      <c r="R10" s="39">
        <v>8088</v>
      </c>
      <c r="S10" s="40">
        <f t="shared" si="8"/>
        <v>0.09526726189073947</v>
      </c>
      <c r="T10" s="41">
        <v>84898</v>
      </c>
      <c r="U10" s="42">
        <v>45</v>
      </c>
    </row>
    <row r="11" spans="1:21" ht="12.75">
      <c r="A11" s="38"/>
      <c r="B11" s="39"/>
      <c r="C11" s="40" t="e">
        <f t="shared" si="0"/>
        <v>#DIV/0!</v>
      </c>
      <c r="D11" s="39"/>
      <c r="E11" s="40" t="e">
        <f t="shared" si="1"/>
        <v>#DIV/0!</v>
      </c>
      <c r="F11" s="39"/>
      <c r="G11" s="40" t="e">
        <f t="shared" si="2"/>
        <v>#DIV/0!</v>
      </c>
      <c r="H11" s="39"/>
      <c r="I11" s="40" t="e">
        <f t="shared" si="3"/>
        <v>#DIV/0!</v>
      </c>
      <c r="J11" s="39"/>
      <c r="K11" s="40" t="e">
        <f t="shared" si="4"/>
        <v>#DIV/0!</v>
      </c>
      <c r="L11" s="39"/>
      <c r="M11" s="40" t="e">
        <f t="shared" si="5"/>
        <v>#DIV/0!</v>
      </c>
      <c r="N11" s="39"/>
      <c r="O11" s="40" t="e">
        <f t="shared" si="6"/>
        <v>#DIV/0!</v>
      </c>
      <c r="P11" s="39"/>
      <c r="Q11" s="40" t="e">
        <f t="shared" si="7"/>
        <v>#DIV/0!</v>
      </c>
      <c r="R11" s="39"/>
      <c r="S11" s="40" t="e">
        <f t="shared" si="8"/>
        <v>#DIV/0!</v>
      </c>
      <c r="T11" s="41"/>
      <c r="U11" s="42"/>
    </row>
    <row r="12" spans="1:21" ht="12.75">
      <c r="A12" s="43">
        <v>34358</v>
      </c>
      <c r="B12" s="39">
        <v>3</v>
      </c>
      <c r="C12" s="40">
        <f t="shared" si="0"/>
        <v>7.855870954226459E-05</v>
      </c>
      <c r="D12" s="39">
        <v>62</v>
      </c>
      <c r="E12" s="40">
        <f t="shared" si="1"/>
        <v>0.0016235466638734682</v>
      </c>
      <c r="F12" s="39">
        <v>2513</v>
      </c>
      <c r="G12" s="40">
        <f t="shared" si="2"/>
        <v>0.06580601235990363</v>
      </c>
      <c r="H12" s="39">
        <v>132</v>
      </c>
      <c r="I12" s="40">
        <f t="shared" si="3"/>
        <v>0.003456583219859642</v>
      </c>
      <c r="J12" s="39">
        <v>680</v>
      </c>
      <c r="K12" s="40">
        <f t="shared" si="4"/>
        <v>0.017806640829579973</v>
      </c>
      <c r="L12" s="39">
        <v>130</v>
      </c>
      <c r="M12" s="40">
        <f t="shared" si="5"/>
        <v>0.0034042107468314656</v>
      </c>
      <c r="N12" s="39">
        <v>22</v>
      </c>
      <c r="O12" s="40">
        <f t="shared" si="6"/>
        <v>0.0005760972033099403</v>
      </c>
      <c r="P12" s="39">
        <v>23784</v>
      </c>
      <c r="Q12" s="40">
        <f t="shared" si="7"/>
        <v>0.6228134492510736</v>
      </c>
      <c r="R12" s="39">
        <v>10862</v>
      </c>
      <c r="S12" s="40">
        <f t="shared" si="8"/>
        <v>0.284434901016026</v>
      </c>
      <c r="T12" s="41">
        <v>38188</v>
      </c>
      <c r="U12" s="42">
        <v>41</v>
      </c>
    </row>
    <row r="13" spans="1:21" ht="12.75">
      <c r="A13" s="38">
        <v>34542</v>
      </c>
      <c r="B13" s="39">
        <v>175</v>
      </c>
      <c r="C13" s="40">
        <f t="shared" si="0"/>
        <v>0.009460482214293436</v>
      </c>
      <c r="D13" s="39">
        <v>10</v>
      </c>
      <c r="E13" s="40">
        <f t="shared" si="1"/>
        <v>0.0005405989836739107</v>
      </c>
      <c r="F13" s="39">
        <v>144</v>
      </c>
      <c r="G13" s="40">
        <f t="shared" si="2"/>
        <v>0.007784625364904314</v>
      </c>
      <c r="H13" s="39">
        <v>49</v>
      </c>
      <c r="I13" s="40">
        <f t="shared" si="3"/>
        <v>0.0026489350200021625</v>
      </c>
      <c r="J13" s="39">
        <v>12591</v>
      </c>
      <c r="K13" s="40">
        <f t="shared" si="4"/>
        <v>0.6806681803438209</v>
      </c>
      <c r="L13" s="39">
        <v>320</v>
      </c>
      <c r="M13" s="40">
        <f t="shared" si="5"/>
        <v>0.01729916747756514</v>
      </c>
      <c r="N13" s="39">
        <v>47</v>
      </c>
      <c r="O13" s="40">
        <f t="shared" si="6"/>
        <v>0.0025408152232673804</v>
      </c>
      <c r="P13" s="39">
        <v>4834</v>
      </c>
      <c r="Q13" s="40">
        <f t="shared" si="7"/>
        <v>0.2613255487079684</v>
      </c>
      <c r="R13" s="39">
        <v>328</v>
      </c>
      <c r="S13" s="40">
        <f t="shared" si="8"/>
        <v>0.01773164666450427</v>
      </c>
      <c r="T13" s="41">
        <v>18498</v>
      </c>
      <c r="U13" s="42">
        <v>40</v>
      </c>
    </row>
    <row r="14" spans="1:21" ht="12.75">
      <c r="A14" s="38">
        <v>34709</v>
      </c>
      <c r="B14" s="39">
        <v>8</v>
      </c>
      <c r="C14" s="40">
        <f t="shared" si="0"/>
        <v>0.0002049022872217811</v>
      </c>
      <c r="D14" s="39">
        <v>48</v>
      </c>
      <c r="E14" s="40">
        <f t="shared" si="1"/>
        <v>0.0012294137233306867</v>
      </c>
      <c r="F14" s="39">
        <v>2854</v>
      </c>
      <c r="G14" s="40">
        <f t="shared" si="2"/>
        <v>0.07309889096637041</v>
      </c>
      <c r="H14" s="39">
        <v>77</v>
      </c>
      <c r="I14" s="40">
        <f t="shared" si="3"/>
        <v>0.0019721845145096433</v>
      </c>
      <c r="J14" s="39">
        <v>13745</v>
      </c>
      <c r="K14" s="40">
        <f t="shared" si="4"/>
        <v>0.3520477422329227</v>
      </c>
      <c r="L14" s="39">
        <v>299</v>
      </c>
      <c r="M14" s="40">
        <f t="shared" si="5"/>
        <v>0.007658222984914069</v>
      </c>
      <c r="N14" s="39">
        <v>32</v>
      </c>
      <c r="O14" s="40">
        <f t="shared" si="6"/>
        <v>0.0008196091488871244</v>
      </c>
      <c r="P14" s="39">
        <v>16892</v>
      </c>
      <c r="Q14" s="40">
        <f t="shared" si="7"/>
        <v>0.43265117946879084</v>
      </c>
      <c r="R14" s="39">
        <v>5087</v>
      </c>
      <c r="S14" s="40">
        <f t="shared" si="8"/>
        <v>0.13029224188715008</v>
      </c>
      <c r="T14" s="41">
        <v>39043</v>
      </c>
      <c r="U14" s="42">
        <v>40</v>
      </c>
    </row>
    <row r="15" spans="1:21" ht="12.75">
      <c r="A15" s="38">
        <v>34900</v>
      </c>
      <c r="B15" s="39">
        <v>31</v>
      </c>
      <c r="C15" s="40">
        <f t="shared" si="0"/>
        <v>0.0009650706680779528</v>
      </c>
      <c r="D15" s="39">
        <v>112</v>
      </c>
      <c r="E15" s="40">
        <f t="shared" si="1"/>
        <v>0.003486706929830023</v>
      </c>
      <c r="F15" s="39">
        <v>5687</v>
      </c>
      <c r="G15" s="40">
        <f t="shared" si="2"/>
        <v>0.1770437706244941</v>
      </c>
      <c r="H15" s="39">
        <v>77</v>
      </c>
      <c r="I15" s="40">
        <f t="shared" si="3"/>
        <v>0.0023971110142581406</v>
      </c>
      <c r="J15" s="39">
        <v>4010</v>
      </c>
      <c r="K15" s="40">
        <f t="shared" si="4"/>
        <v>0.12483656061266422</v>
      </c>
      <c r="L15" s="39">
        <v>465</v>
      </c>
      <c r="M15" s="40">
        <f t="shared" si="5"/>
        <v>0.014476060021169293</v>
      </c>
      <c r="N15" s="39">
        <v>27</v>
      </c>
      <c r="O15" s="40">
        <f t="shared" si="6"/>
        <v>0.0008405454205840234</v>
      </c>
      <c r="P15" s="39">
        <v>20976</v>
      </c>
      <c r="Q15" s="40">
        <f t="shared" si="7"/>
        <v>0.6530103978581657</v>
      </c>
      <c r="R15" s="39">
        <v>736</v>
      </c>
      <c r="S15" s="40">
        <f t="shared" si="8"/>
        <v>0.02291264553888301</v>
      </c>
      <c r="T15" s="41">
        <v>32122</v>
      </c>
      <c r="U15" s="42">
        <v>40</v>
      </c>
    </row>
    <row r="16" spans="1:21" ht="12.75">
      <c r="A16" s="38">
        <v>35099</v>
      </c>
      <c r="B16" s="39">
        <v>22</v>
      </c>
      <c r="C16" s="40">
        <f t="shared" si="0"/>
        <v>0.0004077396397064275</v>
      </c>
      <c r="D16" s="39">
        <v>214</v>
      </c>
      <c r="E16" s="40">
        <f t="shared" si="1"/>
        <v>0.00396619467714434</v>
      </c>
      <c r="F16" s="39">
        <v>5015</v>
      </c>
      <c r="G16" s="40">
        <f t="shared" si="2"/>
        <v>0.09294610423307881</v>
      </c>
      <c r="H16" s="39">
        <v>75</v>
      </c>
      <c r="I16" s="40">
        <f t="shared" si="3"/>
        <v>0.0013900214989991846</v>
      </c>
      <c r="J16" s="39">
        <v>239</v>
      </c>
      <c r="K16" s="40">
        <f t="shared" si="4"/>
        <v>0.0044295351768107345</v>
      </c>
      <c r="L16" s="39">
        <v>236</v>
      </c>
      <c r="M16" s="40">
        <f t="shared" si="5"/>
        <v>0.004373934316850767</v>
      </c>
      <c r="N16" s="39">
        <v>6</v>
      </c>
      <c r="O16" s="40">
        <f t="shared" si="6"/>
        <v>0.00011120171991993476</v>
      </c>
      <c r="P16" s="39">
        <v>38944</v>
      </c>
      <c r="Q16" s="40">
        <f t="shared" si="7"/>
        <v>0.7217732967603232</v>
      </c>
      <c r="R16" s="39">
        <v>9205</v>
      </c>
      <c r="S16" s="40">
        <f t="shared" si="8"/>
        <v>0.1706019719771666</v>
      </c>
      <c r="T16" s="41">
        <v>53956</v>
      </c>
      <c r="U16" s="42">
        <v>39</v>
      </c>
    </row>
    <row r="17" spans="1:21" ht="12.75">
      <c r="A17" s="38">
        <v>35264</v>
      </c>
      <c r="B17" s="39">
        <v>12</v>
      </c>
      <c r="C17" s="40">
        <f t="shared" si="0"/>
        <v>0.00026727843731206983</v>
      </c>
      <c r="D17" s="39">
        <v>27</v>
      </c>
      <c r="E17" s="40">
        <f t="shared" si="1"/>
        <v>0.0006013764839521571</v>
      </c>
      <c r="F17" s="39">
        <v>25320</v>
      </c>
      <c r="G17" s="40">
        <f t="shared" si="2"/>
        <v>0.5639575027284673</v>
      </c>
      <c r="H17" s="39">
        <v>53</v>
      </c>
      <c r="I17" s="40">
        <f t="shared" si="3"/>
        <v>0.001180479764794975</v>
      </c>
      <c r="J17" s="39">
        <v>10103</v>
      </c>
      <c r="K17" s="40">
        <f t="shared" si="4"/>
        <v>0.22502617101365346</v>
      </c>
      <c r="L17" s="39">
        <v>478</v>
      </c>
      <c r="M17" s="40">
        <f t="shared" si="5"/>
        <v>0.010646591086264116</v>
      </c>
      <c r="N17" s="39">
        <v>35</v>
      </c>
      <c r="O17" s="40">
        <f t="shared" si="6"/>
        <v>0.0007795621088268704</v>
      </c>
      <c r="P17" s="39">
        <v>7782</v>
      </c>
      <c r="Q17" s="40">
        <f t="shared" si="7"/>
        <v>0.1733300665968773</v>
      </c>
      <c r="R17" s="39">
        <v>1087</v>
      </c>
      <c r="S17" s="40">
        <f t="shared" si="8"/>
        <v>0.02421097177985166</v>
      </c>
      <c r="T17" s="41">
        <v>44897</v>
      </c>
      <c r="U17" s="42">
        <v>39</v>
      </c>
    </row>
    <row r="18" spans="1:21" ht="12.75">
      <c r="A18" s="38">
        <v>35453</v>
      </c>
      <c r="B18" s="39">
        <v>2</v>
      </c>
      <c r="C18" s="40">
        <f t="shared" si="0"/>
        <v>4.300242963727451E-05</v>
      </c>
      <c r="D18" s="39">
        <v>612</v>
      </c>
      <c r="E18" s="40">
        <f t="shared" si="1"/>
        <v>0.013158743469006</v>
      </c>
      <c r="F18" s="39">
        <v>825</v>
      </c>
      <c r="G18" s="40">
        <f t="shared" si="2"/>
        <v>0.017738502225375735</v>
      </c>
      <c r="H18" s="39">
        <v>43</v>
      </c>
      <c r="I18" s="40">
        <f t="shared" si="3"/>
        <v>0.0009245522372014019</v>
      </c>
      <c r="J18" s="39">
        <v>102</v>
      </c>
      <c r="K18" s="40">
        <f t="shared" si="4"/>
        <v>0.0021931239115009996</v>
      </c>
      <c r="L18" s="39">
        <v>1092</v>
      </c>
      <c r="M18" s="40">
        <f t="shared" si="5"/>
        <v>0.02347932658195188</v>
      </c>
      <c r="N18" s="39">
        <v>72</v>
      </c>
      <c r="O18" s="40">
        <f t="shared" si="6"/>
        <v>0.0015480874669418822</v>
      </c>
      <c r="P18" s="39">
        <v>28848</v>
      </c>
      <c r="Q18" s="40">
        <f t="shared" si="7"/>
        <v>0.6202670450880474</v>
      </c>
      <c r="R18" s="39">
        <v>14913</v>
      </c>
      <c r="S18" s="40">
        <f t="shared" si="8"/>
        <v>0.32064761659033736</v>
      </c>
      <c r="T18" s="41">
        <v>46509</v>
      </c>
      <c r="U18" s="42">
        <v>40</v>
      </c>
    </row>
    <row r="19" spans="1:21" ht="12.75">
      <c r="A19" s="38">
        <v>35628</v>
      </c>
      <c r="B19" s="39">
        <v>4</v>
      </c>
      <c r="C19" s="40">
        <f t="shared" si="0"/>
        <v>0.00020234722784297855</v>
      </c>
      <c r="D19" s="39">
        <v>36</v>
      </c>
      <c r="E19" s="40">
        <f t="shared" si="1"/>
        <v>0.001821125050586807</v>
      </c>
      <c r="F19" s="39">
        <v>2627</v>
      </c>
      <c r="G19" s="40">
        <f t="shared" si="2"/>
        <v>0.13289154188587615</v>
      </c>
      <c r="H19" s="39">
        <v>98</v>
      </c>
      <c r="I19" s="40">
        <f t="shared" si="3"/>
        <v>0.004957507082152974</v>
      </c>
      <c r="J19" s="39">
        <v>3513</v>
      </c>
      <c r="K19" s="40">
        <f t="shared" si="4"/>
        <v>0.17771145285309592</v>
      </c>
      <c r="L19" s="39">
        <v>249</v>
      </c>
      <c r="M19" s="40">
        <f t="shared" si="5"/>
        <v>0.012596114933225416</v>
      </c>
      <c r="N19" s="39">
        <v>93</v>
      </c>
      <c r="O19" s="40">
        <f t="shared" si="6"/>
        <v>0.004704573047349251</v>
      </c>
      <c r="P19" s="39">
        <v>11894</v>
      </c>
      <c r="Q19" s="40">
        <f t="shared" si="7"/>
        <v>0.6016794819910968</v>
      </c>
      <c r="R19" s="39">
        <v>1252</v>
      </c>
      <c r="S19" s="40">
        <f t="shared" si="8"/>
        <v>0.06333468231485229</v>
      </c>
      <c r="T19" s="41">
        <v>19768</v>
      </c>
      <c r="U19" s="42">
        <v>40</v>
      </c>
    </row>
    <row r="20" spans="1:21" ht="12.75">
      <c r="A20" s="38">
        <v>35822</v>
      </c>
      <c r="B20" s="39">
        <v>18</v>
      </c>
      <c r="C20" s="40">
        <f t="shared" si="0"/>
        <v>7.623726731750705E-05</v>
      </c>
      <c r="D20" s="39">
        <v>20</v>
      </c>
      <c r="E20" s="40">
        <f t="shared" si="1"/>
        <v>8.470807479723004E-05</v>
      </c>
      <c r="F20" s="39">
        <v>328</v>
      </c>
      <c r="G20" s="40">
        <f t="shared" si="2"/>
        <v>0.0013892124266745728</v>
      </c>
      <c r="H20" s="39">
        <v>64</v>
      </c>
      <c r="I20" s="40">
        <f t="shared" si="3"/>
        <v>0.00027106583935113614</v>
      </c>
      <c r="J20" s="39">
        <v>4048</v>
      </c>
      <c r="K20" s="40">
        <f t="shared" si="4"/>
        <v>0.01714491433895936</v>
      </c>
      <c r="L20" s="39">
        <v>346</v>
      </c>
      <c r="M20" s="40">
        <f t="shared" si="5"/>
        <v>0.0014654496939920797</v>
      </c>
      <c r="N20" s="39">
        <v>84</v>
      </c>
      <c r="O20" s="40">
        <f t="shared" si="6"/>
        <v>0.0003557739141483662</v>
      </c>
      <c r="P20" s="39">
        <v>42033</v>
      </c>
      <c r="Q20" s="40">
        <f t="shared" si="7"/>
        <v>0.17802672539759853</v>
      </c>
      <c r="R20" s="39">
        <v>189163</v>
      </c>
      <c r="S20" s="40">
        <f t="shared" si="8"/>
        <v>0.8011816776434214</v>
      </c>
      <c r="T20" s="41">
        <v>236105</v>
      </c>
      <c r="U20" s="42">
        <v>48</v>
      </c>
    </row>
    <row r="21" spans="1:21" ht="12.75">
      <c r="A21" s="38">
        <v>35984</v>
      </c>
      <c r="B21" s="39">
        <v>87</v>
      </c>
      <c r="C21" s="40">
        <f t="shared" si="0"/>
        <v>0.0030380277263679853</v>
      </c>
      <c r="D21" s="39">
        <v>82</v>
      </c>
      <c r="E21" s="40">
        <f t="shared" si="1"/>
        <v>0.002863428431749136</v>
      </c>
      <c r="F21" s="39">
        <v>3620</v>
      </c>
      <c r="G21" s="40">
        <f t="shared" si="2"/>
        <v>0.1264098893040472</v>
      </c>
      <c r="H21" s="39">
        <v>13</v>
      </c>
      <c r="I21" s="40">
        <f t="shared" si="3"/>
        <v>0.00045395816600900935</v>
      </c>
      <c r="J21" s="39">
        <v>8063</v>
      </c>
      <c r="K21" s="40">
        <f t="shared" si="4"/>
        <v>0.2815588225023571</v>
      </c>
      <c r="L21" s="39">
        <v>817</v>
      </c>
      <c r="M21" s="40">
        <f t="shared" si="5"/>
        <v>0.02852952474072005</v>
      </c>
      <c r="N21" s="39">
        <v>194</v>
      </c>
      <c r="O21" s="40">
        <f t="shared" si="6"/>
        <v>0.00677445263121137</v>
      </c>
      <c r="P21" s="39">
        <v>11892</v>
      </c>
      <c r="Q21" s="40">
        <f t="shared" si="7"/>
        <v>0.4152669623214722</v>
      </c>
      <c r="R21" s="39">
        <v>3869</v>
      </c>
      <c r="S21" s="40">
        <f t="shared" si="8"/>
        <v>0.13510493417606592</v>
      </c>
      <c r="T21" s="41">
        <v>28637</v>
      </c>
      <c r="U21" s="42">
        <v>38</v>
      </c>
    </row>
    <row r="22" spans="1:21" ht="12.75">
      <c r="A22" s="38">
        <v>36174</v>
      </c>
      <c r="B22" s="39">
        <v>14</v>
      </c>
      <c r="C22" s="40">
        <f t="shared" si="0"/>
        <v>0.00011527852114125736</v>
      </c>
      <c r="D22" s="39">
        <v>37</v>
      </c>
      <c r="E22" s="40">
        <f t="shared" si="1"/>
        <v>0.00030466466301618016</v>
      </c>
      <c r="F22" s="39">
        <v>1780</v>
      </c>
      <c r="G22" s="40">
        <f t="shared" si="2"/>
        <v>0.01465684054510272</v>
      </c>
      <c r="H22" s="39">
        <v>70</v>
      </c>
      <c r="I22" s="40">
        <f t="shared" si="3"/>
        <v>0.0005763926057062868</v>
      </c>
      <c r="J22" s="39">
        <v>12028</v>
      </c>
      <c r="K22" s="40">
        <f t="shared" si="4"/>
        <v>0.09904071802050311</v>
      </c>
      <c r="L22" s="39">
        <v>361</v>
      </c>
      <c r="M22" s="40">
        <f t="shared" si="5"/>
        <v>0.0029725390094281364</v>
      </c>
      <c r="N22" s="39">
        <v>105</v>
      </c>
      <c r="O22" s="40">
        <f t="shared" si="6"/>
        <v>0.0008645889085594302</v>
      </c>
      <c r="P22" s="39">
        <v>32255</v>
      </c>
      <c r="Q22" s="40">
        <f t="shared" si="7"/>
        <v>0.2655934785293754</v>
      </c>
      <c r="R22" s="39">
        <v>74795</v>
      </c>
      <c r="S22" s="40">
        <f t="shared" si="8"/>
        <v>0.6158754991971674</v>
      </c>
      <c r="T22" s="41">
        <v>121445</v>
      </c>
      <c r="U22" s="42">
        <v>43</v>
      </c>
    </row>
    <row r="23" spans="1:21" ht="12.75">
      <c r="A23" s="38">
        <v>36367</v>
      </c>
      <c r="B23" s="39">
        <v>63</v>
      </c>
      <c r="C23" s="40">
        <f t="shared" si="0"/>
        <v>0.0004514381529730427</v>
      </c>
      <c r="D23" s="39">
        <v>164</v>
      </c>
      <c r="E23" s="40">
        <f t="shared" si="1"/>
        <v>0.0011751723347234763</v>
      </c>
      <c r="F23" s="39">
        <v>100117</v>
      </c>
      <c r="G23" s="40">
        <f t="shared" si="2"/>
        <v>0.717406881923843</v>
      </c>
      <c r="H23" s="39">
        <v>77</v>
      </c>
      <c r="I23" s="40">
        <f t="shared" si="3"/>
        <v>0.0005517577425226077</v>
      </c>
      <c r="J23" s="39">
        <v>20054</v>
      </c>
      <c r="K23" s="40">
        <f t="shared" si="4"/>
        <v>0.1437006463447841</v>
      </c>
      <c r="L23" s="39">
        <v>347</v>
      </c>
      <c r="M23" s="40">
        <f t="shared" si="5"/>
        <v>0.0024864926838356477</v>
      </c>
      <c r="N23" s="39">
        <v>154</v>
      </c>
      <c r="O23" s="40">
        <f t="shared" si="6"/>
        <v>0.0011035154850452154</v>
      </c>
      <c r="P23" s="39">
        <v>9759</v>
      </c>
      <c r="Q23" s="40">
        <f t="shared" si="7"/>
        <v>0.06992991960101466</v>
      </c>
      <c r="R23" s="39">
        <v>8819</v>
      </c>
      <c r="S23" s="40">
        <f t="shared" si="8"/>
        <v>0.06319417573125816</v>
      </c>
      <c r="T23" s="41">
        <v>139554</v>
      </c>
      <c r="U23" s="42">
        <v>42</v>
      </c>
    </row>
    <row r="24" spans="1:21" ht="12.75">
      <c r="A24" s="38">
        <v>36547</v>
      </c>
      <c r="B24" s="39">
        <v>10</v>
      </c>
      <c r="C24" s="40">
        <f t="shared" si="0"/>
        <v>8.969172952562045E-05</v>
      </c>
      <c r="D24" s="39">
        <v>226</v>
      </c>
      <c r="E24" s="40">
        <f t="shared" si="1"/>
        <v>0.002027033087279022</v>
      </c>
      <c r="F24" s="39">
        <v>7590</v>
      </c>
      <c r="G24" s="40">
        <f t="shared" si="2"/>
        <v>0.06807602270994592</v>
      </c>
      <c r="H24" s="39">
        <v>49</v>
      </c>
      <c r="I24" s="40">
        <f t="shared" si="3"/>
        <v>0.0004394894746755402</v>
      </c>
      <c r="J24" s="39">
        <v>2396</v>
      </c>
      <c r="K24" s="40">
        <f t="shared" si="4"/>
        <v>0.021490138394338658</v>
      </c>
      <c r="L24" s="39">
        <v>253</v>
      </c>
      <c r="M24" s="40">
        <f t="shared" si="5"/>
        <v>0.002269200756998197</v>
      </c>
      <c r="N24" s="39">
        <v>168</v>
      </c>
      <c r="O24" s="40">
        <f t="shared" si="6"/>
        <v>0.0015068210560304233</v>
      </c>
      <c r="P24" s="39">
        <v>85253</v>
      </c>
      <c r="Q24" s="40">
        <f t="shared" si="7"/>
        <v>0.764648901724772</v>
      </c>
      <c r="R24" s="39">
        <v>15548</v>
      </c>
      <c r="S24" s="40">
        <f t="shared" si="8"/>
        <v>0.13945270106643468</v>
      </c>
      <c r="T24" s="41">
        <v>111493</v>
      </c>
      <c r="U24" s="42">
        <v>40</v>
      </c>
    </row>
    <row r="25" spans="1:21" ht="12.75">
      <c r="A25" s="38">
        <v>36732</v>
      </c>
      <c r="B25" s="39">
        <v>29</v>
      </c>
      <c r="C25" s="40">
        <f t="shared" si="0"/>
        <v>0.0007254715565117326</v>
      </c>
      <c r="D25" s="39">
        <v>103</v>
      </c>
      <c r="E25" s="40">
        <f t="shared" si="1"/>
        <v>0.002576674838645119</v>
      </c>
      <c r="F25" s="39">
        <v>15042</v>
      </c>
      <c r="G25" s="40">
        <f t="shared" si="2"/>
        <v>0.3762945914844649</v>
      </c>
      <c r="H25" s="39">
        <v>41</v>
      </c>
      <c r="I25" s="40">
        <f t="shared" si="3"/>
        <v>0.0010256666833441737</v>
      </c>
      <c r="J25" s="39">
        <v>8316</v>
      </c>
      <c r="K25" s="40">
        <f t="shared" si="4"/>
        <v>0.20803522289488166</v>
      </c>
      <c r="L25" s="39">
        <v>80</v>
      </c>
      <c r="M25" s="40">
        <f t="shared" si="5"/>
        <v>0.0020013008455496075</v>
      </c>
      <c r="N25" s="39">
        <v>50</v>
      </c>
      <c r="O25" s="40">
        <f t="shared" si="6"/>
        <v>0.0012508130284685046</v>
      </c>
      <c r="P25" s="39">
        <v>14913</v>
      </c>
      <c r="Q25" s="40">
        <f t="shared" si="7"/>
        <v>0.3730674938710162</v>
      </c>
      <c r="R25" s="39">
        <v>1400</v>
      </c>
      <c r="S25" s="40">
        <f t="shared" si="8"/>
        <v>0.035022764797118126</v>
      </c>
      <c r="T25" s="41">
        <v>39974</v>
      </c>
      <c r="U25" s="42">
        <v>31</v>
      </c>
    </row>
    <row r="26" spans="1:21" ht="12.75">
      <c r="A26" s="38">
        <v>36909</v>
      </c>
      <c r="B26" s="39">
        <v>18</v>
      </c>
      <c r="C26" s="40">
        <f t="shared" si="0"/>
        <v>5.703241342162796E-05</v>
      </c>
      <c r="D26" s="39">
        <v>195</v>
      </c>
      <c r="E26" s="40">
        <f t="shared" si="1"/>
        <v>0.0006178511454009696</v>
      </c>
      <c r="F26" s="39">
        <v>52280</v>
      </c>
      <c r="G26" s="40">
        <f t="shared" si="2"/>
        <v>0.1656474763157061</v>
      </c>
      <c r="H26" s="39">
        <v>46</v>
      </c>
      <c r="I26" s="40">
        <f t="shared" si="3"/>
        <v>0.00014574950096638256</v>
      </c>
      <c r="J26" s="39">
        <v>11690</v>
      </c>
      <c r="K26" s="40">
        <f t="shared" si="4"/>
        <v>0.037039384049935044</v>
      </c>
      <c r="L26" s="39">
        <v>389</v>
      </c>
      <c r="M26" s="40">
        <f t="shared" si="5"/>
        <v>0.0012325338233896265</v>
      </c>
      <c r="N26" s="39">
        <v>370</v>
      </c>
      <c r="O26" s="40">
        <f t="shared" si="6"/>
        <v>0.0011723329425556857</v>
      </c>
      <c r="P26" s="39">
        <v>23444</v>
      </c>
      <c r="Q26" s="40">
        <f t="shared" si="7"/>
        <v>0.0742815500142581</v>
      </c>
      <c r="R26" s="39">
        <v>227178</v>
      </c>
      <c r="S26" s="40">
        <f t="shared" si="8"/>
        <v>0.7198060897943664</v>
      </c>
      <c r="T26" s="41">
        <v>315610</v>
      </c>
      <c r="U26" s="42">
        <v>45</v>
      </c>
    </row>
    <row r="27" spans="1:21" ht="12.75">
      <c r="A27" s="38"/>
      <c r="B27" s="39"/>
      <c r="C27" s="40" t="e">
        <f t="shared" si="0"/>
        <v>#DIV/0!</v>
      </c>
      <c r="D27" s="39"/>
      <c r="E27" s="40" t="e">
        <f t="shared" si="1"/>
        <v>#DIV/0!</v>
      </c>
      <c r="F27" s="39"/>
      <c r="G27" s="40" t="e">
        <f t="shared" si="2"/>
        <v>#DIV/0!</v>
      </c>
      <c r="H27" s="39"/>
      <c r="I27" s="40" t="e">
        <f t="shared" si="3"/>
        <v>#DIV/0!</v>
      </c>
      <c r="J27" s="39"/>
      <c r="K27" s="40" t="e">
        <f t="shared" si="4"/>
        <v>#DIV/0!</v>
      </c>
      <c r="L27" s="39"/>
      <c r="M27" s="40" t="e">
        <f t="shared" si="5"/>
        <v>#DIV/0!</v>
      </c>
      <c r="N27" s="39"/>
      <c r="O27" s="40" t="e">
        <f t="shared" si="6"/>
        <v>#DIV/0!</v>
      </c>
      <c r="P27" s="39"/>
      <c r="Q27" s="40" t="e">
        <f t="shared" si="7"/>
        <v>#DIV/0!</v>
      </c>
      <c r="R27" s="39"/>
      <c r="S27" s="40" t="e">
        <f t="shared" si="8"/>
        <v>#DIV/0!</v>
      </c>
      <c r="T27" s="41"/>
      <c r="U27" s="42"/>
    </row>
    <row r="28" spans="1:21" ht="12.75">
      <c r="A28" s="44">
        <v>37276</v>
      </c>
      <c r="B28" s="39">
        <v>16</v>
      </c>
      <c r="C28" s="40">
        <f t="shared" si="0"/>
        <v>0.00018993126862216735</v>
      </c>
      <c r="D28" s="39">
        <v>197</v>
      </c>
      <c r="E28" s="40">
        <f t="shared" si="1"/>
        <v>0.0023385287449104357</v>
      </c>
      <c r="F28" s="39">
        <v>16346</v>
      </c>
      <c r="G28" s="40">
        <f t="shared" si="2"/>
        <v>0.19403853230612172</v>
      </c>
      <c r="H28" s="39">
        <v>51</v>
      </c>
      <c r="I28" s="40">
        <f t="shared" si="3"/>
        <v>0.0006054059187331584</v>
      </c>
      <c r="J28" s="39">
        <v>2975</v>
      </c>
      <c r="K28" s="40">
        <f t="shared" si="4"/>
        <v>0.03531534525943424</v>
      </c>
      <c r="L28" s="39">
        <v>458</v>
      </c>
      <c r="M28" s="40">
        <f t="shared" si="5"/>
        <v>0.00543678256430954</v>
      </c>
      <c r="N28" s="39">
        <v>106</v>
      </c>
      <c r="O28" s="40">
        <f t="shared" si="6"/>
        <v>0.0012582946546218588</v>
      </c>
      <c r="P28" s="39">
        <v>59458</v>
      </c>
      <c r="Q28" s="40">
        <f t="shared" si="7"/>
        <v>0.7058083356085516</v>
      </c>
      <c r="R28" s="39">
        <v>4631</v>
      </c>
      <c r="S28" s="40">
        <f t="shared" si="8"/>
        <v>0.05497323156182856</v>
      </c>
      <c r="T28" s="41">
        <v>84241</v>
      </c>
      <c r="U28" s="42">
        <v>45</v>
      </c>
    </row>
    <row r="29" spans="1:21" ht="12.75">
      <c r="A29" s="45">
        <v>37462</v>
      </c>
      <c r="B29" s="39">
        <v>558</v>
      </c>
      <c r="C29" s="40">
        <f t="shared" si="0"/>
        <v>0.006576078630101469</v>
      </c>
      <c r="D29" s="39">
        <v>64</v>
      </c>
      <c r="E29" s="40">
        <f t="shared" si="1"/>
        <v>0.0007542455776460467</v>
      </c>
      <c r="F29" s="39">
        <v>443</v>
      </c>
      <c r="G29" s="40">
        <f t="shared" si="2"/>
        <v>0.005220793607768729</v>
      </c>
      <c r="H29" s="39">
        <v>73</v>
      </c>
      <c r="I29" s="40">
        <f t="shared" si="3"/>
        <v>0.000860311362002522</v>
      </c>
      <c r="J29" s="39">
        <v>38842</v>
      </c>
      <c r="K29" s="40">
        <f t="shared" si="4"/>
        <v>0.457756355108246</v>
      </c>
      <c r="L29" s="39">
        <v>422</v>
      </c>
      <c r="M29" s="40">
        <f t="shared" si="5"/>
        <v>0.004973306777603621</v>
      </c>
      <c r="N29" s="39">
        <v>177</v>
      </c>
      <c r="O29" s="40">
        <f t="shared" si="6"/>
        <v>0.002085960425677348</v>
      </c>
      <c r="P29" s="39">
        <v>8231</v>
      </c>
      <c r="Q29" s="40">
        <f t="shared" si="7"/>
        <v>0.09700305233757203</v>
      </c>
      <c r="R29" s="39">
        <v>36043</v>
      </c>
      <c r="S29" s="40">
        <f t="shared" si="8"/>
        <v>0.4247698961733822</v>
      </c>
      <c r="T29" s="41">
        <v>84853</v>
      </c>
      <c r="U29" s="42">
        <v>42</v>
      </c>
    </row>
    <row r="30" spans="1:21" ht="12.75">
      <c r="A30" s="45">
        <v>37635</v>
      </c>
      <c r="B30" s="39">
        <v>31</v>
      </c>
      <c r="C30" s="40">
        <f t="shared" si="0"/>
        <v>0.0004075193900354936</v>
      </c>
      <c r="D30" s="39">
        <v>191</v>
      </c>
      <c r="E30" s="40">
        <f t="shared" si="1"/>
        <v>0.0025108452740896544</v>
      </c>
      <c r="F30" s="39">
        <v>14051</v>
      </c>
      <c r="G30" s="40">
        <f t="shared" si="2"/>
        <v>0.18471144998028133</v>
      </c>
      <c r="H30" s="39">
        <v>46</v>
      </c>
      <c r="I30" s="40">
        <f t="shared" si="3"/>
        <v>0.0006047061916655712</v>
      </c>
      <c r="J30" s="39">
        <v>5792</v>
      </c>
      <c r="K30" s="40">
        <f t="shared" si="4"/>
        <v>0.07614039700276061</v>
      </c>
      <c r="L30" s="39">
        <v>259</v>
      </c>
      <c r="M30" s="40">
        <f t="shared" si="5"/>
        <v>0.0034047587748126727</v>
      </c>
      <c r="N30" s="39">
        <v>48</v>
      </c>
      <c r="O30" s="40">
        <f t="shared" si="6"/>
        <v>0.0006309977652162482</v>
      </c>
      <c r="P30" s="39">
        <v>25795</v>
      </c>
      <c r="Q30" s="40">
        <f t="shared" si="7"/>
        <v>0.33909556986985673</v>
      </c>
      <c r="R30" s="39">
        <v>29857</v>
      </c>
      <c r="S30" s="40">
        <f t="shared" si="8"/>
        <v>0.3924937557512817</v>
      </c>
      <c r="T30" s="41">
        <v>76070</v>
      </c>
      <c r="U30" s="42">
        <v>43</v>
      </c>
    </row>
    <row r="31" spans="1:21" ht="12.75">
      <c r="A31" s="45">
        <v>37839</v>
      </c>
      <c r="B31" s="39">
        <v>609</v>
      </c>
      <c r="C31" s="40">
        <f t="shared" si="0"/>
        <v>0.00795101443977335</v>
      </c>
      <c r="D31" s="39">
        <v>177</v>
      </c>
      <c r="E31" s="40">
        <f t="shared" si="1"/>
        <v>0.002310885970180432</v>
      </c>
      <c r="F31" s="39">
        <v>11803</v>
      </c>
      <c r="G31" s="40">
        <f t="shared" si="2"/>
        <v>0.15409823223751207</v>
      </c>
      <c r="H31" s="39">
        <v>101</v>
      </c>
      <c r="I31" s="40">
        <f t="shared" si="3"/>
        <v>0.0013186411468261222</v>
      </c>
      <c r="J31" s="39">
        <v>36258</v>
      </c>
      <c r="K31" s="40">
        <f t="shared" si="4"/>
        <v>0.473379115857639</v>
      </c>
      <c r="L31" s="39">
        <v>851</v>
      </c>
      <c r="M31" s="40">
        <f t="shared" si="5"/>
        <v>0.011110530850980495</v>
      </c>
      <c r="N31" s="39">
        <v>52</v>
      </c>
      <c r="O31" s="40">
        <f t="shared" si="6"/>
        <v>0.0006789043528213698</v>
      </c>
      <c r="P31" s="39">
        <v>18348</v>
      </c>
      <c r="Q31" s="40">
        <f t="shared" si="7"/>
        <v>0.23954878972243257</v>
      </c>
      <c r="R31" s="39">
        <v>8394</v>
      </c>
      <c r="S31" s="40">
        <f t="shared" si="8"/>
        <v>0.10959082956889574</v>
      </c>
      <c r="T31" s="41">
        <v>76594</v>
      </c>
      <c r="U31" s="42">
        <v>42</v>
      </c>
    </row>
    <row r="32" spans="1:21" ht="12.75">
      <c r="A32" s="45">
        <v>38013</v>
      </c>
      <c r="B32" s="39">
        <v>11</v>
      </c>
      <c r="C32" s="40">
        <f t="shared" si="0"/>
        <v>5.443361820260193E-05</v>
      </c>
      <c r="D32" s="39">
        <v>520</v>
      </c>
      <c r="E32" s="40">
        <f t="shared" si="1"/>
        <v>0.002573225587759364</v>
      </c>
      <c r="F32" s="39">
        <v>60310</v>
      </c>
      <c r="G32" s="40">
        <f t="shared" si="2"/>
        <v>0.2984446830726293</v>
      </c>
      <c r="H32" s="39">
        <v>60</v>
      </c>
      <c r="I32" s="40">
        <f t="shared" si="3"/>
        <v>0.0002969106447414651</v>
      </c>
      <c r="J32" s="39">
        <v>5580</v>
      </c>
      <c r="K32" s="40">
        <f t="shared" si="4"/>
        <v>0.02761268996095625</v>
      </c>
      <c r="L32" s="39">
        <v>265</v>
      </c>
      <c r="M32" s="40">
        <f t="shared" si="5"/>
        <v>0.0013113553476081373</v>
      </c>
      <c r="N32" s="39">
        <v>62</v>
      </c>
      <c r="O32" s="40">
        <f t="shared" si="6"/>
        <v>0.00030680766623284724</v>
      </c>
      <c r="P32" s="39">
        <v>75929</v>
      </c>
      <c r="Q32" s="40">
        <f t="shared" si="7"/>
        <v>0.37573547240957833</v>
      </c>
      <c r="R32" s="39">
        <v>59344</v>
      </c>
      <c r="S32" s="40">
        <f t="shared" si="8"/>
        <v>0.2936644216922917</v>
      </c>
      <c r="T32" s="41">
        <v>202081</v>
      </c>
      <c r="U32" s="42">
        <v>41</v>
      </c>
    </row>
    <row r="33" spans="1:21" ht="12.75">
      <c r="A33" s="45">
        <v>38192</v>
      </c>
      <c r="B33" s="39">
        <v>12</v>
      </c>
      <c r="C33" s="40">
        <f t="shared" si="0"/>
        <v>0.0001849283402681461</v>
      </c>
      <c r="D33" s="39">
        <v>420</v>
      </c>
      <c r="E33" s="40">
        <f t="shared" si="1"/>
        <v>0.006472491909385114</v>
      </c>
      <c r="F33" s="39">
        <v>3302</v>
      </c>
      <c r="G33" s="40">
        <f t="shared" si="2"/>
        <v>0.05088611496378487</v>
      </c>
      <c r="H33" s="39">
        <v>66</v>
      </c>
      <c r="I33" s="40">
        <f t="shared" si="3"/>
        <v>0.0010171058714748035</v>
      </c>
      <c r="J33" s="39">
        <v>23120</v>
      </c>
      <c r="K33" s="40">
        <f t="shared" si="4"/>
        <v>0.35629526891662816</v>
      </c>
      <c r="L33" s="39">
        <v>181</v>
      </c>
      <c r="M33" s="40">
        <f t="shared" si="5"/>
        <v>0.002789335799044537</v>
      </c>
      <c r="N33" s="39">
        <v>52</v>
      </c>
      <c r="O33" s="40">
        <f t="shared" si="6"/>
        <v>0.0008013561411619664</v>
      </c>
      <c r="P33" s="39">
        <v>20547</v>
      </c>
      <c r="Q33" s="40">
        <f t="shared" si="7"/>
        <v>0.31664355062413313</v>
      </c>
      <c r="R33" s="39">
        <v>17189</v>
      </c>
      <c r="S33" s="40">
        <f t="shared" si="8"/>
        <v>0.2648944367390969</v>
      </c>
      <c r="T33" s="41">
        <v>64890</v>
      </c>
      <c r="U33" s="42">
        <v>39</v>
      </c>
    </row>
    <row r="34" spans="1:21" ht="12.75">
      <c r="A34" s="45">
        <v>38384</v>
      </c>
      <c r="B34" s="39">
        <v>33</v>
      </c>
      <c r="C34" s="40">
        <f t="shared" si="0"/>
        <v>8.21291867219504E-05</v>
      </c>
      <c r="D34" s="39">
        <v>514</v>
      </c>
      <c r="E34" s="40">
        <f t="shared" si="1"/>
        <v>0.0012792243022752274</v>
      </c>
      <c r="F34" s="39">
        <v>84253</v>
      </c>
      <c r="G34" s="40">
        <f t="shared" si="2"/>
        <v>0.20968576875407535</v>
      </c>
      <c r="H34" s="39">
        <v>104</v>
      </c>
      <c r="I34" s="40">
        <f t="shared" si="3"/>
        <v>0.0002588313763358437</v>
      </c>
      <c r="J34" s="39">
        <v>1500</v>
      </c>
      <c r="K34" s="40">
        <f t="shared" si="4"/>
        <v>0.0037331448509977452</v>
      </c>
      <c r="L34" s="39">
        <v>545</v>
      </c>
      <c r="M34" s="40">
        <f t="shared" si="5"/>
        <v>0.0013563759625291806</v>
      </c>
      <c r="N34" s="39">
        <v>49</v>
      </c>
      <c r="O34" s="40">
        <f t="shared" si="6"/>
        <v>0.00012194939846592635</v>
      </c>
      <c r="P34" s="39">
        <v>106408</v>
      </c>
      <c r="Q34" s="40">
        <f t="shared" si="7"/>
        <v>0.26482431820331204</v>
      </c>
      <c r="R34" s="39">
        <v>208399</v>
      </c>
      <c r="S34" s="40">
        <f t="shared" si="8"/>
        <v>0.5186557692020527</v>
      </c>
      <c r="T34" s="41">
        <v>401806</v>
      </c>
      <c r="U34" s="42">
        <v>43</v>
      </c>
    </row>
    <row r="35" spans="1:21" ht="12.75">
      <c r="A35" s="45">
        <v>38559</v>
      </c>
      <c r="B35" s="39">
        <v>284</v>
      </c>
      <c r="C35" s="40">
        <f t="shared" si="0"/>
        <v>0.005382559748308474</v>
      </c>
      <c r="D35" s="39">
        <v>51</v>
      </c>
      <c r="E35" s="40">
        <f t="shared" si="1"/>
        <v>0.0009665864336751133</v>
      </c>
      <c r="F35" s="39">
        <v>232</v>
      </c>
      <c r="G35" s="40">
        <f t="shared" si="2"/>
        <v>0.00439702063946326</v>
      </c>
      <c r="H35" s="39">
        <v>67</v>
      </c>
      <c r="I35" s="40">
        <f t="shared" si="3"/>
        <v>0.0012698292363967174</v>
      </c>
      <c r="J35" s="39">
        <v>30723</v>
      </c>
      <c r="K35" s="40">
        <f t="shared" si="4"/>
        <v>0.5822830392509902</v>
      </c>
      <c r="L35" s="39">
        <v>246</v>
      </c>
      <c r="M35" s="40">
        <f t="shared" si="5"/>
        <v>0.004662358091844664</v>
      </c>
      <c r="N35" s="39">
        <v>55</v>
      </c>
      <c r="O35" s="40">
        <f t="shared" si="6"/>
        <v>0.0010423971343555144</v>
      </c>
      <c r="P35" s="39">
        <v>17423</v>
      </c>
      <c r="Q35" s="40">
        <f t="shared" si="7"/>
        <v>0.33021245948865685</v>
      </c>
      <c r="R35" s="39">
        <v>3682</v>
      </c>
      <c r="S35" s="40">
        <f t="shared" si="8"/>
        <v>0.06978374997630915</v>
      </c>
      <c r="T35" s="41">
        <v>52763</v>
      </c>
      <c r="U35" s="42">
        <v>43</v>
      </c>
    </row>
    <row r="36" spans="1:21" ht="12.75">
      <c r="A36" s="45">
        <v>38745</v>
      </c>
      <c r="B36" s="39">
        <v>6</v>
      </c>
      <c r="C36" s="40">
        <f t="shared" si="0"/>
        <v>0.00010861497800546695</v>
      </c>
      <c r="D36" s="39">
        <v>35</v>
      </c>
      <c r="E36" s="40">
        <f t="shared" si="1"/>
        <v>0.0006335873716985573</v>
      </c>
      <c r="F36" s="39">
        <v>133</v>
      </c>
      <c r="G36" s="40">
        <f t="shared" si="2"/>
        <v>0.0024076320124545173</v>
      </c>
      <c r="H36" s="39">
        <v>48</v>
      </c>
      <c r="I36" s="40">
        <f t="shared" si="3"/>
        <v>0.0008689198240437356</v>
      </c>
      <c r="J36" s="39">
        <v>7800</v>
      </c>
      <c r="K36" s="40">
        <f t="shared" si="4"/>
        <v>0.14119947140710704</v>
      </c>
      <c r="L36" s="39">
        <v>162</v>
      </c>
      <c r="M36" s="40">
        <f t="shared" si="5"/>
        <v>0.002932604406147608</v>
      </c>
      <c r="N36" s="39">
        <v>38</v>
      </c>
      <c r="O36" s="40">
        <f t="shared" si="6"/>
        <v>0.0006878948607012907</v>
      </c>
      <c r="P36" s="39">
        <v>33645</v>
      </c>
      <c r="Q36" s="40">
        <f t="shared" si="7"/>
        <v>0.609058489165656</v>
      </c>
      <c r="R36" s="39">
        <v>13374</v>
      </c>
      <c r="S36" s="40">
        <f t="shared" si="8"/>
        <v>0.24210278597418583</v>
      </c>
      <c r="T36" s="41">
        <v>55241</v>
      </c>
      <c r="U36" s="42">
        <v>36</v>
      </c>
    </row>
    <row r="37" spans="1:21" ht="13.5" thickBot="1">
      <c r="A37" s="46">
        <v>38920</v>
      </c>
      <c r="B37" s="47">
        <v>80</v>
      </c>
      <c r="C37" s="48">
        <f t="shared" si="0"/>
        <v>0.0010851871947911015</v>
      </c>
      <c r="D37" s="47">
        <v>413</v>
      </c>
      <c r="E37" s="48">
        <f t="shared" si="1"/>
        <v>0.005602278893109061</v>
      </c>
      <c r="F37" s="47">
        <v>147</v>
      </c>
      <c r="G37" s="48">
        <f t="shared" si="2"/>
        <v>0.001994031470428649</v>
      </c>
      <c r="H37" s="47">
        <v>34</v>
      </c>
      <c r="I37" s="48">
        <f t="shared" si="3"/>
        <v>0.00046120455778621814</v>
      </c>
      <c r="J37" s="47">
        <v>2342</v>
      </c>
      <c r="K37" s="48">
        <f t="shared" si="4"/>
        <v>0.031768855127509495</v>
      </c>
      <c r="L37" s="47">
        <v>255</v>
      </c>
      <c r="M37" s="48">
        <f t="shared" si="5"/>
        <v>0.0034590341833966357</v>
      </c>
      <c r="N37" s="47">
        <v>53</v>
      </c>
      <c r="O37" s="48">
        <f t="shared" si="6"/>
        <v>0.0007189365165491047</v>
      </c>
      <c r="P37" s="47">
        <v>8664</v>
      </c>
      <c r="Q37" s="48">
        <f t="shared" si="7"/>
        <v>0.11752577319587629</v>
      </c>
      <c r="R37" s="47">
        <v>61731</v>
      </c>
      <c r="S37" s="48">
        <f t="shared" si="8"/>
        <v>0.8373711340206186</v>
      </c>
      <c r="T37" s="49">
        <v>73720</v>
      </c>
      <c r="U37" s="50">
        <v>39</v>
      </c>
    </row>
    <row r="38" ht="13.5" thickTop="1"/>
    <row r="39" spans="1:21" ht="12.75">
      <c r="A39" s="17" t="s">
        <v>366</v>
      </c>
      <c r="G39">
        <v>1</v>
      </c>
      <c r="K39">
        <v>6</v>
      </c>
      <c r="Q39">
        <v>7</v>
      </c>
      <c r="S39">
        <v>3</v>
      </c>
      <c r="U39" s="13"/>
    </row>
    <row r="40" spans="1:21" ht="12.75">
      <c r="A40" s="18" t="s">
        <v>367</v>
      </c>
      <c r="G40">
        <v>2</v>
      </c>
      <c r="K40">
        <v>4</v>
      </c>
      <c r="Q40">
        <v>13</v>
      </c>
      <c r="S40">
        <v>7</v>
      </c>
      <c r="U40" s="14"/>
    </row>
    <row r="42" spans="20:21" ht="12.75">
      <c r="T42" s="13"/>
      <c r="U42" s="13"/>
    </row>
    <row r="43" spans="20:21" ht="12.75">
      <c r="T43" s="14"/>
      <c r="U43" s="14"/>
    </row>
    <row r="45" spans="20:21" ht="12.75">
      <c r="T45" s="13"/>
      <c r="U45" s="13"/>
    </row>
    <row r="46" spans="20:21" ht="12.75">
      <c r="T46" s="14"/>
      <c r="U46" s="14"/>
    </row>
  </sheetData>
  <mergeCells count="9">
    <mergeCell ref="R1:S1"/>
    <mergeCell ref="J1:K1"/>
    <mergeCell ref="L1:M1"/>
    <mergeCell ref="N1:O1"/>
    <mergeCell ref="P1:Q1"/>
    <mergeCell ref="B1:C1"/>
    <mergeCell ref="D1:E1"/>
    <mergeCell ref="F1:G1"/>
    <mergeCell ref="H1:I1"/>
  </mergeCells>
  <conditionalFormatting sqref="I2:I37 C2:C37 E2:E37 M2:M37 O2:O37">
    <cfRule type="cellIs" priority="1" dxfId="0" operator="greaterThanOrEqual" stopIfTrue="1">
      <formula>0.3</formula>
    </cfRule>
  </conditionalFormatting>
  <conditionalFormatting sqref="G2:G37 K2:K37 Q2:Q37 S2:S37">
    <cfRule type="cellIs" priority="2" dxfId="0" operator="between" stopIfTrue="1">
      <formula>0.3</formula>
      <formula>0.5</formula>
    </cfRule>
    <cfRule type="cellIs" priority="3" dxfId="1" operator="greaterThanOrEqual" stopIfTrue="1">
      <formula>0.5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5:O138"/>
  <sheetViews>
    <sheetView workbookViewId="0" topLeftCell="A256">
      <selection activeCell="O275" sqref="O275"/>
    </sheetView>
  </sheetViews>
  <sheetFormatPr defaultColWidth="9.140625" defaultRowHeight="12.75"/>
  <sheetData>
    <row r="5" ht="12.75">
      <c r="O5" t="s">
        <v>370</v>
      </c>
    </row>
    <row r="38" ht="12.75">
      <c r="O38" t="s">
        <v>368</v>
      </c>
    </row>
    <row r="73" ht="12.75">
      <c r="O73" t="s">
        <v>369</v>
      </c>
    </row>
    <row r="106" ht="12.75">
      <c r="O106" t="s">
        <v>371</v>
      </c>
    </row>
    <row r="138" ht="12.75">
      <c r="O138" t="s">
        <v>372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5" max="5" width="65.7109375" style="0" bestFit="1" customWidth="1"/>
  </cols>
  <sheetData>
    <row r="1" spans="1:6" ht="25.5">
      <c r="A1" s="4" t="s">
        <v>376</v>
      </c>
      <c r="B1" s="4" t="s">
        <v>374</v>
      </c>
      <c r="C1" s="55" t="s">
        <v>384</v>
      </c>
      <c r="D1" s="55" t="s">
        <v>385</v>
      </c>
      <c r="E1" s="4" t="s">
        <v>377</v>
      </c>
      <c r="F1" s="4" t="s">
        <v>375</v>
      </c>
    </row>
    <row r="2" spans="1:6" ht="12.75">
      <c r="A2">
        <v>1</v>
      </c>
      <c r="B2" s="54">
        <v>21671</v>
      </c>
      <c r="D2">
        <v>66</v>
      </c>
      <c r="F2" t="s">
        <v>379</v>
      </c>
    </row>
    <row r="3" spans="1:6" ht="12.75">
      <c r="A3">
        <v>2</v>
      </c>
      <c r="B3" s="54">
        <v>21916</v>
      </c>
      <c r="D3">
        <v>66</v>
      </c>
      <c r="F3" t="s">
        <v>379</v>
      </c>
    </row>
    <row r="4" spans="1:6" ht="12.75">
      <c r="A4">
        <v>3</v>
      </c>
      <c r="B4" s="54">
        <v>25750</v>
      </c>
      <c r="C4">
        <v>15000</v>
      </c>
      <c r="D4">
        <v>113</v>
      </c>
      <c r="E4" t="s">
        <v>380</v>
      </c>
      <c r="F4" t="s">
        <v>378</v>
      </c>
    </row>
    <row r="5" spans="1:6" ht="12.75">
      <c r="A5">
        <v>4</v>
      </c>
      <c r="B5" s="51">
        <v>28132</v>
      </c>
      <c r="C5">
        <v>52145</v>
      </c>
      <c r="D5">
        <v>47</v>
      </c>
      <c r="E5" t="s">
        <v>383</v>
      </c>
      <c r="F5" t="s">
        <v>381</v>
      </c>
    </row>
    <row r="6" spans="1:6" ht="12.75">
      <c r="A6">
        <v>5</v>
      </c>
      <c r="B6" s="51">
        <v>28313</v>
      </c>
      <c r="C6">
        <v>4640</v>
      </c>
      <c r="D6">
        <v>38</v>
      </c>
      <c r="F6" t="s">
        <v>388</v>
      </c>
    </row>
    <row r="7" spans="1:6" ht="12.75">
      <c r="A7">
        <v>6</v>
      </c>
      <c r="B7" s="51">
        <v>28500</v>
      </c>
      <c r="C7">
        <v>18662</v>
      </c>
      <c r="D7">
        <v>25</v>
      </c>
      <c r="E7" t="s">
        <v>387</v>
      </c>
      <c r="F7" t="s">
        <v>386</v>
      </c>
    </row>
    <row r="8" spans="1:6" ht="12.75">
      <c r="A8">
        <v>7</v>
      </c>
      <c r="B8" s="51">
        <v>33061</v>
      </c>
      <c r="C8">
        <v>3624</v>
      </c>
      <c r="D8">
        <v>32</v>
      </c>
      <c r="F8" t="s">
        <v>382</v>
      </c>
    </row>
    <row r="9" spans="1:6" ht="12.75">
      <c r="A9">
        <v>8</v>
      </c>
      <c r="B9" s="52">
        <v>33280</v>
      </c>
      <c r="C9">
        <v>176917</v>
      </c>
      <c r="D9">
        <v>45</v>
      </c>
      <c r="F9" t="s">
        <v>382</v>
      </c>
    </row>
    <row r="10" spans="1:6" ht="12.75">
      <c r="A10">
        <v>9</v>
      </c>
      <c r="B10" s="52">
        <v>33440</v>
      </c>
      <c r="C10">
        <v>16266</v>
      </c>
      <c r="D10">
        <v>37</v>
      </c>
      <c r="F10" t="s">
        <v>382</v>
      </c>
    </row>
    <row r="11" spans="1:6" ht="12.75">
      <c r="A11">
        <v>10</v>
      </c>
      <c r="B11" s="52">
        <v>33492</v>
      </c>
      <c r="C11">
        <v>35758</v>
      </c>
      <c r="D11">
        <v>35</v>
      </c>
      <c r="F11" t="s">
        <v>382</v>
      </c>
    </row>
    <row r="12" spans="1:6" ht="12.75">
      <c r="A12">
        <v>11</v>
      </c>
      <c r="B12" s="51">
        <v>33622</v>
      </c>
      <c r="C12">
        <v>44060</v>
      </c>
      <c r="D12">
        <v>44</v>
      </c>
      <c r="F12" t="s">
        <v>382</v>
      </c>
    </row>
    <row r="13" spans="1:6" ht="12.75">
      <c r="A13">
        <v>12</v>
      </c>
      <c r="B13" s="51">
        <v>33784</v>
      </c>
      <c r="C13">
        <v>60720</v>
      </c>
      <c r="D13">
        <v>42</v>
      </c>
      <c r="F13" t="s">
        <v>382</v>
      </c>
    </row>
    <row r="14" spans="1:6" ht="12.75">
      <c r="A14">
        <v>13</v>
      </c>
      <c r="B14" s="51">
        <v>33862</v>
      </c>
      <c r="C14">
        <v>34447</v>
      </c>
      <c r="D14">
        <v>52</v>
      </c>
      <c r="F14" t="s">
        <v>382</v>
      </c>
    </row>
    <row r="15" spans="1:6" ht="12.75">
      <c r="A15">
        <v>14</v>
      </c>
      <c r="B15" s="51">
        <v>33926</v>
      </c>
      <c r="C15">
        <v>2218</v>
      </c>
      <c r="D15">
        <v>40</v>
      </c>
      <c r="F15" t="s">
        <v>382</v>
      </c>
    </row>
    <row r="16" spans="1:6" ht="12.75">
      <c r="A16">
        <v>15</v>
      </c>
      <c r="B16" s="51">
        <v>34002</v>
      </c>
      <c r="C16">
        <v>84898</v>
      </c>
      <c r="D16">
        <v>45</v>
      </c>
      <c r="F16" t="s">
        <v>382</v>
      </c>
    </row>
    <row r="17" spans="1:6" ht="12.75">
      <c r="A17">
        <v>16</v>
      </c>
      <c r="B17" s="51">
        <v>34073</v>
      </c>
      <c r="C17">
        <v>16254</v>
      </c>
      <c r="D17">
        <v>42</v>
      </c>
      <c r="F17" t="s">
        <v>382</v>
      </c>
    </row>
    <row r="18" spans="1:6" ht="12.75">
      <c r="A18">
        <v>17</v>
      </c>
      <c r="B18" s="52">
        <v>34358</v>
      </c>
      <c r="C18">
        <v>38188</v>
      </c>
      <c r="D18">
        <v>41</v>
      </c>
      <c r="F18" t="s">
        <v>382</v>
      </c>
    </row>
    <row r="19" spans="1:6" ht="12.75">
      <c r="A19">
        <v>18</v>
      </c>
      <c r="B19" s="51">
        <v>34530</v>
      </c>
      <c r="C19">
        <v>1397</v>
      </c>
      <c r="D19">
        <v>18</v>
      </c>
      <c r="F19" t="s">
        <v>382</v>
      </c>
    </row>
    <row r="20" spans="1:6" ht="12.75">
      <c r="A20">
        <v>19</v>
      </c>
      <c r="B20" s="51">
        <v>34542</v>
      </c>
      <c r="C20">
        <v>18498</v>
      </c>
      <c r="D20">
        <v>40</v>
      </c>
      <c r="F20" t="s">
        <v>382</v>
      </c>
    </row>
    <row r="21" spans="1:6" ht="12.75">
      <c r="A21">
        <v>20</v>
      </c>
      <c r="B21" s="51">
        <v>34709</v>
      </c>
      <c r="C21">
        <v>39043</v>
      </c>
      <c r="D21">
        <v>40</v>
      </c>
      <c r="F21" t="s">
        <v>382</v>
      </c>
    </row>
    <row r="22" spans="1:6" ht="12.75">
      <c r="A22">
        <v>21</v>
      </c>
      <c r="B22" s="51">
        <v>34816</v>
      </c>
      <c r="C22">
        <v>29089</v>
      </c>
      <c r="D22">
        <v>39</v>
      </c>
      <c r="F22" t="s">
        <v>382</v>
      </c>
    </row>
    <row r="23" spans="1:6" ht="12.75">
      <c r="A23">
        <v>22</v>
      </c>
      <c r="B23" s="51">
        <v>34900</v>
      </c>
      <c r="C23">
        <v>32122</v>
      </c>
      <c r="D23">
        <v>40</v>
      </c>
      <c r="F23" t="s">
        <v>382</v>
      </c>
    </row>
    <row r="24" spans="1:6" ht="12.75">
      <c r="A24">
        <v>23</v>
      </c>
      <c r="B24" s="51">
        <v>35099</v>
      </c>
      <c r="C24">
        <v>53956</v>
      </c>
      <c r="D24">
        <v>39</v>
      </c>
      <c r="F24" t="s">
        <v>382</v>
      </c>
    </row>
    <row r="25" spans="1:6" ht="12.75">
      <c r="A25">
        <v>24</v>
      </c>
      <c r="B25" s="51">
        <v>35173</v>
      </c>
      <c r="C25">
        <v>20334</v>
      </c>
      <c r="D25">
        <v>28</v>
      </c>
      <c r="F25" t="s">
        <v>382</v>
      </c>
    </row>
    <row r="26" spans="1:6" ht="12.75">
      <c r="A26">
        <v>25</v>
      </c>
      <c r="B26" s="51">
        <v>35264</v>
      </c>
      <c r="C26">
        <v>44897</v>
      </c>
      <c r="D26">
        <v>39</v>
      </c>
      <c r="F26" t="s">
        <v>382</v>
      </c>
    </row>
    <row r="27" spans="1:6" ht="12.75">
      <c r="A27">
        <v>26</v>
      </c>
      <c r="B27" s="51">
        <v>35453</v>
      </c>
      <c r="C27">
        <v>46509</v>
      </c>
      <c r="D27">
        <v>40</v>
      </c>
      <c r="F27" t="s">
        <v>382</v>
      </c>
    </row>
    <row r="28" spans="1:6" ht="12.75">
      <c r="A28">
        <v>27</v>
      </c>
      <c r="B28" s="51">
        <v>35541</v>
      </c>
      <c r="C28">
        <v>26179</v>
      </c>
      <c r="D28">
        <v>27</v>
      </c>
      <c r="F28" t="s">
        <v>382</v>
      </c>
    </row>
    <row r="29" spans="1:6" ht="12.75">
      <c r="A29">
        <v>28</v>
      </c>
      <c r="B29" s="51">
        <v>35628</v>
      </c>
      <c r="C29">
        <v>19768</v>
      </c>
      <c r="D29">
        <v>40</v>
      </c>
      <c r="F29" t="s">
        <v>382</v>
      </c>
    </row>
    <row r="30" spans="1:6" ht="12.75">
      <c r="A30">
        <v>29</v>
      </c>
      <c r="B30" s="51">
        <v>35822</v>
      </c>
      <c r="C30">
        <v>236105</v>
      </c>
      <c r="D30">
        <v>48</v>
      </c>
      <c r="F30" t="s">
        <v>382</v>
      </c>
    </row>
    <row r="31" spans="1:6" ht="12.75">
      <c r="A31">
        <v>30</v>
      </c>
      <c r="B31" s="51">
        <v>35903</v>
      </c>
      <c r="C31">
        <v>45839</v>
      </c>
      <c r="D31">
        <v>33</v>
      </c>
      <c r="F31" t="s">
        <v>382</v>
      </c>
    </row>
    <row r="32" spans="1:6" ht="12.75">
      <c r="A32">
        <v>31</v>
      </c>
      <c r="B32" s="51">
        <v>35984</v>
      </c>
      <c r="C32">
        <v>28637</v>
      </c>
      <c r="D32">
        <v>38</v>
      </c>
      <c r="F32" t="s">
        <v>382</v>
      </c>
    </row>
    <row r="33" spans="1:6" ht="12.75">
      <c r="A33">
        <v>32</v>
      </c>
      <c r="B33" s="51">
        <v>36102</v>
      </c>
      <c r="C33">
        <v>98136</v>
      </c>
      <c r="D33">
        <v>37</v>
      </c>
      <c r="F33" t="s">
        <v>382</v>
      </c>
    </row>
    <row r="34" spans="1:6" ht="12.75">
      <c r="A34">
        <v>33</v>
      </c>
      <c r="B34" s="51">
        <v>36174</v>
      </c>
      <c r="C34">
        <v>121445</v>
      </c>
      <c r="D34">
        <v>43</v>
      </c>
      <c r="F34" t="s">
        <v>382</v>
      </c>
    </row>
    <row r="35" spans="1:6" ht="12.75">
      <c r="A35">
        <v>34</v>
      </c>
      <c r="B35" s="51">
        <v>36367</v>
      </c>
      <c r="C35">
        <v>139554</v>
      </c>
      <c r="D35">
        <v>42</v>
      </c>
      <c r="F35" t="s">
        <v>382</v>
      </c>
    </row>
    <row r="36" spans="1:6" ht="12.75">
      <c r="A36">
        <v>35</v>
      </c>
      <c r="B36" s="51">
        <v>36446</v>
      </c>
      <c r="C36">
        <v>54593</v>
      </c>
      <c r="D36">
        <v>42</v>
      </c>
      <c r="F36" t="s">
        <v>382</v>
      </c>
    </row>
    <row r="37" spans="1:6" ht="12.75">
      <c r="A37">
        <v>36</v>
      </c>
      <c r="B37" s="51">
        <v>36451</v>
      </c>
      <c r="C37">
        <v>22973</v>
      </c>
      <c r="D37">
        <v>23</v>
      </c>
      <c r="F37" t="s">
        <v>382</v>
      </c>
    </row>
    <row r="38" spans="1:6" ht="12.75">
      <c r="A38">
        <v>37</v>
      </c>
      <c r="B38" s="51">
        <v>36513</v>
      </c>
      <c r="C38">
        <v>112762</v>
      </c>
      <c r="D38">
        <v>36</v>
      </c>
      <c r="F38" t="s">
        <v>382</v>
      </c>
    </row>
    <row r="39" spans="1:6" ht="12.75">
      <c r="A39">
        <v>38</v>
      </c>
      <c r="B39" s="51">
        <v>36547</v>
      </c>
      <c r="C39">
        <v>111493</v>
      </c>
      <c r="D39">
        <v>40</v>
      </c>
      <c r="F39" t="s">
        <v>382</v>
      </c>
    </row>
    <row r="40" spans="1:6" ht="12.75">
      <c r="A40">
        <v>39</v>
      </c>
      <c r="B40" s="51">
        <v>36579</v>
      </c>
      <c r="C40">
        <v>79323</v>
      </c>
      <c r="D40">
        <v>26</v>
      </c>
      <c r="F40" t="s">
        <v>382</v>
      </c>
    </row>
    <row r="41" spans="1:6" ht="12.75">
      <c r="A41">
        <v>40</v>
      </c>
      <c r="B41" s="51">
        <v>36615</v>
      </c>
      <c r="C41">
        <v>65013</v>
      </c>
      <c r="D41">
        <v>39</v>
      </c>
      <c r="F41" t="s">
        <v>382</v>
      </c>
    </row>
    <row r="42" spans="1:6" ht="12.75">
      <c r="A42">
        <v>41</v>
      </c>
      <c r="B42" s="51">
        <v>36732</v>
      </c>
      <c r="C42">
        <v>39974</v>
      </c>
      <c r="D42">
        <v>31</v>
      </c>
      <c r="F42" t="s">
        <v>382</v>
      </c>
    </row>
    <row r="43" spans="1:6" ht="12.75">
      <c r="A43">
        <v>42</v>
      </c>
      <c r="B43" s="51">
        <v>36816</v>
      </c>
      <c r="C43">
        <v>6305</v>
      </c>
      <c r="D43">
        <v>42</v>
      </c>
      <c r="F43" t="s">
        <v>382</v>
      </c>
    </row>
    <row r="44" spans="1:6" ht="12.75">
      <c r="A44">
        <v>43</v>
      </c>
      <c r="B44" s="51">
        <v>36909</v>
      </c>
      <c r="C44">
        <v>315610</v>
      </c>
      <c r="D44">
        <v>45</v>
      </c>
      <c r="F44" t="s">
        <v>382</v>
      </c>
    </row>
    <row r="45" spans="1:6" ht="12.75">
      <c r="A45">
        <v>44</v>
      </c>
      <c r="B45" s="51">
        <v>37182</v>
      </c>
      <c r="C45">
        <v>29625</v>
      </c>
      <c r="D45">
        <v>14</v>
      </c>
      <c r="F45" t="s">
        <v>382</v>
      </c>
    </row>
    <row r="46" spans="1:6" ht="12.75">
      <c r="A46">
        <v>45</v>
      </c>
      <c r="B46" s="51">
        <v>37277</v>
      </c>
      <c r="C46">
        <v>84241</v>
      </c>
      <c r="D46">
        <v>45</v>
      </c>
      <c r="F46" t="s">
        <v>382</v>
      </c>
    </row>
    <row r="47" spans="1:6" ht="12.75">
      <c r="A47">
        <v>46</v>
      </c>
      <c r="B47" s="53">
        <v>37369</v>
      </c>
      <c r="C47">
        <v>78811</v>
      </c>
      <c r="D47">
        <v>42</v>
      </c>
      <c r="F47" t="s">
        <v>382</v>
      </c>
    </row>
    <row r="48" spans="1:6" ht="12.75">
      <c r="A48">
        <v>47</v>
      </c>
      <c r="B48" s="53">
        <v>37462</v>
      </c>
      <c r="C48">
        <v>84853</v>
      </c>
      <c r="D48">
        <v>42</v>
      </c>
      <c r="F48" t="s">
        <v>382</v>
      </c>
    </row>
    <row r="49" spans="1:6" ht="12.75">
      <c r="A49">
        <v>48</v>
      </c>
      <c r="B49" s="53">
        <v>37635</v>
      </c>
      <c r="C49">
        <v>76070</v>
      </c>
      <c r="D49">
        <v>43</v>
      </c>
      <c r="F49" t="s">
        <v>382</v>
      </c>
    </row>
    <row r="50" spans="1:6" ht="12.75">
      <c r="A50">
        <v>49</v>
      </c>
      <c r="B50" s="53">
        <v>37734</v>
      </c>
      <c r="C50">
        <v>91856</v>
      </c>
      <c r="D50">
        <v>39</v>
      </c>
      <c r="F50" t="s">
        <v>382</v>
      </c>
    </row>
    <row r="51" spans="1:6" ht="12.75">
      <c r="A51">
        <v>50</v>
      </c>
      <c r="B51" s="53">
        <v>37839</v>
      </c>
      <c r="C51">
        <v>76594</v>
      </c>
      <c r="D51">
        <v>42</v>
      </c>
      <c r="F51" t="s">
        <v>382</v>
      </c>
    </row>
    <row r="52" spans="1:6" ht="12.75">
      <c r="A52">
        <v>51</v>
      </c>
      <c r="B52" s="53">
        <v>38013</v>
      </c>
      <c r="C52">
        <v>202081</v>
      </c>
      <c r="D52">
        <v>41</v>
      </c>
      <c r="F52" t="s">
        <v>382</v>
      </c>
    </row>
    <row r="53" spans="1:6" ht="12.75">
      <c r="A53">
        <v>52</v>
      </c>
      <c r="B53" s="53">
        <v>38106</v>
      </c>
      <c r="C53">
        <v>52299</v>
      </c>
      <c r="D53">
        <v>36</v>
      </c>
      <c r="F53" t="s">
        <v>382</v>
      </c>
    </row>
    <row r="54" spans="1:6" ht="12.75">
      <c r="A54">
        <v>53</v>
      </c>
      <c r="B54" s="53">
        <v>38192</v>
      </c>
      <c r="C54">
        <v>64890</v>
      </c>
      <c r="D54">
        <v>39</v>
      </c>
      <c r="F54" t="s">
        <v>382</v>
      </c>
    </row>
    <row r="55" spans="1:6" ht="12.75">
      <c r="A55">
        <v>54</v>
      </c>
      <c r="B55" s="53">
        <v>38384</v>
      </c>
      <c r="C55">
        <v>401806</v>
      </c>
      <c r="D55">
        <v>43</v>
      </c>
      <c r="F55" t="s">
        <v>382</v>
      </c>
    </row>
    <row r="56" spans="1:6" ht="12.75">
      <c r="A56">
        <v>55</v>
      </c>
      <c r="B56" s="53">
        <v>38468</v>
      </c>
      <c r="C56">
        <v>75784</v>
      </c>
      <c r="D56">
        <v>38</v>
      </c>
      <c r="F56" t="s">
        <v>382</v>
      </c>
    </row>
    <row r="57" spans="1:6" ht="12.75">
      <c r="A57">
        <v>56</v>
      </c>
      <c r="B57" s="53">
        <v>38559</v>
      </c>
      <c r="C57">
        <v>52763</v>
      </c>
      <c r="D57">
        <v>43</v>
      </c>
      <c r="F57" t="s">
        <v>382</v>
      </c>
    </row>
    <row r="58" spans="1:6" ht="12.75">
      <c r="A58">
        <v>57</v>
      </c>
      <c r="B58" s="53">
        <v>38745</v>
      </c>
      <c r="C58">
        <v>55241</v>
      </c>
      <c r="D58">
        <v>36</v>
      </c>
      <c r="F58" t="s">
        <v>382</v>
      </c>
    </row>
    <row r="59" spans="1:6" ht="12.75">
      <c r="A59">
        <v>58</v>
      </c>
      <c r="B59" s="53">
        <v>38920</v>
      </c>
      <c r="C59">
        <v>73720</v>
      </c>
      <c r="D59">
        <v>39</v>
      </c>
      <c r="F59" t="s">
        <v>382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Kolberg</dc:creator>
  <cp:keywords/>
  <dc:description/>
  <cp:lastModifiedBy>Holger Kolberg</cp:lastModifiedBy>
  <cp:lastPrinted>2007-01-10T07:46:51Z</cp:lastPrinted>
  <dcterms:created xsi:type="dcterms:W3CDTF">2006-06-26T10:15:09Z</dcterms:created>
  <dcterms:modified xsi:type="dcterms:W3CDTF">2007-01-10T07:47:34Z</dcterms:modified>
  <cp:category/>
  <cp:version/>
  <cp:contentType/>
  <cp:contentStatus/>
</cp:coreProperties>
</file>