
<file path=[Content_Types].xml><?xml version="1.0" encoding="utf-8"?>
<Types xmlns="http://schemas.openxmlformats.org/package/2006/content-types">
  <Override PartName="/xl/charts/chart189.xml" ContentType="application/vnd.openxmlformats-officedocument.drawingml.chart+xml"/>
  <Override PartName="/xl/styles.xml" ContentType="application/vnd.openxmlformats-officedocument.spreadsheetml.styles+xml"/>
  <Override PartName="/xl/charts/chart4.xml" ContentType="application/vnd.openxmlformats-officedocument.drawingml.chart+xml"/>
  <Override PartName="/xl/charts/chart230.xml" ContentType="application/vnd.openxmlformats-officedocument.drawingml.chart+xml"/>
  <Override PartName="/xl/charts/chart328.xml" ContentType="application/vnd.openxmlformats-officedocument.drawingml.chart+xml"/>
  <Override PartName="/xl/charts/chart375.xml" ContentType="application/vnd.openxmlformats-officedocument.drawingml.chart+xml"/>
  <Override PartName="/xl/charts/chart167.xml" ContentType="application/vnd.openxmlformats-officedocument.drawingml.chart+xml"/>
  <Override PartName="/xl/charts/chart306.xml" ContentType="application/vnd.openxmlformats-officedocument.drawingml.chart+xml"/>
  <Override PartName="/xl/charts/chart353.xml" ContentType="application/vnd.openxmlformats-officedocument.drawingml.chart+xml"/>
  <Default Extension="xml" ContentType="application/xml"/>
  <Override PartName="/xl/charts/chart145.xml" ContentType="application/vnd.openxmlformats-officedocument.drawingml.chart+xml"/>
  <Override PartName="/xl/charts/chart192.xml" ContentType="application/vnd.openxmlformats-officedocument.drawingml.chart+xml"/>
  <Override PartName="/xl/charts/chart38.xml" ContentType="application/vnd.openxmlformats-officedocument.drawingml.chart+xml"/>
  <Override PartName="/xl/charts/chart85.xml" ContentType="application/vnd.openxmlformats-officedocument.drawingml.chart+xml"/>
  <Override PartName="/xl/charts/chart268.xml" ContentType="application/vnd.openxmlformats-officedocument.drawingml.chart+xml"/>
  <Override PartName="/xl/charts/chart331.xml" ContentType="application/vnd.openxmlformats-officedocument.drawingml.chart+xml"/>
  <Override PartName="/xl/charts/chart16.xml" ContentType="application/vnd.openxmlformats-officedocument.drawingml.chart+xml"/>
  <Override PartName="/xl/charts/chart63.xml" ContentType="application/vnd.openxmlformats-officedocument.drawingml.chart+xml"/>
  <Override PartName="/xl/charts/chart123.xml" ContentType="application/vnd.openxmlformats-officedocument.drawingml.chart+xml"/>
  <Override PartName="/xl/charts/chart170.xml" ContentType="application/vnd.openxmlformats-officedocument.drawingml.chart+xml"/>
  <Override PartName="/xl/charts/chart101.xml" ContentType="application/vnd.openxmlformats-officedocument.drawingml.chart+xml"/>
  <Override PartName="/xl/charts/chart246.xml" ContentType="application/vnd.openxmlformats-officedocument.drawingml.chart+xml"/>
  <Override PartName="/xl/charts/chart293.xml" ContentType="application/vnd.openxmlformats-officedocument.drawingml.char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charts/chart224.xml" ContentType="application/vnd.openxmlformats-officedocument.drawingml.chart+xml"/>
  <Override PartName="/xl/charts/chart235.xml" ContentType="application/vnd.openxmlformats-officedocument.drawingml.chart+xml"/>
  <Override PartName="/xl/charts/chart271.xml" ContentType="application/vnd.openxmlformats-officedocument.drawingml.chart+xml"/>
  <Override PartName="/xl/charts/chart282.xml" ContentType="application/vnd.openxmlformats-officedocument.drawingml.chart+xml"/>
  <Override PartName="/xl/charts/chart369.xml" ContentType="application/vnd.openxmlformats-officedocument.drawingml.chart+xml"/>
  <Override PartName="/xl/charts/chart213.xml" ContentType="application/vnd.openxmlformats-officedocument.drawingml.chart+xml"/>
  <Override PartName="/xl/charts/chart260.xml" ContentType="application/vnd.openxmlformats-officedocument.drawingml.chart+xml"/>
  <Override PartName="/xl/charts/chart347.xml" ContentType="application/vnd.openxmlformats-officedocument.drawingml.chart+xml"/>
  <Override PartName="/xl/charts/chart358.xml" ContentType="application/vnd.openxmlformats-officedocument.drawingml.chart+xml"/>
  <Override PartName="/xl/charts/chart394.xml" ContentType="application/vnd.openxmlformats-officedocument.drawingml.chart+xml"/>
  <Override PartName="/xl/charts/chart139.xml" ContentType="application/vnd.openxmlformats-officedocument.drawingml.chart+xml"/>
  <Override PartName="/xl/charts/chart186.xml" ContentType="application/vnd.openxmlformats-officedocument.drawingml.chart+xml"/>
  <Override PartName="/xl/charts/chart197.xml" ContentType="application/vnd.openxmlformats-officedocument.drawingml.chart+xml"/>
  <Override PartName="/xl/charts/chart202.xml" ContentType="application/vnd.openxmlformats-officedocument.drawingml.chart+xml"/>
  <Override PartName="/xl/charts/chart336.xml" ContentType="application/vnd.openxmlformats-officedocument.drawingml.chart+xml"/>
  <Override PartName="/xl/charts/chart383.xml" ContentType="application/vnd.openxmlformats-officedocument.drawingml.chart+xml"/>
  <Override PartName="/xl/worksheets/sheet8.xml" ContentType="application/vnd.openxmlformats-officedocument.spreadsheetml.worksheet+xml"/>
  <Override PartName="/xl/charts/chart79.xml" ContentType="application/vnd.openxmlformats-officedocument.drawingml.chart+xml"/>
  <Override PartName="/xl/charts/chart128.xml" ContentType="application/vnd.openxmlformats-officedocument.drawingml.chart+xml"/>
  <Override PartName="/xl/charts/chart175.xml" ContentType="application/vnd.openxmlformats-officedocument.drawingml.chart+xml"/>
  <Override PartName="/xl/charts/chart325.xml" ContentType="application/vnd.openxmlformats-officedocument.drawingml.chart+xml"/>
  <Override PartName="/xl/charts/chart372.xml" ContentType="application/vnd.openxmlformats-officedocument.drawingml.chart+xml"/>
  <Override PartName="/xl/worksheets/sheet10.xml" ContentType="application/vnd.openxmlformats-officedocument.spreadsheetml.worksheet+xml"/>
  <Override PartName="/xl/charts/chart1.xml" ContentType="application/vnd.openxmlformats-officedocument.drawingml.chart+xml"/>
  <Override PartName="/xl/charts/chart57.xml" ContentType="application/vnd.openxmlformats-officedocument.drawingml.chart+xml"/>
  <Override PartName="/xl/charts/chart68.xml" ContentType="application/vnd.openxmlformats-officedocument.drawingml.chart+xml"/>
  <Override PartName="/xl/charts/chart117.xml" ContentType="application/vnd.openxmlformats-officedocument.drawingml.chart+xml"/>
  <Override PartName="/xl/charts/chart164.xml" ContentType="application/vnd.openxmlformats-officedocument.drawingml.chart+xml"/>
  <Override PartName="/xl/charts/chart298.xml" ContentType="application/vnd.openxmlformats-officedocument.drawingml.chart+xml"/>
  <Override PartName="/xl/charts/chart314.xml" ContentType="application/vnd.openxmlformats-officedocument.drawingml.chart+xml"/>
  <Override PartName="/xl/charts/chart361.xml" ContentType="application/vnd.openxmlformats-officedocument.drawingml.chart+xml"/>
  <Override PartName="/docProps/app.xml" ContentType="application/vnd.openxmlformats-officedocument.extended-properties+xml"/>
  <Override PartName="/xl/externalLinks/externalLink2.xml" ContentType="application/vnd.openxmlformats-officedocument.spreadsheetml.externalLink+xml"/>
  <Override PartName="/xl/charts/chart46.xml" ContentType="application/vnd.openxmlformats-officedocument.drawingml.chart+xml"/>
  <Override PartName="/xl/charts/chart93.xml" ContentType="application/vnd.openxmlformats-officedocument.drawingml.chart+xml"/>
  <Override PartName="/xl/charts/chart106.xml" ContentType="application/vnd.openxmlformats-officedocument.drawingml.chart+xml"/>
  <Override PartName="/xl/charts/chart142.xml" ContentType="application/vnd.openxmlformats-officedocument.drawingml.chart+xml"/>
  <Override PartName="/xl/charts/chart153.xml" ContentType="application/vnd.openxmlformats-officedocument.drawingml.chart+xml"/>
  <Override PartName="/xl/charts/chart287.xml" ContentType="application/vnd.openxmlformats-officedocument.drawingml.chart+xml"/>
  <Override PartName="/xl/charts/chart303.xml" ContentType="application/vnd.openxmlformats-officedocument.drawingml.chart+xml"/>
  <Override PartName="/xl/charts/chart350.xml" ContentType="application/vnd.openxmlformats-officedocument.drawingml.chart+xml"/>
  <Override PartName="/xl/charts/chart35.xml" ContentType="application/vnd.openxmlformats-officedocument.drawingml.chart+xml"/>
  <Override PartName="/xl/charts/chart82.xml" ContentType="application/vnd.openxmlformats-officedocument.drawingml.chart+xml"/>
  <Override PartName="/xl/charts/chart131.xml" ContentType="application/vnd.openxmlformats-officedocument.drawingml.chart+xml"/>
  <Override PartName="/xl/charts/chart229.xml" ContentType="application/vnd.openxmlformats-officedocument.drawingml.chart+xml"/>
  <Override PartName="/xl/charts/chart276.xml" ContentType="application/vnd.openxmlformats-officedocument.drawingml.chart+xml"/>
  <Override PartName="/xl/calcChain.xml" ContentType="application/vnd.openxmlformats-officedocument.spreadsheetml.calcChain+xml"/>
  <Override PartName="/xl/charts/chart13.xml" ContentType="application/vnd.openxmlformats-officedocument.drawingml.chart+xml"/>
  <Override PartName="/xl/charts/chart24.xml" ContentType="application/vnd.openxmlformats-officedocument.drawingml.chart+xml"/>
  <Override PartName="/xl/charts/chart71.xml" ContentType="application/vnd.openxmlformats-officedocument.drawingml.chart+xml"/>
  <Override PartName="/xl/charts/chart120.xml" ContentType="application/vnd.openxmlformats-officedocument.drawingml.chart+xml"/>
  <Override PartName="/xl/charts/chart207.xml" ContentType="application/vnd.openxmlformats-officedocument.drawingml.chart+xml"/>
  <Override PartName="/xl/charts/chart218.xml" ContentType="application/vnd.openxmlformats-officedocument.drawingml.chart+xml"/>
  <Override PartName="/xl/charts/chart254.xml" ContentType="application/vnd.openxmlformats-officedocument.drawingml.chart+xml"/>
  <Override PartName="/xl/charts/chart265.xml" ContentType="application/vnd.openxmlformats-officedocument.drawingml.chart+xml"/>
  <Override PartName="/xl/charts/chart399.xml" ContentType="application/vnd.openxmlformats-officedocument.drawingml.chart+xml"/>
  <Override PartName="/xl/charts/chart60.xml" ContentType="application/vnd.openxmlformats-officedocument.drawingml.chart+xml"/>
  <Override PartName="/xl/charts/chart243.xml" ContentType="application/vnd.openxmlformats-officedocument.drawingml.chart+xml"/>
  <Override PartName="/xl/charts/chart290.xml" ContentType="application/vnd.openxmlformats-officedocument.drawingml.chart+xml"/>
  <Override PartName="/xl/charts/chart388.xml" ContentType="application/vnd.openxmlformats-officedocument.drawingml.chart+xml"/>
  <Override PartName="/xl/charts/chart6.xml" ContentType="application/vnd.openxmlformats-officedocument.drawingml.chart+xml"/>
  <Override PartName="/xl/charts/chart232.xml" ContentType="application/vnd.openxmlformats-officedocument.drawingml.chart+xml"/>
  <Override PartName="/xl/charts/chart319.xml" ContentType="application/vnd.openxmlformats-officedocument.drawingml.chart+xml"/>
  <Override PartName="/xl/charts/chart366.xml" ContentType="application/vnd.openxmlformats-officedocument.drawingml.chart+xml"/>
  <Override PartName="/xl/charts/chart377.xml" ContentType="application/vnd.openxmlformats-officedocument.drawingml.chart+xml"/>
  <Override PartName="/xl/charts/chart158.xml" ContentType="application/vnd.openxmlformats-officedocument.drawingml.chart+xml"/>
  <Override PartName="/xl/charts/chart169.xml" ContentType="application/vnd.openxmlformats-officedocument.drawingml.chart+xml"/>
  <Override PartName="/xl/charts/chart210.xml" ContentType="application/vnd.openxmlformats-officedocument.drawingml.chart+xml"/>
  <Override PartName="/xl/charts/chart221.xml" ContentType="application/vnd.openxmlformats-officedocument.drawingml.chart+xml"/>
  <Override PartName="/xl/charts/chart308.xml" ContentType="application/vnd.openxmlformats-officedocument.drawingml.chart+xml"/>
  <Override PartName="/xl/charts/chart355.xml" ContentType="application/vnd.openxmlformats-officedocument.drawingml.chart+xml"/>
  <Override PartName="/xl/charts/chart98.xml" ContentType="application/vnd.openxmlformats-officedocument.drawingml.chart+xml"/>
  <Override PartName="/xl/charts/chart147.xml" ContentType="application/vnd.openxmlformats-officedocument.drawingml.chart+xml"/>
  <Override PartName="/xl/charts/chart194.xml" ContentType="application/vnd.openxmlformats-officedocument.drawingml.chart+xml"/>
  <Override PartName="/xl/charts/chart344.xml" ContentType="application/vnd.openxmlformats-officedocument.drawingml.chart+xml"/>
  <Override PartName="/xl/charts/chart391.xml" ContentType="application/vnd.openxmlformats-officedocument.drawingml.chart+xml"/>
  <Override PartName="/xl/worksheets/sheet5.xml" ContentType="application/vnd.openxmlformats-officedocument.spreadsheetml.worksheet+xml"/>
  <Override PartName="/xl/charts/chart29.xml" ContentType="application/vnd.openxmlformats-officedocument.drawingml.chart+xml"/>
  <Override PartName="/xl/charts/chart76.xml" ContentType="application/vnd.openxmlformats-officedocument.drawingml.chart+xml"/>
  <Override PartName="/xl/charts/chart87.xml" ContentType="application/vnd.openxmlformats-officedocument.drawingml.chart+xml"/>
  <Override PartName="/xl/charts/chart136.xml" ContentType="application/vnd.openxmlformats-officedocument.drawingml.chart+xml"/>
  <Override PartName="/xl/charts/chart183.xml" ContentType="application/vnd.openxmlformats-officedocument.drawingml.chart+xml"/>
  <Override PartName="/xl/charts/chart322.xml" ContentType="application/vnd.openxmlformats-officedocument.drawingml.chart+xml"/>
  <Override PartName="/xl/charts/chart333.xml" ContentType="application/vnd.openxmlformats-officedocument.drawingml.chart+xml"/>
  <Override PartName="/xl/charts/chart380.xml" ContentType="application/vnd.openxmlformats-officedocument.drawingml.chart+xml"/>
  <Override PartName="/xl/charts/chart18.xml" ContentType="application/vnd.openxmlformats-officedocument.drawingml.chart+xml"/>
  <Override PartName="/xl/charts/chart65.xml" ContentType="application/vnd.openxmlformats-officedocument.drawingml.chart+xml"/>
  <Override PartName="/xl/charts/chart114.xml" ContentType="application/vnd.openxmlformats-officedocument.drawingml.chart+xml"/>
  <Override PartName="/xl/charts/chart125.xml" ContentType="application/vnd.openxmlformats-officedocument.drawingml.chart+xml"/>
  <Override PartName="/xl/charts/chart161.xml" ContentType="application/vnd.openxmlformats-officedocument.drawingml.chart+xml"/>
  <Override PartName="/xl/charts/chart172.xml" ContentType="application/vnd.openxmlformats-officedocument.drawingml.chart+xml"/>
  <Override PartName="/xl/charts/chart259.xml" ContentType="application/vnd.openxmlformats-officedocument.drawingml.chart+xml"/>
  <Override PartName="/xl/charts/chart311.xml" ContentType="application/vnd.openxmlformats-officedocument.drawingml.chart+xml"/>
  <Override PartName="/xl/charts/chart54.xml" ContentType="application/vnd.openxmlformats-officedocument.drawingml.chart+xml"/>
  <Override PartName="/xl/charts/chart103.xml" ContentType="application/vnd.openxmlformats-officedocument.drawingml.chart+xml"/>
  <Override PartName="/xl/charts/chart150.xml" ContentType="application/vnd.openxmlformats-officedocument.drawingml.chart+xml"/>
  <Override PartName="/xl/charts/chart248.xml" ContentType="application/vnd.openxmlformats-officedocument.drawingml.chart+xml"/>
  <Override PartName="/xl/charts/chart295.xml" ContentType="application/vnd.openxmlformats-officedocument.drawingml.chart+xml"/>
  <Override PartName="/xl/charts/chart300.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90.xml" ContentType="application/vnd.openxmlformats-officedocument.drawingml.chart+xml"/>
  <Override PartName="/xl/charts/chart226.xml" ContentType="application/vnd.openxmlformats-officedocument.drawingml.chart+xml"/>
  <Override PartName="/xl/charts/chart237.xml" ContentType="application/vnd.openxmlformats-officedocument.drawingml.chart+xml"/>
  <Override PartName="/xl/charts/chart273.xml" ContentType="application/vnd.openxmlformats-officedocument.drawingml.chart+xml"/>
  <Override PartName="/xl/charts/chart284.xml" ContentType="application/vnd.openxmlformats-officedocument.drawingml.chart+xml"/>
  <Override PartName="/xl/charts/chart21.xml" ContentType="application/vnd.openxmlformats-officedocument.drawingml.chart+xml"/>
  <Override PartName="/xl/charts/chart215.xml" ContentType="application/vnd.openxmlformats-officedocument.drawingml.chart+xml"/>
  <Override PartName="/xl/charts/chart262.xml" ContentType="application/vnd.openxmlformats-officedocument.drawingml.chart+xml"/>
  <Override PartName="/xl/charts/chart10.xml" ContentType="application/vnd.openxmlformats-officedocument.drawingml.chart+xml"/>
  <Override PartName="/xl/charts/chart188.xml" ContentType="application/vnd.openxmlformats-officedocument.drawingml.chart+xml"/>
  <Override PartName="/xl/charts/chart199.xml" ContentType="application/vnd.openxmlformats-officedocument.drawingml.chart+xml"/>
  <Override PartName="/xl/charts/chart204.xml" ContentType="application/vnd.openxmlformats-officedocument.drawingml.chart+xml"/>
  <Override PartName="/xl/charts/chart251.xml" ContentType="application/vnd.openxmlformats-officedocument.drawingml.chart+xml"/>
  <Override PartName="/xl/charts/chart338.xml" ContentType="application/vnd.openxmlformats-officedocument.drawingml.chart+xml"/>
  <Override PartName="/xl/charts/chart349.xml" ContentType="application/vnd.openxmlformats-officedocument.drawingml.chart+xml"/>
  <Override PartName="/xl/charts/chart385.xml" ContentType="application/vnd.openxmlformats-officedocument.drawingml.chart+xml"/>
  <Override PartName="/xl/charts/chart396.xml" ContentType="application/vnd.openxmlformats-officedocument.drawingml.chart+xml"/>
  <Override PartName="/xl/charts/chart177.xml" ContentType="application/vnd.openxmlformats-officedocument.drawingml.chart+xml"/>
  <Override PartName="/xl/charts/chart240.xml" ContentType="application/vnd.openxmlformats-officedocument.drawingml.chart+xml"/>
  <Override PartName="/xl/charts/chart327.xml" ContentType="application/vnd.openxmlformats-officedocument.drawingml.chart+xml"/>
  <Override PartName="/xl/charts/chart374.xml" ContentType="application/vnd.openxmlformats-officedocument.drawingml.chart+xml"/>
  <Override PartName="/xl/charts/chart3.xml" ContentType="application/vnd.openxmlformats-officedocument.drawingml.chart+xml"/>
  <Override PartName="/xl/charts/chart59.xml" ContentType="application/vnd.openxmlformats-officedocument.drawingml.chart+xml"/>
  <Override PartName="/xl/charts/chart119.xml" ContentType="application/vnd.openxmlformats-officedocument.drawingml.chart+xml"/>
  <Override PartName="/xl/charts/chart166.xml" ContentType="application/vnd.openxmlformats-officedocument.drawingml.chart+xml"/>
  <Override PartName="/xl/charts/chart316.xml" ContentType="application/vnd.openxmlformats-officedocument.drawingml.chart+xml"/>
  <Override PartName="/xl/charts/chart363.xml" ContentType="application/vnd.openxmlformats-officedocument.drawingml.chart+xml"/>
  <Override PartName="/xl/externalLinks/externalLink4.xml" ContentType="application/vnd.openxmlformats-officedocument.spreadsheetml.externalLink+xml"/>
  <Override PartName="/xl/charts/chart48.xml" ContentType="application/vnd.openxmlformats-officedocument.drawingml.chart+xml"/>
  <Override PartName="/xl/charts/chart95.xml" ContentType="application/vnd.openxmlformats-officedocument.drawingml.chart+xml"/>
  <Override PartName="/xl/charts/chart108.xml" ContentType="application/vnd.openxmlformats-officedocument.drawingml.chart+xml"/>
  <Override PartName="/xl/charts/chart155.xml" ContentType="application/vnd.openxmlformats-officedocument.drawingml.chart+xml"/>
  <Override PartName="/xl/charts/chart289.xml" ContentType="application/vnd.openxmlformats-officedocument.drawingml.chart+xml"/>
  <Override PartName="/xl/charts/chart305.xml" ContentType="application/vnd.openxmlformats-officedocument.drawingml.chart+xml"/>
  <Override PartName="/xl/charts/chart341.xml" ContentType="application/vnd.openxmlformats-officedocument.drawingml.chart+xml"/>
  <Override PartName="/xl/charts/chart352.xml" ContentType="application/vnd.openxmlformats-officedocument.drawingml.chart+xml"/>
  <Override PartName="/xl/worksheets/sheet2.xml" ContentType="application/vnd.openxmlformats-officedocument.spreadsheetml.worksheet+xml"/>
  <Override PartName="/xl/drawings/drawing1.xml" ContentType="application/vnd.openxmlformats-officedocument.drawing+xml"/>
  <Override PartName="/xl/charts/chart37.xml" ContentType="application/vnd.openxmlformats-officedocument.drawingml.chart+xml"/>
  <Override PartName="/xl/charts/chart84.xml" ContentType="application/vnd.openxmlformats-officedocument.drawingml.chart+xml"/>
  <Override PartName="/xl/charts/chart133.xml" ContentType="application/vnd.openxmlformats-officedocument.drawingml.chart+xml"/>
  <Override PartName="/xl/charts/chart144.xml" ContentType="application/vnd.openxmlformats-officedocument.drawingml.chart+xml"/>
  <Override PartName="/xl/charts/chart180.xml" ContentType="application/vnd.openxmlformats-officedocument.drawingml.chart+xml"/>
  <Override PartName="/xl/charts/chart191.xml" ContentType="application/vnd.openxmlformats-officedocument.drawingml.chart+xml"/>
  <Override PartName="/xl/charts/chart278.xml" ContentType="application/vnd.openxmlformats-officedocument.drawingml.chart+xml"/>
  <Override PartName="/xl/charts/chart330.xml" ContentType="application/vnd.openxmlformats-officedocument.drawingml.chart+xml"/>
  <Override PartName="/xl/charts/chart26.xml" ContentType="application/vnd.openxmlformats-officedocument.drawingml.chart+xml"/>
  <Override PartName="/xl/charts/chart73.xml" ContentType="application/vnd.openxmlformats-officedocument.drawingml.chart+xml"/>
  <Override PartName="/xl/charts/chart122.xml" ContentType="application/vnd.openxmlformats-officedocument.drawingml.chart+xml"/>
  <Override PartName="/xl/charts/chart209.xml" ContentType="application/vnd.openxmlformats-officedocument.drawingml.chart+xml"/>
  <Override PartName="/xl/charts/chart256.xml" ContentType="application/vnd.openxmlformats-officedocument.drawingml.chart+xml"/>
  <Override PartName="/xl/charts/chart267.xml" ContentType="application/vnd.openxmlformats-officedocument.drawingml.chart+xml"/>
  <Override PartName="/xl/charts/chart15.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111.xml" ContentType="application/vnd.openxmlformats-officedocument.drawingml.chart+xml"/>
  <Override PartName="/xl/charts/chart245.xml" ContentType="application/vnd.openxmlformats-officedocument.drawingml.chart+xml"/>
  <Override PartName="/xl/charts/chart292.xml" ContentType="application/vnd.openxmlformats-officedocument.drawingml.chart+xml"/>
  <Override PartName="/xl/charts/chart8.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charts/chart234.xml" ContentType="application/vnd.openxmlformats-officedocument.drawingml.chart+xml"/>
  <Override PartName="/xl/charts/chart281.xml" ContentType="application/vnd.openxmlformats-officedocument.drawingml.chart+xml"/>
  <Override PartName="/xl/charts/chart368.xml" ContentType="application/vnd.openxmlformats-officedocument.drawingml.chart+xml"/>
  <Override PartName="/xl/charts/chart379.xml" ContentType="application/vnd.openxmlformats-officedocument.drawingml.chart+xml"/>
  <Override PartName="/xl/charts/chart223.xml" ContentType="application/vnd.openxmlformats-officedocument.drawingml.chart+xml"/>
  <Override PartName="/xl/charts/chart270.xml" ContentType="application/vnd.openxmlformats-officedocument.drawingml.chart+xml"/>
  <Override PartName="/xl/charts/chart357.xml" ContentType="application/vnd.openxmlformats-officedocument.drawingml.chart+xml"/>
  <Override PartName="/xl/charts/chart149.xml" ContentType="application/vnd.openxmlformats-officedocument.drawingml.chart+xml"/>
  <Override PartName="/xl/charts/chart196.xml" ContentType="application/vnd.openxmlformats-officedocument.drawingml.chart+xml"/>
  <Override PartName="/xl/charts/chart201.xml" ContentType="application/vnd.openxmlformats-officedocument.drawingml.chart+xml"/>
  <Override PartName="/xl/charts/chart212.xml" ContentType="application/vnd.openxmlformats-officedocument.drawingml.chart+xml"/>
  <Override PartName="/xl/charts/chart346.xml" ContentType="application/vnd.openxmlformats-officedocument.drawingml.chart+xml"/>
  <Override PartName="/xl/charts/chart393.xml" ContentType="application/vnd.openxmlformats-officedocument.drawingml.chart+xml"/>
  <Override PartName="/xl/worksheets/sheet7.xml" ContentType="application/vnd.openxmlformats-officedocument.spreadsheetml.worksheet+xml"/>
  <Override PartName="/xl/charts/chart78.xml" ContentType="application/vnd.openxmlformats-officedocument.drawingml.chart+xml"/>
  <Override PartName="/xl/charts/chart89.xml" ContentType="application/vnd.openxmlformats-officedocument.drawingml.chart+xml"/>
  <Override PartName="/xl/charts/chart138.xml" ContentType="application/vnd.openxmlformats-officedocument.drawingml.chart+xml"/>
  <Override PartName="/xl/charts/chart185.xml" ContentType="application/vnd.openxmlformats-officedocument.drawingml.chart+xml"/>
  <Override PartName="/xl/charts/chart324.xml" ContentType="application/vnd.openxmlformats-officedocument.drawingml.chart+xml"/>
  <Override PartName="/xl/charts/chart335.xml" ContentType="application/vnd.openxmlformats-officedocument.drawingml.chart+xml"/>
  <Override PartName="/xl/charts/chart371.xml" ContentType="application/vnd.openxmlformats-officedocument.drawingml.chart+xml"/>
  <Override PartName="/xl/charts/chart382.xml" ContentType="application/vnd.openxmlformats-officedocument.drawingml.chart+xml"/>
  <Override PartName="/xl/charts/chart67.xml" ContentType="application/vnd.openxmlformats-officedocument.drawingml.chart+xml"/>
  <Override PartName="/xl/charts/chart116.xml" ContentType="application/vnd.openxmlformats-officedocument.drawingml.chart+xml"/>
  <Override PartName="/xl/charts/chart127.xml" ContentType="application/vnd.openxmlformats-officedocument.drawingml.chart+xml"/>
  <Override PartName="/xl/charts/chart163.xml" ContentType="application/vnd.openxmlformats-officedocument.drawingml.chart+xml"/>
  <Override PartName="/xl/charts/chart174.xml" ContentType="application/vnd.openxmlformats-officedocument.drawingml.chart+xml"/>
  <Override PartName="/xl/charts/chart313.xml" ContentType="application/vnd.openxmlformats-officedocument.drawingml.chart+xml"/>
  <Override PartName="/xl/charts/chart360.xml" ContentType="application/vnd.openxmlformats-officedocument.drawingml.chart+xml"/>
  <Override PartName="/xl/charts/chart56.xml" ContentType="application/vnd.openxmlformats-officedocument.drawingml.chart+xml"/>
  <Override PartName="/xl/charts/chart105.xml" ContentType="application/vnd.openxmlformats-officedocument.drawingml.chart+xml"/>
  <Override PartName="/xl/charts/chart152.xml" ContentType="application/vnd.openxmlformats-officedocument.drawingml.chart+xml"/>
  <Override PartName="/xl/charts/chart297.xml" ContentType="application/vnd.openxmlformats-officedocument.drawingml.chart+xml"/>
  <Override PartName="/xl/charts/chart302.xml" ContentType="application/vnd.openxmlformats-officedocument.drawingml.chart+xml"/>
  <Override PartName="/xl/externalLinks/externalLink1.xml" ContentType="application/vnd.openxmlformats-officedocument.spreadsheetml.externalLink+xml"/>
  <Override PartName="/xl/charts/chart34.xml" ContentType="application/vnd.openxmlformats-officedocument.drawingml.chart+xml"/>
  <Override PartName="/xl/charts/chart45.xml" ContentType="application/vnd.openxmlformats-officedocument.drawingml.chart+xml"/>
  <Override PartName="/xl/charts/chart81.xml" ContentType="application/vnd.openxmlformats-officedocument.drawingml.chart+xml"/>
  <Override PartName="/xl/charts/chart92.xml" ContentType="application/vnd.openxmlformats-officedocument.drawingml.chart+xml"/>
  <Override PartName="/xl/charts/chart141.xml" ContentType="application/vnd.openxmlformats-officedocument.drawingml.chart+xml"/>
  <Override PartName="/xl/charts/chart228.xml" ContentType="application/vnd.openxmlformats-officedocument.drawingml.chart+xml"/>
  <Override PartName="/xl/charts/chart239.xml" ContentType="application/vnd.openxmlformats-officedocument.drawingml.chart+xml"/>
  <Override PartName="/xl/charts/chart275.xml" ContentType="application/vnd.openxmlformats-officedocument.drawingml.chart+xml"/>
  <Override PartName="/xl/charts/chart286.xml" ContentType="application/vnd.openxmlformats-officedocument.drawingml.chart+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charts/chart217.xml" ContentType="application/vnd.openxmlformats-officedocument.drawingml.chart+xml"/>
  <Override PartName="/xl/charts/chart264.xml" ContentType="application/vnd.openxmlformats-officedocument.drawingml.chart+xml"/>
  <Override PartName="/xl/charts/chart12.xml" ContentType="application/vnd.openxmlformats-officedocument.drawingml.chart+xml"/>
  <Override PartName="/xl/charts/chart206.xml" ContentType="application/vnd.openxmlformats-officedocument.drawingml.chart+xml"/>
  <Override PartName="/xl/charts/chart253.xml" ContentType="application/vnd.openxmlformats-officedocument.drawingml.chart+xml"/>
  <Override PartName="/xl/charts/chart387.xml" ContentType="application/vnd.openxmlformats-officedocument.drawingml.chart+xml"/>
  <Override PartName="/xl/charts/chart398.xml" ContentType="application/vnd.openxmlformats-officedocument.drawingml.chart+xml"/>
  <Default Extension="bin" ContentType="application/vnd.openxmlformats-officedocument.spreadsheetml.printerSettings"/>
  <Override PartName="/xl/charts/chart179.xml" ContentType="application/vnd.openxmlformats-officedocument.drawingml.chart+xml"/>
  <Override PartName="/xl/charts/chart231.xml" ContentType="application/vnd.openxmlformats-officedocument.drawingml.chart+xml"/>
  <Override PartName="/xl/charts/chart242.xml" ContentType="application/vnd.openxmlformats-officedocument.drawingml.chart+xml"/>
  <Override PartName="/xl/charts/chart329.xml" ContentType="application/vnd.openxmlformats-officedocument.drawingml.chart+xml"/>
  <Override PartName="/xl/charts/chart376.xml" ContentType="application/vnd.openxmlformats-officedocument.drawingml.chart+xml"/>
  <Override PartName="/xl/charts/chart5.xml" ContentType="application/vnd.openxmlformats-officedocument.drawingml.chart+xml"/>
  <Override PartName="/xl/charts/chart168.xml" ContentType="application/vnd.openxmlformats-officedocument.drawingml.chart+xml"/>
  <Override PartName="/xl/charts/chart220.xml" ContentType="application/vnd.openxmlformats-officedocument.drawingml.chart+xml"/>
  <Override PartName="/xl/charts/chart318.xml" ContentType="application/vnd.openxmlformats-officedocument.drawingml.chart+xml"/>
  <Override PartName="/xl/charts/chart365.xml" ContentType="application/vnd.openxmlformats-officedocument.drawingml.chart+xml"/>
  <Override PartName="/xl/charts/chart97.xml" ContentType="application/vnd.openxmlformats-officedocument.drawingml.chart+xml"/>
  <Override PartName="/xl/charts/chart157.xml" ContentType="application/vnd.openxmlformats-officedocument.drawingml.chart+xml"/>
  <Override PartName="/xl/charts/chart307.xml" ContentType="application/vnd.openxmlformats-officedocument.drawingml.chart+xml"/>
  <Override PartName="/xl/charts/chart343.xml" ContentType="application/vnd.openxmlformats-officedocument.drawingml.chart+xml"/>
  <Override PartName="/xl/charts/chart354.xml" ContentType="application/vnd.openxmlformats-officedocument.drawingml.chart+xml"/>
  <Override PartName="/xl/charts/chart390.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charts/chart39.xml" ContentType="application/vnd.openxmlformats-officedocument.drawingml.chart+xml"/>
  <Override PartName="/xl/charts/chart86.xml" ContentType="application/vnd.openxmlformats-officedocument.drawingml.chart+xml"/>
  <Override PartName="/xl/charts/chart135.xml" ContentType="application/vnd.openxmlformats-officedocument.drawingml.chart+xml"/>
  <Override PartName="/xl/charts/chart146.xml" ContentType="application/vnd.openxmlformats-officedocument.drawingml.chart+xml"/>
  <Override PartName="/xl/charts/chart182.xml" ContentType="application/vnd.openxmlformats-officedocument.drawingml.chart+xml"/>
  <Override PartName="/xl/charts/chart193.xml" ContentType="application/vnd.openxmlformats-officedocument.drawingml.chart+xml"/>
  <Override PartName="/xl/charts/chart332.xml" ContentType="application/vnd.openxmlformats-officedocument.drawingml.chart+xml"/>
  <Override PartName="/xl/charts/chart28.xml" ContentType="application/vnd.openxmlformats-officedocument.drawingml.chart+xml"/>
  <Override PartName="/xl/charts/chart75.xml" ContentType="application/vnd.openxmlformats-officedocument.drawingml.chart+xml"/>
  <Override PartName="/xl/charts/chart124.xml" ContentType="application/vnd.openxmlformats-officedocument.drawingml.chart+xml"/>
  <Override PartName="/xl/charts/chart171.xml" ContentType="application/vnd.openxmlformats-officedocument.drawingml.chart+xml"/>
  <Override PartName="/xl/charts/chart269.xml" ContentType="application/vnd.openxmlformats-officedocument.drawingml.chart+xml"/>
  <Override PartName="/xl/charts/chart321.xml" ContentType="application/vnd.openxmlformats-officedocument.drawingml.chart+xml"/>
  <Override PartName="/xl/charts/chart17.xml" ContentType="application/vnd.openxmlformats-officedocument.drawingml.chart+xml"/>
  <Override PartName="/xl/charts/chart53.xml" ContentType="application/vnd.openxmlformats-officedocument.drawingml.chart+xml"/>
  <Override PartName="/xl/charts/chart64.xml" ContentType="application/vnd.openxmlformats-officedocument.drawingml.chart+xml"/>
  <Override PartName="/xl/charts/chart113.xml" ContentType="application/vnd.openxmlformats-officedocument.drawingml.chart+xml"/>
  <Override PartName="/xl/charts/chart160.xml" ContentType="application/vnd.openxmlformats-officedocument.drawingml.chart+xml"/>
  <Override PartName="/xl/charts/chart247.xml" ContentType="application/vnd.openxmlformats-officedocument.drawingml.chart+xml"/>
  <Override PartName="/xl/charts/chart258.xml" ContentType="application/vnd.openxmlformats-officedocument.drawingml.chart+xml"/>
  <Override PartName="/xl/charts/chart294.xml" ContentType="application/vnd.openxmlformats-officedocument.drawingml.chart+xml"/>
  <Override PartName="/xl/charts/chart310.xml" ContentType="application/vnd.openxmlformats-officedocument.drawingml.chart+xml"/>
  <Override PartName="/xl/charts/chart42.xml" ContentType="application/vnd.openxmlformats-officedocument.drawingml.chart+xml"/>
  <Override PartName="/xl/charts/chart102.xml" ContentType="application/vnd.openxmlformats-officedocument.drawingml.chart+xml"/>
  <Override PartName="/xl/charts/chart236.xml" ContentType="application/vnd.openxmlformats-officedocument.drawingml.chart+xml"/>
  <Override PartName="/xl/charts/chart283.xml" ContentType="application/vnd.openxmlformats-officedocument.drawingml.chart+xml"/>
  <Override PartName="/xl/charts/chart31.xml" ContentType="application/vnd.openxmlformats-officedocument.drawingml.chart+xml"/>
  <Override PartName="/xl/charts/chart225.xml" ContentType="application/vnd.openxmlformats-officedocument.drawingml.chart+xml"/>
  <Override PartName="/xl/charts/chart272.xml" ContentType="application/vnd.openxmlformats-officedocument.drawingml.chart+xml"/>
  <Override PartName="/xl/charts/chart359.xml" ContentType="application/vnd.openxmlformats-officedocument.drawingml.chart+xml"/>
  <Override PartName="/docProps/core.xml" ContentType="application/vnd.openxmlformats-package.core-properties+xml"/>
  <Override PartName="/xl/charts/chart20.xml" ContentType="application/vnd.openxmlformats-officedocument.drawingml.chart+xml"/>
  <Override PartName="/xl/charts/chart198.xml" ContentType="application/vnd.openxmlformats-officedocument.drawingml.chart+xml"/>
  <Override PartName="/xl/charts/chart203.xml" ContentType="application/vnd.openxmlformats-officedocument.drawingml.chart+xml"/>
  <Override PartName="/xl/charts/chart214.xml" ContentType="application/vnd.openxmlformats-officedocument.drawingml.chart+xml"/>
  <Override PartName="/xl/charts/chart250.xml" ContentType="application/vnd.openxmlformats-officedocument.drawingml.chart+xml"/>
  <Override PartName="/xl/charts/chart261.xml" ContentType="application/vnd.openxmlformats-officedocument.drawingml.chart+xml"/>
  <Override PartName="/xl/charts/chart348.xml" ContentType="application/vnd.openxmlformats-officedocument.drawingml.chart+xml"/>
  <Override PartName="/xl/charts/chart395.xml" ContentType="application/vnd.openxmlformats-officedocument.drawingml.chart+xml"/>
  <Override PartName="/xl/worksheets/sheet9.xml" ContentType="application/vnd.openxmlformats-officedocument.spreadsheetml.worksheet+xml"/>
  <Override PartName="/xl/theme/theme1.xml" ContentType="application/vnd.openxmlformats-officedocument.theme+xml"/>
  <Override PartName="/xl/charts/chart187.xml" ContentType="application/vnd.openxmlformats-officedocument.drawingml.chart+xml"/>
  <Override PartName="/xl/charts/chart337.xml" ContentType="application/vnd.openxmlformats-officedocument.drawingml.chart+xml"/>
  <Override PartName="/xl/charts/chart384.xml" ContentType="application/vnd.openxmlformats-officedocument.drawingml.chart+xml"/>
  <Override PartName="/xl/charts/chart2.xml" ContentType="application/vnd.openxmlformats-officedocument.drawingml.chart+xml"/>
  <Override PartName="/xl/charts/chart69.xml" ContentType="application/vnd.openxmlformats-officedocument.drawingml.chart+xml"/>
  <Override PartName="/xl/charts/chart118.xml" ContentType="application/vnd.openxmlformats-officedocument.drawingml.chart+xml"/>
  <Override PartName="/xl/charts/chart129.xml" ContentType="application/vnd.openxmlformats-officedocument.drawingml.chart+xml"/>
  <Override PartName="/xl/charts/chart165.xml" ContentType="application/vnd.openxmlformats-officedocument.drawingml.chart+xml"/>
  <Override PartName="/xl/charts/chart176.xml" ContentType="application/vnd.openxmlformats-officedocument.drawingml.chart+xml"/>
  <Override PartName="/xl/charts/chart315.xml" ContentType="application/vnd.openxmlformats-officedocument.drawingml.chart+xml"/>
  <Override PartName="/xl/charts/chart326.xml" ContentType="application/vnd.openxmlformats-officedocument.drawingml.chart+xml"/>
  <Override PartName="/xl/charts/chart362.xml" ContentType="application/vnd.openxmlformats-officedocument.drawingml.chart+xml"/>
  <Override PartName="/xl/charts/chart373.xml" ContentType="application/vnd.openxmlformats-officedocument.drawingml.chart+xml"/>
  <Default Extension="rels" ContentType="application/vnd.openxmlformats-package.relationships+xml"/>
  <Override PartName="/xl/charts/chart58.xml" ContentType="application/vnd.openxmlformats-officedocument.drawingml.chart+xml"/>
  <Override PartName="/xl/charts/chart107.xml" ContentType="application/vnd.openxmlformats-officedocument.drawingml.chart+xml"/>
  <Override PartName="/xl/charts/chart154.xml" ContentType="application/vnd.openxmlformats-officedocument.drawingml.chart+xml"/>
  <Override PartName="/xl/charts/chart299.xml" ContentType="application/vnd.openxmlformats-officedocument.drawingml.chart+xml"/>
  <Override PartName="/xl/charts/chart304.xml" ContentType="application/vnd.openxmlformats-officedocument.drawingml.chart+xml"/>
  <Override PartName="/xl/charts/chart351.xml" ContentType="application/vnd.openxmlformats-officedocument.drawingml.chart+xml"/>
  <Override PartName="/xl/externalLinks/externalLink3.xml" ContentType="application/vnd.openxmlformats-officedocument.spreadsheetml.externalLink+xml"/>
  <Override PartName="/xl/charts/chart36.xml" ContentType="application/vnd.openxmlformats-officedocument.drawingml.chart+xml"/>
  <Override PartName="/xl/charts/chart47.xml" ContentType="application/vnd.openxmlformats-officedocument.drawingml.chart+xml"/>
  <Override PartName="/xl/charts/chart83.xml" ContentType="application/vnd.openxmlformats-officedocument.drawingml.chart+xml"/>
  <Override PartName="/xl/charts/chart94.xml" ContentType="application/vnd.openxmlformats-officedocument.drawingml.chart+xml"/>
  <Override PartName="/xl/charts/chart143.xml" ContentType="application/vnd.openxmlformats-officedocument.drawingml.chart+xml"/>
  <Override PartName="/xl/charts/chart190.xml" ContentType="application/vnd.openxmlformats-officedocument.drawingml.chart+xml"/>
  <Override PartName="/xl/charts/chart277.xml" ContentType="application/vnd.openxmlformats-officedocument.drawingml.chart+xml"/>
  <Override PartName="/xl/charts/chart288.xml" ContentType="application/vnd.openxmlformats-officedocument.drawingml.chart+xml"/>
  <Override PartName="/xl/charts/chart340.xml" ContentType="application/vnd.openxmlformats-officedocument.drawingml.chart+xml"/>
  <Override PartName="/xl/worksheets/sheet1.xml" ContentType="application/vnd.openxmlformats-officedocument.spreadsheetml.worksheet+xml"/>
  <Override PartName="/xl/charts/chart25.xml" ContentType="application/vnd.openxmlformats-officedocument.drawingml.chart+xml"/>
  <Override PartName="/xl/charts/chart72.xml" ContentType="application/vnd.openxmlformats-officedocument.drawingml.chart+xml"/>
  <Override PartName="/xl/charts/chart132.xml" ContentType="application/vnd.openxmlformats-officedocument.drawingml.chart+xml"/>
  <Override PartName="/xl/charts/chart219.xml" ContentType="application/vnd.openxmlformats-officedocument.drawingml.chart+xml"/>
  <Override PartName="/xl/charts/chart266.xml" ContentType="application/vnd.openxmlformats-officedocument.drawingml.chart+xml"/>
  <Override PartName="/xl/charts/chart14.xml" ContentType="application/vnd.openxmlformats-officedocument.drawingml.chart+xml"/>
  <Override PartName="/xl/charts/chart61.xml" ContentType="application/vnd.openxmlformats-officedocument.drawingml.chart+xml"/>
  <Override PartName="/xl/charts/chart110.xml" ContentType="application/vnd.openxmlformats-officedocument.drawingml.chart+xml"/>
  <Override PartName="/xl/charts/chart121.xml" ContentType="application/vnd.openxmlformats-officedocument.drawingml.chart+xml"/>
  <Override PartName="/xl/charts/chart208.xml" ContentType="application/vnd.openxmlformats-officedocument.drawingml.chart+xml"/>
  <Override PartName="/xl/charts/chart255.xml" ContentType="application/vnd.openxmlformats-officedocument.drawingml.chart+xml"/>
  <Override PartName="/xl/charts/chart389.xml" ContentType="application/vnd.openxmlformats-officedocument.drawingml.chart+xml"/>
  <Override PartName="/xl/charts/chart50.xml" ContentType="application/vnd.openxmlformats-officedocument.drawingml.chart+xml"/>
  <Override PartName="/xl/charts/chart233.xml" ContentType="application/vnd.openxmlformats-officedocument.drawingml.chart+xml"/>
  <Override PartName="/xl/charts/chart244.xml" ContentType="application/vnd.openxmlformats-officedocument.drawingml.chart+xml"/>
  <Override PartName="/xl/charts/chart280.xml" ContentType="application/vnd.openxmlformats-officedocument.drawingml.chart+xml"/>
  <Override PartName="/xl/charts/chart291.xml" ContentType="application/vnd.openxmlformats-officedocument.drawingml.chart+xml"/>
  <Override PartName="/xl/charts/chart378.xml" ContentType="application/vnd.openxmlformats-officedocument.drawingml.chart+xml"/>
  <Override PartName="/xl/charts/chart7.xml" ContentType="application/vnd.openxmlformats-officedocument.drawingml.chart+xml"/>
  <Override PartName="/xl/charts/chart222.xml" ContentType="application/vnd.openxmlformats-officedocument.drawingml.chart+xml"/>
  <Override PartName="/xl/charts/chart367.xml" ContentType="application/vnd.openxmlformats-officedocument.drawingml.chart+xml"/>
  <Override PartName="/xl/charts/chart99.xml" ContentType="application/vnd.openxmlformats-officedocument.drawingml.chart+xml"/>
  <Override PartName="/xl/charts/chart159.xml" ContentType="application/vnd.openxmlformats-officedocument.drawingml.chart+xml"/>
  <Override PartName="/xl/charts/chart211.xml" ContentType="application/vnd.openxmlformats-officedocument.drawingml.chart+xml"/>
  <Override PartName="/xl/charts/chart309.xml" ContentType="application/vnd.openxmlformats-officedocument.drawingml.chart+xml"/>
  <Override PartName="/xl/charts/chart345.xml" ContentType="application/vnd.openxmlformats-officedocument.drawingml.chart+xml"/>
  <Override PartName="/xl/charts/chart356.xml" ContentType="application/vnd.openxmlformats-officedocument.drawingml.chart+xml"/>
  <Override PartName="/xl/charts/chart392.xml" ContentType="application/vnd.openxmlformats-officedocument.drawingml.chart+xml"/>
  <Override PartName="/xl/worksheets/sheet6.xml" ContentType="application/vnd.openxmlformats-officedocument.spreadsheetml.worksheet+xml"/>
  <Override PartName="/xl/charts/chart88.xml" ContentType="application/vnd.openxmlformats-officedocument.drawingml.chart+xml"/>
  <Override PartName="/xl/charts/chart137.xml" ContentType="application/vnd.openxmlformats-officedocument.drawingml.chart+xml"/>
  <Override PartName="/xl/charts/chart148.xml" ContentType="application/vnd.openxmlformats-officedocument.drawingml.chart+xml"/>
  <Override PartName="/xl/charts/chart184.xml" ContentType="application/vnd.openxmlformats-officedocument.drawingml.chart+xml"/>
  <Override PartName="/xl/charts/chart195.xml" ContentType="application/vnd.openxmlformats-officedocument.drawingml.chart+xml"/>
  <Override PartName="/xl/charts/chart200.xml" ContentType="application/vnd.openxmlformats-officedocument.drawingml.chart+xml"/>
  <Override PartName="/xl/charts/chart334.xml" ContentType="application/vnd.openxmlformats-officedocument.drawingml.chart+xml"/>
  <Override PartName="/xl/charts/chart381.xml" ContentType="application/vnd.openxmlformats-officedocument.drawingml.chart+xml"/>
  <Override PartName="/xl/charts/chart77.xml" ContentType="application/vnd.openxmlformats-officedocument.drawingml.chart+xml"/>
  <Override PartName="/xl/charts/chart126.xml" ContentType="application/vnd.openxmlformats-officedocument.drawingml.chart+xml"/>
  <Override PartName="/xl/charts/chart173.xml" ContentType="application/vnd.openxmlformats-officedocument.drawingml.chart+xml"/>
  <Override PartName="/xl/charts/chart323.xml" ContentType="application/vnd.openxmlformats-officedocument.drawingml.chart+xml"/>
  <Override PartName="/xl/charts/chart370.xml" ContentType="application/vnd.openxmlformats-officedocument.drawingml.chart+xml"/>
  <Override PartName="/xl/charts/chart19.xml" ContentType="application/vnd.openxmlformats-officedocument.drawingml.chart+xml"/>
  <Override PartName="/xl/charts/chart55.xml" ContentType="application/vnd.openxmlformats-officedocument.drawingml.chart+xml"/>
  <Override PartName="/xl/charts/chart66.xml" ContentType="application/vnd.openxmlformats-officedocument.drawingml.chart+xml"/>
  <Override PartName="/xl/charts/chart115.xml" ContentType="application/vnd.openxmlformats-officedocument.drawingml.chart+xml"/>
  <Override PartName="/xl/charts/chart162.xml" ContentType="application/vnd.openxmlformats-officedocument.drawingml.chart+xml"/>
  <Override PartName="/xl/charts/chart249.xml" ContentType="application/vnd.openxmlformats-officedocument.drawingml.chart+xml"/>
  <Override PartName="/xl/charts/chart296.xml" ContentType="application/vnd.openxmlformats-officedocument.drawingml.chart+xml"/>
  <Override PartName="/xl/charts/chart301.xml" ContentType="application/vnd.openxmlformats-officedocument.drawingml.chart+xml"/>
  <Override PartName="/xl/charts/chart312.xml" ContentType="application/vnd.openxmlformats-officedocument.drawingml.chart+xml"/>
  <Override PartName="/xl/charts/chart44.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charts/chart238.xml" ContentType="application/vnd.openxmlformats-officedocument.drawingml.chart+xml"/>
  <Override PartName="/xl/charts/chart285.xml" ContentType="application/vnd.openxmlformats-officedocument.drawingml.chart+xml"/>
  <Override PartName="/xl/charts/chart33.xml" ContentType="application/vnd.openxmlformats-officedocument.drawingml.chart+xml"/>
  <Override PartName="/xl/charts/chart80.xml" ContentType="application/vnd.openxmlformats-officedocument.drawingml.chart+xml"/>
  <Override PartName="/xl/charts/chart227.xml" ContentType="application/vnd.openxmlformats-officedocument.drawingml.chart+xml"/>
  <Override PartName="/xl/charts/chart274.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205.xml" ContentType="application/vnd.openxmlformats-officedocument.drawingml.chart+xml"/>
  <Override PartName="/xl/charts/chart216.xml" ContentType="application/vnd.openxmlformats-officedocument.drawingml.chart+xml"/>
  <Override PartName="/xl/charts/chart252.xml" ContentType="application/vnd.openxmlformats-officedocument.drawingml.chart+xml"/>
  <Override PartName="/xl/charts/chart263.xml" ContentType="application/vnd.openxmlformats-officedocument.drawingml.chart+xml"/>
  <Override PartName="/xl/charts/chart397.xml" ContentType="application/vnd.openxmlformats-officedocument.drawingml.chart+xml"/>
  <Override PartName="/xl/charts/chart241.xml" ContentType="application/vnd.openxmlformats-officedocument.drawingml.chart+xml"/>
  <Override PartName="/xl/charts/chart339.xml" ContentType="application/vnd.openxmlformats-officedocument.drawingml.chart+xml"/>
  <Override PartName="/xl/charts/chart386.xml" ContentType="application/vnd.openxmlformats-officedocument.drawingml.chart+xml"/>
  <Override PartName="/xl/charts/chart178.xml" ContentType="application/vnd.openxmlformats-officedocument.drawingml.chart+xml"/>
  <Override PartName="/xl/charts/chart317.xml" ContentType="application/vnd.openxmlformats-officedocument.drawingml.chart+xml"/>
  <Override PartName="/xl/charts/chart364.xml" ContentType="application/vnd.openxmlformats-officedocument.drawingml.chart+xml"/>
  <Override PartName="/xl/charts/chart109.xml" ContentType="application/vnd.openxmlformats-officedocument.drawingml.chart+xml"/>
  <Override PartName="/xl/charts/chart156.xml" ContentType="application/vnd.openxmlformats-officedocument.drawingml.chart+xml"/>
  <Override PartName="/xl/charts/chart49.xml" ContentType="application/vnd.openxmlformats-officedocument.drawingml.chart+xml"/>
  <Override PartName="/xl/charts/chart96.xml" ContentType="application/vnd.openxmlformats-officedocument.drawingml.chart+xml"/>
  <Override PartName="/xl/drawings/drawing2.xml" ContentType="application/vnd.openxmlformats-officedocument.drawing+xml"/>
  <Override PartName="/xl/charts/chart279.xml" ContentType="application/vnd.openxmlformats-officedocument.drawingml.chart+xml"/>
  <Override PartName="/xl/charts/chart342.xml" ContentType="application/vnd.openxmlformats-officedocument.drawingml.chart+xml"/>
  <Override PartName="/xl/worksheets/sheet3.xml" ContentType="application/vnd.openxmlformats-officedocument.spreadsheetml.worksheet+xml"/>
  <Override PartName="/xl/charts/chart27.xml" ContentType="application/vnd.openxmlformats-officedocument.drawingml.chart+xml"/>
  <Override PartName="/xl/charts/chart74.xml" ContentType="application/vnd.openxmlformats-officedocument.drawingml.chart+xml"/>
  <Override PartName="/xl/charts/chart134.xml" ContentType="application/vnd.openxmlformats-officedocument.drawingml.chart+xml"/>
  <Override PartName="/xl/charts/chart181.xml" ContentType="application/vnd.openxmlformats-officedocument.drawingml.chart+xml"/>
  <Override PartName="/xl/charts/chart320.xml" ContentType="application/vnd.openxmlformats-officedocument.drawingml.chart+xml"/>
  <Override PartName="/xl/charts/chart112.xml" ContentType="application/vnd.openxmlformats-officedocument.drawingml.chart+xml"/>
  <Override PartName="/xl/charts/chart257.xml" ContentType="application/vnd.openxmlformats-officedocument.drawingml.chart+xml"/>
  <Override PartName="/xl/charts/chart52.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showInkAnnotation="0" autoCompressPictures="0"/>
  <bookViews>
    <workbookView xWindow="0" yWindow="0" windowWidth="19440" windowHeight="12240" tabRatio="410"/>
  </bookViews>
  <sheets>
    <sheet name="Contents" sheetId="6" r:id="rId1"/>
    <sheet name="Table 1 - Headline stats" sheetId="11" r:id="rId2"/>
    <sheet name="Table 2 - Laying months" sheetId="2" r:id="rId3"/>
    <sheet name="Table 3 - Clutch sizes" sheetId="3" r:id="rId4"/>
    <sheet name="Table 4 - Egg sizes" sheetId="4" r:id="rId5"/>
    <sheet name="Table 5 - References" sheetId="5" r:id="rId6"/>
    <sheet name="Table 6 - Acknowledgements" sheetId="7" r:id="rId7"/>
    <sheet name="Table 7 - Unlikely breeders" sheetId="8" r:id="rId8"/>
    <sheet name="Table 8 - Expected breeders" sheetId="9" r:id="rId9"/>
    <sheet name="Table 9 - Confirmed but no data" sheetId="10" r:id="rId10"/>
  </sheets>
  <externalReferences>
    <externalReference r:id="rId11"/>
    <externalReference r:id="rId12"/>
    <externalReference r:id="rId13"/>
    <externalReference r:id="rId14"/>
  </externalReferences>
  <calcPr calcId="124519" concurrentCalc="0"/>
</workbook>
</file>

<file path=xl/calcChain.xml><?xml version="1.0" encoding="utf-8"?>
<calcChain xmlns="http://schemas.openxmlformats.org/spreadsheetml/2006/main">
  <c r="O1589" i="2"/>
  <c r="N1589"/>
  <c r="O798"/>
  <c r="N1034"/>
  <c r="O1034"/>
  <c r="N1204"/>
  <c r="O1204"/>
  <c r="N798"/>
  <c r="N1560"/>
  <c r="O1560"/>
  <c r="N668"/>
  <c r="O668"/>
  <c r="N694"/>
  <c r="O694"/>
  <c r="N1136"/>
  <c r="O1136"/>
  <c r="N621"/>
  <c r="O621"/>
  <c r="N503"/>
  <c r="O503"/>
  <c r="N698"/>
  <c r="O698"/>
  <c r="N754"/>
  <c r="O754"/>
  <c r="N940"/>
  <c r="O940"/>
  <c r="N959"/>
  <c r="O959"/>
  <c r="N1192"/>
  <c r="O1192"/>
  <c r="N1207"/>
  <c r="O1207"/>
  <c r="N1247"/>
  <c r="O1247"/>
  <c r="N905"/>
  <c r="O905"/>
  <c r="N912"/>
  <c r="O912"/>
  <c r="N921"/>
  <c r="O921"/>
  <c r="N1516"/>
  <c r="O1516"/>
  <c r="N704"/>
  <c r="O704"/>
  <c r="N918"/>
  <c r="O918"/>
  <c r="N930"/>
  <c r="O930"/>
  <c r="N392"/>
  <c r="O392"/>
  <c r="N1082"/>
  <c r="O1082"/>
  <c r="N1579"/>
  <c r="O1579"/>
  <c r="N1369"/>
  <c r="O1369"/>
  <c r="N1567"/>
  <c r="O1567"/>
  <c r="N1145"/>
  <c r="O1145"/>
  <c r="N1725"/>
  <c r="O1725"/>
  <c r="N1311"/>
  <c r="O1311"/>
  <c r="N1709"/>
  <c r="O1709"/>
  <c r="N1715"/>
  <c r="O1715"/>
  <c r="N1290"/>
  <c r="O1290"/>
  <c r="N1253"/>
  <c r="O1253"/>
  <c r="N1502"/>
  <c r="O1502"/>
  <c r="N716"/>
  <c r="O716"/>
  <c r="N713"/>
  <c r="O713"/>
  <c r="N725"/>
  <c r="O725"/>
  <c r="N701"/>
  <c r="O701"/>
  <c r="N1241"/>
  <c r="O1241"/>
  <c r="N1576"/>
  <c r="O1576"/>
  <c r="N1572"/>
  <c r="O1572"/>
  <c r="N1346"/>
  <c r="O1346"/>
  <c r="N1333"/>
  <c r="O1333"/>
  <c r="N133"/>
  <c r="O133"/>
  <c r="N130"/>
  <c r="O130"/>
  <c r="N405"/>
  <c r="O405"/>
  <c r="N915"/>
  <c r="O915"/>
  <c r="N11"/>
  <c r="O11"/>
  <c r="N836"/>
  <c r="O836"/>
  <c r="N839"/>
  <c r="O839"/>
  <c r="N995"/>
  <c r="O995"/>
  <c r="N998"/>
  <c r="O998"/>
  <c r="N1001"/>
  <c r="O1001"/>
  <c r="N741"/>
  <c r="O741"/>
  <c r="N882"/>
  <c r="O882"/>
  <c r="N1299"/>
  <c r="O1299"/>
  <c r="N1656"/>
  <c r="O1656"/>
  <c r="N1624"/>
  <c r="O1624"/>
  <c r="N1180"/>
  <c r="O1180"/>
  <c r="N1481"/>
  <c r="O1481"/>
  <c r="N1554"/>
  <c r="O1554"/>
  <c r="N1551"/>
  <c r="O1551"/>
  <c r="N178"/>
  <c r="O178"/>
  <c r="N814"/>
  <c r="O814"/>
  <c r="N1075"/>
  <c r="O1075"/>
  <c r="N1094"/>
  <c r="O1094"/>
  <c r="N1219"/>
  <c r="O1219"/>
  <c r="N1380"/>
  <c r="O1380"/>
  <c r="N1399"/>
  <c r="O1399"/>
  <c r="N1421"/>
  <c r="O1421"/>
  <c r="N1531"/>
  <c r="O1531"/>
  <c r="N1537"/>
  <c r="O1537"/>
  <c r="N1259"/>
  <c r="O1259"/>
  <c r="N1101"/>
  <c r="O1101"/>
  <c r="N1647"/>
  <c r="O1647"/>
  <c r="N1650"/>
  <c r="O1650"/>
  <c r="N1644"/>
  <c r="O1644"/>
  <c r="N1653"/>
  <c r="O1653"/>
  <c r="N1610"/>
  <c r="O1610"/>
  <c r="N1598"/>
  <c r="O1598"/>
  <c r="N1699"/>
  <c r="O1699"/>
  <c r="N1602"/>
  <c r="O1602"/>
  <c r="N1314"/>
  <c r="O1314"/>
  <c r="N972"/>
  <c r="O972"/>
  <c r="N895"/>
  <c r="O895"/>
  <c r="O1738"/>
  <c r="N1737"/>
  <c r="O877"/>
  <c r="O1437"/>
  <c r="N1437"/>
  <c r="O1668"/>
  <c r="N1668"/>
  <c r="E622" i="3"/>
  <c r="E478"/>
  <c r="E302"/>
  <c r="E368"/>
  <c r="E412"/>
  <c r="E450"/>
  <c r="E734"/>
  <c r="E760"/>
  <c r="E540"/>
  <c r="E544"/>
  <c r="E548"/>
  <c r="E550"/>
  <c r="E556"/>
  <c r="E418"/>
  <c r="E928"/>
  <c r="E232"/>
  <c r="E652"/>
  <c r="E240"/>
  <c r="E1061"/>
  <c r="O1683" i="2"/>
  <c r="N1683"/>
  <c r="O1078"/>
  <c r="E1048" i="3"/>
  <c r="E938"/>
  <c r="E724"/>
  <c r="E794"/>
  <c r="E736"/>
  <c r="E326"/>
  <c r="E292"/>
  <c r="E196"/>
  <c r="E386"/>
  <c r="E366"/>
  <c r="N1078" i="2"/>
  <c r="N1628"/>
  <c r="N1662"/>
  <c r="N1734"/>
  <c r="N1718"/>
  <c r="N1674"/>
  <c r="N1731"/>
  <c r="N1586"/>
  <c r="N1557"/>
  <c r="N1472"/>
  <c r="N1463"/>
  <c r="N1466"/>
  <c r="N1444"/>
  <c r="N1453"/>
  <c r="N1440"/>
  <c r="N1430"/>
  <c r="N1372"/>
  <c r="N1360"/>
  <c r="N1366"/>
  <c r="N1353"/>
  <c r="N1330"/>
  <c r="N1296"/>
  <c r="N1266"/>
  <c r="N1216"/>
  <c r="N1201"/>
  <c r="N1210"/>
  <c r="N1159"/>
  <c r="N1142"/>
  <c r="N1133"/>
  <c r="N1119"/>
  <c r="N1049"/>
  <c r="N1037"/>
  <c r="N1025"/>
  <c r="N1019"/>
  <c r="N1013"/>
  <c r="N877"/>
  <c r="N867"/>
  <c r="N864"/>
  <c r="N861"/>
  <c r="N803"/>
  <c r="O1628"/>
  <c r="O1734"/>
  <c r="O1718"/>
  <c r="O1674"/>
  <c r="O1731"/>
  <c r="O1586"/>
  <c r="O1557"/>
  <c r="O1472"/>
  <c r="O1463"/>
  <c r="O1466"/>
  <c r="O1444"/>
  <c r="O1453"/>
  <c r="O1440"/>
  <c r="O1430"/>
  <c r="O1372"/>
  <c r="O1360"/>
  <c r="O1366"/>
  <c r="O1353"/>
  <c r="O1330"/>
  <c r="O1296"/>
  <c r="O1266"/>
  <c r="O1216"/>
  <c r="O1201"/>
  <c r="O1210"/>
  <c r="O1159"/>
  <c r="O1142"/>
  <c r="O1133"/>
  <c r="O1119"/>
  <c r="O1049"/>
  <c r="O1037"/>
  <c r="O1025"/>
  <c r="O1019"/>
  <c r="O1013"/>
  <c r="O864"/>
  <c r="O861"/>
  <c r="O803"/>
  <c r="N467"/>
  <c r="O467"/>
  <c r="N21"/>
  <c r="O21"/>
  <c r="O128"/>
  <c r="N128"/>
  <c r="N302"/>
  <c r="O302"/>
  <c r="N335"/>
  <c r="O335"/>
  <c r="O526"/>
  <c r="N526"/>
  <c r="N488"/>
  <c r="O488"/>
  <c r="N549"/>
  <c r="O549"/>
  <c r="N571"/>
  <c r="O571"/>
  <c r="N586"/>
  <c r="O586"/>
  <c r="N583"/>
  <c r="O583"/>
  <c r="N597"/>
  <c r="O597"/>
  <c r="N617"/>
  <c r="O617"/>
  <c r="N634"/>
  <c r="O634"/>
  <c r="N650"/>
  <c r="O650"/>
  <c r="N653"/>
  <c r="O653"/>
  <c r="N665"/>
  <c r="O665"/>
  <c r="N675"/>
  <c r="O675"/>
  <c r="N681"/>
  <c r="O681"/>
  <c r="N722"/>
  <c r="O722"/>
  <c r="O731"/>
  <c r="N731"/>
  <c r="N963"/>
  <c r="O963"/>
  <c r="N966"/>
  <c r="O966"/>
  <c r="N1356"/>
  <c r="O1356"/>
  <c r="N1177"/>
  <c r="O1177"/>
  <c r="N1186"/>
  <c r="O1186"/>
  <c r="N1232"/>
  <c r="O1232"/>
  <c r="N1250"/>
  <c r="O1250"/>
  <c r="N1278"/>
  <c r="O1278"/>
  <c r="N1363"/>
  <c r="O1363"/>
  <c r="O1475"/>
  <c r="N1475"/>
  <c r="O1592"/>
  <c r="N1592"/>
  <c r="O1513"/>
  <c r="N1513"/>
  <c r="O1534"/>
  <c r="N1534"/>
  <c r="O1614"/>
  <c r="O1662" s="1"/>
  <c r="L276" i="4"/>
  <c r="L278"/>
  <c r="L281"/>
  <c r="L280"/>
  <c r="L284"/>
  <c r="L215"/>
  <c r="L469"/>
  <c r="L11"/>
  <c r="L536"/>
  <c r="H245"/>
  <c r="H276"/>
  <c r="H278"/>
  <c r="H281"/>
  <c r="H280"/>
  <c r="H284"/>
  <c r="H215"/>
  <c r="H469"/>
  <c r="H11"/>
  <c r="H536"/>
  <c r="L534"/>
  <c r="K534"/>
  <c r="J534"/>
  <c r="I534"/>
  <c r="H534"/>
  <c r="G534"/>
  <c r="F534"/>
  <c r="E534"/>
  <c r="D534"/>
  <c r="C534"/>
  <c r="B534"/>
  <c r="L533"/>
  <c r="K533"/>
  <c r="J533"/>
  <c r="I533"/>
  <c r="H533"/>
  <c r="G533"/>
  <c r="F533"/>
  <c r="E533"/>
  <c r="D533"/>
  <c r="C533"/>
  <c r="B533"/>
  <c r="L532"/>
  <c r="K532"/>
  <c r="J532"/>
  <c r="I532"/>
  <c r="H532"/>
  <c r="G532"/>
  <c r="F532"/>
  <c r="E532"/>
  <c r="D532"/>
  <c r="C532"/>
  <c r="B532"/>
  <c r="L531"/>
  <c r="K531"/>
  <c r="J531"/>
  <c r="I531"/>
  <c r="H531"/>
  <c r="G531"/>
  <c r="F531"/>
  <c r="E531"/>
  <c r="D531"/>
  <c r="C531"/>
  <c r="B531"/>
  <c r="L530"/>
  <c r="K530"/>
  <c r="J530"/>
  <c r="I530"/>
  <c r="H530"/>
  <c r="G530"/>
  <c r="F530"/>
  <c r="E530"/>
  <c r="D530"/>
  <c r="C530"/>
  <c r="B530"/>
  <c r="L529"/>
  <c r="K529"/>
  <c r="J529"/>
  <c r="I529"/>
  <c r="H529"/>
  <c r="G529"/>
  <c r="F529"/>
  <c r="E529"/>
  <c r="D529"/>
  <c r="C529"/>
  <c r="B529"/>
  <c r="L528"/>
  <c r="K528"/>
  <c r="J528"/>
  <c r="I528"/>
  <c r="H528"/>
  <c r="G528"/>
  <c r="F528"/>
  <c r="E528"/>
  <c r="D528"/>
  <c r="C528"/>
  <c r="B528"/>
  <c r="L527"/>
  <c r="K527"/>
  <c r="J527"/>
  <c r="I527"/>
  <c r="H527"/>
  <c r="G527"/>
  <c r="F527"/>
  <c r="E527"/>
  <c r="D527"/>
  <c r="C527"/>
  <c r="B527"/>
  <c r="L526"/>
  <c r="K526"/>
  <c r="J526"/>
  <c r="I526"/>
  <c r="H526"/>
  <c r="G526"/>
  <c r="F526"/>
  <c r="E526"/>
  <c r="D526"/>
  <c r="C526"/>
  <c r="B526"/>
  <c r="L525"/>
  <c r="K525"/>
  <c r="J525"/>
  <c r="I525"/>
  <c r="H525"/>
  <c r="G525"/>
  <c r="F525"/>
  <c r="E525"/>
  <c r="D525"/>
  <c r="C525"/>
  <c r="B525"/>
  <c r="L524"/>
  <c r="K524"/>
  <c r="J524"/>
  <c r="I524"/>
  <c r="H524"/>
  <c r="G524"/>
  <c r="F524"/>
  <c r="E524"/>
  <c r="D524"/>
  <c r="C524"/>
  <c r="B524"/>
  <c r="L523"/>
  <c r="K523"/>
  <c r="J523"/>
  <c r="I523"/>
  <c r="H523"/>
  <c r="G523"/>
  <c r="F523"/>
  <c r="E523"/>
  <c r="D523"/>
  <c r="C523"/>
  <c r="B523"/>
  <c r="L522"/>
  <c r="K522"/>
  <c r="J522"/>
  <c r="I522"/>
  <c r="H522"/>
  <c r="G522"/>
  <c r="F522"/>
  <c r="E522"/>
  <c r="D522"/>
  <c r="C522"/>
  <c r="B522"/>
  <c r="L521"/>
  <c r="K521"/>
  <c r="J521"/>
  <c r="I521"/>
  <c r="H521"/>
  <c r="G521"/>
  <c r="F521"/>
  <c r="E521"/>
  <c r="D521"/>
  <c r="C521"/>
  <c r="B521"/>
  <c r="L520"/>
  <c r="K520"/>
  <c r="J520"/>
  <c r="I520"/>
  <c r="H520"/>
  <c r="G520"/>
  <c r="F520"/>
  <c r="E520"/>
  <c r="D520"/>
  <c r="C520"/>
  <c r="B520"/>
  <c r="L519"/>
  <c r="K519"/>
  <c r="J519"/>
  <c r="I519"/>
  <c r="H519"/>
  <c r="G519"/>
  <c r="F519"/>
  <c r="E519"/>
  <c r="D519"/>
  <c r="C519"/>
  <c r="B519"/>
  <c r="L518"/>
  <c r="K518"/>
  <c r="J518"/>
  <c r="I518"/>
  <c r="H518"/>
  <c r="G518"/>
  <c r="F518"/>
  <c r="E518"/>
  <c r="D518"/>
  <c r="C518"/>
  <c r="B518"/>
  <c r="L517"/>
  <c r="K517"/>
  <c r="J517"/>
  <c r="I517"/>
  <c r="H517"/>
  <c r="G517"/>
  <c r="F517"/>
  <c r="E517"/>
  <c r="D517"/>
  <c r="C517"/>
  <c r="B517"/>
  <c r="L516"/>
  <c r="K516"/>
  <c r="J516"/>
  <c r="I516"/>
  <c r="H516"/>
  <c r="G516"/>
  <c r="F516"/>
  <c r="E516"/>
  <c r="D516"/>
  <c r="C516"/>
  <c r="B516"/>
  <c r="L515"/>
  <c r="K515"/>
  <c r="J515"/>
  <c r="I515"/>
  <c r="H515"/>
  <c r="G515"/>
  <c r="F515"/>
  <c r="E515"/>
  <c r="D515"/>
  <c r="C515"/>
  <c r="B515"/>
  <c r="L514"/>
  <c r="K514"/>
  <c r="J514"/>
  <c r="I514"/>
  <c r="H514"/>
  <c r="G514"/>
  <c r="F514"/>
  <c r="E514"/>
  <c r="D514"/>
  <c r="C514"/>
  <c r="B514"/>
  <c r="L513"/>
  <c r="K513"/>
  <c r="J513"/>
  <c r="I513"/>
  <c r="H513"/>
  <c r="G513"/>
  <c r="F513"/>
  <c r="E513"/>
  <c r="D513"/>
  <c r="C513"/>
  <c r="B513"/>
  <c r="L512"/>
  <c r="K512"/>
  <c r="J512"/>
  <c r="I512"/>
  <c r="H512"/>
  <c r="G512"/>
  <c r="F512"/>
  <c r="E512"/>
  <c r="D512"/>
  <c r="C512"/>
  <c r="B512"/>
  <c r="L511"/>
  <c r="K511"/>
  <c r="J511"/>
  <c r="I511"/>
  <c r="H511"/>
  <c r="G511"/>
  <c r="F511"/>
  <c r="E511"/>
  <c r="D511"/>
  <c r="C511"/>
  <c r="B511"/>
  <c r="L510"/>
  <c r="K510"/>
  <c r="J510"/>
  <c r="I510"/>
  <c r="H510"/>
  <c r="G510"/>
  <c r="F510"/>
  <c r="E510"/>
  <c r="D510"/>
  <c r="C510"/>
  <c r="B510"/>
  <c r="L509"/>
  <c r="K509"/>
  <c r="J509"/>
  <c r="I509"/>
  <c r="H509"/>
  <c r="G509"/>
  <c r="F509"/>
  <c r="E509"/>
  <c r="D509"/>
  <c r="C509"/>
  <c r="B509"/>
  <c r="L508"/>
  <c r="K508"/>
  <c r="J508"/>
  <c r="I508"/>
  <c r="H508"/>
  <c r="G508"/>
  <c r="F508"/>
  <c r="E508"/>
  <c r="D508"/>
  <c r="C508"/>
  <c r="B508"/>
  <c r="L507"/>
  <c r="K507"/>
  <c r="J507"/>
  <c r="I507"/>
  <c r="H507"/>
  <c r="G507"/>
  <c r="F507"/>
  <c r="E507"/>
  <c r="D507"/>
  <c r="C507"/>
  <c r="B507"/>
  <c r="L506"/>
  <c r="K506"/>
  <c r="J506"/>
  <c r="I506"/>
  <c r="H506"/>
  <c r="G506"/>
  <c r="F506"/>
  <c r="E506"/>
  <c r="D506"/>
  <c r="C506"/>
  <c r="B506"/>
  <c r="L505"/>
  <c r="K505"/>
  <c r="J505"/>
  <c r="I505"/>
  <c r="H505"/>
  <c r="G505"/>
  <c r="F505"/>
  <c r="E505"/>
  <c r="D505"/>
  <c r="C505"/>
  <c r="B505"/>
  <c r="L504"/>
  <c r="K504"/>
  <c r="J504"/>
  <c r="I504"/>
  <c r="H504"/>
  <c r="G504"/>
  <c r="F504"/>
  <c r="E504"/>
  <c r="D504"/>
  <c r="C504"/>
  <c r="B504"/>
  <c r="L503"/>
  <c r="K503"/>
  <c r="J503"/>
  <c r="I503"/>
  <c r="H503"/>
  <c r="G503"/>
  <c r="F503"/>
  <c r="E503"/>
  <c r="D503"/>
  <c r="C503"/>
  <c r="B503"/>
  <c r="L502"/>
  <c r="K502"/>
  <c r="J502"/>
  <c r="I502"/>
  <c r="H502"/>
  <c r="G502"/>
  <c r="F502"/>
  <c r="E502"/>
  <c r="D502"/>
  <c r="C502"/>
  <c r="B502"/>
  <c r="L501"/>
  <c r="K501"/>
  <c r="J501"/>
  <c r="I501"/>
  <c r="H501"/>
  <c r="G501"/>
  <c r="F501"/>
  <c r="E501"/>
  <c r="D501"/>
  <c r="C501"/>
  <c r="B501"/>
  <c r="L500"/>
  <c r="K500"/>
  <c r="J500"/>
  <c r="I500"/>
  <c r="H500"/>
  <c r="G500"/>
  <c r="F500"/>
  <c r="E500"/>
  <c r="D500"/>
  <c r="C500"/>
  <c r="B500"/>
  <c r="L499"/>
  <c r="K499"/>
  <c r="J499"/>
  <c r="I499"/>
  <c r="H499"/>
  <c r="G499"/>
  <c r="F499"/>
  <c r="E499"/>
  <c r="D499"/>
  <c r="C499"/>
  <c r="B499"/>
  <c r="L498"/>
  <c r="K498"/>
  <c r="J498"/>
  <c r="I498"/>
  <c r="H498"/>
  <c r="G498"/>
  <c r="F498"/>
  <c r="E498"/>
  <c r="D498"/>
  <c r="C498"/>
  <c r="B498"/>
  <c r="L497"/>
  <c r="K497"/>
  <c r="J497"/>
  <c r="I497"/>
  <c r="H497"/>
  <c r="G497"/>
  <c r="F497"/>
  <c r="E497"/>
  <c r="D497"/>
  <c r="C497"/>
  <c r="B497"/>
  <c r="L496"/>
  <c r="K496"/>
  <c r="J496"/>
  <c r="I496"/>
  <c r="H496"/>
  <c r="G496"/>
  <c r="F496"/>
  <c r="E496"/>
  <c r="D496"/>
  <c r="C496"/>
  <c r="B496"/>
  <c r="L495"/>
  <c r="K495"/>
  <c r="J495"/>
  <c r="I495"/>
  <c r="H495"/>
  <c r="G495"/>
  <c r="F495"/>
  <c r="E495"/>
  <c r="D495"/>
  <c r="C495"/>
  <c r="B495"/>
  <c r="L494"/>
  <c r="K494"/>
  <c r="J494"/>
  <c r="I494"/>
  <c r="H494"/>
  <c r="G494"/>
  <c r="F494"/>
  <c r="E494"/>
  <c r="D494"/>
  <c r="C494"/>
  <c r="B494"/>
  <c r="L493"/>
  <c r="K493"/>
  <c r="J493"/>
  <c r="I493"/>
  <c r="H493"/>
  <c r="G493"/>
  <c r="F493"/>
  <c r="E493"/>
  <c r="D493"/>
  <c r="C493"/>
  <c r="B493"/>
  <c r="L492"/>
  <c r="K492"/>
  <c r="J492"/>
  <c r="I492"/>
  <c r="H492"/>
  <c r="G492"/>
  <c r="F492"/>
  <c r="E492"/>
  <c r="D492"/>
  <c r="C492"/>
  <c r="B492"/>
  <c r="L491"/>
  <c r="K491"/>
  <c r="J491"/>
  <c r="I491"/>
  <c r="H491"/>
  <c r="G491"/>
  <c r="F491"/>
  <c r="E491"/>
  <c r="D491"/>
  <c r="C491"/>
  <c r="B491"/>
  <c r="L490"/>
  <c r="K490"/>
  <c r="J490"/>
  <c r="I490"/>
  <c r="H490"/>
  <c r="G490"/>
  <c r="F490"/>
  <c r="E490"/>
  <c r="D490"/>
  <c r="C490"/>
  <c r="B490"/>
  <c r="L489"/>
  <c r="K489"/>
  <c r="J489"/>
  <c r="I489"/>
  <c r="H489"/>
  <c r="G489"/>
  <c r="F489"/>
  <c r="E489"/>
  <c r="D489"/>
  <c r="C489"/>
  <c r="B489"/>
  <c r="L488"/>
  <c r="K488"/>
  <c r="J488"/>
  <c r="I488"/>
  <c r="H488"/>
  <c r="G488"/>
  <c r="F488"/>
  <c r="E488"/>
  <c r="D488"/>
  <c r="C488"/>
  <c r="B488"/>
  <c r="L487"/>
  <c r="K487"/>
  <c r="J487"/>
  <c r="I487"/>
  <c r="H487"/>
  <c r="G487"/>
  <c r="F487"/>
  <c r="E487"/>
  <c r="D487"/>
  <c r="C487"/>
  <c r="B487"/>
  <c r="L486"/>
  <c r="K486"/>
  <c r="J486"/>
  <c r="I486"/>
  <c r="H486"/>
  <c r="G486"/>
  <c r="F486"/>
  <c r="E486"/>
  <c r="D486"/>
  <c r="C486"/>
  <c r="B486"/>
  <c r="L485"/>
  <c r="K485"/>
  <c r="J485"/>
  <c r="I485"/>
  <c r="H485"/>
  <c r="G485"/>
  <c r="F485"/>
  <c r="E485"/>
  <c r="D485"/>
  <c r="C485"/>
  <c r="B485"/>
  <c r="L484"/>
  <c r="K484"/>
  <c r="J484"/>
  <c r="I484"/>
  <c r="H484"/>
  <c r="G484"/>
  <c r="F484"/>
  <c r="E484"/>
  <c r="D484"/>
  <c r="C484"/>
  <c r="B484"/>
  <c r="L483"/>
  <c r="K483"/>
  <c r="J483"/>
  <c r="I483"/>
  <c r="H483"/>
  <c r="G483"/>
  <c r="F483"/>
  <c r="E483"/>
  <c r="D483"/>
  <c r="C483"/>
  <c r="B483"/>
  <c r="L482"/>
  <c r="K482"/>
  <c r="J482"/>
  <c r="I482"/>
  <c r="H482"/>
  <c r="G482"/>
  <c r="F482"/>
  <c r="E482"/>
  <c r="D482"/>
  <c r="C482"/>
  <c r="B482"/>
  <c r="L481"/>
  <c r="K481"/>
  <c r="J481"/>
  <c r="I481"/>
  <c r="H481"/>
  <c r="G481"/>
  <c r="F481"/>
  <c r="E481"/>
  <c r="D481"/>
  <c r="C481"/>
  <c r="B481"/>
  <c r="L480"/>
  <c r="K480"/>
  <c r="J480"/>
  <c r="I480"/>
  <c r="H480"/>
  <c r="G480"/>
  <c r="F480"/>
  <c r="E480"/>
  <c r="D480"/>
  <c r="C480"/>
  <c r="B480"/>
  <c r="L479"/>
  <c r="K479"/>
  <c r="J479"/>
  <c r="I479"/>
  <c r="H479"/>
  <c r="G479"/>
  <c r="F479"/>
  <c r="E479"/>
  <c r="D479"/>
  <c r="C479"/>
  <c r="B479"/>
  <c r="L478"/>
  <c r="K478"/>
  <c r="J478"/>
  <c r="I478"/>
  <c r="H478"/>
  <c r="G478"/>
  <c r="F478"/>
  <c r="E478"/>
  <c r="D478"/>
  <c r="C478"/>
  <c r="B478"/>
  <c r="L477"/>
  <c r="K477"/>
  <c r="J477"/>
  <c r="I477"/>
  <c r="H477"/>
  <c r="G477"/>
  <c r="F477"/>
  <c r="E477"/>
  <c r="D477"/>
  <c r="C477"/>
  <c r="B477"/>
  <c r="L476"/>
  <c r="K476"/>
  <c r="J476"/>
  <c r="I476"/>
  <c r="H476"/>
  <c r="G476"/>
  <c r="F476"/>
  <c r="E476"/>
  <c r="D476"/>
  <c r="C476"/>
  <c r="B476"/>
  <c r="L475"/>
  <c r="K475"/>
  <c r="J475"/>
  <c r="I475"/>
  <c r="H475"/>
  <c r="G475"/>
  <c r="F475"/>
  <c r="E475"/>
  <c r="D475"/>
  <c r="C475"/>
  <c r="B475"/>
  <c r="L474"/>
  <c r="K474"/>
  <c r="J474"/>
  <c r="I474"/>
  <c r="H474"/>
  <c r="G474"/>
  <c r="F474"/>
  <c r="E474"/>
  <c r="D474"/>
  <c r="C474"/>
  <c r="B474"/>
  <c r="L473"/>
  <c r="K473"/>
  <c r="J473"/>
  <c r="I473"/>
  <c r="H473"/>
  <c r="G473"/>
  <c r="F473"/>
  <c r="E473"/>
  <c r="D473"/>
  <c r="C473"/>
  <c r="B473"/>
  <c r="L472"/>
  <c r="K472"/>
  <c r="J472"/>
  <c r="I472"/>
  <c r="H472"/>
  <c r="G472"/>
  <c r="F472"/>
  <c r="E472"/>
  <c r="D472"/>
  <c r="C472"/>
  <c r="B472"/>
  <c r="L471"/>
  <c r="K471"/>
  <c r="J471"/>
  <c r="I471"/>
  <c r="H471"/>
  <c r="G471"/>
  <c r="F471"/>
  <c r="E471"/>
  <c r="D471"/>
  <c r="C471"/>
  <c r="B471"/>
  <c r="L470"/>
  <c r="K470"/>
  <c r="J470"/>
  <c r="I470"/>
  <c r="H470"/>
  <c r="G470"/>
  <c r="F470"/>
  <c r="E470"/>
  <c r="D470"/>
  <c r="C470"/>
  <c r="B470"/>
  <c r="K469"/>
  <c r="J469"/>
  <c r="I469"/>
  <c r="G469"/>
  <c r="F469"/>
  <c r="E469"/>
  <c r="D469"/>
  <c r="C469"/>
  <c r="B469"/>
  <c r="L468"/>
  <c r="K468"/>
  <c r="J468"/>
  <c r="I468"/>
  <c r="H468"/>
  <c r="G468"/>
  <c r="F468"/>
  <c r="E468"/>
  <c r="D468"/>
  <c r="C468"/>
  <c r="B468"/>
  <c r="L467"/>
  <c r="K467"/>
  <c r="J467"/>
  <c r="I467"/>
  <c r="H467"/>
  <c r="G467"/>
  <c r="F467"/>
  <c r="E467"/>
  <c r="D467"/>
  <c r="C467"/>
  <c r="B467"/>
  <c r="L466"/>
  <c r="K466"/>
  <c r="J466"/>
  <c r="I466"/>
  <c r="H466"/>
  <c r="G466"/>
  <c r="F466"/>
  <c r="E466"/>
  <c r="D466"/>
  <c r="C466"/>
  <c r="B466"/>
  <c r="L465"/>
  <c r="K465"/>
  <c r="J465"/>
  <c r="I465"/>
  <c r="H465"/>
  <c r="G465"/>
  <c r="F465"/>
  <c r="E465"/>
  <c r="D465"/>
  <c r="C465"/>
  <c r="B465"/>
  <c r="L464"/>
  <c r="K464"/>
  <c r="J464"/>
  <c r="I464"/>
  <c r="H464"/>
  <c r="G464"/>
  <c r="F464"/>
  <c r="E464"/>
  <c r="D464"/>
  <c r="C464"/>
  <c r="B464"/>
  <c r="L463"/>
  <c r="K463"/>
  <c r="J463"/>
  <c r="I463"/>
  <c r="H463"/>
  <c r="G463"/>
  <c r="F463"/>
  <c r="E463"/>
  <c r="D463"/>
  <c r="C463"/>
  <c r="B463"/>
  <c r="L462"/>
  <c r="K462"/>
  <c r="J462"/>
  <c r="I462"/>
  <c r="H462"/>
  <c r="G462"/>
  <c r="F462"/>
  <c r="E462"/>
  <c r="D462"/>
  <c r="C462"/>
  <c r="B462"/>
  <c r="L461"/>
  <c r="K461"/>
  <c r="J461"/>
  <c r="I461"/>
  <c r="H461"/>
  <c r="G461"/>
  <c r="F461"/>
  <c r="E461"/>
  <c r="D461"/>
  <c r="C461"/>
  <c r="B461"/>
  <c r="L460"/>
  <c r="K460"/>
  <c r="J460"/>
  <c r="I460"/>
  <c r="H460"/>
  <c r="G460"/>
  <c r="F460"/>
  <c r="E460"/>
  <c r="D460"/>
  <c r="C460"/>
  <c r="B460"/>
  <c r="L459"/>
  <c r="K459"/>
  <c r="J459"/>
  <c r="I459"/>
  <c r="H459"/>
  <c r="G459"/>
  <c r="F459"/>
  <c r="E459"/>
  <c r="D459"/>
  <c r="C459"/>
  <c r="B459"/>
  <c r="L458"/>
  <c r="K458"/>
  <c r="J458"/>
  <c r="I458"/>
  <c r="H458"/>
  <c r="G458"/>
  <c r="F458"/>
  <c r="E458"/>
  <c r="D458"/>
  <c r="C458"/>
  <c r="B458"/>
  <c r="L457"/>
  <c r="K457"/>
  <c r="J457"/>
  <c r="I457"/>
  <c r="H457"/>
  <c r="G457"/>
  <c r="F457"/>
  <c r="E457"/>
  <c r="D457"/>
  <c r="C457"/>
  <c r="B457"/>
  <c r="L456"/>
  <c r="K456"/>
  <c r="J456"/>
  <c r="I456"/>
  <c r="H456"/>
  <c r="G456"/>
  <c r="F456"/>
  <c r="E456"/>
  <c r="D456"/>
  <c r="C456"/>
  <c r="B456"/>
  <c r="L455"/>
  <c r="K455"/>
  <c r="J455"/>
  <c r="I455"/>
  <c r="H455"/>
  <c r="G455"/>
  <c r="F455"/>
  <c r="E455"/>
  <c r="D455"/>
  <c r="C455"/>
  <c r="B455"/>
  <c r="L454"/>
  <c r="K454"/>
  <c r="J454"/>
  <c r="I454"/>
  <c r="H454"/>
  <c r="G454"/>
  <c r="F454"/>
  <c r="E454"/>
  <c r="D454"/>
  <c r="C454"/>
  <c r="B454"/>
  <c r="L453"/>
  <c r="K453"/>
  <c r="J453"/>
  <c r="I453"/>
  <c r="H453"/>
  <c r="G453"/>
  <c r="F453"/>
  <c r="E453"/>
  <c r="D453"/>
  <c r="C453"/>
  <c r="B453"/>
  <c r="L452"/>
  <c r="K452"/>
  <c r="J452"/>
  <c r="I452"/>
  <c r="H452"/>
  <c r="G452"/>
  <c r="F452"/>
  <c r="E452"/>
  <c r="D452"/>
  <c r="C452"/>
  <c r="B452"/>
  <c r="L451"/>
  <c r="K451"/>
  <c r="J451"/>
  <c r="I451"/>
  <c r="H451"/>
  <c r="G451"/>
  <c r="F451"/>
  <c r="E451"/>
  <c r="D451"/>
  <c r="C451"/>
  <c r="B451"/>
  <c r="L450"/>
  <c r="K450"/>
  <c r="J450"/>
  <c r="I450"/>
  <c r="H450"/>
  <c r="G450"/>
  <c r="F450"/>
  <c r="E450"/>
  <c r="D450"/>
  <c r="C450"/>
  <c r="B450"/>
  <c r="L449"/>
  <c r="K449"/>
  <c r="J449"/>
  <c r="I449"/>
  <c r="H449"/>
  <c r="G449"/>
  <c r="F449"/>
  <c r="E449"/>
  <c r="D449"/>
  <c r="C449"/>
  <c r="B449"/>
  <c r="L448"/>
  <c r="K448"/>
  <c r="J448"/>
  <c r="I448"/>
  <c r="H448"/>
  <c r="G448"/>
  <c r="F448"/>
  <c r="E448"/>
  <c r="D448"/>
  <c r="C448"/>
  <c r="B448"/>
  <c r="L447"/>
  <c r="K447"/>
  <c r="J447"/>
  <c r="I447"/>
  <c r="H447"/>
  <c r="G447"/>
  <c r="F447"/>
  <c r="E447"/>
  <c r="D447"/>
  <c r="C447"/>
  <c r="B447"/>
  <c r="L446"/>
  <c r="K446"/>
  <c r="J446"/>
  <c r="I446"/>
  <c r="H446"/>
  <c r="G446"/>
  <c r="F446"/>
  <c r="E446"/>
  <c r="D446"/>
  <c r="C446"/>
  <c r="B446"/>
  <c r="L445"/>
  <c r="K445"/>
  <c r="J445"/>
  <c r="I445"/>
  <c r="H445"/>
  <c r="G445"/>
  <c r="F445"/>
  <c r="E445"/>
  <c r="D445"/>
  <c r="C445"/>
  <c r="B445"/>
  <c r="L444"/>
  <c r="K444"/>
  <c r="J444"/>
  <c r="I444"/>
  <c r="H444"/>
  <c r="G444"/>
  <c r="F444"/>
  <c r="E444"/>
  <c r="D444"/>
  <c r="C444"/>
  <c r="B444"/>
  <c r="L443"/>
  <c r="K443"/>
  <c r="J443"/>
  <c r="I443"/>
  <c r="H443"/>
  <c r="G443"/>
  <c r="F443"/>
  <c r="E443"/>
  <c r="D443"/>
  <c r="C443"/>
  <c r="B443"/>
  <c r="L442"/>
  <c r="K442"/>
  <c r="J442"/>
  <c r="I442"/>
  <c r="H442"/>
  <c r="G442"/>
  <c r="F442"/>
  <c r="E442"/>
  <c r="D442"/>
  <c r="C442"/>
  <c r="B442"/>
  <c r="L441"/>
  <c r="K441"/>
  <c r="J441"/>
  <c r="I441"/>
  <c r="H441"/>
  <c r="G441"/>
  <c r="F441"/>
  <c r="E441"/>
  <c r="D441"/>
  <c r="C441"/>
  <c r="B441"/>
  <c r="L440"/>
  <c r="K440"/>
  <c r="J440"/>
  <c r="I440"/>
  <c r="H440"/>
  <c r="G440"/>
  <c r="F440"/>
  <c r="E440"/>
  <c r="D440"/>
  <c r="C440"/>
  <c r="B440"/>
  <c r="L439"/>
  <c r="K439"/>
  <c r="J439"/>
  <c r="I439"/>
  <c r="H439"/>
  <c r="G439"/>
  <c r="F439"/>
  <c r="E439"/>
  <c r="D439"/>
  <c r="C439"/>
  <c r="B439"/>
  <c r="L438"/>
  <c r="K438"/>
  <c r="J438"/>
  <c r="I438"/>
  <c r="H438"/>
  <c r="G438"/>
  <c r="F438"/>
  <c r="E438"/>
  <c r="D438"/>
  <c r="C438"/>
  <c r="B438"/>
  <c r="L437"/>
  <c r="K437"/>
  <c r="J437"/>
  <c r="I437"/>
  <c r="H437"/>
  <c r="G437"/>
  <c r="F437"/>
  <c r="E437"/>
  <c r="D437"/>
  <c r="C437"/>
  <c r="B437"/>
  <c r="L436"/>
  <c r="K436"/>
  <c r="J436"/>
  <c r="I436"/>
  <c r="H436"/>
  <c r="G436"/>
  <c r="F436"/>
  <c r="E436"/>
  <c r="D436"/>
  <c r="C436"/>
  <c r="B436"/>
  <c r="L435"/>
  <c r="K435"/>
  <c r="J435"/>
  <c r="I435"/>
  <c r="H435"/>
  <c r="G435"/>
  <c r="F435"/>
  <c r="E435"/>
  <c r="D435"/>
  <c r="C435"/>
  <c r="B435"/>
  <c r="L434"/>
  <c r="K434"/>
  <c r="J434"/>
  <c r="I434"/>
  <c r="H434"/>
  <c r="G434"/>
  <c r="F434"/>
  <c r="E434"/>
  <c r="D434"/>
  <c r="C434"/>
  <c r="B434"/>
  <c r="L433"/>
  <c r="K433"/>
  <c r="J433"/>
  <c r="I433"/>
  <c r="H433"/>
  <c r="G433"/>
  <c r="F433"/>
  <c r="E433"/>
  <c r="D433"/>
  <c r="C433"/>
  <c r="B433"/>
  <c r="L432"/>
  <c r="K432"/>
  <c r="J432"/>
  <c r="I432"/>
  <c r="H432"/>
  <c r="G432"/>
  <c r="F432"/>
  <c r="E432"/>
  <c r="D432"/>
  <c r="C432"/>
  <c r="B432"/>
  <c r="L431"/>
  <c r="K431"/>
  <c r="J431"/>
  <c r="I431"/>
  <c r="H431"/>
  <c r="G431"/>
  <c r="F431"/>
  <c r="E431"/>
  <c r="D431"/>
  <c r="C431"/>
  <c r="B431"/>
  <c r="L430"/>
  <c r="K430"/>
  <c r="J430"/>
  <c r="I430"/>
  <c r="H430"/>
  <c r="G430"/>
  <c r="F430"/>
  <c r="E430"/>
  <c r="D430"/>
  <c r="C430"/>
  <c r="B430"/>
  <c r="L429"/>
  <c r="K429"/>
  <c r="J429"/>
  <c r="I429"/>
  <c r="H429"/>
  <c r="G429"/>
  <c r="F429"/>
  <c r="E429"/>
  <c r="D429"/>
  <c r="C429"/>
  <c r="B429"/>
  <c r="L428"/>
  <c r="K428"/>
  <c r="J428"/>
  <c r="I428"/>
  <c r="H428"/>
  <c r="G428"/>
  <c r="F428"/>
  <c r="E428"/>
  <c r="D428"/>
  <c r="C428"/>
  <c r="B428"/>
  <c r="L427"/>
  <c r="K427"/>
  <c r="J427"/>
  <c r="I427"/>
  <c r="H427"/>
  <c r="G427"/>
  <c r="F427"/>
  <c r="E427"/>
  <c r="D427"/>
  <c r="C427"/>
  <c r="B427"/>
  <c r="L426"/>
  <c r="K426"/>
  <c r="J426"/>
  <c r="I426"/>
  <c r="H426"/>
  <c r="G426"/>
  <c r="F426"/>
  <c r="E426"/>
  <c r="D426"/>
  <c r="C426"/>
  <c r="B426"/>
  <c r="L425"/>
  <c r="K425"/>
  <c r="J425"/>
  <c r="I425"/>
  <c r="H425"/>
  <c r="G425"/>
  <c r="F425"/>
  <c r="E425"/>
  <c r="D425"/>
  <c r="C425"/>
  <c r="B425"/>
  <c r="L424"/>
  <c r="K424"/>
  <c r="J424"/>
  <c r="I424"/>
  <c r="H424"/>
  <c r="G424"/>
  <c r="F424"/>
  <c r="E424"/>
  <c r="D424"/>
  <c r="C424"/>
  <c r="B424"/>
  <c r="L423"/>
  <c r="K423"/>
  <c r="J423"/>
  <c r="I423"/>
  <c r="H423"/>
  <c r="G423"/>
  <c r="F423"/>
  <c r="E423"/>
  <c r="D423"/>
  <c r="C423"/>
  <c r="B423"/>
  <c r="L422"/>
  <c r="K422"/>
  <c r="J422"/>
  <c r="I422"/>
  <c r="H422"/>
  <c r="G422"/>
  <c r="F422"/>
  <c r="E422"/>
  <c r="D422"/>
  <c r="C422"/>
  <c r="B422"/>
  <c r="L421"/>
  <c r="K421"/>
  <c r="J421"/>
  <c r="I421"/>
  <c r="H421"/>
  <c r="G421"/>
  <c r="F421"/>
  <c r="E421"/>
  <c r="D421"/>
  <c r="C421"/>
  <c r="B421"/>
  <c r="L420"/>
  <c r="K420"/>
  <c r="J420"/>
  <c r="I420"/>
  <c r="H420"/>
  <c r="G420"/>
  <c r="F420"/>
  <c r="E420"/>
  <c r="D420"/>
  <c r="C420"/>
  <c r="B420"/>
  <c r="L419"/>
  <c r="K419"/>
  <c r="J419"/>
  <c r="I419"/>
  <c r="H419"/>
  <c r="G419"/>
  <c r="F419"/>
  <c r="E419"/>
  <c r="D419"/>
  <c r="C419"/>
  <c r="B419"/>
  <c r="L418"/>
  <c r="K418"/>
  <c r="J418"/>
  <c r="I418"/>
  <c r="H418"/>
  <c r="G418"/>
  <c r="F418"/>
  <c r="E418"/>
  <c r="D418"/>
  <c r="C418"/>
  <c r="B418"/>
  <c r="L417"/>
  <c r="K417"/>
  <c r="J417"/>
  <c r="I417"/>
  <c r="H417"/>
  <c r="G417"/>
  <c r="F417"/>
  <c r="E417"/>
  <c r="D417"/>
  <c r="C417"/>
  <c r="B417"/>
  <c r="L416"/>
  <c r="K416"/>
  <c r="J416"/>
  <c r="I416"/>
  <c r="H416"/>
  <c r="G416"/>
  <c r="F416"/>
  <c r="E416"/>
  <c r="D416"/>
  <c r="C416"/>
  <c r="B416"/>
  <c r="L415"/>
  <c r="K415"/>
  <c r="J415"/>
  <c r="I415"/>
  <c r="H415"/>
  <c r="G415"/>
  <c r="F415"/>
  <c r="E415"/>
  <c r="D415"/>
  <c r="C415"/>
  <c r="B415"/>
  <c r="L414"/>
  <c r="K414"/>
  <c r="J414"/>
  <c r="I414"/>
  <c r="H414"/>
  <c r="G414"/>
  <c r="F414"/>
  <c r="E414"/>
  <c r="D414"/>
  <c r="C414"/>
  <c r="B414"/>
  <c r="L413"/>
  <c r="K413"/>
  <c r="J413"/>
  <c r="I413"/>
  <c r="H413"/>
  <c r="G413"/>
  <c r="F413"/>
  <c r="E413"/>
  <c r="D413"/>
  <c r="C413"/>
  <c r="B413"/>
  <c r="L412"/>
  <c r="K412"/>
  <c r="J412"/>
  <c r="I412"/>
  <c r="H412"/>
  <c r="G412"/>
  <c r="F412"/>
  <c r="E412"/>
  <c r="D412"/>
  <c r="C412"/>
  <c r="B412"/>
  <c r="L411"/>
  <c r="K411"/>
  <c r="J411"/>
  <c r="I411"/>
  <c r="H411"/>
  <c r="G411"/>
  <c r="F411"/>
  <c r="E411"/>
  <c r="D411"/>
  <c r="C411"/>
  <c r="B411"/>
  <c r="L410"/>
  <c r="K410"/>
  <c r="J410"/>
  <c r="I410"/>
  <c r="H410"/>
  <c r="G410"/>
  <c r="F410"/>
  <c r="E410"/>
  <c r="D410"/>
  <c r="C410"/>
  <c r="B410"/>
  <c r="L409"/>
  <c r="K409"/>
  <c r="J409"/>
  <c r="I409"/>
  <c r="H409"/>
  <c r="G409"/>
  <c r="F409"/>
  <c r="E409"/>
  <c r="D409"/>
  <c r="C409"/>
  <c r="B409"/>
  <c r="L408"/>
  <c r="K408"/>
  <c r="J408"/>
  <c r="I408"/>
  <c r="H408"/>
  <c r="G408"/>
  <c r="F408"/>
  <c r="E408"/>
  <c r="D408"/>
  <c r="C408"/>
  <c r="B408"/>
  <c r="L407"/>
  <c r="K407"/>
  <c r="J407"/>
  <c r="I407"/>
  <c r="H407"/>
  <c r="G407"/>
  <c r="F407"/>
  <c r="E407"/>
  <c r="D407"/>
  <c r="C407"/>
  <c r="B407"/>
  <c r="L406"/>
  <c r="K406"/>
  <c r="J406"/>
  <c r="I406"/>
  <c r="H406"/>
  <c r="G406"/>
  <c r="F406"/>
  <c r="E406"/>
  <c r="D406"/>
  <c r="C406"/>
  <c r="B406"/>
  <c r="L405"/>
  <c r="K405"/>
  <c r="J405"/>
  <c r="I405"/>
  <c r="H405"/>
  <c r="G405"/>
  <c r="F405"/>
  <c r="E405"/>
  <c r="D405"/>
  <c r="C405"/>
  <c r="B405"/>
  <c r="L404"/>
  <c r="K404"/>
  <c r="J404"/>
  <c r="I404"/>
  <c r="H404"/>
  <c r="G404"/>
  <c r="F404"/>
  <c r="E404"/>
  <c r="D404"/>
  <c r="C404"/>
  <c r="B404"/>
  <c r="L403"/>
  <c r="K403"/>
  <c r="J403"/>
  <c r="I403"/>
  <c r="H403"/>
  <c r="G403"/>
  <c r="F403"/>
  <c r="E403"/>
  <c r="D403"/>
  <c r="C403"/>
  <c r="B403"/>
  <c r="L402"/>
  <c r="K402"/>
  <c r="J402"/>
  <c r="I402"/>
  <c r="H402"/>
  <c r="G402"/>
  <c r="F402"/>
  <c r="E402"/>
  <c r="D402"/>
  <c r="C402"/>
  <c r="B402"/>
  <c r="L401"/>
  <c r="K401"/>
  <c r="J401"/>
  <c r="I401"/>
  <c r="H401"/>
  <c r="G401"/>
  <c r="F401"/>
  <c r="E401"/>
  <c r="D401"/>
  <c r="C401"/>
  <c r="B401"/>
  <c r="L400"/>
  <c r="K400"/>
  <c r="J400"/>
  <c r="I400"/>
  <c r="H400"/>
  <c r="G400"/>
  <c r="F400"/>
  <c r="E400"/>
  <c r="D400"/>
  <c r="C400"/>
  <c r="B400"/>
  <c r="L399"/>
  <c r="K399"/>
  <c r="J399"/>
  <c r="I399"/>
  <c r="H399"/>
  <c r="G399"/>
  <c r="F399"/>
  <c r="E399"/>
  <c r="D399"/>
  <c r="C399"/>
  <c r="B399"/>
  <c r="L398"/>
  <c r="K398"/>
  <c r="J398"/>
  <c r="I398"/>
  <c r="H398"/>
  <c r="G398"/>
  <c r="F398"/>
  <c r="E398"/>
  <c r="D398"/>
  <c r="C398"/>
  <c r="B398"/>
  <c r="L397"/>
  <c r="K397"/>
  <c r="J397"/>
  <c r="I397"/>
  <c r="H397"/>
  <c r="G397"/>
  <c r="F397"/>
  <c r="E397"/>
  <c r="D397"/>
  <c r="C397"/>
  <c r="B397"/>
  <c r="L396"/>
  <c r="K396"/>
  <c r="J396"/>
  <c r="I396"/>
  <c r="H396"/>
  <c r="G396"/>
  <c r="F396"/>
  <c r="E396"/>
  <c r="D396"/>
  <c r="C396"/>
  <c r="B396"/>
  <c r="L395"/>
  <c r="K395"/>
  <c r="J395"/>
  <c r="I395"/>
  <c r="H395"/>
  <c r="G395"/>
  <c r="F395"/>
  <c r="E395"/>
  <c r="D395"/>
  <c r="C395"/>
  <c r="B395"/>
  <c r="L394"/>
  <c r="K394"/>
  <c r="J394"/>
  <c r="I394"/>
  <c r="H394"/>
  <c r="G394"/>
  <c r="F394"/>
  <c r="E394"/>
  <c r="D394"/>
  <c r="C394"/>
  <c r="B394"/>
  <c r="L393"/>
  <c r="K393"/>
  <c r="J393"/>
  <c r="I393"/>
  <c r="H393"/>
  <c r="G393"/>
  <c r="F393"/>
  <c r="E393"/>
  <c r="D393"/>
  <c r="C393"/>
  <c r="B393"/>
  <c r="L392"/>
  <c r="K392"/>
  <c r="J392"/>
  <c r="I392"/>
  <c r="H392"/>
  <c r="G392"/>
  <c r="F392"/>
  <c r="E392"/>
  <c r="D392"/>
  <c r="C392"/>
  <c r="B392"/>
  <c r="L391"/>
  <c r="K391"/>
  <c r="J391"/>
  <c r="I391"/>
  <c r="H391"/>
  <c r="G391"/>
  <c r="F391"/>
  <c r="E391"/>
  <c r="D391"/>
  <c r="C391"/>
  <c r="B391"/>
  <c r="L390"/>
  <c r="K390"/>
  <c r="J390"/>
  <c r="I390"/>
  <c r="H390"/>
  <c r="G390"/>
  <c r="F390"/>
  <c r="E390"/>
  <c r="D390"/>
  <c r="C390"/>
  <c r="B390"/>
  <c r="L389"/>
  <c r="K389"/>
  <c r="J389"/>
  <c r="I389"/>
  <c r="H389"/>
  <c r="G389"/>
  <c r="F389"/>
  <c r="E389"/>
  <c r="D389"/>
  <c r="C389"/>
  <c r="B389"/>
  <c r="L388"/>
  <c r="K388"/>
  <c r="J388"/>
  <c r="I388"/>
  <c r="H388"/>
  <c r="G388"/>
  <c r="F388"/>
  <c r="E388"/>
  <c r="D388"/>
  <c r="C388"/>
  <c r="B388"/>
  <c r="L387"/>
  <c r="K387"/>
  <c r="J387"/>
  <c r="I387"/>
  <c r="H387"/>
  <c r="G387"/>
  <c r="F387"/>
  <c r="E387"/>
  <c r="D387"/>
  <c r="C387"/>
  <c r="B387"/>
  <c r="L386"/>
  <c r="K386"/>
  <c r="J386"/>
  <c r="I386"/>
  <c r="H386"/>
  <c r="G386"/>
  <c r="F386"/>
  <c r="E386"/>
  <c r="D386"/>
  <c r="C386"/>
  <c r="B386"/>
  <c r="L385"/>
  <c r="K385"/>
  <c r="J385"/>
  <c r="I385"/>
  <c r="H385"/>
  <c r="G385"/>
  <c r="F385"/>
  <c r="E385"/>
  <c r="D385"/>
  <c r="C385"/>
  <c r="B385"/>
  <c r="L384"/>
  <c r="K384"/>
  <c r="J384"/>
  <c r="I384"/>
  <c r="H384"/>
  <c r="G384"/>
  <c r="F384"/>
  <c r="E384"/>
  <c r="D384"/>
  <c r="C384"/>
  <c r="B384"/>
  <c r="L383"/>
  <c r="K383"/>
  <c r="J383"/>
  <c r="I383"/>
  <c r="H383"/>
  <c r="G383"/>
  <c r="F383"/>
  <c r="E383"/>
  <c r="D383"/>
  <c r="C383"/>
  <c r="B383"/>
  <c r="L382"/>
  <c r="K382"/>
  <c r="J382"/>
  <c r="I382"/>
  <c r="H382"/>
  <c r="G382"/>
  <c r="F382"/>
  <c r="E382"/>
  <c r="D382"/>
  <c r="C382"/>
  <c r="B382"/>
  <c r="L381"/>
  <c r="K381"/>
  <c r="J381"/>
  <c r="I381"/>
  <c r="H381"/>
  <c r="G381"/>
  <c r="F381"/>
  <c r="E381"/>
  <c r="D381"/>
  <c r="C381"/>
  <c r="B381"/>
  <c r="L380"/>
  <c r="K380"/>
  <c r="J380"/>
  <c r="I380"/>
  <c r="H380"/>
  <c r="G380"/>
  <c r="F380"/>
  <c r="E380"/>
  <c r="D380"/>
  <c r="C380"/>
  <c r="B380"/>
  <c r="L379"/>
  <c r="K379"/>
  <c r="J379"/>
  <c r="I379"/>
  <c r="H379"/>
  <c r="G379"/>
  <c r="F379"/>
  <c r="E379"/>
  <c r="D379"/>
  <c r="C379"/>
  <c r="B379"/>
  <c r="L378"/>
  <c r="K378"/>
  <c r="J378"/>
  <c r="I378"/>
  <c r="H378"/>
  <c r="G378"/>
  <c r="F378"/>
  <c r="E378"/>
  <c r="D378"/>
  <c r="C378"/>
  <c r="B378"/>
  <c r="L377"/>
  <c r="K377"/>
  <c r="J377"/>
  <c r="I377"/>
  <c r="H377"/>
  <c r="G377"/>
  <c r="F377"/>
  <c r="E377"/>
  <c r="D377"/>
  <c r="C377"/>
  <c r="B377"/>
  <c r="L376"/>
  <c r="K376"/>
  <c r="J376"/>
  <c r="I376"/>
  <c r="H376"/>
  <c r="G376"/>
  <c r="F376"/>
  <c r="E376"/>
  <c r="D376"/>
  <c r="C376"/>
  <c r="B376"/>
  <c r="L375"/>
  <c r="K375"/>
  <c r="J375"/>
  <c r="I375"/>
  <c r="H375"/>
  <c r="G375"/>
  <c r="F375"/>
  <c r="E375"/>
  <c r="D375"/>
  <c r="C375"/>
  <c r="B375"/>
  <c r="L374"/>
  <c r="K374"/>
  <c r="J374"/>
  <c r="I374"/>
  <c r="H374"/>
  <c r="G374"/>
  <c r="F374"/>
  <c r="E374"/>
  <c r="D374"/>
  <c r="C374"/>
  <c r="B374"/>
  <c r="L373"/>
  <c r="K373"/>
  <c r="J373"/>
  <c r="I373"/>
  <c r="H373"/>
  <c r="G373"/>
  <c r="F373"/>
  <c r="E373"/>
  <c r="D373"/>
  <c r="C373"/>
  <c r="B373"/>
  <c r="L372"/>
  <c r="K372"/>
  <c r="J372"/>
  <c r="I372"/>
  <c r="H372"/>
  <c r="G372"/>
  <c r="F372"/>
  <c r="E372"/>
  <c r="D372"/>
  <c r="C372"/>
  <c r="B372"/>
  <c r="L371"/>
  <c r="K371"/>
  <c r="J371"/>
  <c r="I371"/>
  <c r="H371"/>
  <c r="G371"/>
  <c r="F371"/>
  <c r="E371"/>
  <c r="D371"/>
  <c r="C371"/>
  <c r="B371"/>
  <c r="L370"/>
  <c r="K370"/>
  <c r="J370"/>
  <c r="I370"/>
  <c r="H370"/>
  <c r="G370"/>
  <c r="F370"/>
  <c r="E370"/>
  <c r="D370"/>
  <c r="C370"/>
  <c r="B370"/>
  <c r="L369"/>
  <c r="K369"/>
  <c r="J369"/>
  <c r="I369"/>
  <c r="H369"/>
  <c r="G369"/>
  <c r="F369"/>
  <c r="E369"/>
  <c r="D369"/>
  <c r="C369"/>
  <c r="B369"/>
  <c r="L368"/>
  <c r="K368"/>
  <c r="J368"/>
  <c r="I368"/>
  <c r="H368"/>
  <c r="G368"/>
  <c r="F368"/>
  <c r="E368"/>
  <c r="D368"/>
  <c r="C368"/>
  <c r="B368"/>
  <c r="L367"/>
  <c r="K367"/>
  <c r="J367"/>
  <c r="I367"/>
  <c r="H367"/>
  <c r="G367"/>
  <c r="F367"/>
  <c r="E367"/>
  <c r="D367"/>
  <c r="C367"/>
  <c r="B367"/>
  <c r="L366"/>
  <c r="K366"/>
  <c r="J366"/>
  <c r="I366"/>
  <c r="H366"/>
  <c r="G366"/>
  <c r="F366"/>
  <c r="E366"/>
  <c r="D366"/>
  <c r="C366"/>
  <c r="B366"/>
  <c r="L365"/>
  <c r="K365"/>
  <c r="J365"/>
  <c r="I365"/>
  <c r="H365"/>
  <c r="G365"/>
  <c r="F365"/>
  <c r="E365"/>
  <c r="D365"/>
  <c r="C365"/>
  <c r="B365"/>
  <c r="L364"/>
  <c r="K364"/>
  <c r="J364"/>
  <c r="I364"/>
  <c r="H364"/>
  <c r="G364"/>
  <c r="F364"/>
  <c r="E364"/>
  <c r="D364"/>
  <c r="C364"/>
  <c r="B364"/>
  <c r="L363"/>
  <c r="K363"/>
  <c r="J363"/>
  <c r="I363"/>
  <c r="H363"/>
  <c r="G363"/>
  <c r="F363"/>
  <c r="E363"/>
  <c r="D363"/>
  <c r="C363"/>
  <c r="B363"/>
  <c r="L362"/>
  <c r="K362"/>
  <c r="J362"/>
  <c r="I362"/>
  <c r="H362"/>
  <c r="G362"/>
  <c r="F362"/>
  <c r="E362"/>
  <c r="D362"/>
  <c r="C362"/>
  <c r="B362"/>
  <c r="L361"/>
  <c r="K361"/>
  <c r="J361"/>
  <c r="I361"/>
  <c r="H361"/>
  <c r="G361"/>
  <c r="F361"/>
  <c r="E361"/>
  <c r="D361"/>
  <c r="C361"/>
  <c r="B361"/>
  <c r="L360"/>
  <c r="K360"/>
  <c r="J360"/>
  <c r="I360"/>
  <c r="H360"/>
  <c r="G360"/>
  <c r="F360"/>
  <c r="E360"/>
  <c r="D360"/>
  <c r="C360"/>
  <c r="B360"/>
  <c r="L359"/>
  <c r="K359"/>
  <c r="J359"/>
  <c r="I359"/>
  <c r="H359"/>
  <c r="G359"/>
  <c r="F359"/>
  <c r="E359"/>
  <c r="D359"/>
  <c r="C359"/>
  <c r="B359"/>
  <c r="L358"/>
  <c r="K358"/>
  <c r="J358"/>
  <c r="I358"/>
  <c r="H358"/>
  <c r="G358"/>
  <c r="F358"/>
  <c r="E358"/>
  <c r="D358"/>
  <c r="C358"/>
  <c r="B358"/>
  <c r="L357"/>
  <c r="K357"/>
  <c r="J357"/>
  <c r="I357"/>
  <c r="H357"/>
  <c r="G357"/>
  <c r="F357"/>
  <c r="E357"/>
  <c r="D357"/>
  <c r="C357"/>
  <c r="B357"/>
  <c r="L356"/>
  <c r="K356"/>
  <c r="J356"/>
  <c r="I356"/>
  <c r="H356"/>
  <c r="G356"/>
  <c r="F356"/>
  <c r="E356"/>
  <c r="D356"/>
  <c r="C356"/>
  <c r="B356"/>
  <c r="L355"/>
  <c r="K355"/>
  <c r="J355"/>
  <c r="I355"/>
  <c r="H355"/>
  <c r="G355"/>
  <c r="F355"/>
  <c r="E355"/>
  <c r="D355"/>
  <c r="C355"/>
  <c r="B355"/>
  <c r="L354"/>
  <c r="K354"/>
  <c r="J354"/>
  <c r="I354"/>
  <c r="H354"/>
  <c r="G354"/>
  <c r="F354"/>
  <c r="E354"/>
  <c r="D354"/>
  <c r="C354"/>
  <c r="B354"/>
  <c r="L353"/>
  <c r="K353"/>
  <c r="J353"/>
  <c r="I353"/>
  <c r="H353"/>
  <c r="G353"/>
  <c r="F353"/>
  <c r="E353"/>
  <c r="D353"/>
  <c r="C353"/>
  <c r="B353"/>
  <c r="L352"/>
  <c r="K352"/>
  <c r="J352"/>
  <c r="I352"/>
  <c r="H352"/>
  <c r="G352"/>
  <c r="F352"/>
  <c r="E352"/>
  <c r="D352"/>
  <c r="C352"/>
  <c r="B352"/>
  <c r="L351"/>
  <c r="K351"/>
  <c r="J351"/>
  <c r="I351"/>
  <c r="H351"/>
  <c r="G351"/>
  <c r="F351"/>
  <c r="E351"/>
  <c r="D351"/>
  <c r="C351"/>
  <c r="B351"/>
  <c r="L350"/>
  <c r="K350"/>
  <c r="J350"/>
  <c r="I350"/>
  <c r="H350"/>
  <c r="G350"/>
  <c r="F350"/>
  <c r="E350"/>
  <c r="D350"/>
  <c r="C350"/>
  <c r="B350"/>
  <c r="L349"/>
  <c r="K349"/>
  <c r="J349"/>
  <c r="I349"/>
  <c r="H349"/>
  <c r="G349"/>
  <c r="F349"/>
  <c r="E349"/>
  <c r="D349"/>
  <c r="C349"/>
  <c r="B349"/>
  <c r="L348"/>
  <c r="K348"/>
  <c r="J348"/>
  <c r="I348"/>
  <c r="H348"/>
  <c r="G348"/>
  <c r="F348"/>
  <c r="E348"/>
  <c r="D348"/>
  <c r="C348"/>
  <c r="B348"/>
  <c r="L347"/>
  <c r="K347"/>
  <c r="J347"/>
  <c r="I347"/>
  <c r="H347"/>
  <c r="G347"/>
  <c r="F347"/>
  <c r="E347"/>
  <c r="D347"/>
  <c r="C347"/>
  <c r="B347"/>
  <c r="L346"/>
  <c r="K346"/>
  <c r="J346"/>
  <c r="I346"/>
  <c r="H346"/>
  <c r="G346"/>
  <c r="F346"/>
  <c r="E346"/>
  <c r="D346"/>
  <c r="C346"/>
  <c r="B346"/>
  <c r="L345"/>
  <c r="K345"/>
  <c r="J345"/>
  <c r="I345"/>
  <c r="H345"/>
  <c r="G345"/>
  <c r="F345"/>
  <c r="E345"/>
  <c r="D345"/>
  <c r="C345"/>
  <c r="B345"/>
  <c r="L344"/>
  <c r="K344"/>
  <c r="J344"/>
  <c r="I344"/>
  <c r="H344"/>
  <c r="G344"/>
  <c r="F344"/>
  <c r="E344"/>
  <c r="D344"/>
  <c r="C344"/>
  <c r="B344"/>
  <c r="L343"/>
  <c r="K343"/>
  <c r="J343"/>
  <c r="I343"/>
  <c r="H343"/>
  <c r="G343"/>
  <c r="F343"/>
  <c r="E343"/>
  <c r="D343"/>
  <c r="C343"/>
  <c r="B343"/>
  <c r="L342"/>
  <c r="K342"/>
  <c r="J342"/>
  <c r="I342"/>
  <c r="H342"/>
  <c r="G342"/>
  <c r="F342"/>
  <c r="E342"/>
  <c r="D342"/>
  <c r="C342"/>
  <c r="B342"/>
  <c r="L341"/>
  <c r="K341"/>
  <c r="J341"/>
  <c r="I341"/>
  <c r="H341"/>
  <c r="G341"/>
  <c r="F341"/>
  <c r="E341"/>
  <c r="D341"/>
  <c r="C341"/>
  <c r="B341"/>
  <c r="L340"/>
  <c r="K340"/>
  <c r="J340"/>
  <c r="I340"/>
  <c r="H340"/>
  <c r="G340"/>
  <c r="F340"/>
  <c r="E340"/>
  <c r="D340"/>
  <c r="C340"/>
  <c r="B340"/>
  <c r="L339"/>
  <c r="K339"/>
  <c r="J339"/>
  <c r="I339"/>
  <c r="H339"/>
  <c r="G339"/>
  <c r="F339"/>
  <c r="E339"/>
  <c r="D339"/>
  <c r="C339"/>
  <c r="B339"/>
  <c r="L338"/>
  <c r="K338"/>
  <c r="J338"/>
  <c r="I338"/>
  <c r="H338"/>
  <c r="G338"/>
  <c r="F338"/>
  <c r="E338"/>
  <c r="D338"/>
  <c r="C338"/>
  <c r="B338"/>
  <c r="L337"/>
  <c r="K337"/>
  <c r="J337"/>
  <c r="I337"/>
  <c r="H337"/>
  <c r="G337"/>
  <c r="F337"/>
  <c r="E337"/>
  <c r="D337"/>
  <c r="C337"/>
  <c r="B337"/>
  <c r="L336"/>
  <c r="K336"/>
  <c r="J336"/>
  <c r="I336"/>
  <c r="H336"/>
  <c r="G336"/>
  <c r="F336"/>
  <c r="E336"/>
  <c r="D336"/>
  <c r="C336"/>
  <c r="B336"/>
  <c r="L335"/>
  <c r="K335"/>
  <c r="J335"/>
  <c r="I335"/>
  <c r="H335"/>
  <c r="G335"/>
  <c r="F335"/>
  <c r="E335"/>
  <c r="D335"/>
  <c r="C335"/>
  <c r="B335"/>
  <c r="L334"/>
  <c r="K334"/>
  <c r="J334"/>
  <c r="I334"/>
  <c r="H334"/>
  <c r="G334"/>
  <c r="F334"/>
  <c r="E334"/>
  <c r="D334"/>
  <c r="C334"/>
  <c r="B334"/>
  <c r="L333"/>
  <c r="K333"/>
  <c r="J333"/>
  <c r="I333"/>
  <c r="H333"/>
  <c r="G333"/>
  <c r="F333"/>
  <c r="E333"/>
  <c r="D333"/>
  <c r="C333"/>
  <c r="B333"/>
  <c r="L332"/>
  <c r="K332"/>
  <c r="J332"/>
  <c r="I332"/>
  <c r="H332"/>
  <c r="G332"/>
  <c r="F332"/>
  <c r="E332"/>
  <c r="D332"/>
  <c r="C332"/>
  <c r="B332"/>
  <c r="L331"/>
  <c r="K331"/>
  <c r="J331"/>
  <c r="I331"/>
  <c r="H331"/>
  <c r="G331"/>
  <c r="F331"/>
  <c r="E331"/>
  <c r="D331"/>
  <c r="C331"/>
  <c r="B331"/>
  <c r="L330"/>
  <c r="K330"/>
  <c r="J330"/>
  <c r="I330"/>
  <c r="H330"/>
  <c r="G330"/>
  <c r="F330"/>
  <c r="E330"/>
  <c r="D330"/>
  <c r="C330"/>
  <c r="B330"/>
  <c r="L329"/>
  <c r="K329"/>
  <c r="J329"/>
  <c r="I329"/>
  <c r="H329"/>
  <c r="G329"/>
  <c r="F329"/>
  <c r="E329"/>
  <c r="D329"/>
  <c r="C329"/>
  <c r="B329"/>
  <c r="L328"/>
  <c r="K328"/>
  <c r="J328"/>
  <c r="I328"/>
  <c r="H328"/>
  <c r="G328"/>
  <c r="F328"/>
  <c r="E328"/>
  <c r="D328"/>
  <c r="C328"/>
  <c r="B328"/>
  <c r="L327"/>
  <c r="K327"/>
  <c r="J327"/>
  <c r="I327"/>
  <c r="H327"/>
  <c r="G327"/>
  <c r="F327"/>
  <c r="E327"/>
  <c r="D327"/>
  <c r="C327"/>
  <c r="B327"/>
  <c r="L326"/>
  <c r="K326"/>
  <c r="J326"/>
  <c r="I326"/>
  <c r="H326"/>
  <c r="G326"/>
  <c r="F326"/>
  <c r="E326"/>
  <c r="D326"/>
  <c r="C326"/>
  <c r="B326"/>
  <c r="L325"/>
  <c r="K325"/>
  <c r="J325"/>
  <c r="I325"/>
  <c r="H325"/>
  <c r="G325"/>
  <c r="F325"/>
  <c r="E325"/>
  <c r="D325"/>
  <c r="C325"/>
  <c r="B325"/>
  <c r="L324"/>
  <c r="K324"/>
  <c r="J324"/>
  <c r="I324"/>
  <c r="H324"/>
  <c r="G324"/>
  <c r="F324"/>
  <c r="E324"/>
  <c r="D324"/>
  <c r="C324"/>
  <c r="B324"/>
  <c r="L323"/>
  <c r="K323"/>
  <c r="J323"/>
  <c r="I323"/>
  <c r="H323"/>
  <c r="G323"/>
  <c r="F323"/>
  <c r="E323"/>
  <c r="D323"/>
  <c r="C323"/>
  <c r="B323"/>
  <c r="L322"/>
  <c r="K322"/>
  <c r="J322"/>
  <c r="I322"/>
  <c r="H322"/>
  <c r="G322"/>
  <c r="F322"/>
  <c r="E322"/>
  <c r="D322"/>
  <c r="C322"/>
  <c r="B322"/>
  <c r="L321"/>
  <c r="K321"/>
  <c r="J321"/>
  <c r="I321"/>
  <c r="H321"/>
  <c r="G321"/>
  <c r="F321"/>
  <c r="E321"/>
  <c r="D321"/>
  <c r="C321"/>
  <c r="B321"/>
  <c r="L320"/>
  <c r="K320"/>
  <c r="J320"/>
  <c r="I320"/>
  <c r="H320"/>
  <c r="G320"/>
  <c r="F320"/>
  <c r="E320"/>
  <c r="D320"/>
  <c r="C320"/>
  <c r="B320"/>
  <c r="L319"/>
  <c r="K319"/>
  <c r="J319"/>
  <c r="I319"/>
  <c r="H319"/>
  <c r="G319"/>
  <c r="F319"/>
  <c r="E319"/>
  <c r="D319"/>
  <c r="C319"/>
  <c r="B319"/>
  <c r="L318"/>
  <c r="K318"/>
  <c r="J318"/>
  <c r="I318"/>
  <c r="H318"/>
  <c r="G318"/>
  <c r="F318"/>
  <c r="E318"/>
  <c r="D318"/>
  <c r="C318"/>
  <c r="B318"/>
  <c r="L317"/>
  <c r="K317"/>
  <c r="J317"/>
  <c r="I317"/>
  <c r="H317"/>
  <c r="G317"/>
  <c r="F317"/>
  <c r="E317"/>
  <c r="D317"/>
  <c r="C317"/>
  <c r="B317"/>
  <c r="L316"/>
  <c r="K316"/>
  <c r="J316"/>
  <c r="I316"/>
  <c r="H316"/>
  <c r="G316"/>
  <c r="F316"/>
  <c r="E316"/>
  <c r="D316"/>
  <c r="C316"/>
  <c r="B316"/>
  <c r="L315"/>
  <c r="K315"/>
  <c r="J315"/>
  <c r="I315"/>
  <c r="H315"/>
  <c r="G315"/>
  <c r="F315"/>
  <c r="E315"/>
  <c r="D315"/>
  <c r="C315"/>
  <c r="B315"/>
  <c r="L314"/>
  <c r="K314"/>
  <c r="J314"/>
  <c r="I314"/>
  <c r="H314"/>
  <c r="G314"/>
  <c r="F314"/>
  <c r="E314"/>
  <c r="D314"/>
  <c r="C314"/>
  <c r="B314"/>
  <c r="L313"/>
  <c r="K313"/>
  <c r="J313"/>
  <c r="I313"/>
  <c r="H313"/>
  <c r="G313"/>
  <c r="F313"/>
  <c r="E313"/>
  <c r="D313"/>
  <c r="C313"/>
  <c r="B313"/>
  <c r="L312"/>
  <c r="K312"/>
  <c r="J312"/>
  <c r="I312"/>
  <c r="H312"/>
  <c r="G312"/>
  <c r="F312"/>
  <c r="E312"/>
  <c r="D312"/>
  <c r="C312"/>
  <c r="B312"/>
  <c r="L311"/>
  <c r="K311"/>
  <c r="J311"/>
  <c r="I311"/>
  <c r="H311"/>
  <c r="G311"/>
  <c r="F311"/>
  <c r="E311"/>
  <c r="D311"/>
  <c r="C311"/>
  <c r="B311"/>
  <c r="L310"/>
  <c r="K310"/>
  <c r="J310"/>
  <c r="I310"/>
  <c r="H310"/>
  <c r="G310"/>
  <c r="F310"/>
  <c r="E310"/>
  <c r="D310"/>
  <c r="C310"/>
  <c r="B310"/>
  <c r="L309"/>
  <c r="K309"/>
  <c r="J309"/>
  <c r="I309"/>
  <c r="H309"/>
  <c r="G309"/>
  <c r="F309"/>
  <c r="E309"/>
  <c r="D309"/>
  <c r="C309"/>
  <c r="B309"/>
  <c r="L308"/>
  <c r="K308"/>
  <c r="J308"/>
  <c r="I308"/>
  <c r="H308"/>
  <c r="G308"/>
  <c r="F308"/>
  <c r="E308"/>
  <c r="D308"/>
  <c r="C308"/>
  <c r="B308"/>
  <c r="L307"/>
  <c r="K307"/>
  <c r="J307"/>
  <c r="I307"/>
  <c r="H307"/>
  <c r="G307"/>
  <c r="F307"/>
  <c r="E307"/>
  <c r="D307"/>
  <c r="C307"/>
  <c r="B307"/>
  <c r="L306"/>
  <c r="K306"/>
  <c r="J306"/>
  <c r="I306"/>
  <c r="H306"/>
  <c r="G306"/>
  <c r="F306"/>
  <c r="E306"/>
  <c r="D306"/>
  <c r="C306"/>
  <c r="B306"/>
  <c r="L305"/>
  <c r="K305"/>
  <c r="J305"/>
  <c r="I305"/>
  <c r="H305"/>
  <c r="G305"/>
  <c r="F305"/>
  <c r="E305"/>
  <c r="D305"/>
  <c r="C305"/>
  <c r="B305"/>
  <c r="L304"/>
  <c r="K304"/>
  <c r="J304"/>
  <c r="I304"/>
  <c r="H304"/>
  <c r="G304"/>
  <c r="F304"/>
  <c r="E304"/>
  <c r="D304"/>
  <c r="C304"/>
  <c r="B304"/>
  <c r="L303"/>
  <c r="K303"/>
  <c r="J303"/>
  <c r="I303"/>
  <c r="H303"/>
  <c r="G303"/>
  <c r="F303"/>
  <c r="E303"/>
  <c r="D303"/>
  <c r="C303"/>
  <c r="B303"/>
  <c r="L302"/>
  <c r="K302"/>
  <c r="J302"/>
  <c r="I302"/>
  <c r="H302"/>
  <c r="G302"/>
  <c r="F302"/>
  <c r="E302"/>
  <c r="D302"/>
  <c r="C302"/>
  <c r="B302"/>
  <c r="L301"/>
  <c r="K301"/>
  <c r="J301"/>
  <c r="I301"/>
  <c r="H301"/>
  <c r="G301"/>
  <c r="F301"/>
  <c r="E301"/>
  <c r="D301"/>
  <c r="C301"/>
  <c r="B301"/>
  <c r="L300"/>
  <c r="K300"/>
  <c r="J300"/>
  <c r="I300"/>
  <c r="H300"/>
  <c r="G300"/>
  <c r="F300"/>
  <c r="E300"/>
  <c r="D300"/>
  <c r="C300"/>
  <c r="B300"/>
  <c r="L299"/>
  <c r="K299"/>
  <c r="J299"/>
  <c r="I299"/>
  <c r="H299"/>
  <c r="G299"/>
  <c r="F299"/>
  <c r="E299"/>
  <c r="D299"/>
  <c r="C299"/>
  <c r="B299"/>
  <c r="L298"/>
  <c r="K298"/>
  <c r="J298"/>
  <c r="I298"/>
  <c r="H298"/>
  <c r="G298"/>
  <c r="F298"/>
  <c r="E298"/>
  <c r="D298"/>
  <c r="C298"/>
  <c r="B298"/>
  <c r="L297"/>
  <c r="K297"/>
  <c r="J297"/>
  <c r="I297"/>
  <c r="H297"/>
  <c r="G297"/>
  <c r="F297"/>
  <c r="E297"/>
  <c r="D297"/>
  <c r="C297"/>
  <c r="B297"/>
  <c r="L296"/>
  <c r="K296"/>
  <c r="J296"/>
  <c r="I296"/>
  <c r="H296"/>
  <c r="G296"/>
  <c r="F296"/>
  <c r="E296"/>
  <c r="D296"/>
  <c r="C296"/>
  <c r="B296"/>
  <c r="L295"/>
  <c r="K295"/>
  <c r="J295"/>
  <c r="I295"/>
  <c r="H295"/>
  <c r="G295"/>
  <c r="F295"/>
  <c r="E295"/>
  <c r="D295"/>
  <c r="C295"/>
  <c r="B295"/>
  <c r="L294"/>
  <c r="K294"/>
  <c r="J294"/>
  <c r="I294"/>
  <c r="H294"/>
  <c r="G294"/>
  <c r="F294"/>
  <c r="E294"/>
  <c r="D294"/>
  <c r="C294"/>
  <c r="B294"/>
  <c r="L293"/>
  <c r="K293"/>
  <c r="J293"/>
  <c r="I293"/>
  <c r="H293"/>
  <c r="G293"/>
  <c r="F293"/>
  <c r="E293"/>
  <c r="D293"/>
  <c r="C293"/>
  <c r="B293"/>
  <c r="L292"/>
  <c r="K292"/>
  <c r="J292"/>
  <c r="I292"/>
  <c r="H292"/>
  <c r="G292"/>
  <c r="F292"/>
  <c r="E292"/>
  <c r="D292"/>
  <c r="C292"/>
  <c r="B292"/>
  <c r="L291"/>
  <c r="K291"/>
  <c r="J291"/>
  <c r="I291"/>
  <c r="H291"/>
  <c r="G291"/>
  <c r="F291"/>
  <c r="E291"/>
  <c r="D291"/>
  <c r="C291"/>
  <c r="B291"/>
  <c r="L290"/>
  <c r="K290"/>
  <c r="J290"/>
  <c r="I290"/>
  <c r="H290"/>
  <c r="G290"/>
  <c r="F290"/>
  <c r="E290"/>
  <c r="D290"/>
  <c r="C290"/>
  <c r="B290"/>
  <c r="L289"/>
  <c r="K289"/>
  <c r="J289"/>
  <c r="I289"/>
  <c r="H289"/>
  <c r="G289"/>
  <c r="F289"/>
  <c r="E289"/>
  <c r="D289"/>
  <c r="C289"/>
  <c r="B289"/>
  <c r="L288"/>
  <c r="K288"/>
  <c r="J288"/>
  <c r="I288"/>
  <c r="H288"/>
  <c r="G288"/>
  <c r="F288"/>
  <c r="E288"/>
  <c r="D288"/>
  <c r="C288"/>
  <c r="B288"/>
  <c r="L287"/>
  <c r="K287"/>
  <c r="J287"/>
  <c r="I287"/>
  <c r="H287"/>
  <c r="G287"/>
  <c r="F287"/>
  <c r="E287"/>
  <c r="D287"/>
  <c r="C287"/>
  <c r="B287"/>
  <c r="L286"/>
  <c r="K286"/>
  <c r="J286"/>
  <c r="I286"/>
  <c r="H286"/>
  <c r="G286"/>
  <c r="F286"/>
  <c r="E286"/>
  <c r="D286"/>
  <c r="C286"/>
  <c r="B286"/>
  <c r="L285"/>
  <c r="K285"/>
  <c r="J285"/>
  <c r="I285"/>
  <c r="H285"/>
  <c r="G285"/>
  <c r="F285"/>
  <c r="E285"/>
  <c r="D285"/>
  <c r="C285"/>
  <c r="B285"/>
  <c r="K284"/>
  <c r="J284"/>
  <c r="I284"/>
  <c r="G284"/>
  <c r="F284"/>
  <c r="E284"/>
  <c r="D284"/>
  <c r="C284"/>
  <c r="B284"/>
  <c r="L283"/>
  <c r="K283"/>
  <c r="J283"/>
  <c r="I283"/>
  <c r="H283"/>
  <c r="G283"/>
  <c r="F283"/>
  <c r="E283"/>
  <c r="D283"/>
  <c r="C283"/>
  <c r="B283"/>
  <c r="L282"/>
  <c r="K282"/>
  <c r="J282"/>
  <c r="I282"/>
  <c r="H282"/>
  <c r="G282"/>
  <c r="F282"/>
  <c r="E282"/>
  <c r="D282"/>
  <c r="C282"/>
  <c r="B282"/>
  <c r="K281"/>
  <c r="J281"/>
  <c r="I281"/>
  <c r="G281"/>
  <c r="F281"/>
  <c r="E281"/>
  <c r="D281"/>
  <c r="C281"/>
  <c r="B281"/>
  <c r="K280"/>
  <c r="J280"/>
  <c r="I280"/>
  <c r="G280"/>
  <c r="F280"/>
  <c r="E280"/>
  <c r="D280"/>
  <c r="C280"/>
  <c r="B280"/>
  <c r="L279"/>
  <c r="K279"/>
  <c r="J279"/>
  <c r="I279"/>
  <c r="H279"/>
  <c r="G279"/>
  <c r="F279"/>
  <c r="E279"/>
  <c r="D279"/>
  <c r="C279"/>
  <c r="B279"/>
  <c r="K278"/>
  <c r="J278"/>
  <c r="I278"/>
  <c r="G278"/>
  <c r="F278"/>
  <c r="E278"/>
  <c r="D278"/>
  <c r="C278"/>
  <c r="B278"/>
  <c r="L277"/>
  <c r="K277"/>
  <c r="J277"/>
  <c r="I277"/>
  <c r="H277"/>
  <c r="G277"/>
  <c r="F277"/>
  <c r="E277"/>
  <c r="D277"/>
  <c r="C277"/>
  <c r="B277"/>
  <c r="K276"/>
  <c r="J276"/>
  <c r="I276"/>
  <c r="G276"/>
  <c r="F276"/>
  <c r="E276"/>
  <c r="D276"/>
  <c r="C276"/>
  <c r="B276"/>
  <c r="L275"/>
  <c r="K275"/>
  <c r="J275"/>
  <c r="I275"/>
  <c r="H275"/>
  <c r="G275"/>
  <c r="F275"/>
  <c r="E275"/>
  <c r="D275"/>
  <c r="C275"/>
  <c r="B275"/>
  <c r="L274"/>
  <c r="K274"/>
  <c r="J274"/>
  <c r="I274"/>
  <c r="H274"/>
  <c r="G274"/>
  <c r="F274"/>
  <c r="E274"/>
  <c r="D274"/>
  <c r="C274"/>
  <c r="B274"/>
  <c r="L273"/>
  <c r="K273"/>
  <c r="J273"/>
  <c r="I273"/>
  <c r="H273"/>
  <c r="G273"/>
  <c r="F273"/>
  <c r="E273"/>
  <c r="D273"/>
  <c r="C273"/>
  <c r="B273"/>
  <c r="L272"/>
  <c r="K272"/>
  <c r="J272"/>
  <c r="I272"/>
  <c r="H272"/>
  <c r="G272"/>
  <c r="F272"/>
  <c r="E272"/>
  <c r="D272"/>
  <c r="C272"/>
  <c r="B272"/>
  <c r="L271"/>
  <c r="K271"/>
  <c r="J271"/>
  <c r="I271"/>
  <c r="H271"/>
  <c r="G271"/>
  <c r="F271"/>
  <c r="E271"/>
  <c r="D271"/>
  <c r="C271"/>
  <c r="B271"/>
  <c r="L270"/>
  <c r="K270"/>
  <c r="J270"/>
  <c r="I270"/>
  <c r="H270"/>
  <c r="G270"/>
  <c r="F270"/>
  <c r="E270"/>
  <c r="D270"/>
  <c r="C270"/>
  <c r="B270"/>
  <c r="L269"/>
  <c r="K269"/>
  <c r="J269"/>
  <c r="I269"/>
  <c r="H269"/>
  <c r="G269"/>
  <c r="F269"/>
  <c r="E269"/>
  <c r="D269"/>
  <c r="C269"/>
  <c r="B269"/>
  <c r="L268"/>
  <c r="K268"/>
  <c r="J268"/>
  <c r="I268"/>
  <c r="H268"/>
  <c r="G268"/>
  <c r="F268"/>
  <c r="E268"/>
  <c r="D268"/>
  <c r="C268"/>
  <c r="B268"/>
  <c r="L267"/>
  <c r="K267"/>
  <c r="J267"/>
  <c r="I267"/>
  <c r="H267"/>
  <c r="G267"/>
  <c r="F267"/>
  <c r="E267"/>
  <c r="D267"/>
  <c r="C267"/>
  <c r="B267"/>
  <c r="L266"/>
  <c r="K266"/>
  <c r="J266"/>
  <c r="I266"/>
  <c r="H266"/>
  <c r="G266"/>
  <c r="F266"/>
  <c r="E266"/>
  <c r="D266"/>
  <c r="C266"/>
  <c r="B266"/>
  <c r="L265"/>
  <c r="K265"/>
  <c r="J265"/>
  <c r="I265"/>
  <c r="H265"/>
  <c r="G265"/>
  <c r="F265"/>
  <c r="E265"/>
  <c r="D265"/>
  <c r="C265"/>
  <c r="B265"/>
  <c r="L264"/>
  <c r="K264"/>
  <c r="J264"/>
  <c r="I264"/>
  <c r="H264"/>
  <c r="G264"/>
  <c r="F264"/>
  <c r="E264"/>
  <c r="D264"/>
  <c r="C264"/>
  <c r="B264"/>
  <c r="L263"/>
  <c r="K263"/>
  <c r="J263"/>
  <c r="I263"/>
  <c r="H263"/>
  <c r="G263"/>
  <c r="F263"/>
  <c r="E263"/>
  <c r="D263"/>
  <c r="C263"/>
  <c r="B263"/>
  <c r="L262"/>
  <c r="K262"/>
  <c r="J262"/>
  <c r="I262"/>
  <c r="H262"/>
  <c r="G262"/>
  <c r="F262"/>
  <c r="E262"/>
  <c r="D262"/>
  <c r="C262"/>
  <c r="B262"/>
  <c r="L261"/>
  <c r="K261"/>
  <c r="J261"/>
  <c r="I261"/>
  <c r="H261"/>
  <c r="G261"/>
  <c r="F261"/>
  <c r="E261"/>
  <c r="D261"/>
  <c r="C261"/>
  <c r="B261"/>
  <c r="L260"/>
  <c r="K260"/>
  <c r="J260"/>
  <c r="I260"/>
  <c r="H260"/>
  <c r="G260"/>
  <c r="F260"/>
  <c r="E260"/>
  <c r="D260"/>
  <c r="C260"/>
  <c r="B260"/>
  <c r="L259"/>
  <c r="K259"/>
  <c r="J259"/>
  <c r="I259"/>
  <c r="H259"/>
  <c r="G259"/>
  <c r="F259"/>
  <c r="E259"/>
  <c r="D259"/>
  <c r="C259"/>
  <c r="B259"/>
  <c r="L258"/>
  <c r="K258"/>
  <c r="J258"/>
  <c r="I258"/>
  <c r="H258"/>
  <c r="G258"/>
  <c r="F258"/>
  <c r="E258"/>
  <c r="D258"/>
  <c r="C258"/>
  <c r="B258"/>
  <c r="L257"/>
  <c r="K257"/>
  <c r="J257"/>
  <c r="I257"/>
  <c r="H257"/>
  <c r="G257"/>
  <c r="F257"/>
  <c r="E257"/>
  <c r="D257"/>
  <c r="C257"/>
  <c r="B257"/>
  <c r="L256"/>
  <c r="K256"/>
  <c r="J256"/>
  <c r="I256"/>
  <c r="H256"/>
  <c r="G256"/>
  <c r="F256"/>
  <c r="E256"/>
  <c r="D256"/>
  <c r="C256"/>
  <c r="B256"/>
  <c r="L255"/>
  <c r="K255"/>
  <c r="J255"/>
  <c r="I255"/>
  <c r="H255"/>
  <c r="G255"/>
  <c r="F255"/>
  <c r="E255"/>
  <c r="D255"/>
  <c r="C255"/>
  <c r="B255"/>
  <c r="L254"/>
  <c r="K254"/>
  <c r="J254"/>
  <c r="I254"/>
  <c r="H254"/>
  <c r="G254"/>
  <c r="F254"/>
  <c r="E254"/>
  <c r="D254"/>
  <c r="C254"/>
  <c r="B254"/>
  <c r="L253"/>
  <c r="K253"/>
  <c r="J253"/>
  <c r="I253"/>
  <c r="H253"/>
  <c r="G253"/>
  <c r="F253"/>
  <c r="E253"/>
  <c r="D253"/>
  <c r="C253"/>
  <c r="B253"/>
  <c r="L252"/>
  <c r="K252"/>
  <c r="J252"/>
  <c r="I252"/>
  <c r="H252"/>
  <c r="G252"/>
  <c r="F252"/>
  <c r="E252"/>
  <c r="D252"/>
  <c r="C252"/>
  <c r="B252"/>
  <c r="L251"/>
  <c r="K251"/>
  <c r="J251"/>
  <c r="I251"/>
  <c r="H251"/>
  <c r="G251"/>
  <c r="F251"/>
  <c r="E251"/>
  <c r="D251"/>
  <c r="C251"/>
  <c r="B251"/>
  <c r="L250"/>
  <c r="K250"/>
  <c r="J250"/>
  <c r="I250"/>
  <c r="H250"/>
  <c r="G250"/>
  <c r="F250"/>
  <c r="E250"/>
  <c r="D250"/>
  <c r="C250"/>
  <c r="B250"/>
  <c r="L249"/>
  <c r="K249"/>
  <c r="J249"/>
  <c r="I249"/>
  <c r="H249"/>
  <c r="G249"/>
  <c r="F249"/>
  <c r="E249"/>
  <c r="D249"/>
  <c r="C249"/>
  <c r="B249"/>
  <c r="L248"/>
  <c r="K248"/>
  <c r="J248"/>
  <c r="I248"/>
  <c r="H248"/>
  <c r="G248"/>
  <c r="F248"/>
  <c r="E248"/>
  <c r="D248"/>
  <c r="C248"/>
  <c r="B248"/>
  <c r="L247"/>
  <c r="K247"/>
  <c r="J247"/>
  <c r="I247"/>
  <c r="H247"/>
  <c r="G247"/>
  <c r="F247"/>
  <c r="E247"/>
  <c r="D247"/>
  <c r="C247"/>
  <c r="B247"/>
  <c r="L246"/>
  <c r="K246"/>
  <c r="J246"/>
  <c r="I246"/>
  <c r="H246"/>
  <c r="G246"/>
  <c r="F246"/>
  <c r="E246"/>
  <c r="D246"/>
  <c r="C246"/>
  <c r="B246"/>
  <c r="L245"/>
  <c r="K245"/>
  <c r="J245"/>
  <c r="I245"/>
  <c r="G245"/>
  <c r="F245"/>
  <c r="E245"/>
  <c r="D245"/>
  <c r="C245"/>
  <c r="B245"/>
  <c r="L244"/>
  <c r="K244"/>
  <c r="J244"/>
  <c r="I244"/>
  <c r="H244"/>
  <c r="G244"/>
  <c r="F244"/>
  <c r="E244"/>
  <c r="D244"/>
  <c r="C244"/>
  <c r="B244"/>
  <c r="L243"/>
  <c r="K243"/>
  <c r="J243"/>
  <c r="I243"/>
  <c r="H243"/>
  <c r="G243"/>
  <c r="F243"/>
  <c r="E243"/>
  <c r="D243"/>
  <c r="C243"/>
  <c r="B243"/>
  <c r="L242"/>
  <c r="K242"/>
  <c r="J242"/>
  <c r="I242"/>
  <c r="H242"/>
  <c r="G242"/>
  <c r="F242"/>
  <c r="E242"/>
  <c r="D242"/>
  <c r="C242"/>
  <c r="B242"/>
  <c r="L241"/>
  <c r="K241"/>
  <c r="J241"/>
  <c r="I241"/>
  <c r="H241"/>
  <c r="G241"/>
  <c r="F241"/>
  <c r="E241"/>
  <c r="D241"/>
  <c r="C241"/>
  <c r="B241"/>
  <c r="L240"/>
  <c r="K240"/>
  <c r="J240"/>
  <c r="I240"/>
  <c r="H240"/>
  <c r="G240"/>
  <c r="F240"/>
  <c r="E240"/>
  <c r="D240"/>
  <c r="C240"/>
  <c r="B240"/>
  <c r="L239"/>
  <c r="K239"/>
  <c r="J239"/>
  <c r="I239"/>
  <c r="H239"/>
  <c r="G239"/>
  <c r="F239"/>
  <c r="E239"/>
  <c r="D239"/>
  <c r="C239"/>
  <c r="B239"/>
  <c r="L238"/>
  <c r="K238"/>
  <c r="J238"/>
  <c r="I238"/>
  <c r="H238"/>
  <c r="G238"/>
  <c r="F238"/>
  <c r="E238"/>
  <c r="D238"/>
  <c r="C238"/>
  <c r="B238"/>
  <c r="L237"/>
  <c r="K237"/>
  <c r="J237"/>
  <c r="I237"/>
  <c r="H237"/>
  <c r="G237"/>
  <c r="F237"/>
  <c r="E237"/>
  <c r="D237"/>
  <c r="C237"/>
  <c r="B237"/>
  <c r="L236"/>
  <c r="K236"/>
  <c r="J236"/>
  <c r="I236"/>
  <c r="H236"/>
  <c r="G236"/>
  <c r="F236"/>
  <c r="E236"/>
  <c r="D236"/>
  <c r="C236"/>
  <c r="B236"/>
  <c r="L235"/>
  <c r="K235"/>
  <c r="J235"/>
  <c r="I235"/>
  <c r="H235"/>
  <c r="G235"/>
  <c r="F235"/>
  <c r="E235"/>
  <c r="D235"/>
  <c r="C235"/>
  <c r="B235"/>
  <c r="L234"/>
  <c r="K234"/>
  <c r="J234"/>
  <c r="I234"/>
  <c r="H234"/>
  <c r="G234"/>
  <c r="F234"/>
  <c r="E234"/>
  <c r="D234"/>
  <c r="C234"/>
  <c r="B234"/>
  <c r="L233"/>
  <c r="K233"/>
  <c r="J233"/>
  <c r="I233"/>
  <c r="H233"/>
  <c r="G233"/>
  <c r="F233"/>
  <c r="E233"/>
  <c r="D233"/>
  <c r="C233"/>
  <c r="B233"/>
  <c r="L232"/>
  <c r="K232"/>
  <c r="J232"/>
  <c r="I232"/>
  <c r="H232"/>
  <c r="G232"/>
  <c r="F232"/>
  <c r="E232"/>
  <c r="D232"/>
  <c r="C232"/>
  <c r="B232"/>
  <c r="L231"/>
  <c r="K231"/>
  <c r="J231"/>
  <c r="I231"/>
  <c r="H231"/>
  <c r="G231"/>
  <c r="F231"/>
  <c r="E231"/>
  <c r="D231"/>
  <c r="C231"/>
  <c r="B231"/>
  <c r="L230"/>
  <c r="K230"/>
  <c r="J230"/>
  <c r="I230"/>
  <c r="H230"/>
  <c r="G230"/>
  <c r="F230"/>
  <c r="E230"/>
  <c r="D230"/>
  <c r="C230"/>
  <c r="B230"/>
  <c r="L229"/>
  <c r="K229"/>
  <c r="J229"/>
  <c r="I229"/>
  <c r="H229"/>
  <c r="G229"/>
  <c r="F229"/>
  <c r="E229"/>
  <c r="D229"/>
  <c r="C229"/>
  <c r="B229"/>
  <c r="L228"/>
  <c r="K228"/>
  <c r="J228"/>
  <c r="I228"/>
  <c r="H228"/>
  <c r="G228"/>
  <c r="F228"/>
  <c r="E228"/>
  <c r="D228"/>
  <c r="C228"/>
  <c r="B228"/>
  <c r="L227"/>
  <c r="K227"/>
  <c r="J227"/>
  <c r="I227"/>
  <c r="H227"/>
  <c r="G227"/>
  <c r="F227"/>
  <c r="E227"/>
  <c r="D227"/>
  <c r="C227"/>
  <c r="B227"/>
  <c r="L226"/>
  <c r="K226"/>
  <c r="J226"/>
  <c r="I226"/>
  <c r="H226"/>
  <c r="G226"/>
  <c r="F226"/>
  <c r="E226"/>
  <c r="D226"/>
  <c r="C226"/>
  <c r="B226"/>
  <c r="L225"/>
  <c r="K225"/>
  <c r="J225"/>
  <c r="I225"/>
  <c r="H225"/>
  <c r="G225"/>
  <c r="F225"/>
  <c r="E225"/>
  <c r="D225"/>
  <c r="C225"/>
  <c r="B225"/>
  <c r="L224"/>
  <c r="K224"/>
  <c r="J224"/>
  <c r="I224"/>
  <c r="H224"/>
  <c r="G224"/>
  <c r="F224"/>
  <c r="E224"/>
  <c r="D224"/>
  <c r="C224"/>
  <c r="B224"/>
  <c r="L223"/>
  <c r="K223"/>
  <c r="J223"/>
  <c r="I223"/>
  <c r="H223"/>
  <c r="G223"/>
  <c r="F223"/>
  <c r="E223"/>
  <c r="D223"/>
  <c r="C223"/>
  <c r="B223"/>
  <c r="L222"/>
  <c r="K222"/>
  <c r="J222"/>
  <c r="I222"/>
  <c r="H222"/>
  <c r="G222"/>
  <c r="F222"/>
  <c r="E222"/>
  <c r="D222"/>
  <c r="C222"/>
  <c r="B222"/>
  <c r="L221"/>
  <c r="K221"/>
  <c r="J221"/>
  <c r="I221"/>
  <c r="H221"/>
  <c r="G221"/>
  <c r="F221"/>
  <c r="E221"/>
  <c r="D221"/>
  <c r="C221"/>
  <c r="B221"/>
  <c r="L220"/>
  <c r="K220"/>
  <c r="J220"/>
  <c r="I220"/>
  <c r="H220"/>
  <c r="G220"/>
  <c r="F220"/>
  <c r="E220"/>
  <c r="D220"/>
  <c r="C220"/>
  <c r="B220"/>
  <c r="L219"/>
  <c r="K219"/>
  <c r="J219"/>
  <c r="I219"/>
  <c r="H219"/>
  <c r="G219"/>
  <c r="F219"/>
  <c r="E219"/>
  <c r="D219"/>
  <c r="C219"/>
  <c r="B219"/>
  <c r="L218"/>
  <c r="K218"/>
  <c r="J218"/>
  <c r="I218"/>
  <c r="H218"/>
  <c r="G218"/>
  <c r="F218"/>
  <c r="E218"/>
  <c r="D218"/>
  <c r="C218"/>
  <c r="B218"/>
  <c r="L217"/>
  <c r="K217"/>
  <c r="J217"/>
  <c r="I217"/>
  <c r="H217"/>
  <c r="G217"/>
  <c r="F217"/>
  <c r="E217"/>
  <c r="D217"/>
  <c r="C217"/>
  <c r="B217"/>
  <c r="L216"/>
  <c r="K216"/>
  <c r="J216"/>
  <c r="I216"/>
  <c r="H216"/>
  <c r="G216"/>
  <c r="F216"/>
  <c r="E216"/>
  <c r="D216"/>
  <c r="C216"/>
  <c r="B216"/>
  <c r="K215"/>
  <c r="J215"/>
  <c r="I215"/>
  <c r="G215"/>
  <c r="F215"/>
  <c r="E215"/>
  <c r="D215"/>
  <c r="C215"/>
  <c r="B215"/>
  <c r="L214"/>
  <c r="K214"/>
  <c r="J214"/>
  <c r="I214"/>
  <c r="H214"/>
  <c r="G214"/>
  <c r="F214"/>
  <c r="E214"/>
  <c r="D214"/>
  <c r="C214"/>
  <c r="B214"/>
  <c r="L213"/>
  <c r="K213"/>
  <c r="J213"/>
  <c r="I213"/>
  <c r="H213"/>
  <c r="G213"/>
  <c r="F213"/>
  <c r="E213"/>
  <c r="D213"/>
  <c r="C213"/>
  <c r="B213"/>
  <c r="L212"/>
  <c r="K212"/>
  <c r="J212"/>
  <c r="I212"/>
  <c r="H212"/>
  <c r="G212"/>
  <c r="F212"/>
  <c r="E212"/>
  <c r="D212"/>
  <c r="C212"/>
  <c r="B212"/>
  <c r="L211"/>
  <c r="K211"/>
  <c r="J211"/>
  <c r="I211"/>
  <c r="H211"/>
  <c r="G211"/>
  <c r="F211"/>
  <c r="E211"/>
  <c r="D211"/>
  <c r="C211"/>
  <c r="B211"/>
  <c r="L210"/>
  <c r="K210"/>
  <c r="J210"/>
  <c r="I210"/>
  <c r="H210"/>
  <c r="G210"/>
  <c r="F210"/>
  <c r="E210"/>
  <c r="D210"/>
  <c r="C210"/>
  <c r="B210"/>
  <c r="L209"/>
  <c r="K209"/>
  <c r="J209"/>
  <c r="I209"/>
  <c r="H209"/>
  <c r="G209"/>
  <c r="F209"/>
  <c r="E209"/>
  <c r="D209"/>
  <c r="C209"/>
  <c r="B209"/>
  <c r="L208"/>
  <c r="K208"/>
  <c r="J208"/>
  <c r="I208"/>
  <c r="H208"/>
  <c r="G208"/>
  <c r="F208"/>
  <c r="E208"/>
  <c r="D208"/>
  <c r="C208"/>
  <c r="B208"/>
  <c r="L207"/>
  <c r="K207"/>
  <c r="J207"/>
  <c r="I207"/>
  <c r="H207"/>
  <c r="G207"/>
  <c r="F207"/>
  <c r="E207"/>
  <c r="D207"/>
  <c r="C207"/>
  <c r="B207"/>
  <c r="L206"/>
  <c r="K206"/>
  <c r="J206"/>
  <c r="I206"/>
  <c r="H206"/>
  <c r="G206"/>
  <c r="F206"/>
  <c r="E206"/>
  <c r="D206"/>
  <c r="C206"/>
  <c r="B206"/>
  <c r="L205"/>
  <c r="K205"/>
  <c r="J205"/>
  <c r="I205"/>
  <c r="H205"/>
  <c r="G205"/>
  <c r="F205"/>
  <c r="E205"/>
  <c r="D205"/>
  <c r="C205"/>
  <c r="B205"/>
  <c r="L204"/>
  <c r="K204"/>
  <c r="J204"/>
  <c r="I204"/>
  <c r="H204"/>
  <c r="G204"/>
  <c r="F204"/>
  <c r="E204"/>
  <c r="D204"/>
  <c r="C204"/>
  <c r="B204"/>
  <c r="L203"/>
  <c r="K203"/>
  <c r="J203"/>
  <c r="I203"/>
  <c r="H203"/>
  <c r="G203"/>
  <c r="F203"/>
  <c r="E203"/>
  <c r="D203"/>
  <c r="C203"/>
  <c r="B203"/>
  <c r="L202"/>
  <c r="K202"/>
  <c r="J202"/>
  <c r="I202"/>
  <c r="H202"/>
  <c r="G202"/>
  <c r="F202"/>
  <c r="E202"/>
  <c r="D202"/>
  <c r="C202"/>
  <c r="B202"/>
  <c r="L201"/>
  <c r="K201"/>
  <c r="J201"/>
  <c r="I201"/>
  <c r="H201"/>
  <c r="G201"/>
  <c r="F201"/>
  <c r="E201"/>
  <c r="D201"/>
  <c r="C201"/>
  <c r="B201"/>
  <c r="L200"/>
  <c r="K200"/>
  <c r="J200"/>
  <c r="I200"/>
  <c r="H200"/>
  <c r="G200"/>
  <c r="F200"/>
  <c r="E200"/>
  <c r="D200"/>
  <c r="C200"/>
  <c r="B200"/>
  <c r="L199"/>
  <c r="K199"/>
  <c r="J199"/>
  <c r="I199"/>
  <c r="H199"/>
  <c r="G199"/>
  <c r="F199"/>
  <c r="E199"/>
  <c r="D199"/>
  <c r="C199"/>
  <c r="B199"/>
  <c r="L198"/>
  <c r="K198"/>
  <c r="J198"/>
  <c r="I198"/>
  <c r="H198"/>
  <c r="G198"/>
  <c r="F198"/>
  <c r="E198"/>
  <c r="D198"/>
  <c r="C198"/>
  <c r="B198"/>
  <c r="L197"/>
  <c r="K197"/>
  <c r="J197"/>
  <c r="I197"/>
  <c r="H197"/>
  <c r="G197"/>
  <c r="F197"/>
  <c r="E197"/>
  <c r="D197"/>
  <c r="C197"/>
  <c r="B197"/>
  <c r="L196"/>
  <c r="K196"/>
  <c r="J196"/>
  <c r="I196"/>
  <c r="H196"/>
  <c r="G196"/>
  <c r="F196"/>
  <c r="E196"/>
  <c r="D196"/>
  <c r="C196"/>
  <c r="B196"/>
  <c r="L195"/>
  <c r="K195"/>
  <c r="J195"/>
  <c r="I195"/>
  <c r="H195"/>
  <c r="G195"/>
  <c r="F195"/>
  <c r="E195"/>
  <c r="D195"/>
  <c r="C195"/>
  <c r="B195"/>
  <c r="L194"/>
  <c r="K194"/>
  <c r="J194"/>
  <c r="I194"/>
  <c r="H194"/>
  <c r="G194"/>
  <c r="F194"/>
  <c r="E194"/>
  <c r="D194"/>
  <c r="C194"/>
  <c r="B194"/>
  <c r="L193"/>
  <c r="K193"/>
  <c r="J193"/>
  <c r="I193"/>
  <c r="H193"/>
  <c r="G193"/>
  <c r="F193"/>
  <c r="E193"/>
  <c r="D193"/>
  <c r="C193"/>
  <c r="B193"/>
  <c r="L192"/>
  <c r="K192"/>
  <c r="J192"/>
  <c r="I192"/>
  <c r="H192"/>
  <c r="G192"/>
  <c r="F192"/>
  <c r="E192"/>
  <c r="D192"/>
  <c r="C192"/>
  <c r="B192"/>
  <c r="L191"/>
  <c r="K191"/>
  <c r="J191"/>
  <c r="I191"/>
  <c r="H191"/>
  <c r="G191"/>
  <c r="F191"/>
  <c r="E191"/>
  <c r="D191"/>
  <c r="C191"/>
  <c r="B191"/>
  <c r="L190"/>
  <c r="K190"/>
  <c r="J190"/>
  <c r="I190"/>
  <c r="H190"/>
  <c r="G190"/>
  <c r="F190"/>
  <c r="E190"/>
  <c r="D190"/>
  <c r="C190"/>
  <c r="B190"/>
  <c r="L189"/>
  <c r="K189"/>
  <c r="J189"/>
  <c r="I189"/>
  <c r="H189"/>
  <c r="G189"/>
  <c r="F189"/>
  <c r="E189"/>
  <c r="D189"/>
  <c r="C189"/>
  <c r="B189"/>
  <c r="L188"/>
  <c r="K188"/>
  <c r="J188"/>
  <c r="I188"/>
  <c r="H188"/>
  <c r="G188"/>
  <c r="F188"/>
  <c r="E188"/>
  <c r="D188"/>
  <c r="C188"/>
  <c r="B188"/>
  <c r="L187"/>
  <c r="K187"/>
  <c r="J187"/>
  <c r="I187"/>
  <c r="H187"/>
  <c r="G187"/>
  <c r="F187"/>
  <c r="E187"/>
  <c r="D187"/>
  <c r="C187"/>
  <c r="B187"/>
  <c r="L186"/>
  <c r="K186"/>
  <c r="J186"/>
  <c r="I186"/>
  <c r="H186"/>
  <c r="G186"/>
  <c r="F186"/>
  <c r="E186"/>
  <c r="D186"/>
  <c r="C186"/>
  <c r="B186"/>
  <c r="L185"/>
  <c r="K185"/>
  <c r="J185"/>
  <c r="I185"/>
  <c r="H185"/>
  <c r="G185"/>
  <c r="F185"/>
  <c r="E185"/>
  <c r="D185"/>
  <c r="C185"/>
  <c r="B185"/>
  <c r="L184"/>
  <c r="K184"/>
  <c r="J184"/>
  <c r="I184"/>
  <c r="H184"/>
  <c r="G184"/>
  <c r="F184"/>
  <c r="E184"/>
  <c r="D184"/>
  <c r="C184"/>
  <c r="B184"/>
  <c r="L183"/>
  <c r="K183"/>
  <c r="J183"/>
  <c r="I183"/>
  <c r="H183"/>
  <c r="G183"/>
  <c r="F183"/>
  <c r="E183"/>
  <c r="D183"/>
  <c r="C183"/>
  <c r="B183"/>
  <c r="L182"/>
  <c r="K182"/>
  <c r="J182"/>
  <c r="I182"/>
  <c r="H182"/>
  <c r="G182"/>
  <c r="F182"/>
  <c r="E182"/>
  <c r="D182"/>
  <c r="C182"/>
  <c r="B182"/>
  <c r="L181"/>
  <c r="K181"/>
  <c r="J181"/>
  <c r="I181"/>
  <c r="H181"/>
  <c r="G181"/>
  <c r="F181"/>
  <c r="E181"/>
  <c r="D181"/>
  <c r="C181"/>
  <c r="B181"/>
  <c r="L180"/>
  <c r="K180"/>
  <c r="J180"/>
  <c r="I180"/>
  <c r="H180"/>
  <c r="G180"/>
  <c r="F180"/>
  <c r="E180"/>
  <c r="D180"/>
  <c r="C180"/>
  <c r="B180"/>
  <c r="L179"/>
  <c r="K179"/>
  <c r="J179"/>
  <c r="I179"/>
  <c r="H179"/>
  <c r="G179"/>
  <c r="F179"/>
  <c r="E179"/>
  <c r="D179"/>
  <c r="C179"/>
  <c r="B179"/>
  <c r="L178"/>
  <c r="K178"/>
  <c r="J178"/>
  <c r="I178"/>
  <c r="H178"/>
  <c r="G178"/>
  <c r="F178"/>
  <c r="E178"/>
  <c r="D178"/>
  <c r="C178"/>
  <c r="B178"/>
  <c r="L177"/>
  <c r="K177"/>
  <c r="J177"/>
  <c r="I177"/>
  <c r="H177"/>
  <c r="G177"/>
  <c r="F177"/>
  <c r="E177"/>
  <c r="D177"/>
  <c r="C177"/>
  <c r="B177"/>
  <c r="L176"/>
  <c r="K176"/>
  <c r="J176"/>
  <c r="I176"/>
  <c r="H176"/>
  <c r="G176"/>
  <c r="F176"/>
  <c r="E176"/>
  <c r="D176"/>
  <c r="C176"/>
  <c r="B176"/>
  <c r="L175"/>
  <c r="K175"/>
  <c r="J175"/>
  <c r="I175"/>
  <c r="H175"/>
  <c r="G175"/>
  <c r="F175"/>
  <c r="E175"/>
  <c r="D175"/>
  <c r="C175"/>
  <c r="B175"/>
  <c r="L174"/>
  <c r="K174"/>
  <c r="J174"/>
  <c r="I174"/>
  <c r="H174"/>
  <c r="G174"/>
  <c r="F174"/>
  <c r="E174"/>
  <c r="D174"/>
  <c r="C174"/>
  <c r="B174"/>
  <c r="L173"/>
  <c r="K173"/>
  <c r="J173"/>
  <c r="I173"/>
  <c r="H173"/>
  <c r="G173"/>
  <c r="F173"/>
  <c r="E173"/>
  <c r="D173"/>
  <c r="C173"/>
  <c r="B173"/>
  <c r="L172"/>
  <c r="K172"/>
  <c r="J172"/>
  <c r="I172"/>
  <c r="H172"/>
  <c r="G172"/>
  <c r="F172"/>
  <c r="E172"/>
  <c r="D172"/>
  <c r="C172"/>
  <c r="B172"/>
  <c r="L171"/>
  <c r="K171"/>
  <c r="J171"/>
  <c r="I171"/>
  <c r="H171"/>
  <c r="G171"/>
  <c r="F171"/>
  <c r="E171"/>
  <c r="D171"/>
  <c r="C171"/>
  <c r="B171"/>
  <c r="L170"/>
  <c r="K170"/>
  <c r="J170"/>
  <c r="I170"/>
  <c r="H170"/>
  <c r="G170"/>
  <c r="F170"/>
  <c r="E170"/>
  <c r="D170"/>
  <c r="C170"/>
  <c r="B170"/>
  <c r="L169"/>
  <c r="K169"/>
  <c r="J169"/>
  <c r="I169"/>
  <c r="H169"/>
  <c r="G169"/>
  <c r="F169"/>
  <c r="E169"/>
  <c r="D169"/>
  <c r="C169"/>
  <c r="B169"/>
  <c r="L168"/>
  <c r="K168"/>
  <c r="J168"/>
  <c r="I168"/>
  <c r="H168"/>
  <c r="G168"/>
  <c r="F168"/>
  <c r="E168"/>
  <c r="D168"/>
  <c r="C168"/>
  <c r="B168"/>
  <c r="L167"/>
  <c r="K167"/>
  <c r="J167"/>
  <c r="I167"/>
  <c r="H167"/>
  <c r="G167"/>
  <c r="F167"/>
  <c r="E167"/>
  <c r="D167"/>
  <c r="C167"/>
  <c r="B167"/>
  <c r="L166"/>
  <c r="K166"/>
  <c r="J166"/>
  <c r="I166"/>
  <c r="H166"/>
  <c r="G166"/>
  <c r="F166"/>
  <c r="E166"/>
  <c r="D166"/>
  <c r="C166"/>
  <c r="B166"/>
  <c r="L165"/>
  <c r="K165"/>
  <c r="J165"/>
  <c r="I165"/>
  <c r="H165"/>
  <c r="G165"/>
  <c r="F165"/>
  <c r="E165"/>
  <c r="D165"/>
  <c r="C165"/>
  <c r="B165"/>
  <c r="L164"/>
  <c r="K164"/>
  <c r="J164"/>
  <c r="I164"/>
  <c r="H164"/>
  <c r="G164"/>
  <c r="F164"/>
  <c r="E164"/>
  <c r="D164"/>
  <c r="C164"/>
  <c r="B164"/>
  <c r="L163"/>
  <c r="K163"/>
  <c r="J163"/>
  <c r="I163"/>
  <c r="H163"/>
  <c r="G163"/>
  <c r="F163"/>
  <c r="E163"/>
  <c r="D163"/>
  <c r="C163"/>
  <c r="B163"/>
  <c r="L162"/>
  <c r="K162"/>
  <c r="J162"/>
  <c r="I162"/>
  <c r="H162"/>
  <c r="G162"/>
  <c r="F162"/>
  <c r="E162"/>
  <c r="D162"/>
  <c r="C162"/>
  <c r="B162"/>
  <c r="L161"/>
  <c r="K161"/>
  <c r="J161"/>
  <c r="I161"/>
  <c r="H161"/>
  <c r="G161"/>
  <c r="F161"/>
  <c r="E161"/>
  <c r="D161"/>
  <c r="C161"/>
  <c r="B161"/>
  <c r="L160"/>
  <c r="K160"/>
  <c r="J160"/>
  <c r="I160"/>
  <c r="H160"/>
  <c r="G160"/>
  <c r="F160"/>
  <c r="E160"/>
  <c r="D160"/>
  <c r="C160"/>
  <c r="B160"/>
  <c r="L159"/>
  <c r="K159"/>
  <c r="J159"/>
  <c r="I159"/>
  <c r="H159"/>
  <c r="G159"/>
  <c r="F159"/>
  <c r="E159"/>
  <c r="D159"/>
  <c r="C159"/>
  <c r="B159"/>
  <c r="L158"/>
  <c r="K158"/>
  <c r="J158"/>
  <c r="I158"/>
  <c r="H158"/>
  <c r="G158"/>
  <c r="F158"/>
  <c r="E158"/>
  <c r="D158"/>
  <c r="C158"/>
  <c r="B158"/>
  <c r="L157"/>
  <c r="K157"/>
  <c r="J157"/>
  <c r="I157"/>
  <c r="H157"/>
  <c r="G157"/>
  <c r="F157"/>
  <c r="E157"/>
  <c r="D157"/>
  <c r="C157"/>
  <c r="B157"/>
  <c r="L156"/>
  <c r="K156"/>
  <c r="J156"/>
  <c r="I156"/>
  <c r="H156"/>
  <c r="G156"/>
  <c r="F156"/>
  <c r="E156"/>
  <c r="D156"/>
  <c r="C156"/>
  <c r="B156"/>
  <c r="L155"/>
  <c r="K155"/>
  <c r="J155"/>
  <c r="I155"/>
  <c r="H155"/>
  <c r="G155"/>
  <c r="F155"/>
  <c r="E155"/>
  <c r="D155"/>
  <c r="C155"/>
  <c r="B155"/>
  <c r="L154"/>
  <c r="K154"/>
  <c r="J154"/>
  <c r="I154"/>
  <c r="H154"/>
  <c r="G154"/>
  <c r="F154"/>
  <c r="E154"/>
  <c r="D154"/>
  <c r="C154"/>
  <c r="B154"/>
  <c r="L153"/>
  <c r="K153"/>
  <c r="J153"/>
  <c r="I153"/>
  <c r="H153"/>
  <c r="G153"/>
  <c r="F153"/>
  <c r="E153"/>
  <c r="D153"/>
  <c r="C153"/>
  <c r="B153"/>
  <c r="L152"/>
  <c r="K152"/>
  <c r="J152"/>
  <c r="I152"/>
  <c r="H152"/>
  <c r="G152"/>
  <c r="F152"/>
  <c r="E152"/>
  <c r="D152"/>
  <c r="C152"/>
  <c r="B152"/>
  <c r="L151"/>
  <c r="K151"/>
  <c r="J151"/>
  <c r="I151"/>
  <c r="H151"/>
  <c r="G151"/>
  <c r="F151"/>
  <c r="E151"/>
  <c r="D151"/>
  <c r="C151"/>
  <c r="B151"/>
  <c r="L150"/>
  <c r="K150"/>
  <c r="J150"/>
  <c r="I150"/>
  <c r="H150"/>
  <c r="G150"/>
  <c r="F150"/>
  <c r="E150"/>
  <c r="D150"/>
  <c r="C150"/>
  <c r="B150"/>
  <c r="L149"/>
  <c r="K149"/>
  <c r="J149"/>
  <c r="I149"/>
  <c r="H149"/>
  <c r="G149"/>
  <c r="F149"/>
  <c r="E149"/>
  <c r="D149"/>
  <c r="C149"/>
  <c r="B149"/>
  <c r="L148"/>
  <c r="K148"/>
  <c r="J148"/>
  <c r="I148"/>
  <c r="H148"/>
  <c r="G148"/>
  <c r="F148"/>
  <c r="E148"/>
  <c r="D148"/>
  <c r="C148"/>
  <c r="B148"/>
  <c r="L147"/>
  <c r="K147"/>
  <c r="J147"/>
  <c r="I147"/>
  <c r="H147"/>
  <c r="G147"/>
  <c r="F147"/>
  <c r="E147"/>
  <c r="D147"/>
  <c r="C147"/>
  <c r="B147"/>
  <c r="L146"/>
  <c r="K146"/>
  <c r="J146"/>
  <c r="I146"/>
  <c r="H146"/>
  <c r="G146"/>
  <c r="F146"/>
  <c r="E146"/>
  <c r="D146"/>
  <c r="C146"/>
  <c r="B146"/>
  <c r="L145"/>
  <c r="K145"/>
  <c r="J145"/>
  <c r="I145"/>
  <c r="H145"/>
  <c r="G145"/>
  <c r="F145"/>
  <c r="E145"/>
  <c r="D145"/>
  <c r="C145"/>
  <c r="B145"/>
  <c r="L144"/>
  <c r="K144"/>
  <c r="J144"/>
  <c r="I144"/>
  <c r="H144"/>
  <c r="G144"/>
  <c r="F144"/>
  <c r="E144"/>
  <c r="D144"/>
  <c r="C144"/>
  <c r="B144"/>
  <c r="L143"/>
  <c r="K143"/>
  <c r="J143"/>
  <c r="I143"/>
  <c r="H143"/>
  <c r="G143"/>
  <c r="F143"/>
  <c r="E143"/>
  <c r="D143"/>
  <c r="C143"/>
  <c r="B143"/>
  <c r="L142"/>
  <c r="K142"/>
  <c r="J142"/>
  <c r="I142"/>
  <c r="H142"/>
  <c r="G142"/>
  <c r="F142"/>
  <c r="E142"/>
  <c r="D142"/>
  <c r="C142"/>
  <c r="B142"/>
  <c r="L141"/>
  <c r="K141"/>
  <c r="J141"/>
  <c r="I141"/>
  <c r="H141"/>
  <c r="G141"/>
  <c r="F141"/>
  <c r="E141"/>
  <c r="D141"/>
  <c r="C141"/>
  <c r="B141"/>
  <c r="L140"/>
  <c r="K140"/>
  <c r="J140"/>
  <c r="I140"/>
  <c r="H140"/>
  <c r="G140"/>
  <c r="F140"/>
  <c r="E140"/>
  <c r="D140"/>
  <c r="C140"/>
  <c r="B140"/>
  <c r="L139"/>
  <c r="K139"/>
  <c r="J139"/>
  <c r="I139"/>
  <c r="H139"/>
  <c r="G139"/>
  <c r="F139"/>
  <c r="E139"/>
  <c r="D139"/>
  <c r="C139"/>
  <c r="B139"/>
  <c r="L138"/>
  <c r="K138"/>
  <c r="J138"/>
  <c r="I138"/>
  <c r="H138"/>
  <c r="G138"/>
  <c r="F138"/>
  <c r="E138"/>
  <c r="D138"/>
  <c r="C138"/>
  <c r="B138"/>
  <c r="L137"/>
  <c r="K137"/>
  <c r="J137"/>
  <c r="I137"/>
  <c r="H137"/>
  <c r="G137"/>
  <c r="F137"/>
  <c r="E137"/>
  <c r="D137"/>
  <c r="C137"/>
  <c r="B137"/>
  <c r="L136"/>
  <c r="K136"/>
  <c r="J136"/>
  <c r="I136"/>
  <c r="H136"/>
  <c r="G136"/>
  <c r="F136"/>
  <c r="E136"/>
  <c r="D136"/>
  <c r="C136"/>
  <c r="B136"/>
  <c r="L135"/>
  <c r="K135"/>
  <c r="J135"/>
  <c r="I135"/>
  <c r="H135"/>
  <c r="G135"/>
  <c r="F135"/>
  <c r="E135"/>
  <c r="D135"/>
  <c r="C135"/>
  <c r="B135"/>
  <c r="L134"/>
  <c r="K134"/>
  <c r="J134"/>
  <c r="I134"/>
  <c r="H134"/>
  <c r="G134"/>
  <c r="F134"/>
  <c r="E134"/>
  <c r="D134"/>
  <c r="C134"/>
  <c r="B134"/>
  <c r="L133"/>
  <c r="K133"/>
  <c r="J133"/>
  <c r="I133"/>
  <c r="H133"/>
  <c r="G133"/>
  <c r="F133"/>
  <c r="E133"/>
  <c r="D133"/>
  <c r="C133"/>
  <c r="B133"/>
  <c r="L132"/>
  <c r="K132"/>
  <c r="J132"/>
  <c r="I132"/>
  <c r="H132"/>
  <c r="G132"/>
  <c r="F132"/>
  <c r="E132"/>
  <c r="D132"/>
  <c r="C132"/>
  <c r="B132"/>
  <c r="L131"/>
  <c r="K131"/>
  <c r="J131"/>
  <c r="I131"/>
  <c r="H131"/>
  <c r="G131"/>
  <c r="F131"/>
  <c r="E131"/>
  <c r="D131"/>
  <c r="C131"/>
  <c r="B131"/>
  <c r="L130"/>
  <c r="K130"/>
  <c r="J130"/>
  <c r="I130"/>
  <c r="H130"/>
  <c r="G130"/>
  <c r="F130"/>
  <c r="E130"/>
  <c r="D130"/>
  <c r="C130"/>
  <c r="B130"/>
  <c r="L129"/>
  <c r="K129"/>
  <c r="J129"/>
  <c r="I129"/>
  <c r="H129"/>
  <c r="G129"/>
  <c r="F129"/>
  <c r="E129"/>
  <c r="D129"/>
  <c r="C129"/>
  <c r="B129"/>
  <c r="L128"/>
  <c r="K128"/>
  <c r="J128"/>
  <c r="I128"/>
  <c r="H128"/>
  <c r="G128"/>
  <c r="F128"/>
  <c r="E128"/>
  <c r="D128"/>
  <c r="C128"/>
  <c r="B128"/>
  <c r="L127"/>
  <c r="K127"/>
  <c r="J127"/>
  <c r="I127"/>
  <c r="H127"/>
  <c r="G127"/>
  <c r="F127"/>
  <c r="E127"/>
  <c r="D127"/>
  <c r="C127"/>
  <c r="B127"/>
  <c r="L126"/>
  <c r="K126"/>
  <c r="J126"/>
  <c r="I126"/>
  <c r="H126"/>
  <c r="G126"/>
  <c r="F126"/>
  <c r="E126"/>
  <c r="D126"/>
  <c r="C126"/>
  <c r="B126"/>
  <c r="L125"/>
  <c r="K125"/>
  <c r="J125"/>
  <c r="I125"/>
  <c r="H125"/>
  <c r="G125"/>
  <c r="F125"/>
  <c r="E125"/>
  <c r="D125"/>
  <c r="C125"/>
  <c r="B125"/>
  <c r="L124"/>
  <c r="K124"/>
  <c r="J124"/>
  <c r="I124"/>
  <c r="H124"/>
  <c r="G124"/>
  <c r="F124"/>
  <c r="E124"/>
  <c r="D124"/>
  <c r="C124"/>
  <c r="B124"/>
  <c r="L123"/>
  <c r="K123"/>
  <c r="J123"/>
  <c r="I123"/>
  <c r="H123"/>
  <c r="G123"/>
  <c r="F123"/>
  <c r="E123"/>
  <c r="D123"/>
  <c r="C123"/>
  <c r="B123"/>
  <c r="L122"/>
  <c r="K122"/>
  <c r="J122"/>
  <c r="I122"/>
  <c r="H122"/>
  <c r="G122"/>
  <c r="F122"/>
  <c r="E122"/>
  <c r="D122"/>
  <c r="C122"/>
  <c r="B122"/>
  <c r="L121"/>
  <c r="K121"/>
  <c r="J121"/>
  <c r="I121"/>
  <c r="H121"/>
  <c r="G121"/>
  <c r="F121"/>
  <c r="E121"/>
  <c r="D121"/>
  <c r="C121"/>
  <c r="B121"/>
  <c r="L120"/>
  <c r="K120"/>
  <c r="J120"/>
  <c r="I120"/>
  <c r="H120"/>
  <c r="G120"/>
  <c r="F120"/>
  <c r="E120"/>
  <c r="D120"/>
  <c r="C120"/>
  <c r="B120"/>
  <c r="L119"/>
  <c r="K119"/>
  <c r="J119"/>
  <c r="I119"/>
  <c r="H119"/>
  <c r="G119"/>
  <c r="F119"/>
  <c r="E119"/>
  <c r="D119"/>
  <c r="C119"/>
  <c r="B119"/>
  <c r="L118"/>
  <c r="K118"/>
  <c r="J118"/>
  <c r="I118"/>
  <c r="H118"/>
  <c r="G118"/>
  <c r="F118"/>
  <c r="E118"/>
  <c r="D118"/>
  <c r="C118"/>
  <c r="B118"/>
  <c r="L117"/>
  <c r="K117"/>
  <c r="J117"/>
  <c r="I117"/>
  <c r="H117"/>
  <c r="G117"/>
  <c r="F117"/>
  <c r="E117"/>
  <c r="D117"/>
  <c r="C117"/>
  <c r="B117"/>
  <c r="L116"/>
  <c r="K116"/>
  <c r="J116"/>
  <c r="I116"/>
  <c r="H116"/>
  <c r="G116"/>
  <c r="F116"/>
  <c r="E116"/>
  <c r="D116"/>
  <c r="C116"/>
  <c r="B116"/>
  <c r="L115"/>
  <c r="K115"/>
  <c r="J115"/>
  <c r="I115"/>
  <c r="H115"/>
  <c r="G115"/>
  <c r="F115"/>
  <c r="E115"/>
  <c r="D115"/>
  <c r="C115"/>
  <c r="B115"/>
  <c r="L114"/>
  <c r="K114"/>
  <c r="J114"/>
  <c r="I114"/>
  <c r="H114"/>
  <c r="G114"/>
  <c r="F114"/>
  <c r="E114"/>
  <c r="D114"/>
  <c r="C114"/>
  <c r="B114"/>
  <c r="L113"/>
  <c r="K113"/>
  <c r="J113"/>
  <c r="I113"/>
  <c r="H113"/>
  <c r="G113"/>
  <c r="F113"/>
  <c r="E113"/>
  <c r="D113"/>
  <c r="C113"/>
  <c r="B113"/>
  <c r="L112"/>
  <c r="K112"/>
  <c r="J112"/>
  <c r="I112"/>
  <c r="H112"/>
  <c r="G112"/>
  <c r="F112"/>
  <c r="E112"/>
  <c r="D112"/>
  <c r="C112"/>
  <c r="B112"/>
  <c r="L111"/>
  <c r="K111"/>
  <c r="J111"/>
  <c r="I111"/>
  <c r="H111"/>
  <c r="G111"/>
  <c r="F111"/>
  <c r="E111"/>
  <c r="D111"/>
  <c r="C111"/>
  <c r="B111"/>
  <c r="L110"/>
  <c r="K110"/>
  <c r="J110"/>
  <c r="I110"/>
  <c r="H110"/>
  <c r="G110"/>
  <c r="F110"/>
  <c r="E110"/>
  <c r="D110"/>
  <c r="C110"/>
  <c r="B110"/>
  <c r="L109"/>
  <c r="K109"/>
  <c r="J109"/>
  <c r="I109"/>
  <c r="H109"/>
  <c r="G109"/>
  <c r="F109"/>
  <c r="E109"/>
  <c r="D109"/>
  <c r="C109"/>
  <c r="B109"/>
  <c r="L108"/>
  <c r="K108"/>
  <c r="J108"/>
  <c r="I108"/>
  <c r="H108"/>
  <c r="G108"/>
  <c r="F108"/>
  <c r="E108"/>
  <c r="D108"/>
  <c r="C108"/>
  <c r="B108"/>
  <c r="L107"/>
  <c r="K107"/>
  <c r="J107"/>
  <c r="I107"/>
  <c r="H107"/>
  <c r="G107"/>
  <c r="F107"/>
  <c r="E107"/>
  <c r="D107"/>
  <c r="C107"/>
  <c r="B107"/>
  <c r="L106"/>
  <c r="K106"/>
  <c r="J106"/>
  <c r="I106"/>
  <c r="H106"/>
  <c r="G106"/>
  <c r="F106"/>
  <c r="E106"/>
  <c r="D106"/>
  <c r="C106"/>
  <c r="B106"/>
  <c r="L105"/>
  <c r="K105"/>
  <c r="J105"/>
  <c r="I105"/>
  <c r="H105"/>
  <c r="G105"/>
  <c r="F105"/>
  <c r="E105"/>
  <c r="D105"/>
  <c r="C105"/>
  <c r="B105"/>
  <c r="L104"/>
  <c r="K104"/>
  <c r="J104"/>
  <c r="I104"/>
  <c r="H104"/>
  <c r="G104"/>
  <c r="F104"/>
  <c r="E104"/>
  <c r="D104"/>
  <c r="C104"/>
  <c r="B104"/>
  <c r="L103"/>
  <c r="K103"/>
  <c r="J103"/>
  <c r="I103"/>
  <c r="H103"/>
  <c r="G103"/>
  <c r="F103"/>
  <c r="E103"/>
  <c r="D103"/>
  <c r="C103"/>
  <c r="B103"/>
  <c r="L102"/>
  <c r="K102"/>
  <c r="J102"/>
  <c r="I102"/>
  <c r="H102"/>
  <c r="G102"/>
  <c r="F102"/>
  <c r="E102"/>
  <c r="D102"/>
  <c r="C102"/>
  <c r="B102"/>
  <c r="L101"/>
  <c r="K101"/>
  <c r="J101"/>
  <c r="I101"/>
  <c r="H101"/>
  <c r="G101"/>
  <c r="F101"/>
  <c r="E101"/>
  <c r="D101"/>
  <c r="C101"/>
  <c r="B101"/>
  <c r="L100"/>
  <c r="K100"/>
  <c r="J100"/>
  <c r="I100"/>
  <c r="H100"/>
  <c r="G100"/>
  <c r="F100"/>
  <c r="E100"/>
  <c r="D100"/>
  <c r="C100"/>
  <c r="B100"/>
  <c r="L99"/>
  <c r="K99"/>
  <c r="J99"/>
  <c r="I99"/>
  <c r="H99"/>
  <c r="G99"/>
  <c r="F99"/>
  <c r="E99"/>
  <c r="D99"/>
  <c r="C99"/>
  <c r="B99"/>
  <c r="L98"/>
  <c r="K98"/>
  <c r="J98"/>
  <c r="I98"/>
  <c r="H98"/>
  <c r="G98"/>
  <c r="F98"/>
  <c r="E98"/>
  <c r="D98"/>
  <c r="C98"/>
  <c r="B98"/>
  <c r="L97"/>
  <c r="K97"/>
  <c r="J97"/>
  <c r="I97"/>
  <c r="H97"/>
  <c r="G97"/>
  <c r="F97"/>
  <c r="E97"/>
  <c r="D97"/>
  <c r="C97"/>
  <c r="B97"/>
  <c r="L96"/>
  <c r="K96"/>
  <c r="J96"/>
  <c r="I96"/>
  <c r="H96"/>
  <c r="G96"/>
  <c r="F96"/>
  <c r="E96"/>
  <c r="D96"/>
  <c r="C96"/>
  <c r="B96"/>
  <c r="L95"/>
  <c r="K95"/>
  <c r="J95"/>
  <c r="I95"/>
  <c r="H95"/>
  <c r="G95"/>
  <c r="F95"/>
  <c r="E95"/>
  <c r="D95"/>
  <c r="C95"/>
  <c r="B95"/>
  <c r="L94"/>
  <c r="K94"/>
  <c r="J94"/>
  <c r="I94"/>
  <c r="H94"/>
  <c r="G94"/>
  <c r="F94"/>
  <c r="E94"/>
  <c r="D94"/>
  <c r="C94"/>
  <c r="B94"/>
  <c r="L93"/>
  <c r="K93"/>
  <c r="J93"/>
  <c r="I93"/>
  <c r="H93"/>
  <c r="G93"/>
  <c r="F93"/>
  <c r="E93"/>
  <c r="D93"/>
  <c r="C93"/>
  <c r="B93"/>
  <c r="L92"/>
  <c r="K92"/>
  <c r="J92"/>
  <c r="I92"/>
  <c r="H92"/>
  <c r="G92"/>
  <c r="F92"/>
  <c r="E92"/>
  <c r="D92"/>
  <c r="C92"/>
  <c r="B92"/>
  <c r="L91"/>
  <c r="K91"/>
  <c r="J91"/>
  <c r="I91"/>
  <c r="H91"/>
  <c r="G91"/>
  <c r="F91"/>
  <c r="E91"/>
  <c r="D91"/>
  <c r="C91"/>
  <c r="B91"/>
  <c r="L90"/>
  <c r="K90"/>
  <c r="J90"/>
  <c r="I90"/>
  <c r="H90"/>
  <c r="G90"/>
  <c r="F90"/>
  <c r="E90"/>
  <c r="D90"/>
  <c r="C90"/>
  <c r="B90"/>
  <c r="L89"/>
  <c r="K89"/>
  <c r="J89"/>
  <c r="I89"/>
  <c r="H89"/>
  <c r="G89"/>
  <c r="F89"/>
  <c r="E89"/>
  <c r="D89"/>
  <c r="C89"/>
  <c r="B89"/>
  <c r="L88"/>
  <c r="K88"/>
  <c r="J88"/>
  <c r="I88"/>
  <c r="H88"/>
  <c r="G88"/>
  <c r="F88"/>
  <c r="E88"/>
  <c r="D88"/>
  <c r="C88"/>
  <c r="B88"/>
  <c r="L87"/>
  <c r="K87"/>
  <c r="J87"/>
  <c r="I87"/>
  <c r="H87"/>
  <c r="G87"/>
  <c r="F87"/>
  <c r="E87"/>
  <c r="D87"/>
  <c r="C87"/>
  <c r="B87"/>
  <c r="L86"/>
  <c r="K86"/>
  <c r="J86"/>
  <c r="I86"/>
  <c r="H86"/>
  <c r="G86"/>
  <c r="F86"/>
  <c r="E86"/>
  <c r="D86"/>
  <c r="C86"/>
  <c r="B86"/>
  <c r="L85"/>
  <c r="K85"/>
  <c r="J85"/>
  <c r="I85"/>
  <c r="H85"/>
  <c r="G85"/>
  <c r="F85"/>
  <c r="E85"/>
  <c r="D85"/>
  <c r="C85"/>
  <c r="B85"/>
  <c r="L84"/>
  <c r="K84"/>
  <c r="J84"/>
  <c r="I84"/>
  <c r="H84"/>
  <c r="G84"/>
  <c r="F84"/>
  <c r="E84"/>
  <c r="D84"/>
  <c r="C84"/>
  <c r="B84"/>
  <c r="L83"/>
  <c r="K83"/>
  <c r="J83"/>
  <c r="I83"/>
  <c r="H83"/>
  <c r="G83"/>
  <c r="F83"/>
  <c r="E83"/>
  <c r="D83"/>
  <c r="C83"/>
  <c r="B83"/>
  <c r="L82"/>
  <c r="K82"/>
  <c r="J82"/>
  <c r="I82"/>
  <c r="H82"/>
  <c r="G82"/>
  <c r="F82"/>
  <c r="E82"/>
  <c r="D82"/>
  <c r="C82"/>
  <c r="B82"/>
  <c r="L81"/>
  <c r="K81"/>
  <c r="J81"/>
  <c r="I81"/>
  <c r="H81"/>
  <c r="G81"/>
  <c r="F81"/>
  <c r="E81"/>
  <c r="D81"/>
  <c r="C81"/>
  <c r="B81"/>
  <c r="L80"/>
  <c r="K80"/>
  <c r="J80"/>
  <c r="I80"/>
  <c r="H80"/>
  <c r="G80"/>
  <c r="F80"/>
  <c r="E80"/>
  <c r="D80"/>
  <c r="C80"/>
  <c r="B80"/>
  <c r="L79"/>
  <c r="K79"/>
  <c r="J79"/>
  <c r="I79"/>
  <c r="H79"/>
  <c r="G79"/>
  <c r="F79"/>
  <c r="E79"/>
  <c r="D79"/>
  <c r="C79"/>
  <c r="B79"/>
  <c r="L78"/>
  <c r="K78"/>
  <c r="J78"/>
  <c r="I78"/>
  <c r="H78"/>
  <c r="G78"/>
  <c r="F78"/>
  <c r="E78"/>
  <c r="D78"/>
  <c r="C78"/>
  <c r="B78"/>
  <c r="L77"/>
  <c r="K77"/>
  <c r="J77"/>
  <c r="I77"/>
  <c r="H77"/>
  <c r="G77"/>
  <c r="F77"/>
  <c r="E77"/>
  <c r="D77"/>
  <c r="C77"/>
  <c r="B77"/>
  <c r="L76"/>
  <c r="K76"/>
  <c r="J76"/>
  <c r="I76"/>
  <c r="H76"/>
  <c r="G76"/>
  <c r="F76"/>
  <c r="E76"/>
  <c r="D76"/>
  <c r="C76"/>
  <c r="B76"/>
  <c r="L75"/>
  <c r="K75"/>
  <c r="J75"/>
  <c r="I75"/>
  <c r="H75"/>
  <c r="G75"/>
  <c r="F75"/>
  <c r="E75"/>
  <c r="D75"/>
  <c r="C75"/>
  <c r="B75"/>
  <c r="L74"/>
  <c r="K74"/>
  <c r="J74"/>
  <c r="I74"/>
  <c r="H74"/>
  <c r="G74"/>
  <c r="F74"/>
  <c r="E74"/>
  <c r="D74"/>
  <c r="C74"/>
  <c r="B74"/>
  <c r="L73"/>
  <c r="K73"/>
  <c r="J73"/>
  <c r="I73"/>
  <c r="H73"/>
  <c r="G73"/>
  <c r="F73"/>
  <c r="E73"/>
  <c r="D73"/>
  <c r="C73"/>
  <c r="B73"/>
  <c r="L72"/>
  <c r="K72"/>
  <c r="J72"/>
  <c r="I72"/>
  <c r="H72"/>
  <c r="G72"/>
  <c r="F72"/>
  <c r="E72"/>
  <c r="D72"/>
  <c r="C72"/>
  <c r="B72"/>
  <c r="L71"/>
  <c r="K71"/>
  <c r="J71"/>
  <c r="I71"/>
  <c r="H71"/>
  <c r="G71"/>
  <c r="F71"/>
  <c r="E71"/>
  <c r="D71"/>
  <c r="C71"/>
  <c r="B71"/>
  <c r="L70"/>
  <c r="K70"/>
  <c r="J70"/>
  <c r="I70"/>
  <c r="H70"/>
  <c r="G70"/>
  <c r="F70"/>
  <c r="E70"/>
  <c r="D70"/>
  <c r="C70"/>
  <c r="B70"/>
  <c r="L69"/>
  <c r="K69"/>
  <c r="J69"/>
  <c r="I69"/>
  <c r="H69"/>
  <c r="G69"/>
  <c r="F69"/>
  <c r="E69"/>
  <c r="D69"/>
  <c r="C69"/>
  <c r="B69"/>
  <c r="L68"/>
  <c r="K68"/>
  <c r="J68"/>
  <c r="I68"/>
  <c r="H68"/>
  <c r="G68"/>
  <c r="F68"/>
  <c r="E68"/>
  <c r="D68"/>
  <c r="C68"/>
  <c r="B68"/>
  <c r="L67"/>
  <c r="K67"/>
  <c r="J67"/>
  <c r="I67"/>
  <c r="H67"/>
  <c r="G67"/>
  <c r="F67"/>
  <c r="E67"/>
  <c r="D67"/>
  <c r="C67"/>
  <c r="B67"/>
  <c r="L66"/>
  <c r="K66"/>
  <c r="J66"/>
  <c r="I66"/>
  <c r="H66"/>
  <c r="G66"/>
  <c r="F66"/>
  <c r="E66"/>
  <c r="D66"/>
  <c r="C66"/>
  <c r="B66"/>
  <c r="L65"/>
  <c r="K65"/>
  <c r="J65"/>
  <c r="I65"/>
  <c r="H65"/>
  <c r="G65"/>
  <c r="F65"/>
  <c r="E65"/>
  <c r="D65"/>
  <c r="C65"/>
  <c r="B65"/>
  <c r="L64"/>
  <c r="K64"/>
  <c r="J64"/>
  <c r="I64"/>
  <c r="H64"/>
  <c r="G64"/>
  <c r="F64"/>
  <c r="E64"/>
  <c r="D64"/>
  <c r="C64"/>
  <c r="B64"/>
  <c r="L63"/>
  <c r="K63"/>
  <c r="J63"/>
  <c r="I63"/>
  <c r="H63"/>
  <c r="G63"/>
  <c r="F63"/>
  <c r="E63"/>
  <c r="D63"/>
  <c r="C63"/>
  <c r="B63"/>
  <c r="L62"/>
  <c r="K62"/>
  <c r="J62"/>
  <c r="I62"/>
  <c r="H62"/>
  <c r="G62"/>
  <c r="F62"/>
  <c r="E62"/>
  <c r="D62"/>
  <c r="C62"/>
  <c r="B62"/>
  <c r="L61"/>
  <c r="K61"/>
  <c r="J61"/>
  <c r="I61"/>
  <c r="H61"/>
  <c r="G61"/>
  <c r="F61"/>
  <c r="E61"/>
  <c r="D61"/>
  <c r="C61"/>
  <c r="B61"/>
  <c r="L60"/>
  <c r="K60"/>
  <c r="J60"/>
  <c r="I60"/>
  <c r="H60"/>
  <c r="G60"/>
  <c r="F60"/>
  <c r="E60"/>
  <c r="D60"/>
  <c r="C60"/>
  <c r="B60"/>
  <c r="L59"/>
  <c r="K59"/>
  <c r="J59"/>
  <c r="I59"/>
  <c r="H59"/>
  <c r="G59"/>
  <c r="F59"/>
  <c r="E59"/>
  <c r="D59"/>
  <c r="C59"/>
  <c r="B59"/>
  <c r="L58"/>
  <c r="K58"/>
  <c r="J58"/>
  <c r="I58"/>
  <c r="H58"/>
  <c r="G58"/>
  <c r="F58"/>
  <c r="E58"/>
  <c r="D58"/>
  <c r="C58"/>
  <c r="B58"/>
  <c r="L57"/>
  <c r="K57"/>
  <c r="J57"/>
  <c r="I57"/>
  <c r="H57"/>
  <c r="G57"/>
  <c r="F57"/>
  <c r="E57"/>
  <c r="D57"/>
  <c r="C57"/>
  <c r="B57"/>
  <c r="L56"/>
  <c r="K56"/>
  <c r="J56"/>
  <c r="I56"/>
  <c r="H56"/>
  <c r="G56"/>
  <c r="F56"/>
  <c r="E56"/>
  <c r="D56"/>
  <c r="C56"/>
  <c r="B56"/>
  <c r="L55"/>
  <c r="K55"/>
  <c r="J55"/>
  <c r="I55"/>
  <c r="H55"/>
  <c r="G55"/>
  <c r="F55"/>
  <c r="E55"/>
  <c r="D55"/>
  <c r="C55"/>
  <c r="B55"/>
  <c r="L54"/>
  <c r="K54"/>
  <c r="J54"/>
  <c r="I54"/>
  <c r="H54"/>
  <c r="G54"/>
  <c r="F54"/>
  <c r="E54"/>
  <c r="D54"/>
  <c r="C54"/>
  <c r="B54"/>
  <c r="L53"/>
  <c r="K53"/>
  <c r="J53"/>
  <c r="I53"/>
  <c r="H53"/>
  <c r="G53"/>
  <c r="F53"/>
  <c r="E53"/>
  <c r="D53"/>
  <c r="C53"/>
  <c r="B53"/>
  <c r="L52"/>
  <c r="K52"/>
  <c r="J52"/>
  <c r="I52"/>
  <c r="H52"/>
  <c r="G52"/>
  <c r="F52"/>
  <c r="E52"/>
  <c r="D52"/>
  <c r="C52"/>
  <c r="B52"/>
  <c r="L51"/>
  <c r="K51"/>
  <c r="J51"/>
  <c r="I51"/>
  <c r="H51"/>
  <c r="G51"/>
  <c r="F51"/>
  <c r="E51"/>
  <c r="D51"/>
  <c r="C51"/>
  <c r="B51"/>
  <c r="L50"/>
  <c r="K50"/>
  <c r="J50"/>
  <c r="I50"/>
  <c r="H50"/>
  <c r="G50"/>
  <c r="F50"/>
  <c r="E50"/>
  <c r="D50"/>
  <c r="C50"/>
  <c r="B50"/>
  <c r="L49"/>
  <c r="K49"/>
  <c r="J49"/>
  <c r="I49"/>
  <c r="H49"/>
  <c r="G49"/>
  <c r="F49"/>
  <c r="E49"/>
  <c r="D49"/>
  <c r="C49"/>
  <c r="B49"/>
  <c r="L48"/>
  <c r="K48"/>
  <c r="J48"/>
  <c r="I48"/>
  <c r="H48"/>
  <c r="G48"/>
  <c r="F48"/>
  <c r="E48"/>
  <c r="D48"/>
  <c r="C48"/>
  <c r="B48"/>
  <c r="L47"/>
  <c r="K47"/>
  <c r="J47"/>
  <c r="I47"/>
  <c r="H47"/>
  <c r="G47"/>
  <c r="F47"/>
  <c r="E47"/>
  <c r="D47"/>
  <c r="C47"/>
  <c r="B47"/>
  <c r="L46"/>
  <c r="K46"/>
  <c r="J46"/>
  <c r="I46"/>
  <c r="H46"/>
  <c r="G46"/>
  <c r="F46"/>
  <c r="E46"/>
  <c r="D46"/>
  <c r="C46"/>
  <c r="B46"/>
  <c r="L45"/>
  <c r="K45"/>
  <c r="J45"/>
  <c r="I45"/>
  <c r="H45"/>
  <c r="G45"/>
  <c r="F45"/>
  <c r="E45"/>
  <c r="D45"/>
  <c r="C45"/>
  <c r="B45"/>
  <c r="L44"/>
  <c r="K44"/>
  <c r="J44"/>
  <c r="I44"/>
  <c r="H44"/>
  <c r="G44"/>
  <c r="F44"/>
  <c r="E44"/>
  <c r="D44"/>
  <c r="C44"/>
  <c r="B44"/>
  <c r="L43"/>
  <c r="K43"/>
  <c r="J43"/>
  <c r="I43"/>
  <c r="H43"/>
  <c r="G43"/>
  <c r="F43"/>
  <c r="E43"/>
  <c r="D43"/>
  <c r="C43"/>
  <c r="B43"/>
  <c r="L42"/>
  <c r="K42"/>
  <c r="J42"/>
  <c r="I42"/>
  <c r="H42"/>
  <c r="G42"/>
  <c r="F42"/>
  <c r="E42"/>
  <c r="D42"/>
  <c r="C42"/>
  <c r="B42"/>
  <c r="L41"/>
  <c r="K41"/>
  <c r="J41"/>
  <c r="I41"/>
  <c r="H41"/>
  <c r="G41"/>
  <c r="F41"/>
  <c r="E41"/>
  <c r="D41"/>
  <c r="C41"/>
  <c r="B41"/>
  <c r="L40"/>
  <c r="K40"/>
  <c r="J40"/>
  <c r="I40"/>
  <c r="H40"/>
  <c r="G40"/>
  <c r="F40"/>
  <c r="E40"/>
  <c r="D40"/>
  <c r="C40"/>
  <c r="B40"/>
  <c r="L39"/>
  <c r="K39"/>
  <c r="J39"/>
  <c r="I39"/>
  <c r="H39"/>
  <c r="G39"/>
  <c r="F39"/>
  <c r="E39"/>
  <c r="D39"/>
  <c r="C39"/>
  <c r="B39"/>
  <c r="L38"/>
  <c r="K38"/>
  <c r="J38"/>
  <c r="I38"/>
  <c r="H38"/>
  <c r="G38"/>
  <c r="F38"/>
  <c r="E38"/>
  <c r="D38"/>
  <c r="C38"/>
  <c r="B38"/>
  <c r="L37"/>
  <c r="K37"/>
  <c r="J37"/>
  <c r="I37"/>
  <c r="H37"/>
  <c r="G37"/>
  <c r="F37"/>
  <c r="E37"/>
  <c r="D37"/>
  <c r="C37"/>
  <c r="B37"/>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L32"/>
  <c r="K32"/>
  <c r="J32"/>
  <c r="I32"/>
  <c r="H32"/>
  <c r="G32"/>
  <c r="F32"/>
  <c r="E32"/>
  <c r="D32"/>
  <c r="C32"/>
  <c r="B32"/>
  <c r="L31"/>
  <c r="K31"/>
  <c r="J31"/>
  <c r="I31"/>
  <c r="H31"/>
  <c r="G31"/>
  <c r="F31"/>
  <c r="E31"/>
  <c r="D31"/>
  <c r="C31"/>
  <c r="B31"/>
  <c r="L30"/>
  <c r="K30"/>
  <c r="J30"/>
  <c r="I30"/>
  <c r="H30"/>
  <c r="G30"/>
  <c r="F30"/>
  <c r="E30"/>
  <c r="D30"/>
  <c r="C30"/>
  <c r="B30"/>
  <c r="L29"/>
  <c r="K29"/>
  <c r="J29"/>
  <c r="I29"/>
  <c r="H29"/>
  <c r="G29"/>
  <c r="F29"/>
  <c r="E29"/>
  <c r="D29"/>
  <c r="C29"/>
  <c r="B29"/>
  <c r="L28"/>
  <c r="K28"/>
  <c r="J28"/>
  <c r="I28"/>
  <c r="H28"/>
  <c r="G28"/>
  <c r="F28"/>
  <c r="E28"/>
  <c r="D28"/>
  <c r="C28"/>
  <c r="B28"/>
  <c r="L27"/>
  <c r="K27"/>
  <c r="J27"/>
  <c r="I27"/>
  <c r="H27"/>
  <c r="G27"/>
  <c r="F27"/>
  <c r="E27"/>
  <c r="D27"/>
  <c r="C27"/>
  <c r="B27"/>
  <c r="L26"/>
  <c r="K26"/>
  <c r="J26"/>
  <c r="I26"/>
  <c r="H26"/>
  <c r="G26"/>
  <c r="F26"/>
  <c r="E26"/>
  <c r="D26"/>
  <c r="C26"/>
  <c r="B26"/>
  <c r="L25"/>
  <c r="K25"/>
  <c r="J25"/>
  <c r="I25"/>
  <c r="H25"/>
  <c r="G25"/>
  <c r="F25"/>
  <c r="E25"/>
  <c r="D25"/>
  <c r="C25"/>
  <c r="B25"/>
  <c r="L24"/>
  <c r="K24"/>
  <c r="J24"/>
  <c r="I24"/>
  <c r="H24"/>
  <c r="G24"/>
  <c r="F24"/>
  <c r="E24"/>
  <c r="D24"/>
  <c r="C24"/>
  <c r="B24"/>
  <c r="L23"/>
  <c r="K23"/>
  <c r="J23"/>
  <c r="I23"/>
  <c r="H23"/>
  <c r="G23"/>
  <c r="F23"/>
  <c r="E23"/>
  <c r="D23"/>
  <c r="C23"/>
  <c r="B23"/>
  <c r="L22"/>
  <c r="K22"/>
  <c r="J22"/>
  <c r="I22"/>
  <c r="H22"/>
  <c r="G22"/>
  <c r="F22"/>
  <c r="E22"/>
  <c r="D22"/>
  <c r="C22"/>
  <c r="B22"/>
  <c r="L21"/>
  <c r="K21"/>
  <c r="J21"/>
  <c r="I21"/>
  <c r="H21"/>
  <c r="G21"/>
  <c r="F21"/>
  <c r="E21"/>
  <c r="D21"/>
  <c r="C21"/>
  <c r="B21"/>
  <c r="L20"/>
  <c r="K20"/>
  <c r="J20"/>
  <c r="I20"/>
  <c r="H20"/>
  <c r="G20"/>
  <c r="F20"/>
  <c r="E20"/>
  <c r="D20"/>
  <c r="C20"/>
  <c r="B20"/>
  <c r="L19"/>
  <c r="K19"/>
  <c r="J19"/>
  <c r="I19"/>
  <c r="H19"/>
  <c r="G19"/>
  <c r="F19"/>
  <c r="E19"/>
  <c r="D19"/>
  <c r="C19"/>
  <c r="B19"/>
  <c r="L18"/>
  <c r="K18"/>
  <c r="J18"/>
  <c r="I18"/>
  <c r="H18"/>
  <c r="G18"/>
  <c r="F18"/>
  <c r="E18"/>
  <c r="D18"/>
  <c r="C18"/>
  <c r="B18"/>
  <c r="L17"/>
  <c r="K17"/>
  <c r="J17"/>
  <c r="I17"/>
  <c r="H17"/>
  <c r="G17"/>
  <c r="F17"/>
  <c r="E17"/>
  <c r="D17"/>
  <c r="C17"/>
  <c r="B17"/>
  <c r="L16"/>
  <c r="K16"/>
  <c r="J16"/>
  <c r="I16"/>
  <c r="H16"/>
  <c r="G16"/>
  <c r="F16"/>
  <c r="E16"/>
  <c r="D16"/>
  <c r="C16"/>
  <c r="B16"/>
  <c r="L15"/>
  <c r="K15"/>
  <c r="J15"/>
  <c r="I15"/>
  <c r="H15"/>
  <c r="G15"/>
  <c r="F15"/>
  <c r="E15"/>
  <c r="D15"/>
  <c r="C15"/>
  <c r="B15"/>
  <c r="L14"/>
  <c r="K14"/>
  <c r="J14"/>
  <c r="I14"/>
  <c r="H14"/>
  <c r="G14"/>
  <c r="F14"/>
  <c r="E14"/>
  <c r="D14"/>
  <c r="C14"/>
  <c r="B14"/>
  <c r="L13"/>
  <c r="K13"/>
  <c r="J13"/>
  <c r="I13"/>
  <c r="H13"/>
  <c r="G13"/>
  <c r="F13"/>
  <c r="E13"/>
  <c r="D13"/>
  <c r="C13"/>
  <c r="B13"/>
  <c r="L12"/>
  <c r="K12"/>
  <c r="J12"/>
  <c r="I12"/>
  <c r="H12"/>
  <c r="G12"/>
  <c r="F12"/>
  <c r="E12"/>
  <c r="D12"/>
  <c r="C12"/>
  <c r="B12"/>
  <c r="K11"/>
  <c r="J11"/>
  <c r="I11"/>
  <c r="G11"/>
  <c r="F11"/>
  <c r="E11"/>
  <c r="D11"/>
  <c r="C11"/>
  <c r="B11"/>
  <c r="E1058" i="3"/>
  <c r="C1058"/>
  <c r="E1056"/>
  <c r="C1056"/>
  <c r="E1054"/>
  <c r="C1054"/>
  <c r="E1052"/>
  <c r="C1052"/>
  <c r="E1050"/>
  <c r="C1050"/>
  <c r="C1048"/>
  <c r="E1046"/>
  <c r="C1046"/>
  <c r="E1044"/>
  <c r="E1042"/>
  <c r="C1042"/>
  <c r="E1040"/>
  <c r="E1038"/>
  <c r="C1038"/>
  <c r="E1036"/>
  <c r="C1036"/>
  <c r="E1034"/>
  <c r="C1034"/>
  <c r="E1032"/>
  <c r="E1030"/>
  <c r="E1028"/>
  <c r="E1026"/>
  <c r="E1024"/>
  <c r="E1022"/>
  <c r="E1020"/>
  <c r="C1020"/>
  <c r="E1018"/>
  <c r="E1016"/>
  <c r="E1014"/>
  <c r="C1014"/>
  <c r="E1012"/>
  <c r="E1010"/>
  <c r="C1010"/>
  <c r="E1008"/>
  <c r="C1008"/>
  <c r="E1006"/>
  <c r="C1006"/>
  <c r="E1004"/>
  <c r="C1004"/>
  <c r="E1002"/>
  <c r="C1002"/>
  <c r="E1000"/>
  <c r="E998"/>
  <c r="E996"/>
  <c r="C996"/>
  <c r="E994"/>
  <c r="C994"/>
  <c r="E992"/>
  <c r="C992"/>
  <c r="E990"/>
  <c r="E988"/>
  <c r="E986"/>
  <c r="E984"/>
  <c r="C984"/>
  <c r="E982"/>
  <c r="C982"/>
  <c r="E980"/>
  <c r="C980"/>
  <c r="E978"/>
  <c r="C978"/>
  <c r="E976"/>
  <c r="E974"/>
  <c r="E972"/>
  <c r="E970"/>
  <c r="E968"/>
  <c r="C968"/>
  <c r="E966"/>
  <c r="C966"/>
  <c r="E964"/>
  <c r="C964"/>
  <c r="E962"/>
  <c r="C962"/>
  <c r="E960"/>
  <c r="C960"/>
  <c r="E958"/>
  <c r="E956"/>
  <c r="C956"/>
  <c r="E954"/>
  <c r="C954"/>
  <c r="E952"/>
  <c r="C952"/>
  <c r="E950"/>
  <c r="C950"/>
  <c r="E948"/>
  <c r="C948"/>
  <c r="E946"/>
  <c r="E944"/>
  <c r="E942"/>
  <c r="C942"/>
  <c r="E940"/>
  <c r="C940"/>
  <c r="C938"/>
  <c r="E936"/>
  <c r="C936"/>
  <c r="E934"/>
  <c r="E932"/>
  <c r="E930"/>
  <c r="C928"/>
  <c r="E926"/>
  <c r="C926"/>
  <c r="E924"/>
  <c r="C924"/>
  <c r="E922"/>
  <c r="C922"/>
  <c r="E920"/>
  <c r="C920"/>
  <c r="E918"/>
  <c r="E916"/>
  <c r="E914"/>
  <c r="C914"/>
  <c r="E912"/>
  <c r="C912"/>
  <c r="E910"/>
  <c r="C910"/>
  <c r="E908"/>
  <c r="C908"/>
  <c r="E906"/>
  <c r="C906"/>
  <c r="E904"/>
  <c r="C904"/>
  <c r="E902"/>
  <c r="C902"/>
  <c r="E900"/>
  <c r="E898"/>
  <c r="C898"/>
  <c r="E896"/>
  <c r="C896"/>
  <c r="E894"/>
  <c r="E892"/>
  <c r="E890"/>
  <c r="C890"/>
  <c r="E888"/>
  <c r="C888"/>
  <c r="E886"/>
  <c r="C886"/>
  <c r="E884"/>
  <c r="C884"/>
  <c r="E882"/>
  <c r="C882"/>
  <c r="E880"/>
  <c r="E878"/>
  <c r="C878"/>
  <c r="E876"/>
  <c r="C876"/>
  <c r="E874"/>
  <c r="C874"/>
  <c r="E872"/>
  <c r="E870"/>
  <c r="C870"/>
  <c r="E868"/>
  <c r="E866"/>
  <c r="E864"/>
  <c r="E862"/>
  <c r="E860"/>
  <c r="C860"/>
  <c r="E858"/>
  <c r="E856"/>
  <c r="C856"/>
  <c r="E854"/>
  <c r="C854"/>
  <c r="E850"/>
  <c r="C850"/>
  <c r="E848"/>
  <c r="C848"/>
  <c r="E846"/>
  <c r="E844"/>
  <c r="C844"/>
  <c r="E842"/>
  <c r="C842"/>
  <c r="E840"/>
  <c r="C840"/>
  <c r="E838"/>
  <c r="C838"/>
  <c r="E836"/>
  <c r="C836"/>
  <c r="E834"/>
  <c r="C834"/>
  <c r="E832"/>
  <c r="C832"/>
  <c r="E830"/>
  <c r="C830"/>
  <c r="E828"/>
  <c r="C828"/>
  <c r="E826"/>
  <c r="E824"/>
  <c r="C824"/>
  <c r="E822"/>
  <c r="C822"/>
  <c r="E820"/>
  <c r="E818"/>
  <c r="E816"/>
  <c r="C816"/>
  <c r="E814"/>
  <c r="C814"/>
  <c r="E812"/>
  <c r="E810"/>
  <c r="E808"/>
  <c r="E806"/>
  <c r="E804"/>
  <c r="C804"/>
  <c r="E802"/>
  <c r="C802"/>
  <c r="E800"/>
  <c r="C800"/>
  <c r="E798"/>
  <c r="E796"/>
  <c r="C794"/>
  <c r="E792"/>
  <c r="C792"/>
  <c r="E790"/>
  <c r="E788"/>
  <c r="C788"/>
  <c r="E786"/>
  <c r="E784"/>
  <c r="E782"/>
  <c r="E780"/>
  <c r="C780"/>
  <c r="E778"/>
  <c r="E776"/>
  <c r="C776"/>
  <c r="E774"/>
  <c r="E772"/>
  <c r="C772"/>
  <c r="E770"/>
  <c r="E768"/>
  <c r="C768"/>
  <c r="E766"/>
  <c r="C766"/>
  <c r="E764"/>
  <c r="C764"/>
  <c r="E762"/>
  <c r="C760"/>
  <c r="E758"/>
  <c r="E756"/>
  <c r="C756"/>
  <c r="E754"/>
  <c r="E752"/>
  <c r="C752"/>
  <c r="E750"/>
  <c r="C750"/>
  <c r="E748"/>
  <c r="E746"/>
  <c r="C746"/>
  <c r="E744"/>
  <c r="C744"/>
  <c r="E742"/>
  <c r="C742"/>
  <c r="E740"/>
  <c r="C740"/>
  <c r="E738"/>
  <c r="C736"/>
  <c r="C734"/>
  <c r="E732"/>
  <c r="C732"/>
  <c r="E730"/>
  <c r="C730"/>
  <c r="E728"/>
  <c r="E726"/>
  <c r="C726"/>
  <c r="C724"/>
  <c r="E722"/>
  <c r="C722"/>
  <c r="E720"/>
  <c r="C720"/>
  <c r="E718"/>
  <c r="C718"/>
  <c r="E716"/>
  <c r="C716"/>
  <c r="E714"/>
  <c r="C714"/>
  <c r="E712"/>
  <c r="E710"/>
  <c r="C710"/>
  <c r="E708"/>
  <c r="E706"/>
  <c r="E704"/>
  <c r="E702"/>
  <c r="C702"/>
  <c r="E700"/>
  <c r="C700"/>
  <c r="E698"/>
  <c r="E696"/>
  <c r="E694"/>
  <c r="C694"/>
  <c r="E692"/>
  <c r="C692"/>
  <c r="E690"/>
  <c r="E688"/>
  <c r="C688"/>
  <c r="E686"/>
  <c r="E684"/>
  <c r="E682"/>
  <c r="C682"/>
  <c r="E680"/>
  <c r="E678"/>
  <c r="E676"/>
  <c r="C676"/>
  <c r="E674"/>
  <c r="E672"/>
  <c r="E670"/>
  <c r="C670"/>
  <c r="E668"/>
  <c r="C668"/>
  <c r="E666"/>
  <c r="E664"/>
  <c r="C664"/>
  <c r="E662"/>
  <c r="E660"/>
  <c r="C660"/>
  <c r="E658"/>
  <c r="C658"/>
  <c r="E656"/>
  <c r="E654"/>
  <c r="C652"/>
  <c r="E650"/>
  <c r="C650"/>
  <c r="E648"/>
  <c r="C648"/>
  <c r="E646"/>
  <c r="C646"/>
  <c r="E644"/>
  <c r="E642"/>
  <c r="C642"/>
  <c r="E640"/>
  <c r="E638"/>
  <c r="E636"/>
  <c r="C636"/>
  <c r="E634"/>
  <c r="E632"/>
  <c r="C632"/>
  <c r="E630"/>
  <c r="E628"/>
  <c r="C628"/>
  <c r="E626"/>
  <c r="E624"/>
  <c r="C624"/>
  <c r="C622"/>
  <c r="E620"/>
  <c r="C620"/>
  <c r="E618"/>
  <c r="C618"/>
  <c r="E616"/>
  <c r="C616"/>
  <c r="E614"/>
  <c r="C614"/>
  <c r="E612"/>
  <c r="C612"/>
  <c r="E610"/>
  <c r="C610"/>
  <c r="E608"/>
  <c r="C608"/>
  <c r="E606"/>
  <c r="C606"/>
  <c r="E604"/>
  <c r="C604"/>
  <c r="E602"/>
  <c r="E600"/>
  <c r="C600"/>
  <c r="E598"/>
  <c r="C598"/>
  <c r="E596"/>
  <c r="C596"/>
  <c r="E594"/>
  <c r="E592"/>
  <c r="E590"/>
  <c r="C590"/>
  <c r="E588"/>
  <c r="C588"/>
  <c r="E586"/>
  <c r="E584"/>
  <c r="E582"/>
  <c r="C582"/>
  <c r="E580"/>
  <c r="C580"/>
  <c r="E578"/>
  <c r="C578"/>
  <c r="E576"/>
  <c r="C576"/>
  <c r="E574"/>
  <c r="C574"/>
  <c r="E572"/>
  <c r="E570"/>
  <c r="E568"/>
  <c r="E566"/>
  <c r="E564"/>
  <c r="E562"/>
  <c r="C562"/>
  <c r="E560"/>
  <c r="E558"/>
  <c r="C556"/>
  <c r="E554"/>
  <c r="E552"/>
  <c r="C552"/>
  <c r="C550"/>
  <c r="C548"/>
  <c r="E546"/>
  <c r="C546"/>
  <c r="C544"/>
  <c r="E542"/>
  <c r="C540"/>
  <c r="E538"/>
  <c r="C538"/>
  <c r="E536"/>
  <c r="C536"/>
  <c r="E534"/>
  <c r="C534"/>
  <c r="E532"/>
  <c r="C532"/>
  <c r="E530"/>
  <c r="C530"/>
  <c r="E528"/>
  <c r="C528"/>
  <c r="E526"/>
  <c r="C526"/>
  <c r="E524"/>
  <c r="C524"/>
  <c r="E522"/>
  <c r="E520"/>
  <c r="C520"/>
  <c r="E518"/>
  <c r="C518"/>
  <c r="E516"/>
  <c r="C516"/>
  <c r="E514"/>
  <c r="C514"/>
  <c r="E512"/>
  <c r="E510"/>
  <c r="E508"/>
  <c r="E506"/>
  <c r="E504"/>
  <c r="E502"/>
  <c r="C502"/>
  <c r="E500"/>
  <c r="E498"/>
  <c r="E496"/>
  <c r="E494"/>
  <c r="E492"/>
  <c r="C492"/>
  <c r="E490"/>
  <c r="C490"/>
  <c r="E488"/>
  <c r="E486"/>
  <c r="C486"/>
  <c r="E484"/>
  <c r="E482"/>
  <c r="C482"/>
  <c r="E480"/>
  <c r="C480"/>
  <c r="C478"/>
  <c r="E476"/>
  <c r="E474"/>
  <c r="E472"/>
  <c r="C472"/>
  <c r="E470"/>
  <c r="C470"/>
  <c r="E468"/>
  <c r="E466"/>
  <c r="E464"/>
  <c r="E462"/>
  <c r="C462"/>
  <c r="E460"/>
  <c r="C460"/>
  <c r="E458"/>
  <c r="C458"/>
  <c r="E456"/>
  <c r="C456"/>
  <c r="E454"/>
  <c r="E452"/>
  <c r="C452"/>
  <c r="C450"/>
  <c r="E448"/>
  <c r="C448"/>
  <c r="E446"/>
  <c r="C446"/>
  <c r="E444"/>
  <c r="C444"/>
  <c r="E442"/>
  <c r="C442"/>
  <c r="E440"/>
  <c r="C440"/>
  <c r="E438"/>
  <c r="E436"/>
  <c r="E434"/>
  <c r="E432"/>
  <c r="C432"/>
  <c r="E430"/>
  <c r="C430"/>
  <c r="E428"/>
  <c r="E426"/>
  <c r="C426"/>
  <c r="E424"/>
  <c r="C424"/>
  <c r="E422"/>
  <c r="E420"/>
  <c r="C418"/>
  <c r="E416"/>
  <c r="C416"/>
  <c r="E414"/>
  <c r="C414"/>
  <c r="C412"/>
  <c r="E410"/>
  <c r="E408"/>
  <c r="E406"/>
  <c r="E404"/>
  <c r="C404"/>
  <c r="E402"/>
  <c r="C402"/>
  <c r="E400"/>
  <c r="E398"/>
  <c r="E396"/>
  <c r="C396"/>
  <c r="E394"/>
  <c r="C394"/>
  <c r="E392"/>
  <c r="E390"/>
  <c r="C390"/>
  <c r="E388"/>
  <c r="C388"/>
  <c r="C386"/>
  <c r="E384"/>
  <c r="C384"/>
  <c r="E382"/>
  <c r="E380"/>
  <c r="C380"/>
  <c r="E378"/>
  <c r="C378"/>
  <c r="E376"/>
  <c r="E374"/>
  <c r="C374"/>
  <c r="E372"/>
  <c r="C372"/>
  <c r="E370"/>
  <c r="C370"/>
  <c r="C368"/>
  <c r="C366"/>
  <c r="E364"/>
  <c r="C364"/>
  <c r="E362"/>
  <c r="C362"/>
  <c r="E360"/>
  <c r="C360"/>
  <c r="E358"/>
  <c r="C358"/>
  <c r="E356"/>
  <c r="C356"/>
  <c r="E354"/>
  <c r="C354"/>
  <c r="E352"/>
  <c r="E350"/>
  <c r="C350"/>
  <c r="E348"/>
  <c r="C348"/>
  <c r="E346"/>
  <c r="C346"/>
  <c r="E344"/>
  <c r="C344"/>
  <c r="E342"/>
  <c r="C342"/>
  <c r="E340"/>
  <c r="C340"/>
  <c r="E338"/>
  <c r="C338"/>
  <c r="E336"/>
  <c r="C336"/>
  <c r="E334"/>
  <c r="C334"/>
  <c r="E332"/>
  <c r="C332"/>
  <c r="E330"/>
  <c r="E328"/>
  <c r="C328"/>
  <c r="C326"/>
  <c r="E324"/>
  <c r="C324"/>
  <c r="E322"/>
  <c r="C322"/>
  <c r="E320"/>
  <c r="C320"/>
  <c r="E318"/>
  <c r="C318"/>
  <c r="E316"/>
  <c r="C316"/>
  <c r="E314"/>
  <c r="C314"/>
  <c r="E312"/>
  <c r="C312"/>
  <c r="E310"/>
  <c r="C310"/>
  <c r="E308"/>
  <c r="E306"/>
  <c r="C306"/>
  <c r="E304"/>
  <c r="C304"/>
  <c r="C302"/>
  <c r="E300"/>
  <c r="C300"/>
  <c r="E298"/>
  <c r="C298"/>
  <c r="E296"/>
  <c r="C296"/>
  <c r="E294"/>
  <c r="C294"/>
  <c r="C292"/>
  <c r="E290"/>
  <c r="E288"/>
  <c r="C288"/>
  <c r="E286"/>
  <c r="C286"/>
  <c r="E284"/>
  <c r="C284"/>
  <c r="E282"/>
  <c r="C282"/>
  <c r="E280"/>
  <c r="C280"/>
  <c r="E278"/>
  <c r="C278"/>
  <c r="E276"/>
  <c r="C276"/>
  <c r="E274"/>
  <c r="C274"/>
  <c r="E272"/>
  <c r="C272"/>
  <c r="E270"/>
  <c r="C270"/>
  <c r="E268"/>
  <c r="C268"/>
  <c r="E266"/>
  <c r="E264"/>
  <c r="E262"/>
  <c r="C262"/>
  <c r="E260"/>
  <c r="E258"/>
  <c r="E256"/>
  <c r="C256"/>
  <c r="E254"/>
  <c r="C254"/>
  <c r="E252"/>
  <c r="E250"/>
  <c r="C250"/>
  <c r="E248"/>
  <c r="C248"/>
  <c r="E246"/>
  <c r="E244"/>
  <c r="C244"/>
  <c r="E242"/>
  <c r="C242"/>
  <c r="C240"/>
  <c r="E238"/>
  <c r="E236"/>
  <c r="C236"/>
  <c r="E234"/>
  <c r="C234"/>
  <c r="C232"/>
  <c r="E230"/>
  <c r="E228"/>
  <c r="C228"/>
  <c r="E226"/>
  <c r="C226"/>
  <c r="E224"/>
  <c r="E222"/>
  <c r="C222"/>
  <c r="E220"/>
  <c r="E218"/>
  <c r="C218"/>
  <c r="E216"/>
  <c r="C216"/>
  <c r="E214"/>
  <c r="C214"/>
  <c r="E212"/>
  <c r="C212"/>
  <c r="E210"/>
  <c r="C210"/>
  <c r="E208"/>
  <c r="C208"/>
  <c r="E206"/>
  <c r="E204"/>
  <c r="E202"/>
  <c r="E200"/>
  <c r="E198"/>
  <c r="C198"/>
  <c r="C196"/>
  <c r="E194"/>
  <c r="C194"/>
  <c r="E192"/>
  <c r="C192"/>
  <c r="E190"/>
  <c r="C190"/>
  <c r="E188"/>
  <c r="C188"/>
  <c r="E186"/>
  <c r="C186"/>
  <c r="E184"/>
  <c r="E182"/>
  <c r="E180"/>
  <c r="C180"/>
  <c r="E178"/>
  <c r="C178"/>
  <c r="E176"/>
  <c r="E174"/>
  <c r="C174"/>
  <c r="E172"/>
  <c r="E170"/>
  <c r="C170"/>
  <c r="E168"/>
  <c r="E166"/>
  <c r="E164"/>
  <c r="E162"/>
  <c r="C162"/>
  <c r="E160"/>
  <c r="C160"/>
  <c r="E158"/>
  <c r="C158"/>
  <c r="E156"/>
  <c r="C156"/>
  <c r="E154"/>
  <c r="C154"/>
  <c r="E152"/>
  <c r="C152"/>
  <c r="E150"/>
  <c r="C150"/>
  <c r="E148"/>
  <c r="C148"/>
  <c r="E146"/>
  <c r="E144"/>
  <c r="E142"/>
  <c r="C142"/>
  <c r="E140"/>
  <c r="C140"/>
  <c r="E138"/>
  <c r="C138"/>
  <c r="E136"/>
  <c r="E134"/>
  <c r="E132"/>
  <c r="C132"/>
  <c r="E130"/>
  <c r="C130"/>
  <c r="E128"/>
  <c r="C128"/>
  <c r="E126"/>
  <c r="E124"/>
  <c r="C124"/>
  <c r="E122"/>
  <c r="C122"/>
  <c r="E120"/>
  <c r="C120"/>
  <c r="E118"/>
  <c r="C118"/>
  <c r="E116"/>
  <c r="C116"/>
  <c r="E114"/>
  <c r="C114"/>
  <c r="E112"/>
  <c r="C112"/>
  <c r="E110"/>
  <c r="C110"/>
  <c r="E108"/>
  <c r="C108"/>
  <c r="E106"/>
  <c r="C106"/>
  <c r="E104"/>
  <c r="E102"/>
  <c r="C102"/>
  <c r="E100"/>
  <c r="C100"/>
  <c r="E98"/>
  <c r="C98"/>
  <c r="E96"/>
  <c r="C96"/>
  <c r="E94"/>
  <c r="E92"/>
  <c r="C92"/>
  <c r="E90"/>
  <c r="C90"/>
  <c r="E88"/>
  <c r="C88"/>
  <c r="E86"/>
  <c r="C86"/>
  <c r="E84"/>
  <c r="C84"/>
  <c r="E82"/>
  <c r="E80"/>
  <c r="C80"/>
  <c r="E78"/>
  <c r="C78"/>
  <c r="E76"/>
  <c r="C76"/>
  <c r="E74"/>
  <c r="C74"/>
  <c r="E72"/>
  <c r="C72"/>
  <c r="E70"/>
  <c r="C70"/>
  <c r="E68"/>
  <c r="C68"/>
  <c r="E66"/>
  <c r="E64"/>
  <c r="E62"/>
  <c r="C62"/>
  <c r="E60"/>
  <c r="C60"/>
  <c r="E58"/>
  <c r="E56"/>
  <c r="C56"/>
  <c r="E54"/>
  <c r="C54"/>
  <c r="E52"/>
  <c r="C52"/>
  <c r="E50"/>
  <c r="C50"/>
  <c r="E48"/>
  <c r="C48"/>
  <c r="E46"/>
  <c r="C46"/>
  <c r="E44"/>
  <c r="C44"/>
  <c r="E42"/>
  <c r="C42"/>
  <c r="E40"/>
  <c r="E38"/>
  <c r="C38"/>
  <c r="E36"/>
  <c r="C36"/>
  <c r="E34"/>
  <c r="C34"/>
  <c r="E32"/>
  <c r="C32"/>
  <c r="E30"/>
  <c r="C30"/>
  <c r="E28"/>
  <c r="C28"/>
  <c r="E26"/>
  <c r="C26"/>
  <c r="E24"/>
  <c r="C24"/>
  <c r="E22"/>
  <c r="E20"/>
  <c r="C20"/>
  <c r="E18"/>
  <c r="C18"/>
  <c r="E16"/>
  <c r="C16"/>
  <c r="E14"/>
  <c r="C14"/>
  <c r="E12"/>
  <c r="C12"/>
  <c r="Y10"/>
  <c r="E10"/>
  <c r="C10"/>
  <c r="O1728" i="2"/>
  <c r="N1728"/>
  <c r="O1721"/>
  <c r="N1721"/>
  <c r="O1702"/>
  <c r="N1702"/>
  <c r="O1696"/>
  <c r="N1696"/>
  <c r="O1677"/>
  <c r="N1677"/>
  <c r="O1665"/>
  <c r="N1665"/>
  <c r="O1631"/>
  <c r="N1631"/>
  <c r="N1614"/>
  <c r="O1606"/>
  <c r="N1606"/>
  <c r="O1595"/>
  <c r="N1595"/>
  <c r="O1583"/>
  <c r="N1583"/>
  <c r="O1547"/>
  <c r="N1547"/>
  <c r="O1544"/>
  <c r="N1544"/>
  <c r="O1528"/>
  <c r="N1528"/>
  <c r="O1525"/>
  <c r="N1525"/>
  <c r="O1519"/>
  <c r="N1519"/>
  <c r="O1509"/>
  <c r="N1509"/>
  <c r="O1506"/>
  <c r="N1506"/>
  <c r="O1491"/>
  <c r="N1491"/>
  <c r="O1488"/>
  <c r="N1488"/>
  <c r="O1484"/>
  <c r="N1484"/>
  <c r="O1478"/>
  <c r="N1478"/>
  <c r="O1469"/>
  <c r="N1469"/>
  <c r="O1450"/>
  <c r="N1450"/>
  <c r="O1447"/>
  <c r="N1447"/>
  <c r="O1433"/>
  <c r="N1433"/>
  <c r="O1427"/>
  <c r="N1427"/>
  <c r="O1424"/>
  <c r="N1424"/>
  <c r="O1418"/>
  <c r="N1418"/>
  <c r="O1412"/>
  <c r="N1412"/>
  <c r="O1406"/>
  <c r="N1406"/>
  <c r="O1396"/>
  <c r="N1396"/>
  <c r="O1392"/>
  <c r="N1392"/>
  <c r="O1389"/>
  <c r="N1389"/>
  <c r="O1386"/>
  <c r="N1386"/>
  <c r="O1383"/>
  <c r="N1383"/>
  <c r="O1376"/>
  <c r="N1376"/>
  <c r="O1342"/>
  <c r="N1342"/>
  <c r="O1339"/>
  <c r="N1339"/>
  <c r="O1336"/>
  <c r="N1336"/>
  <c r="O1327"/>
  <c r="N1327"/>
  <c r="O1324"/>
  <c r="N1324"/>
  <c r="O1308"/>
  <c r="N1308"/>
  <c r="O1302"/>
  <c r="N1302"/>
  <c r="O1287"/>
  <c r="N1287"/>
  <c r="O1284"/>
  <c r="N1284"/>
  <c r="O1281"/>
  <c r="N1281"/>
  <c r="O1275"/>
  <c r="N1275"/>
  <c r="O1272"/>
  <c r="O1256"/>
  <c r="N1256"/>
  <c r="O1238"/>
  <c r="N1238"/>
  <c r="O1235"/>
  <c r="N1235"/>
  <c r="O1225"/>
  <c r="N1225"/>
  <c r="O1222"/>
  <c r="N1222"/>
  <c r="O1213"/>
  <c r="N1213"/>
  <c r="O1195"/>
  <c r="N1195"/>
  <c r="O1189"/>
  <c r="N1189"/>
  <c r="O1183"/>
  <c r="N1183"/>
  <c r="O1171"/>
  <c r="N1171"/>
  <c r="O1156"/>
  <c r="N1156"/>
  <c r="O1126"/>
  <c r="N1126"/>
  <c r="O1110"/>
  <c r="N1110"/>
  <c r="O1107"/>
  <c r="N1107"/>
  <c r="O1104"/>
  <c r="N1104"/>
  <c r="O1097"/>
  <c r="N1097"/>
  <c r="O1091"/>
  <c r="N1091"/>
  <c r="O1085"/>
  <c r="N1085"/>
  <c r="O1072"/>
  <c r="N1072"/>
  <c r="O1069"/>
  <c r="N1069"/>
  <c r="O1066"/>
  <c r="N1066"/>
  <c r="O1059"/>
  <c r="N1059"/>
  <c r="O1056"/>
  <c r="N1056"/>
  <c r="O1053"/>
  <c r="N1053"/>
  <c r="O1046"/>
  <c r="N1046"/>
  <c r="O1043"/>
  <c r="N1043"/>
  <c r="O1031"/>
  <c r="N1031"/>
  <c r="O1028"/>
  <c r="N1028"/>
  <c r="O1016"/>
  <c r="N1016"/>
  <c r="O1010"/>
  <c r="N1010"/>
  <c r="O1007"/>
  <c r="N1007"/>
  <c r="H1007"/>
  <c r="O986"/>
  <c r="N986"/>
  <c r="O983"/>
  <c r="N983"/>
  <c r="O969"/>
  <c r="N969"/>
  <c r="O946"/>
  <c r="N946"/>
  <c r="O943"/>
  <c r="N943"/>
  <c r="O937"/>
  <c r="N937"/>
  <c r="O924"/>
  <c r="N924"/>
  <c r="O909"/>
  <c r="N909"/>
  <c r="O901"/>
  <c r="N901"/>
  <c r="O898"/>
  <c r="N898"/>
  <c r="O891"/>
  <c r="N891"/>
  <c r="O888"/>
  <c r="N888"/>
  <c r="O885"/>
  <c r="N885"/>
  <c r="O874"/>
  <c r="N874"/>
  <c r="O871"/>
  <c r="N871"/>
  <c r="O857"/>
  <c r="N857"/>
  <c r="O854"/>
  <c r="N854"/>
  <c r="O848"/>
  <c r="N848"/>
  <c r="O842"/>
  <c r="N842"/>
  <c r="O825"/>
  <c r="N825"/>
  <c r="O822"/>
  <c r="N822"/>
  <c r="O810"/>
  <c r="N810"/>
  <c r="O807"/>
  <c r="N807"/>
  <c r="O795"/>
  <c r="N795"/>
  <c r="O788"/>
  <c r="N788"/>
  <c r="O785"/>
  <c r="N785"/>
  <c r="O782"/>
  <c r="N782"/>
  <c r="O779"/>
  <c r="N779"/>
  <c r="O772"/>
  <c r="N772"/>
  <c r="O769"/>
  <c r="N769"/>
  <c r="O766"/>
  <c r="N766"/>
  <c r="O763"/>
  <c r="N763"/>
  <c r="O760"/>
  <c r="N760"/>
  <c r="O757"/>
  <c r="N757"/>
  <c r="O751"/>
  <c r="N751"/>
  <c r="O748"/>
  <c r="N748"/>
  <c r="O745"/>
  <c r="N745"/>
  <c r="N737"/>
  <c r="O688"/>
  <c r="N688"/>
  <c r="O678"/>
  <c r="N678"/>
  <c r="O672"/>
  <c r="N672"/>
  <c r="O662"/>
  <c r="N662"/>
  <c r="O659"/>
  <c r="N659"/>
  <c r="O656"/>
  <c r="N656"/>
  <c r="O647"/>
  <c r="N647"/>
  <c r="O644"/>
  <c r="N644"/>
  <c r="O640"/>
  <c r="N640"/>
  <c r="O637"/>
  <c r="N637"/>
  <c r="O631"/>
  <c r="N631"/>
  <c r="O626"/>
  <c r="N626"/>
  <c r="O613"/>
  <c r="N613"/>
  <c r="O609"/>
  <c r="N609"/>
  <c r="O605"/>
  <c r="N605"/>
  <c r="N603"/>
  <c r="O601"/>
  <c r="N601"/>
  <c r="O593"/>
  <c r="N593"/>
  <c r="O589"/>
  <c r="N589"/>
  <c r="O580"/>
  <c r="N580"/>
  <c r="O577"/>
  <c r="N577"/>
  <c r="O575"/>
  <c r="N575"/>
  <c r="O574"/>
  <c r="N574"/>
  <c r="O568"/>
  <c r="N568"/>
  <c r="O565"/>
  <c r="N565"/>
  <c r="O561"/>
  <c r="N561"/>
  <c r="O558"/>
  <c r="N558"/>
  <c r="O555"/>
  <c r="N555"/>
  <c r="O552"/>
  <c r="N552"/>
  <c r="O546"/>
  <c r="N546"/>
  <c r="O543"/>
  <c r="N543"/>
  <c r="O539"/>
  <c r="N539"/>
  <c r="O536"/>
  <c r="N536"/>
  <c r="O531"/>
  <c r="N531"/>
  <c r="O530"/>
  <c r="N530"/>
  <c r="O525"/>
  <c r="N525"/>
  <c r="O521"/>
  <c r="N521"/>
  <c r="O517"/>
  <c r="N517"/>
  <c r="O510"/>
  <c r="N510"/>
  <c r="O506"/>
  <c r="N506"/>
  <c r="O500"/>
  <c r="N500"/>
  <c r="O497"/>
  <c r="N497"/>
  <c r="O494"/>
  <c r="N494"/>
  <c r="O491"/>
  <c r="N491"/>
  <c r="O481"/>
  <c r="N481"/>
  <c r="O477"/>
  <c r="N477"/>
  <c r="O474"/>
  <c r="N474"/>
  <c r="O471"/>
  <c r="N471"/>
  <c r="O464"/>
  <c r="N464"/>
  <c r="O461"/>
  <c r="N461"/>
  <c r="O458"/>
  <c r="N458"/>
  <c r="O455"/>
  <c r="N455"/>
  <c r="O452"/>
  <c r="N452"/>
  <c r="O449"/>
  <c r="N449"/>
  <c r="O443"/>
  <c r="N443"/>
  <c r="O440"/>
  <c r="N440"/>
  <c r="O430"/>
  <c r="N430"/>
  <c r="O427"/>
  <c r="N427"/>
  <c r="O423"/>
  <c r="N423"/>
  <c r="O420"/>
  <c r="N420"/>
  <c r="O417"/>
  <c r="N417"/>
  <c r="O411"/>
  <c r="N411"/>
  <c r="O408"/>
  <c r="N408"/>
  <c r="O399"/>
  <c r="N399"/>
  <c r="O396"/>
  <c r="N396"/>
  <c r="O385"/>
  <c r="N385"/>
  <c r="O382"/>
  <c r="N382"/>
  <c r="O376"/>
  <c r="N376"/>
  <c r="O373"/>
  <c r="N373"/>
  <c r="O370"/>
  <c r="N370"/>
  <c r="O367"/>
  <c r="N367"/>
  <c r="O364"/>
  <c r="N364"/>
  <c r="O361"/>
  <c r="N361"/>
  <c r="O357"/>
  <c r="N357"/>
  <c r="O353"/>
  <c r="N353"/>
  <c r="O347"/>
  <c r="N347"/>
  <c r="O344"/>
  <c r="N344"/>
  <c r="O341"/>
  <c r="N341"/>
  <c r="O338"/>
  <c r="N338"/>
  <c r="O332"/>
  <c r="N332"/>
  <c r="O329"/>
  <c r="N329"/>
  <c r="O326"/>
  <c r="N326"/>
  <c r="O323"/>
  <c r="N323"/>
  <c r="O320"/>
  <c r="N320"/>
  <c r="O311"/>
  <c r="N311"/>
  <c r="O308"/>
  <c r="N308"/>
  <c r="O299"/>
  <c r="N299"/>
  <c r="O296"/>
  <c r="N296"/>
  <c r="O284"/>
  <c r="N284"/>
  <c r="O281"/>
  <c r="N281"/>
  <c r="O278"/>
  <c r="N278"/>
  <c r="O275"/>
  <c r="N275"/>
  <c r="O272"/>
  <c r="N272"/>
  <c r="O269"/>
  <c r="N269"/>
  <c r="O266"/>
  <c r="N266"/>
  <c r="O263"/>
  <c r="N263"/>
  <c r="O257"/>
  <c r="O254"/>
  <c r="N254"/>
  <c r="O251"/>
  <c r="N251"/>
  <c r="O248"/>
  <c r="N248"/>
  <c r="O237"/>
  <c r="N237"/>
  <c r="O234"/>
  <c r="N234"/>
  <c r="O231"/>
  <c r="N231"/>
  <c r="O225"/>
  <c r="N225"/>
  <c r="O222"/>
  <c r="N222"/>
  <c r="O219"/>
  <c r="N219"/>
  <c r="O216"/>
  <c r="N216"/>
  <c r="O213"/>
  <c r="N213"/>
  <c r="O210"/>
  <c r="N210"/>
  <c r="O207"/>
  <c r="N207"/>
  <c r="O204"/>
  <c r="N204"/>
  <c r="O201"/>
  <c r="N201"/>
  <c r="O198"/>
  <c r="N198"/>
  <c r="O192"/>
  <c r="N192"/>
  <c r="O187"/>
  <c r="N187"/>
  <c r="N183"/>
  <c r="O174"/>
  <c r="N174"/>
  <c r="O171"/>
  <c r="N171"/>
  <c r="O167"/>
  <c r="N167"/>
  <c r="N162"/>
  <c r="O159"/>
  <c r="N159"/>
  <c r="O156"/>
  <c r="N156"/>
  <c r="O149"/>
  <c r="N149"/>
  <c r="O145"/>
  <c r="N145"/>
  <c r="O141"/>
  <c r="N141"/>
  <c r="O137"/>
  <c r="N137"/>
  <c r="O125"/>
  <c r="N125"/>
  <c r="O122"/>
  <c r="N122"/>
  <c r="O119"/>
  <c r="N119"/>
  <c r="O116"/>
  <c r="N116"/>
  <c r="O114"/>
  <c r="N114"/>
  <c r="O110"/>
  <c r="N110"/>
  <c r="O107"/>
  <c r="N107"/>
  <c r="O104"/>
  <c r="N104"/>
  <c r="O100"/>
  <c r="N100"/>
  <c r="O97"/>
  <c r="N97"/>
  <c r="O93"/>
  <c r="N93"/>
  <c r="O90"/>
  <c r="N90"/>
  <c r="O87"/>
  <c r="N87"/>
  <c r="O83"/>
  <c r="N83"/>
  <c r="O80"/>
  <c r="N80"/>
  <c r="N72"/>
  <c r="O69"/>
  <c r="N69"/>
  <c r="O67"/>
  <c r="N67"/>
  <c r="N62"/>
  <c r="O57"/>
  <c r="N57"/>
  <c r="N53"/>
  <c r="O49"/>
  <c r="N49"/>
  <c r="O45"/>
  <c r="N45"/>
  <c r="O42"/>
  <c r="N42"/>
  <c r="O40"/>
  <c r="N40"/>
  <c r="O32"/>
  <c r="N32"/>
  <c r="N27"/>
  <c r="O24"/>
  <c r="N24"/>
  <c r="M19"/>
  <c r="L19"/>
  <c r="K19"/>
  <c r="J19"/>
  <c r="I19"/>
  <c r="H19"/>
  <c r="G19"/>
  <c r="F19"/>
  <c r="E19"/>
  <c r="D19"/>
  <c r="C19"/>
  <c r="B19"/>
  <c r="O17"/>
  <c r="N17"/>
  <c r="O15"/>
  <c r="N15"/>
</calcChain>
</file>

<file path=xl/sharedStrings.xml><?xml version="1.0" encoding="utf-8"?>
<sst xmlns="http://schemas.openxmlformats.org/spreadsheetml/2006/main" count="4496" uniqueCount="1781">
  <si>
    <t>Poicephalus meyeri</t>
  </si>
  <si>
    <t>Poicephalus rueppellii</t>
  </si>
  <si>
    <t>Agapornis roseicollis</t>
  </si>
  <si>
    <t>Tauraco schalowi</t>
  </si>
  <si>
    <t>Corythaixoides concolor</t>
  </si>
  <si>
    <t>African Cuckoo</t>
  </si>
  <si>
    <t>Cuculus gularis</t>
  </si>
  <si>
    <t>Cuculus solitarius</t>
  </si>
  <si>
    <t>Black Cuckoo</t>
  </si>
  <si>
    <t>Cuculus clamosus</t>
  </si>
  <si>
    <t>Great Spotted Cuckoo</t>
  </si>
  <si>
    <t>Clamator glandarius</t>
  </si>
  <si>
    <t>Clamator levaillantii</t>
  </si>
  <si>
    <t>Jacobin Cuckoo</t>
  </si>
  <si>
    <t>Clamator jacobinus</t>
  </si>
  <si>
    <t>Chrysococcyx cupreus</t>
  </si>
  <si>
    <t>Chrysococcyx klaas</t>
  </si>
  <si>
    <t>Chrysococcyx caprius</t>
  </si>
  <si>
    <t>Black Coucal</t>
  </si>
  <si>
    <t>Centropus cupreicaudus</t>
  </si>
  <si>
    <t>Senegal Coucal</t>
  </si>
  <si>
    <t>Centropus senegalensis</t>
  </si>
  <si>
    <t>Tyto alba</t>
  </si>
  <si>
    <t>Strix woodfordii</t>
  </si>
  <si>
    <t>Marsh Owl</t>
  </si>
  <si>
    <t>Asio capensis</t>
  </si>
  <si>
    <t>Otus senegalensis</t>
  </si>
  <si>
    <t>Glaucidium perlatum</t>
  </si>
  <si>
    <t>Glaucidium capense</t>
  </si>
  <si>
    <t>Bubo capensis</t>
  </si>
  <si>
    <t>Bubo africanus</t>
  </si>
  <si>
    <t>Bubo lacteus</t>
  </si>
  <si>
    <t>Scotopelia peli</t>
  </si>
  <si>
    <t>Caprimulgus pectoralis</t>
  </si>
  <si>
    <t>Caprimulgus rufigena</t>
  </si>
  <si>
    <t>Caprimulgus natalensis</t>
  </si>
  <si>
    <t>Freckled Nightjar</t>
  </si>
  <si>
    <t>Caprimulgus tristigma</t>
  </si>
  <si>
    <t>Caprimulgus fossii</t>
  </si>
  <si>
    <t>Apus bradfieldi</t>
  </si>
  <si>
    <t>Apus caffer</t>
  </si>
  <si>
    <t>Horus Swift</t>
  </si>
  <si>
    <t>Apus horus</t>
  </si>
  <si>
    <t>Little Swift</t>
  </si>
  <si>
    <t>Apus affinis</t>
  </si>
  <si>
    <t>Alpine Swift</t>
  </si>
  <si>
    <t>Cypsiurus parvus</t>
  </si>
  <si>
    <t>Neafrapus boehmi</t>
  </si>
  <si>
    <t>Colius colius</t>
  </si>
  <si>
    <t>Urocolius indicus</t>
  </si>
  <si>
    <t>Apaloderma narina</t>
  </si>
  <si>
    <t>Pied Kingfisher</t>
  </si>
  <si>
    <t>Ceryle rudis</t>
  </si>
  <si>
    <t>Giant Kingfisher</t>
  </si>
  <si>
    <t>Megaceryle maxima</t>
  </si>
  <si>
    <t>Alcedo semitorquata</t>
  </si>
  <si>
    <t>Malachite Kingfisher</t>
  </si>
  <si>
    <t>Alcedo cristata</t>
  </si>
  <si>
    <t>Woodland Kingfisher</t>
  </si>
  <si>
    <t>Halcyon senegalensis</t>
  </si>
  <si>
    <t>Halcyon albiventris</t>
  </si>
  <si>
    <t>Halcyon leucocephala</t>
  </si>
  <si>
    <t>Striped Kingfisher</t>
  </si>
  <si>
    <t>Halcyon chelicuti</t>
  </si>
  <si>
    <t>Merops apiaster</t>
  </si>
  <si>
    <t>Merops superciliosus</t>
  </si>
  <si>
    <t>Merops nubicoides</t>
  </si>
  <si>
    <t>Merops bullockoides</t>
  </si>
  <si>
    <t>Merops pusillus</t>
  </si>
  <si>
    <t>Merops hirundineus</t>
  </si>
  <si>
    <t>Purple Roller</t>
  </si>
  <si>
    <t>Eurystomus glaucurus</t>
  </si>
  <si>
    <t>Upupa epops</t>
  </si>
  <si>
    <t>Phoeniculus purpureus</t>
  </si>
  <si>
    <t>Phoeniculus damarensis</t>
  </si>
  <si>
    <t>Rhinopomastus cyanomelas</t>
  </si>
  <si>
    <t>Trumpeter Hornbill</t>
  </si>
  <si>
    <t>Bycanistes bucinator</t>
  </si>
  <si>
    <t>Tockus nasutus</t>
  </si>
  <si>
    <t>Tockus erythrorhynchus</t>
  </si>
  <si>
    <t>Tockus leucomelas</t>
  </si>
  <si>
    <t>Crowned Hornbill</t>
  </si>
  <si>
    <t>Tockus alboterminatus</t>
  </si>
  <si>
    <t>Tockus bradfieldi</t>
  </si>
  <si>
    <t>Tockus monteiri</t>
  </si>
  <si>
    <t>Bucorvus leadbeateri</t>
  </si>
  <si>
    <t>Lybius torquatus</t>
  </si>
  <si>
    <t>Tricholaema leucomelas</t>
  </si>
  <si>
    <t>Pogoniulus chrysoconus</t>
  </si>
  <si>
    <t>Crested Barbet</t>
  </si>
  <si>
    <t>Trachyphonus vaillantii</t>
  </si>
  <si>
    <t>Greater Honeyguide</t>
  </si>
  <si>
    <t>Indicator indicator</t>
  </si>
  <si>
    <t>Lesser Honeyguide</t>
  </si>
  <si>
    <t>Indicator minor</t>
  </si>
  <si>
    <t>Prodotiscus regulus</t>
  </si>
  <si>
    <t>Prodotiscus zambesiae</t>
  </si>
  <si>
    <t>Campethera bennettii</t>
  </si>
  <si>
    <t>Campethera abingoni</t>
  </si>
  <si>
    <t>Cardinal Woodpecker</t>
  </si>
  <si>
    <t>Dendropicos fuscescens</t>
  </si>
  <si>
    <t>Bearded Woodpecker</t>
  </si>
  <si>
    <t>Olive Woodpecker</t>
  </si>
  <si>
    <t>African Broadbill</t>
  </si>
  <si>
    <t>Smithornis capensis</t>
  </si>
  <si>
    <t>Monotonous Lark</t>
  </si>
  <si>
    <t>Mirafra africana</t>
  </si>
  <si>
    <t>Flappet Lark</t>
  </si>
  <si>
    <t>Mirafra rufocinnamomea</t>
  </si>
  <si>
    <t>Sabota Lark</t>
  </si>
  <si>
    <t>Karoo Lark</t>
  </si>
  <si>
    <t>Dune Lark</t>
  </si>
  <si>
    <t>Chersomanes albofasciata</t>
  </si>
  <si>
    <t>Calandrella cinerea</t>
  </si>
  <si>
    <t>Spizocorys conirostris</t>
  </si>
  <si>
    <t>Spizocorys sclateri</t>
  </si>
  <si>
    <t>Spizocorys starki</t>
  </si>
  <si>
    <t>Galerida magnirostris</t>
  </si>
  <si>
    <t>Eremopterix leucotis</t>
  </si>
  <si>
    <t>Eremopterix verticalis</t>
  </si>
  <si>
    <t>Eremopterix australis</t>
  </si>
  <si>
    <t>Hirundo albigularis</t>
  </si>
  <si>
    <t>Hirundo smithii</t>
  </si>
  <si>
    <t>Hirundo dimidiata</t>
  </si>
  <si>
    <t>Mosque Swallow</t>
  </si>
  <si>
    <t>Greater Striped Swallow</t>
  </si>
  <si>
    <t>Lesser Striped Swallow</t>
  </si>
  <si>
    <t>South African Cliff Swallow</t>
  </si>
  <si>
    <t>Rock Martin</t>
  </si>
  <si>
    <t>Pseudhirundo griseopyga</t>
  </si>
  <si>
    <t>Riparia paludicola</t>
  </si>
  <si>
    <t>Banded Martin</t>
  </si>
  <si>
    <t>Riparia cincta</t>
  </si>
  <si>
    <t>Campephaga flava</t>
  </si>
  <si>
    <t>Coracina pectoralis</t>
  </si>
  <si>
    <t>Dicrurus adsimilis</t>
  </si>
  <si>
    <t>African Golden Oriole</t>
  </si>
  <si>
    <t>Oriolus auratus</t>
  </si>
  <si>
    <t>Oriolus larvatus</t>
  </si>
  <si>
    <t>Corvus capensis</t>
  </si>
  <si>
    <t>Milvus parasitus</t>
  </si>
  <si>
    <t>Pied Crow</t>
  </si>
  <si>
    <t>Corvus albus</t>
  </si>
  <si>
    <t>Parus afer</t>
  </si>
  <si>
    <t>Ashy Tit</t>
  </si>
  <si>
    <t>Parus cinerascens</t>
  </si>
  <si>
    <t>Southern Black Tit</t>
  </si>
  <si>
    <t>Parus niger</t>
  </si>
  <si>
    <t>Parus carpi</t>
  </si>
  <si>
    <t>Parus rufiventris</t>
  </si>
  <si>
    <t>Cape Penduline Tit</t>
  </si>
  <si>
    <t>Anthoscopus minutus</t>
  </si>
  <si>
    <t>Grey Penduline Tit</t>
  </si>
  <si>
    <t>Anthoscopus caroli</t>
  </si>
  <si>
    <t>Turdoides jardineii</t>
  </si>
  <si>
    <t>Turdoides melanops</t>
  </si>
  <si>
    <t>Turdoides hartlaubii</t>
  </si>
  <si>
    <t>Turdoides bicolor</t>
  </si>
  <si>
    <t>Pycnonotus nigricans</t>
  </si>
  <si>
    <t>Phyllastrephus terrestris</t>
  </si>
  <si>
    <t>Chlorocichla flaviventris</t>
  </si>
  <si>
    <t>Nicator gularis</t>
  </si>
  <si>
    <t>Kurrichane Thrush</t>
  </si>
  <si>
    <t>Groundscraper Thrush</t>
  </si>
  <si>
    <t>Monticola brevipes</t>
  </si>
  <si>
    <t>Oenanthe monticola</t>
  </si>
  <si>
    <t>Capped Wheatear</t>
  </si>
  <si>
    <t>Oenanthe pileata</t>
  </si>
  <si>
    <t>Familiar Chat</t>
  </si>
  <si>
    <t>Cercomela familiaris</t>
  </si>
  <si>
    <t>Tractrac Chat</t>
  </si>
  <si>
    <t>Cercomela tractrac</t>
  </si>
  <si>
    <t>Cercomela sinuata</t>
  </si>
  <si>
    <t>Karoo Chat</t>
  </si>
  <si>
    <t>Cercomela schlegelii</t>
  </si>
  <si>
    <t>Myrmecocichla formicivora</t>
  </si>
  <si>
    <t>Cossypha heuglini</t>
  </si>
  <si>
    <t>Cossypha natalensis</t>
  </si>
  <si>
    <t>Cossypha caffra</t>
  </si>
  <si>
    <t>Cichladusa arquata</t>
  </si>
  <si>
    <t>Cichladusa ruficauda</t>
  </si>
  <si>
    <t>Herero Chat</t>
  </si>
  <si>
    <t>Namibornis herero</t>
  </si>
  <si>
    <t>Parisoma subcaeruleum</t>
  </si>
  <si>
    <t>Parisoma layardi</t>
  </si>
  <si>
    <t>Acrocephalus baeticatus</t>
  </si>
  <si>
    <t>Acrocephalus gracilirostris</t>
  </si>
  <si>
    <t>Greater Swamp Warbler</t>
  </si>
  <si>
    <t>Acrocephalus rufescens</t>
  </si>
  <si>
    <t>Bradypterus baboecala</t>
  </si>
  <si>
    <t>Apalis flavida</t>
  </si>
  <si>
    <t>Sylvietta rufescens</t>
  </si>
  <si>
    <t>Eremomela icteropygialis</t>
  </si>
  <si>
    <t>Karoo Eremomela</t>
  </si>
  <si>
    <t>Eremomela gregalis</t>
  </si>
  <si>
    <t>Eremomela scotops</t>
  </si>
  <si>
    <t>Eremomela usticollis</t>
  </si>
  <si>
    <t>Camaroptera brevicaudata</t>
  </si>
  <si>
    <t>Calamonastes fasciolatus</t>
  </si>
  <si>
    <t>Calamonastes stierlingi</t>
  </si>
  <si>
    <t>Euryptila subcinnamomea</t>
  </si>
  <si>
    <t>Rockrunner</t>
  </si>
  <si>
    <t>Cisticola juncidis</t>
  </si>
  <si>
    <t>Desert Cisticola</t>
  </si>
  <si>
    <t>Cisticola subruficapilla</t>
  </si>
  <si>
    <t>Tinkling Cisticola</t>
  </si>
  <si>
    <t>Rattling Cisticola</t>
  </si>
  <si>
    <t>Cisticola chiniana</t>
  </si>
  <si>
    <t>Cisticola erythrops</t>
  </si>
  <si>
    <t>Chirping Cisticola</t>
  </si>
  <si>
    <t>Cisticola pipiens</t>
  </si>
  <si>
    <t>Neddicky</t>
  </si>
  <si>
    <t>Cisticola fulvicapilla</t>
  </si>
  <si>
    <t>Prinia subflava</t>
  </si>
  <si>
    <t>Prinia flavicans</t>
  </si>
  <si>
    <t>Karoo Prinia</t>
  </si>
  <si>
    <t>Prinia maculosa</t>
  </si>
  <si>
    <t>Namaqua Warbler</t>
  </si>
  <si>
    <t>Phragmacia substriata</t>
  </si>
  <si>
    <t>Malcorus pectoralis</t>
  </si>
  <si>
    <t>Muscicapa caerulescens</t>
  </si>
  <si>
    <t>Myioparus plumbeus</t>
  </si>
  <si>
    <t>Melaenornis pammelaina</t>
  </si>
  <si>
    <t>Marico Flycatcher</t>
  </si>
  <si>
    <t>Chat Flycatcher</t>
  </si>
  <si>
    <t>Chinspot Batis</t>
  </si>
  <si>
    <t>Batis molitor</t>
  </si>
  <si>
    <t>Pririt Batis</t>
  </si>
  <si>
    <t>Batis pririt</t>
  </si>
  <si>
    <t>Fairy Flycatcher</t>
  </si>
  <si>
    <t>Stenostira scita</t>
  </si>
  <si>
    <t>Terpsiphone viridis</t>
  </si>
  <si>
    <t>African Pied Wagtail</t>
  </si>
  <si>
    <t>Motacilla aguimp</t>
  </si>
  <si>
    <t>Cape Wagtail</t>
  </si>
  <si>
    <t>Motacilla capensis</t>
  </si>
  <si>
    <t>Anthus cinnamomeus</t>
  </si>
  <si>
    <t>Anthus similis</t>
  </si>
  <si>
    <t>Anthus leucophrys</t>
  </si>
  <si>
    <t>Buffy Pipit</t>
  </si>
  <si>
    <t>Anthus vaalensis</t>
  </si>
  <si>
    <t>Macronyx ameliae</t>
  </si>
  <si>
    <t>Lanius collaris</t>
  </si>
  <si>
    <t>Lanius souzae</t>
  </si>
  <si>
    <t>Tropical Boubou</t>
  </si>
  <si>
    <t>Laniarius aethiopicus</t>
  </si>
  <si>
    <t>Swamp Boubou</t>
  </si>
  <si>
    <t>Laniarius bicolor</t>
  </si>
  <si>
    <t>Laniarius atrococcineus</t>
  </si>
  <si>
    <t>Dryoscopus cubla</t>
  </si>
  <si>
    <t>Brubru</t>
  </si>
  <si>
    <t>Nilaus afer</t>
  </si>
  <si>
    <t>Tchagra australis</t>
  </si>
  <si>
    <t>Bokmakierie</t>
  </si>
  <si>
    <t>Telophorus zeylonus</t>
  </si>
  <si>
    <t>Telophorus sulfureopectus</t>
  </si>
  <si>
    <t>Malaconotus blanchoti</t>
  </si>
  <si>
    <t>Lanioturdus torquatus</t>
  </si>
  <si>
    <t>Prionops plumatus</t>
  </si>
  <si>
    <t>Prionops retzii</t>
  </si>
  <si>
    <t>Eurocephalus anguitimens</t>
  </si>
  <si>
    <t>Sturnus vulgaris</t>
  </si>
  <si>
    <t>Wattled Starling</t>
  </si>
  <si>
    <t>Creatophora cinerea</t>
  </si>
  <si>
    <t>Cinnyricinclus leucogaster</t>
  </si>
  <si>
    <t>Lamprotornis australis</t>
  </si>
  <si>
    <t>Lamprotornis mevesii</t>
  </si>
  <si>
    <t>Lamprotornis nitens</t>
  </si>
  <si>
    <t>Lamprotornis chalybaeus</t>
  </si>
  <si>
    <t>Lamprotornis chloropterus</t>
  </si>
  <si>
    <t>Lamprotornis acuticaudus</t>
  </si>
  <si>
    <t>Onychognathus nabouroup</t>
  </si>
  <si>
    <t>Buphagus africanus</t>
  </si>
  <si>
    <t>Buphagus erythrorhynchus</t>
  </si>
  <si>
    <t>Malachite Sunbird</t>
  </si>
  <si>
    <t>Nectarinia famosa</t>
  </si>
  <si>
    <t>Marico Sunbird</t>
  </si>
  <si>
    <t>Dusky Sunbird</t>
  </si>
  <si>
    <t>Collared Sunbird</t>
  </si>
  <si>
    <t>Zosterops pallidus</t>
  </si>
  <si>
    <t>Zosterops senegalensis</t>
  </si>
  <si>
    <t>Bubalornis niger</t>
  </si>
  <si>
    <t>Plocepasser mahali</t>
  </si>
  <si>
    <t>Sociable Weaver</t>
  </si>
  <si>
    <t>Philetairus socius</t>
  </si>
  <si>
    <t>House Sparrow</t>
  </si>
  <si>
    <t>Passer domesticus</t>
  </si>
  <si>
    <t>Great Sparrow</t>
  </si>
  <si>
    <t>Passer motitensis</t>
  </si>
  <si>
    <t>Cape Sparrow</t>
  </si>
  <si>
    <t>Passer melanurus</t>
  </si>
  <si>
    <t>Passer diffusus</t>
  </si>
  <si>
    <t>Petronia superciliaris</t>
  </si>
  <si>
    <t>Sporopipes squamifrons</t>
  </si>
  <si>
    <t>Amblyospiza albifrons</t>
  </si>
  <si>
    <t>Spectacled Weaver</t>
  </si>
  <si>
    <t>Ploceus ocularis</t>
  </si>
  <si>
    <t>Ploceus cucullatus</t>
  </si>
  <si>
    <t>Chestnut Weaver</t>
  </si>
  <si>
    <t>Ploceus rubiginosus</t>
  </si>
  <si>
    <t>Cape Weaver</t>
  </si>
  <si>
    <t>Ploceus capensis</t>
  </si>
  <si>
    <t>Ploceus velatus</t>
  </si>
  <si>
    <t>Lesser Masked Weaver</t>
  </si>
  <si>
    <t>Ploceus intermedius</t>
  </si>
  <si>
    <t>Golden Weaver</t>
  </si>
  <si>
    <t>Ploceus xanthops</t>
  </si>
  <si>
    <t>Ploceus xanthopterus</t>
  </si>
  <si>
    <t>Anaplectes rubriceps</t>
  </si>
  <si>
    <t>Cuckoo Finch</t>
  </si>
  <si>
    <t>Anomalospiza imberbis</t>
  </si>
  <si>
    <t>Quelea quelea</t>
  </si>
  <si>
    <t>Quelea erythrops</t>
  </si>
  <si>
    <t>Cardinal Quelea</t>
  </si>
  <si>
    <t>Quelea cardinalis</t>
  </si>
  <si>
    <t>Euplectes orix</t>
  </si>
  <si>
    <t>Euplectes afer</t>
  </si>
  <si>
    <t>Euplectes axillaris</t>
  </si>
  <si>
    <t>Euplectes albonotatus</t>
  </si>
  <si>
    <t>Pytilia afra</t>
  </si>
  <si>
    <t>Pytilia melba</t>
  </si>
  <si>
    <t>Lagonosticta rhodopareia</t>
  </si>
  <si>
    <t>Lagonosticta senegala</t>
  </si>
  <si>
    <t>Brown Firefinch</t>
  </si>
  <si>
    <t>Lagonosticta nitidula</t>
  </si>
  <si>
    <t>Blue Waxbill</t>
  </si>
  <si>
    <t>Uraeginthus angolensis</t>
  </si>
  <si>
    <t>Uraeginthus granatinus</t>
  </si>
  <si>
    <t>Common Waxbill</t>
  </si>
  <si>
    <t>Estrilda astrild</t>
  </si>
  <si>
    <t>Estrilda erythronotos</t>
  </si>
  <si>
    <t>Cinderella Waxbill</t>
  </si>
  <si>
    <t>Estrilda thomensis</t>
  </si>
  <si>
    <t>Amadina fasciata</t>
  </si>
  <si>
    <t>Amadina erythrocephala</t>
  </si>
  <si>
    <t>Bronze Mannikin</t>
  </si>
  <si>
    <t>Vidua macroura</t>
  </si>
  <si>
    <t>Vidua regia</t>
  </si>
  <si>
    <t>Vidua paradisaea</t>
  </si>
  <si>
    <t>Vidua obtusa</t>
  </si>
  <si>
    <t>Vidua purpurascens</t>
  </si>
  <si>
    <t>Vidua chalybeata</t>
  </si>
  <si>
    <t>Serinus mozambicus</t>
  </si>
  <si>
    <t>Serinus atrogularis</t>
  </si>
  <si>
    <t>Yellow Canary</t>
  </si>
  <si>
    <t>Serinus flaviventris</t>
  </si>
  <si>
    <t>Serinus albogularis</t>
  </si>
  <si>
    <t>Emberiza flaviventris</t>
  </si>
  <si>
    <t>Cape Bunting</t>
  </si>
  <si>
    <t>Emberiza capensis</t>
  </si>
  <si>
    <t>Emberiza tahapisi</t>
  </si>
  <si>
    <t>Emberiza impetuani</t>
  </si>
  <si>
    <t>Anthus nyassae</t>
  </si>
  <si>
    <t>Struthio camelus</t>
  </si>
  <si>
    <t>Spheniscus demersus</t>
  </si>
  <si>
    <t>Great Crested Grebe</t>
  </si>
  <si>
    <t>Podiceps cristatus</t>
  </si>
  <si>
    <t>Podiceps nigricollis</t>
  </si>
  <si>
    <t>Tachybaptus ruficollis</t>
  </si>
  <si>
    <t>Pelecanus onocrotalus</t>
  </si>
  <si>
    <t>Pelecanus rufescens</t>
  </si>
  <si>
    <t>Cape Gannet</t>
  </si>
  <si>
    <t>Morus capensis</t>
  </si>
  <si>
    <t>Morus serrator</t>
  </si>
  <si>
    <t>Phalacrocorax carbo</t>
  </si>
  <si>
    <t>Cape Cormorant</t>
  </si>
  <si>
    <t>Phalacrocorax capensis</t>
  </si>
  <si>
    <t>Bank Cormorant</t>
  </si>
  <si>
    <t>Phalacrocorax neglectus</t>
  </si>
  <si>
    <t>Reed Cormorant</t>
  </si>
  <si>
    <t>Phalacrocorax africanus</t>
  </si>
  <si>
    <t>Crowned Cormorant</t>
  </si>
  <si>
    <t>Phalacrocorax coronatus</t>
  </si>
  <si>
    <t>Grey Heron</t>
  </si>
  <si>
    <t>Ardea cinerea</t>
  </si>
  <si>
    <t>Ardea melanocephala</t>
  </si>
  <si>
    <t>Goliath Heron</t>
  </si>
  <si>
    <t>Ardea goliath</t>
  </si>
  <si>
    <t>Purple Heron</t>
  </si>
  <si>
    <t>Ardea purpurea</t>
  </si>
  <si>
    <t>Egretta alba</t>
  </si>
  <si>
    <t>Little Egret</t>
  </si>
  <si>
    <t>Egretta garzetta</t>
  </si>
  <si>
    <t>Egretta intermedia</t>
  </si>
  <si>
    <t>Egretta ardesiaca</t>
  </si>
  <si>
    <t>Slaty Egret</t>
  </si>
  <si>
    <t>Egretta vinaceigula</t>
  </si>
  <si>
    <t>Cattle Egret</t>
  </si>
  <si>
    <t>Bubulcus ibis</t>
  </si>
  <si>
    <t>Squacco Heron</t>
  </si>
  <si>
    <t>Ardeola ralloides</t>
  </si>
  <si>
    <t>Nycticorax nycticorax</t>
  </si>
  <si>
    <t>Gorsachius leuconotus</t>
  </si>
  <si>
    <t>Little Bittern</t>
  </si>
  <si>
    <t>Ixobrychus minutus</t>
  </si>
  <si>
    <t>Dwarf Bittern</t>
  </si>
  <si>
    <t>Ixobrychus sturmii</t>
  </si>
  <si>
    <t>Botaurus stellaris</t>
  </si>
  <si>
    <t>Hamerkop</t>
  </si>
  <si>
    <t>Scopus umbretta</t>
  </si>
  <si>
    <t>Black Stork</t>
  </si>
  <si>
    <t>Ciconia nigra</t>
  </si>
  <si>
    <t>Anastomus lamelligerus</t>
  </si>
  <si>
    <t>Ephippiorhynchus senegalensis</t>
  </si>
  <si>
    <t>Marabou Stork</t>
  </si>
  <si>
    <t>Leptoptilos crumeniferus</t>
  </si>
  <si>
    <t>Mycteria ibis</t>
  </si>
  <si>
    <t>Sacred Ibis</t>
  </si>
  <si>
    <t>Threskiornis aethiopicus</t>
  </si>
  <si>
    <t>Glossy Ibis</t>
  </si>
  <si>
    <t>Plegadis falcinellus</t>
  </si>
  <si>
    <t>Bostrychia hagedash</t>
  </si>
  <si>
    <t>African Spoonbill</t>
  </si>
  <si>
    <t>Platalea alba</t>
  </si>
  <si>
    <t>Greater Flamingo</t>
  </si>
  <si>
    <t>Phoenicopterus ruber</t>
  </si>
  <si>
    <t>Lesser Flamingo</t>
  </si>
  <si>
    <t>Phoeniconaias minor</t>
  </si>
  <si>
    <t>Dendrocygna viduata</t>
  </si>
  <si>
    <t>Dendrocygna bicolor</t>
  </si>
  <si>
    <t>Thalassornis leuconotus</t>
  </si>
  <si>
    <t>Egyptian Goose</t>
  </si>
  <si>
    <t>South African Shelduck</t>
  </si>
  <si>
    <t>Tadorna cana</t>
  </si>
  <si>
    <t>Anas undulata</t>
  </si>
  <si>
    <t>African Black Duck</t>
  </si>
  <si>
    <t>Anas sparsa</t>
  </si>
  <si>
    <t>Cape Teal</t>
  </si>
  <si>
    <t>Anas capensis</t>
  </si>
  <si>
    <t>Hottentot Teal</t>
  </si>
  <si>
    <t>Anas hottentota</t>
  </si>
  <si>
    <t>Anas erythrorhyncha</t>
  </si>
  <si>
    <t>Anas smithii</t>
  </si>
  <si>
    <t>Southern Pochard</t>
  </si>
  <si>
    <t>Netta erythrophthalma</t>
  </si>
  <si>
    <t>Nettapus auritus</t>
  </si>
  <si>
    <t>Sarkidiornis melanotos</t>
  </si>
  <si>
    <t>Plectropterus gambensis</t>
  </si>
  <si>
    <t>Maccoa Duck</t>
  </si>
  <si>
    <t>Oxyura maccoa</t>
  </si>
  <si>
    <t>Sagittarius serpentarius</t>
  </si>
  <si>
    <t>Egyptian Vulture</t>
  </si>
  <si>
    <t>Neophron percnopterus</t>
  </si>
  <si>
    <t>Hooded Vulture</t>
  </si>
  <si>
    <t>Necrosyrtes monachus</t>
  </si>
  <si>
    <t>Cape Vulture</t>
  </si>
  <si>
    <t>Gyps coprotheres</t>
  </si>
  <si>
    <t>Gyps africanus</t>
  </si>
  <si>
    <t>Torgos tracheliotus</t>
  </si>
  <si>
    <t>Trigonoceps occipitalis</t>
  </si>
  <si>
    <t>Elanus caeruleus</t>
  </si>
  <si>
    <t>Aviceda cuculoides</t>
  </si>
  <si>
    <t>Bat Hawk</t>
  </si>
  <si>
    <t>Macheiramphus alcinus</t>
  </si>
  <si>
    <t>Aquila verreauxii</t>
  </si>
  <si>
    <t>Tawny Eagle</t>
  </si>
  <si>
    <t>Aquila rapax</t>
  </si>
  <si>
    <t>Aquila wahlbergi</t>
  </si>
  <si>
    <t>Booted Eagle</t>
  </si>
  <si>
    <t>Hieraaetus pennatus</t>
  </si>
  <si>
    <t>Hieraaetus spilogaster</t>
  </si>
  <si>
    <t>Hieraaetus ayresii</t>
  </si>
  <si>
    <t>Lophaetus occipitalis</t>
  </si>
  <si>
    <t>Martial Eagle</t>
  </si>
  <si>
    <t>Polemaetus bellicosus</t>
  </si>
  <si>
    <t>Brown Snake Eagle</t>
  </si>
  <si>
    <t>Circaetus cinereus</t>
  </si>
  <si>
    <t>Circaetus pectoralis</t>
  </si>
  <si>
    <t>Western Banded Snake Eagle</t>
  </si>
  <si>
    <t>Circaetus cinerascens</t>
  </si>
  <si>
    <t>Bateleur</t>
  </si>
  <si>
    <t>Terathopius ecaudatus</t>
  </si>
  <si>
    <t>African Fish Eagle</t>
  </si>
  <si>
    <t>Haliaeetus vocifer</t>
  </si>
  <si>
    <t>Jackal Buzzard</t>
  </si>
  <si>
    <t>Buteo rufofuscus</t>
  </si>
  <si>
    <t>Augur Buzzard</t>
  </si>
  <si>
    <t>Buteo augur</t>
  </si>
  <si>
    <t>Lizard Buzzard</t>
  </si>
  <si>
    <t>Kaupifalco monogrammicus</t>
  </si>
  <si>
    <t>Accipiter ovampensis</t>
  </si>
  <si>
    <t>Little Sparrowhawk</t>
  </si>
  <si>
    <t>Accipiter minullus</t>
  </si>
  <si>
    <t>Black Sparrowhawk</t>
  </si>
  <si>
    <t>Accipiter melanoleucus</t>
  </si>
  <si>
    <t>Accipiter badius</t>
  </si>
  <si>
    <t>African Goshawk</t>
  </si>
  <si>
    <t>Accipiter tachiro</t>
  </si>
  <si>
    <t>Gabar Goshawk</t>
  </si>
  <si>
    <t>Micronisus gabar</t>
  </si>
  <si>
    <t>Pale Chanting Goshawk</t>
  </si>
  <si>
    <t>Melierax canorus</t>
  </si>
  <si>
    <t>Dark Chanting Goshawk</t>
  </si>
  <si>
    <t>Melierax metabates</t>
  </si>
  <si>
    <t>African Marsh Harrier</t>
  </si>
  <si>
    <t>Circus ranivorus</t>
  </si>
  <si>
    <t>Black Harrier</t>
  </si>
  <si>
    <t>Circus maurus</t>
  </si>
  <si>
    <t>Polyboroides typus</t>
  </si>
  <si>
    <t>Peregrine Falcon</t>
  </si>
  <si>
    <t>Falco peregrinus</t>
  </si>
  <si>
    <t>Lanner Falcon</t>
  </si>
  <si>
    <t>Falco biarmicus</t>
  </si>
  <si>
    <t>Falco cuvierii</t>
  </si>
  <si>
    <t>Falco chicquera</t>
  </si>
  <si>
    <t>Falco tinnunculus</t>
  </si>
  <si>
    <t>Greater Kestrel</t>
  </si>
  <si>
    <t>Falco rupicoloides</t>
  </si>
  <si>
    <t>Grey Kestrel</t>
  </si>
  <si>
    <t>Falco ardosiaceus</t>
  </si>
  <si>
    <t>Falco dickinsoni</t>
  </si>
  <si>
    <t>Pygmy Falcon</t>
  </si>
  <si>
    <t>Polihierax semitorquatus</t>
  </si>
  <si>
    <t>Coqui Francolin</t>
  </si>
  <si>
    <t>Francolinus coqui</t>
  </si>
  <si>
    <t>Crested Francolin</t>
  </si>
  <si>
    <t>Orange River Francolin</t>
  </si>
  <si>
    <t>Common Quail</t>
  </si>
  <si>
    <t>Coturnix coturnix</t>
  </si>
  <si>
    <t>Harlequin Quail</t>
  </si>
  <si>
    <t>Coturnix delegorguei</t>
  </si>
  <si>
    <t>Helmeted Guineafowl</t>
  </si>
  <si>
    <t>Numida meleagris</t>
  </si>
  <si>
    <t>Crested Guineafowl</t>
  </si>
  <si>
    <t>Guttera pucherani</t>
  </si>
  <si>
    <t>Kurrichane Buttonquail</t>
  </si>
  <si>
    <t>Wattled Crane</t>
  </si>
  <si>
    <t>Bugeranus carunculatus</t>
  </si>
  <si>
    <t>Blue Crane</t>
  </si>
  <si>
    <t>Anthropoides paradiseus</t>
  </si>
  <si>
    <t>Balearica regulorum</t>
  </si>
  <si>
    <t>African Rail</t>
  </si>
  <si>
    <t>Rallus caerulescens</t>
  </si>
  <si>
    <t>African Crake</t>
  </si>
  <si>
    <t>Crex egregia</t>
  </si>
  <si>
    <t>Black Crake</t>
  </si>
  <si>
    <t>Porzana pusilla</t>
  </si>
  <si>
    <t>Striped Crake</t>
  </si>
  <si>
    <t>Aenigmatolimnas marginalis</t>
  </si>
  <si>
    <t>Sarothrura rufa</t>
  </si>
  <si>
    <t>Porphyrio porphyrio</t>
  </si>
  <si>
    <t>Gallinula chloropus</t>
  </si>
  <si>
    <t>Lesser Moorhen</t>
  </si>
  <si>
    <t>Gallinula angulata</t>
  </si>
  <si>
    <t>Fulica cristata</t>
  </si>
  <si>
    <t>African Finfoot</t>
  </si>
  <si>
    <t>Podica senegalensis</t>
  </si>
  <si>
    <t>Kori Bustard</t>
  </si>
  <si>
    <t>Ardeotis kori</t>
  </si>
  <si>
    <t>Neotis denhami</t>
  </si>
  <si>
    <t>Neotis ludwigii</t>
  </si>
  <si>
    <t>Eupodotis vigorsii</t>
  </si>
  <si>
    <t>Eupodotis rueppellii</t>
  </si>
  <si>
    <t>African Jacana</t>
  </si>
  <si>
    <t>Actophilornis africanus</t>
  </si>
  <si>
    <t>Lesser Jacana</t>
  </si>
  <si>
    <t>Microparra capensis</t>
  </si>
  <si>
    <t>Rostratula benghalensis</t>
  </si>
  <si>
    <t>African Black Oystercatcher</t>
  </si>
  <si>
    <t>Haematopus moquini</t>
  </si>
  <si>
    <t>Charadrius marginatus</t>
  </si>
  <si>
    <t>Charadrius pecuarius</t>
  </si>
  <si>
    <t>Charadrius tricollaris</t>
  </si>
  <si>
    <t>Vanellus coronatus</t>
  </si>
  <si>
    <t>Vanellus armatus</t>
  </si>
  <si>
    <t>Vanellus albiceps</t>
  </si>
  <si>
    <t>Vanellus senegallus</t>
  </si>
  <si>
    <t>Vanellus crassirostris</t>
  </si>
  <si>
    <t>Gallinago nigripennis</t>
  </si>
  <si>
    <t>Burhinus capensis</t>
  </si>
  <si>
    <t>Burhinus vermiculatus</t>
  </si>
  <si>
    <t>Cursorius rufus</t>
  </si>
  <si>
    <t>Cursorius temminckii</t>
  </si>
  <si>
    <t>Rhinoptilus cinctus</t>
  </si>
  <si>
    <t>Rhinoptilus chalcopterus</t>
  </si>
  <si>
    <t>Glareola pratincola</t>
  </si>
  <si>
    <t>Rock Pratincole</t>
  </si>
  <si>
    <t>Glareola nuchalis</t>
  </si>
  <si>
    <t>Kelp Gull</t>
  </si>
  <si>
    <t>Larus dominicanus</t>
  </si>
  <si>
    <t>Larus cirrocephalus</t>
  </si>
  <si>
    <t>Larus hartlaubii</t>
  </si>
  <si>
    <t>Caspian Tern</t>
  </si>
  <si>
    <t>Swift Tern</t>
  </si>
  <si>
    <t>Sterna bergii</t>
  </si>
  <si>
    <t>Damara Tern</t>
  </si>
  <si>
    <t>Sterna balaenarum</t>
  </si>
  <si>
    <t>Whiskered Tern</t>
  </si>
  <si>
    <t>African Skimmer</t>
  </si>
  <si>
    <t>Rynchops flavirostris</t>
  </si>
  <si>
    <t>Namaqua Sandgrouse</t>
  </si>
  <si>
    <t>Pterocles namaqua</t>
  </si>
  <si>
    <t>Pterocles burchelli</t>
  </si>
  <si>
    <t>Pterocles gutturalis</t>
  </si>
  <si>
    <t>Pterocles bicinctus</t>
  </si>
  <si>
    <t>Columba livia</t>
  </si>
  <si>
    <t>Columba guinea</t>
  </si>
  <si>
    <t>Streptopelia semitorquata</t>
  </si>
  <si>
    <t>Streptopelia decipiens</t>
  </si>
  <si>
    <t>Streptopelia capicola</t>
  </si>
  <si>
    <t>Laughing Dove</t>
  </si>
  <si>
    <t>Streptopelia senegalensis</t>
  </si>
  <si>
    <t>Namaqua Dove</t>
  </si>
  <si>
    <t>Oena capensis</t>
  </si>
  <si>
    <t>Turtur chalcospilos</t>
  </si>
  <si>
    <t>Struthionidae</t>
  </si>
  <si>
    <t>Spheniscidae</t>
  </si>
  <si>
    <t>Podicipedidae</t>
  </si>
  <si>
    <t>Black-necked Grebe</t>
  </si>
  <si>
    <t>Sulidae</t>
  </si>
  <si>
    <t>Australasian Gannet</t>
  </si>
  <si>
    <t>Phalacrocoracidae</t>
  </si>
  <si>
    <t>Anhingidae</t>
  </si>
  <si>
    <t>African Darter</t>
  </si>
  <si>
    <t>Anhinga rufa</t>
  </si>
  <si>
    <t>Pelecanidae</t>
  </si>
  <si>
    <t>Great White Pelican</t>
  </si>
  <si>
    <t>Pink-backed Pelican</t>
  </si>
  <si>
    <t>Ardeidae</t>
  </si>
  <si>
    <t>Eurasian Bittern</t>
  </si>
  <si>
    <t>White-backed Night Heron</t>
  </si>
  <si>
    <t>Black-crowned Night Heron</t>
  </si>
  <si>
    <t>Rufous-bellied Heron</t>
  </si>
  <si>
    <t>Ardeola rufiventris</t>
  </si>
  <si>
    <t>Butorides striata</t>
  </si>
  <si>
    <t>Black Heron</t>
  </si>
  <si>
    <t>Great Egret</t>
  </si>
  <si>
    <t>Black-headed Heron</t>
  </si>
  <si>
    <t>Scopidae</t>
  </si>
  <si>
    <t>Ciconiidae</t>
  </si>
  <si>
    <t>Yellow-billed Stork</t>
  </si>
  <si>
    <t>African Openbill</t>
  </si>
  <si>
    <t>Saddle-billed Stork</t>
  </si>
  <si>
    <t>Threskiornithidae</t>
  </si>
  <si>
    <t>Hadada Ibis</t>
  </si>
  <si>
    <t>Phoenicopteridae</t>
  </si>
  <si>
    <t>Anatidae</t>
  </si>
  <si>
    <t>Fulvous Whistling Duck</t>
  </si>
  <si>
    <t>White-backed Duck</t>
  </si>
  <si>
    <t>Alopochen aegyptiaca</t>
  </si>
  <si>
    <t>Spur-winged Goose</t>
  </si>
  <si>
    <t>African Pygmy Goose</t>
  </si>
  <si>
    <t>Yellow-billed Duck</t>
  </si>
  <si>
    <t>Cape Shoveler</t>
  </si>
  <si>
    <t>Accipitridae</t>
  </si>
  <si>
    <t>Black-shouldered Kite</t>
  </si>
  <si>
    <t>White-backed Vulture</t>
  </si>
  <si>
    <t>Lappet-faced Vulture</t>
  </si>
  <si>
    <t>White-headed Vulture</t>
  </si>
  <si>
    <t>Black-chested Snake Eagle</t>
  </si>
  <si>
    <t>Shikra</t>
  </si>
  <si>
    <t>Wahlberg's Eagle</t>
  </si>
  <si>
    <t>Long-crested Eagle</t>
  </si>
  <si>
    <t>Sagittariidae</t>
  </si>
  <si>
    <t>Falconidae</t>
  </si>
  <si>
    <t>Dickinson's Kestrel</t>
  </si>
  <si>
    <t>Red-necked Falcon</t>
  </si>
  <si>
    <t>African Hobby</t>
  </si>
  <si>
    <t>Numididae</t>
  </si>
  <si>
    <t>Phasianidae</t>
  </si>
  <si>
    <t>Swainson's Spurfowl</t>
  </si>
  <si>
    <t>Red-necked Spurfowl</t>
  </si>
  <si>
    <t>Turnicidae</t>
  </si>
  <si>
    <t>Turnix sylvaticus</t>
  </si>
  <si>
    <t>Rallidae</t>
  </si>
  <si>
    <t>Red-chested Flufftail</t>
  </si>
  <si>
    <t>Baillon's Crake</t>
  </si>
  <si>
    <t>Amaurornis flavirostra</t>
  </si>
  <si>
    <t>Allen's Gallinule</t>
  </si>
  <si>
    <t>Porphyrio alleni</t>
  </si>
  <si>
    <t>Purple Swamphen</t>
  </si>
  <si>
    <t>Common Moorhen</t>
  </si>
  <si>
    <t>Red-knobbed Coot</t>
  </si>
  <si>
    <t>Gruidae</t>
  </si>
  <si>
    <t>Grey Crowned Crane</t>
  </si>
  <si>
    <t>Heliornithidae</t>
  </si>
  <si>
    <t>Otididae</t>
  </si>
  <si>
    <t>Denham's Bustard</t>
  </si>
  <si>
    <t>Ludwig's Bustard</t>
  </si>
  <si>
    <t>Lophotis ruficrista</t>
  </si>
  <si>
    <t>Afrotis afraoides</t>
  </si>
  <si>
    <t>Black-bellied Bustard</t>
  </si>
  <si>
    <t>Lissotis melanogaster</t>
  </si>
  <si>
    <t>Jacanidae</t>
  </si>
  <si>
    <t>Rostratulidae</t>
  </si>
  <si>
    <t>Haematopodidae</t>
  </si>
  <si>
    <t>Recurvirostridae</t>
  </si>
  <si>
    <t>Burhinidae</t>
  </si>
  <si>
    <t>Glareolidae</t>
  </si>
  <si>
    <t>Burchell's Courser</t>
  </si>
  <si>
    <t>Temminck's Courser</t>
  </si>
  <si>
    <t>Double-banded Courser</t>
  </si>
  <si>
    <t>Rhinoptilus africanus</t>
  </si>
  <si>
    <t>Three-banded Courser</t>
  </si>
  <si>
    <t>Bronze-winged Courser</t>
  </si>
  <si>
    <t>Collared Pratincole</t>
  </si>
  <si>
    <t>Charadriidae</t>
  </si>
  <si>
    <t>Kittlitz's Plover</t>
  </si>
  <si>
    <t>Three-banded Plover</t>
  </si>
  <si>
    <t>White-fronted Plover</t>
  </si>
  <si>
    <t>African Wattled Lapwing</t>
  </si>
  <si>
    <t>Blacksmith Lapwing</t>
  </si>
  <si>
    <t>Crowned Lapwing</t>
  </si>
  <si>
    <t>Long-toed Lapwing</t>
  </si>
  <si>
    <t>Scolopacidae</t>
  </si>
  <si>
    <t>African Snipe</t>
  </si>
  <si>
    <t>Laridae</t>
  </si>
  <si>
    <t>Hartlaub's Gull</t>
  </si>
  <si>
    <t>Grey-headed Gull</t>
  </si>
  <si>
    <t>Sterna caspia</t>
  </si>
  <si>
    <t>Chlidonias hybrida</t>
  </si>
  <si>
    <t>Rynchopidae</t>
  </si>
  <si>
    <t>Pteroclidae</t>
  </si>
  <si>
    <t>Double-banded Sandgrouse</t>
  </si>
  <si>
    <t>Yellow-throated Sandgrouse</t>
  </si>
  <si>
    <t>Burchell's Sandgrouse</t>
  </si>
  <si>
    <t>Columbidae</t>
  </si>
  <si>
    <t>African Green Pigeon</t>
  </si>
  <si>
    <t>Treron calvus</t>
  </si>
  <si>
    <t>Emerald-spotted Wood Dove</t>
  </si>
  <si>
    <t>Red-eyed Dove</t>
  </si>
  <si>
    <t>African Mourning Dove</t>
  </si>
  <si>
    <t>Psittacidae</t>
  </si>
  <si>
    <t>Meyer's Parrot</t>
  </si>
  <si>
    <t>Rüppell's Parrot</t>
  </si>
  <si>
    <t>Rosy-faced Lovebird</t>
  </si>
  <si>
    <t>Musophagidae</t>
  </si>
  <si>
    <t>Schalow's Turaco</t>
  </si>
  <si>
    <t>Ross's Turaco</t>
  </si>
  <si>
    <t>Musophaga rossae</t>
  </si>
  <si>
    <t>Cuculidae</t>
  </si>
  <si>
    <t>Levaillant's Cuckoo</t>
  </si>
  <si>
    <t>Thick-billed Cuckoo</t>
  </si>
  <si>
    <t>Pachycoccyx audeberti</t>
  </si>
  <si>
    <t>Red-chested Cuckoo</t>
  </si>
  <si>
    <t>African Emerald Cuckoo</t>
  </si>
  <si>
    <t>Klaas's Cuckoo</t>
  </si>
  <si>
    <t>Dideric Cuckoo</t>
  </si>
  <si>
    <t>Coppery-tailed Coucal</t>
  </si>
  <si>
    <t>White-browed Coucal</t>
  </si>
  <si>
    <t>Centropus superciliosus</t>
  </si>
  <si>
    <t>Centropus grillii</t>
  </si>
  <si>
    <t>Tytonidae</t>
  </si>
  <si>
    <t>Strigidae</t>
  </si>
  <si>
    <t>African Scops Owl</t>
  </si>
  <si>
    <t>Southern White-faced Owl</t>
  </si>
  <si>
    <t>Ptilopsis granti</t>
  </si>
  <si>
    <t>Pearl-spotted Owlet</t>
  </si>
  <si>
    <t>African Barred Owlet</t>
  </si>
  <si>
    <t>African Wood Owl</t>
  </si>
  <si>
    <t>Caprimulgidae</t>
  </si>
  <si>
    <t>Swamp Nightjar</t>
  </si>
  <si>
    <t>Square-tailed Nightjar</t>
  </si>
  <si>
    <t>Fiery-necked Nightjar</t>
  </si>
  <si>
    <t>Rufous-cheeked Nightjar</t>
  </si>
  <si>
    <t>Pennant-winged Nightjar</t>
  </si>
  <si>
    <t>Macrodipteryx vexillarius</t>
  </si>
  <si>
    <t>Apodidae</t>
  </si>
  <si>
    <t>Böhm's Spinetail</t>
  </si>
  <si>
    <t>African Palm Swift</t>
  </si>
  <si>
    <t>Bradfield's Swift</t>
  </si>
  <si>
    <t>White-rumped Swift</t>
  </si>
  <si>
    <t>Tachymarptis melba</t>
  </si>
  <si>
    <t>Coliidae</t>
  </si>
  <si>
    <t>Red-faced Mousebird</t>
  </si>
  <si>
    <t>White-backed Mousebird</t>
  </si>
  <si>
    <t>Trogonidae</t>
  </si>
  <si>
    <t>Alcedinidae</t>
  </si>
  <si>
    <t>Brown-hooded Kingfisher</t>
  </si>
  <si>
    <t>Grey-headed Kingfisher</t>
  </si>
  <si>
    <t>African Pygmy Kingfisher</t>
  </si>
  <si>
    <t>Ceyx pictus</t>
  </si>
  <si>
    <t>Half-collared Kingfisher</t>
  </si>
  <si>
    <t>Meropidae</t>
  </si>
  <si>
    <t>Little Bee-eater</t>
  </si>
  <si>
    <t>Swallow-tailed Bee-eater</t>
  </si>
  <si>
    <t>White-fronted Bee-eater</t>
  </si>
  <si>
    <t>European Bee-eater</t>
  </si>
  <si>
    <t>Southern Carmine Bee-eater</t>
  </si>
  <si>
    <t>Coraciidae</t>
  </si>
  <si>
    <t>Coracias naevius</t>
  </si>
  <si>
    <t>Lilac-breasted Roller</t>
  </si>
  <si>
    <t>Coracias caudatus</t>
  </si>
  <si>
    <t>Racket-tailed Roller</t>
  </si>
  <si>
    <t>Coracias spatulatus</t>
  </si>
  <si>
    <t>Broad-billed Roller</t>
  </si>
  <si>
    <t>Phoeniculidae</t>
  </si>
  <si>
    <t>Common Scimitarbill</t>
  </si>
  <si>
    <t>Upupidae</t>
  </si>
  <si>
    <t>Bucerotidae</t>
  </si>
  <si>
    <t>Southern Ground Hornbill</t>
  </si>
  <si>
    <t>Monteiro's Hornbill</t>
  </si>
  <si>
    <t>Southern Yellow-billed Hornbill</t>
  </si>
  <si>
    <t>Bradfield's Hornbill</t>
  </si>
  <si>
    <t>African Grey Hornbill</t>
  </si>
  <si>
    <t>Capitonidae</t>
  </si>
  <si>
    <t>Yellow-fronted Tinkerbird</t>
  </si>
  <si>
    <t>Acacia Pied Barbet</t>
  </si>
  <si>
    <t>Black-collared Barbet</t>
  </si>
  <si>
    <t>Indicatoridae</t>
  </si>
  <si>
    <t>Green-backed Honeybird</t>
  </si>
  <si>
    <t>Brown-backed Honeybird</t>
  </si>
  <si>
    <t>Picidae</t>
  </si>
  <si>
    <t>Bennett's Woodpecker</t>
  </si>
  <si>
    <t>Golden-tailed Woodpecker</t>
  </si>
  <si>
    <t>Dendropicos namaquus</t>
  </si>
  <si>
    <t>Dendropicos griseocephalus</t>
  </si>
  <si>
    <t>Eurylaimidae</t>
  </si>
  <si>
    <t>Alaudidae</t>
  </si>
  <si>
    <t>Mirafra passerina</t>
  </si>
  <si>
    <t>Rufous-naped Lark</t>
  </si>
  <si>
    <t>Cape Clapper Lark</t>
  </si>
  <si>
    <t>Mirafra apiata</t>
  </si>
  <si>
    <t>Eastern Clapper Lark</t>
  </si>
  <si>
    <t>Mirafra fasciolata</t>
  </si>
  <si>
    <t>Fawn-coloured Lark</t>
  </si>
  <si>
    <t>Calendulauda africanoides</t>
  </si>
  <si>
    <t>Calendulauda sabota</t>
  </si>
  <si>
    <t>Calendulauda albescens</t>
  </si>
  <si>
    <t>Calendulauda erythrochlamys</t>
  </si>
  <si>
    <t>Barlow's Lark</t>
  </si>
  <si>
    <t>Calendulauda barlowi</t>
  </si>
  <si>
    <t>Karoo Long-billed Lark</t>
  </si>
  <si>
    <t>Certhilauda subcoronata</t>
  </si>
  <si>
    <t>Benguela Long-billed Lark</t>
  </si>
  <si>
    <t>Certhilauda benguelensis</t>
  </si>
  <si>
    <t>Spike-heeled Lark</t>
  </si>
  <si>
    <t>Gray's Lark</t>
  </si>
  <si>
    <t>Ammomanopsis grayi</t>
  </si>
  <si>
    <t>Red-capped Lark</t>
  </si>
  <si>
    <t>Pink-billed Lark</t>
  </si>
  <si>
    <t>Sclater's Lark</t>
  </si>
  <si>
    <t>Stark's Lark</t>
  </si>
  <si>
    <t>Large-billed Lark</t>
  </si>
  <si>
    <t>Hirundinidae</t>
  </si>
  <si>
    <t>Grey-rumped Swallow</t>
  </si>
  <si>
    <t>Red-breasted Swallow</t>
  </si>
  <si>
    <t>Cecropis semirufa</t>
  </si>
  <si>
    <t>Cecropis senegalensis</t>
  </si>
  <si>
    <t>Cecropis abyssinica</t>
  </si>
  <si>
    <t>Cecropis cucullata</t>
  </si>
  <si>
    <t>Petrochelidon spilodera</t>
  </si>
  <si>
    <t>Ptyonoprogne fuligula</t>
  </si>
  <si>
    <t>Wire-tailed Swallow</t>
  </si>
  <si>
    <t>Pearl-breasted Swallow</t>
  </si>
  <si>
    <t>White-throated Swallow</t>
  </si>
  <si>
    <t>Motacillidae</t>
  </si>
  <si>
    <t>African Pipit</t>
  </si>
  <si>
    <t>Long-billed Pipit</t>
  </si>
  <si>
    <t>Woodland Pipit</t>
  </si>
  <si>
    <t>Plain-backed Pipit</t>
  </si>
  <si>
    <t>Kimberley Pipit</t>
  </si>
  <si>
    <t>Rosy-throated Longclaw</t>
  </si>
  <si>
    <t>Campephagidae</t>
  </si>
  <si>
    <t>Black Cuckoo-Shrike</t>
  </si>
  <si>
    <t>White-breasted Cuckoo-Shrike</t>
  </si>
  <si>
    <t>Pycnonotidae</t>
  </si>
  <si>
    <t>Yellow-bellied Greenbul</t>
  </si>
  <si>
    <t>Terrestrial Brownbul</t>
  </si>
  <si>
    <t>African Red-eyed Bulbul</t>
  </si>
  <si>
    <t>Eastern Nicator</t>
  </si>
  <si>
    <t>Turdidae</t>
  </si>
  <si>
    <t>Cape Robin-Chat</t>
  </si>
  <si>
    <t>White-browed Robin-Chat</t>
  </si>
  <si>
    <t>Red-capped Robin-Chat</t>
  </si>
  <si>
    <t>Bearded Scrub Robin</t>
  </si>
  <si>
    <t>Cercotrichas quadrivirgata</t>
  </si>
  <si>
    <t>White-browed Scrub Robin</t>
  </si>
  <si>
    <t>Cercotrichas leucophrys</t>
  </si>
  <si>
    <t>Kalahari Scrub Robin</t>
  </si>
  <si>
    <t>Cercotrichas paena</t>
  </si>
  <si>
    <t>Karoo Scrub Robin</t>
  </si>
  <si>
    <t>Cercotrichas coryphaeus</t>
  </si>
  <si>
    <t>Saxicola torquatus</t>
  </si>
  <si>
    <t>Mountain Wheatear</t>
  </si>
  <si>
    <t>Sickle-winged Chat</t>
  </si>
  <si>
    <t>Myrmecocichla arnotti</t>
  </si>
  <si>
    <t>Short-toed Rock Thrush</t>
  </si>
  <si>
    <t>Psophocichla litsitsirupa</t>
  </si>
  <si>
    <t>Turdus libonyanus</t>
  </si>
  <si>
    <t>Sylviidae</t>
  </si>
  <si>
    <t>Little Rush Warbler</t>
  </si>
  <si>
    <t>African Reed Warbler</t>
  </si>
  <si>
    <t>Lesser Swamp Warbler</t>
  </si>
  <si>
    <t>Yellow-bellied Eremomela</t>
  </si>
  <si>
    <t>Green-capped Eremomela</t>
  </si>
  <si>
    <t>Burnt-necked Eremomela</t>
  </si>
  <si>
    <t>Long-billed Crombec</t>
  </si>
  <si>
    <t>Cisticolidae</t>
  </si>
  <si>
    <t>Red-faced Cisticola</t>
  </si>
  <si>
    <t>Cisticola rufilatus</t>
  </si>
  <si>
    <t>Grey-backed Cisticola</t>
  </si>
  <si>
    <t>Zitting Cisticola</t>
  </si>
  <si>
    <t>Cisticola aridulus</t>
  </si>
  <si>
    <t>Tawny-flanked Prinia</t>
  </si>
  <si>
    <t>Black-chested Prinia</t>
  </si>
  <si>
    <t>Yellow-breasted Apalis</t>
  </si>
  <si>
    <t>Rufous-eared Warbler</t>
  </si>
  <si>
    <t>Barred Wren-Warbler</t>
  </si>
  <si>
    <t>Cinnamon-breasted Warbler</t>
  </si>
  <si>
    <t>Muscicapidae</t>
  </si>
  <si>
    <t>Southern Black Flycatcher</t>
  </si>
  <si>
    <t>Pale Flycatcher</t>
  </si>
  <si>
    <t>Bradornis pallidus</t>
  </si>
  <si>
    <t>Bradornis infuscatus</t>
  </si>
  <si>
    <t>Bradornis mariquensis</t>
  </si>
  <si>
    <t>Ashy Flycatcher</t>
  </si>
  <si>
    <t>Grey Tit-Flycatcher</t>
  </si>
  <si>
    <t>Monarchidae</t>
  </si>
  <si>
    <t>African Paradise Flycatcher</t>
  </si>
  <si>
    <t>Platysteiridae</t>
  </si>
  <si>
    <t>White-tailed Shrike</t>
  </si>
  <si>
    <t>Timaliidae</t>
  </si>
  <si>
    <t>Arrow-marked Babbler</t>
  </si>
  <si>
    <t>Hartlaub's Babbler</t>
  </si>
  <si>
    <t>Black-faced Babbler</t>
  </si>
  <si>
    <t>Southern Pied Babbler</t>
  </si>
  <si>
    <t>Bare-cheeked Babbler</t>
  </si>
  <si>
    <t xml:space="preserve">Achaetops pycnopygius </t>
  </si>
  <si>
    <t>Paridae</t>
  </si>
  <si>
    <t>Grey Tit</t>
  </si>
  <si>
    <t>Rufous-bellied Tit</t>
  </si>
  <si>
    <t>Carp's Tit</t>
  </si>
  <si>
    <t>Remizidae</t>
  </si>
  <si>
    <t>Nectariniidae</t>
  </si>
  <si>
    <t>Amethyst Sunbird</t>
  </si>
  <si>
    <t>Chalcomitra amethystina</t>
  </si>
  <si>
    <t>Scarlet-chested Sunbird</t>
  </si>
  <si>
    <t>Chalcomitra senegalensis</t>
  </si>
  <si>
    <t>Hedydipna collaris</t>
  </si>
  <si>
    <t>Southern Double-collared Sunbird</t>
  </si>
  <si>
    <t>Cinnyris chalybeus</t>
  </si>
  <si>
    <t>Shelley's Sunbird</t>
  </si>
  <si>
    <t>Cinnyris shelleyi</t>
  </si>
  <si>
    <t>Cinnyris mariquensis</t>
  </si>
  <si>
    <t>Purple-banded Sunbird</t>
  </si>
  <si>
    <t>Cinnyris bifasciatus</t>
  </si>
  <si>
    <t>White-bellied Sunbird</t>
  </si>
  <si>
    <t>Cinnyris talatala</t>
  </si>
  <si>
    <t>Cinnyris fuscus</t>
  </si>
  <si>
    <t>Copper Sunbird</t>
  </si>
  <si>
    <t>Cinnyris cupreus</t>
  </si>
  <si>
    <t>Zosteropidae</t>
  </si>
  <si>
    <t>African Yellow White-eye</t>
  </si>
  <si>
    <t>Laniidae</t>
  </si>
  <si>
    <t>Common Fiscal</t>
  </si>
  <si>
    <t>Souza's Shrike</t>
  </si>
  <si>
    <t>Magpie Shrike</t>
  </si>
  <si>
    <t>Urolestes melanoleucus</t>
  </si>
  <si>
    <t>Southern White-crowned Shrike</t>
  </si>
  <si>
    <t>Malaconotidae</t>
  </si>
  <si>
    <t>Brown-crowned Tchagra</t>
  </si>
  <si>
    <t>Black-crowned Tchagra</t>
  </si>
  <si>
    <t>Tchagra senegalus</t>
  </si>
  <si>
    <t>Black-backed Puffback</t>
  </si>
  <si>
    <t>Crimson-breasted Shrike</t>
  </si>
  <si>
    <t>Prionopidae</t>
  </si>
  <si>
    <t>Oriolidae</t>
  </si>
  <si>
    <t>Eastern Black-headed Oriole</t>
  </si>
  <si>
    <t>Dicruridae</t>
  </si>
  <si>
    <t>Fork-tailed Drongo</t>
  </si>
  <si>
    <t>Corvidae</t>
  </si>
  <si>
    <t>Sturnidae</t>
  </si>
  <si>
    <t>Pale-winged Starling</t>
  </si>
  <si>
    <t>Greater Blue-eared Starling</t>
  </si>
  <si>
    <t>Sharp-tailed Starling</t>
  </si>
  <si>
    <t>Burchell's Starling</t>
  </si>
  <si>
    <t>Violet-backed Starling</t>
  </si>
  <si>
    <t>Common Starling</t>
  </si>
  <si>
    <t>Yellow-billed Oxpecker</t>
  </si>
  <si>
    <t>Red-billed Oxpecker</t>
  </si>
  <si>
    <t>Passeridae</t>
  </si>
  <si>
    <t>Southern Grey-headed Sparrow</t>
  </si>
  <si>
    <t>Yellow-throated Petronia</t>
  </si>
  <si>
    <t>Ploceidae</t>
  </si>
  <si>
    <t>White-browed Sparrow-Weaver</t>
  </si>
  <si>
    <t>Red-headed Weaver</t>
  </si>
  <si>
    <t>Southern Brown-throated Weaver</t>
  </si>
  <si>
    <t>Southern Masked Weaver</t>
  </si>
  <si>
    <t>Village Weaver</t>
  </si>
  <si>
    <t>Red-billed Quelea</t>
  </si>
  <si>
    <t>Southern Red Bishop</t>
  </si>
  <si>
    <t>White-winged Widowbird</t>
  </si>
  <si>
    <t>Fan-tailed Widowbird</t>
  </si>
  <si>
    <t>Estrildidae</t>
  </si>
  <si>
    <t>Black-faced Waxbill</t>
  </si>
  <si>
    <t>Violet-eared Waxbill</t>
  </si>
  <si>
    <t>Green-winged Pytilia</t>
  </si>
  <si>
    <t>Orange-winged Pytilia</t>
  </si>
  <si>
    <t>Red-billed Firefinch</t>
  </si>
  <si>
    <t>Jameson's Firefinch</t>
  </si>
  <si>
    <t>Cut-throat Finch</t>
  </si>
  <si>
    <t>Red-headed Finch</t>
  </si>
  <si>
    <t>African Quailfinch</t>
  </si>
  <si>
    <t>Ortygospiza fuscocrissa</t>
  </si>
  <si>
    <t>Lonchura cucullata</t>
  </si>
  <si>
    <t>Viduidae</t>
  </si>
  <si>
    <t>Pin-tailed Whydah</t>
  </si>
  <si>
    <t>Broad-tailed Paradise Whydah</t>
  </si>
  <si>
    <t>Shaft-tailed Whydah</t>
  </si>
  <si>
    <t>Village Indigobird</t>
  </si>
  <si>
    <t>Fringillidae</t>
  </si>
  <si>
    <t>Black-throated Canary</t>
  </si>
  <si>
    <t>Yellow-fronted Canary</t>
  </si>
  <si>
    <t>White-throated Canary</t>
  </si>
  <si>
    <t>Black-headed Canary</t>
  </si>
  <si>
    <t>Emberizidae</t>
  </si>
  <si>
    <t>Golden-breasted Bunting</t>
  </si>
  <si>
    <t>Cinnamon-breasted Bunting</t>
  </si>
  <si>
    <t>Lark-like Bunting</t>
  </si>
  <si>
    <t>Jan</t>
  </si>
  <si>
    <t>Feb</t>
  </si>
  <si>
    <t>Mar</t>
  </si>
  <si>
    <t>Apr</t>
  </si>
  <si>
    <t>May</t>
  </si>
  <si>
    <t>Jun</t>
  </si>
  <si>
    <t>Jul</t>
  </si>
  <si>
    <t>Aug</t>
  </si>
  <si>
    <t>Sep</t>
  </si>
  <si>
    <t>Oct</t>
  </si>
  <si>
    <t>Nov</t>
  </si>
  <si>
    <t>Dec</t>
  </si>
  <si>
    <t>Egg-laying month</t>
  </si>
  <si>
    <t>?</t>
  </si>
  <si>
    <t>Mean = 311 (12-1,587) n=12</t>
  </si>
  <si>
    <t>Mean = 5,230 (1,318-11,335) n=3</t>
  </si>
  <si>
    <t>Family and Species</t>
  </si>
  <si>
    <t>Long-tailed Paradise Whydah</t>
  </si>
  <si>
    <t>Purple Indigobird</t>
  </si>
  <si>
    <t>Orange-breasted Waxbill</t>
  </si>
  <si>
    <t>Sporaeginthus subflava</t>
  </si>
  <si>
    <t>Red-billed Teal</t>
  </si>
  <si>
    <t xml:space="preserve"> </t>
  </si>
  <si>
    <t>Yellow-billed Kite</t>
  </si>
  <si>
    <t>Blackrumped Buttonquail</t>
  </si>
  <si>
    <t>Turnix hottentotta</t>
  </si>
  <si>
    <t>White-winged Flufftail</t>
  </si>
  <si>
    <t>Sarothrura ayresi</t>
  </si>
  <si>
    <t>Northern Black Korhaan</t>
  </si>
  <si>
    <t>Scaly-feathered Finch</t>
  </si>
  <si>
    <t>Thick-billed Weaver</t>
  </si>
  <si>
    <t>Red-headed Quelea</t>
  </si>
  <si>
    <t>Orange River White-eye</t>
  </si>
  <si>
    <t>Cape Glossy Starling</t>
  </si>
  <si>
    <t>White-crowned Lapwing</t>
  </si>
  <si>
    <t>Coast:all single nests</t>
  </si>
  <si>
    <t>Cape Turtle-Dove</t>
  </si>
  <si>
    <t>[1 colony, 4 active nests]</t>
  </si>
  <si>
    <t>Damara Hornbill</t>
  </si>
  <si>
    <t>Tockus damarensis</t>
  </si>
  <si>
    <t>Brown-throated Martin</t>
  </si>
  <si>
    <t>Common House Martin</t>
  </si>
  <si>
    <t>Delichon urbicum</t>
  </si>
  <si>
    <t>Macrosphenidae</t>
  </si>
  <si>
    <t xml:space="preserve"> Turdoides gymnogenys</t>
  </si>
  <si>
    <t>Cape Bulbul</t>
  </si>
  <si>
    <t>Pycnonotus capensis</t>
  </si>
  <si>
    <t>Pycnonotus tricolor</t>
  </si>
  <si>
    <t>Nicatoridae</t>
  </si>
  <si>
    <t>Arnot's Chat</t>
  </si>
  <si>
    <t xml:space="preserve"> Anteater Chat</t>
  </si>
  <si>
    <t>African Stonechat</t>
  </si>
  <si>
    <t>Chestnut-vented Titbabbler</t>
  </si>
  <si>
    <t>Layard's Titbabbler</t>
  </si>
  <si>
    <t>Luapula Cisticola</t>
  </si>
  <si>
    <t>Cisticola luapula</t>
  </si>
  <si>
    <t>Grey-backed Camaroptera</t>
  </si>
  <si>
    <t>Stierling's Wren-Warbler</t>
  </si>
  <si>
    <t>Pied Avocet                                             C</t>
  </si>
  <si>
    <r>
      <t xml:space="preserve">Recurvirostra avosetta                             </t>
    </r>
    <r>
      <rPr>
        <sz val="9"/>
        <color indexed="8"/>
        <rFont val="Arial"/>
        <family val="2"/>
      </rPr>
      <t>I</t>
    </r>
  </si>
  <si>
    <t>Black-winged Stilt                                 C</t>
  </si>
  <si>
    <r>
      <t xml:space="preserve">Himantopus himantopus                          </t>
    </r>
    <r>
      <rPr>
        <sz val="9"/>
        <color indexed="8"/>
        <rFont val="Arial"/>
        <family val="2"/>
      </rPr>
      <t>I</t>
    </r>
  </si>
  <si>
    <t>Summary</t>
  </si>
  <si>
    <t>Species</t>
  </si>
  <si>
    <t>21-30</t>
  </si>
  <si>
    <t>31+</t>
  </si>
  <si>
    <t>11-20</t>
  </si>
  <si>
    <t>Clutch size</t>
  </si>
  <si>
    <t>Pied Avocet</t>
  </si>
  <si>
    <t xml:space="preserve">Black-winged Stilt </t>
  </si>
  <si>
    <t>Chestnut-banded Plover</t>
  </si>
  <si>
    <t>6 (1)</t>
  </si>
  <si>
    <t>Ovambo Sparrowhawk</t>
  </si>
  <si>
    <t>African Hoopoe</t>
  </si>
  <si>
    <t>Red-crested Korhaan</t>
  </si>
  <si>
    <t>Karoo Korhaan</t>
  </si>
  <si>
    <t>Rüppell's Korhaan</t>
  </si>
  <si>
    <t>Mean = 1.2 (1-4) n=21</t>
  </si>
  <si>
    <t>Mean = 4.6 (1-23) n=7</t>
  </si>
  <si>
    <r>
      <t xml:space="preserve">Nests used: Hole in </t>
    </r>
    <r>
      <rPr>
        <i/>
        <sz val="8"/>
        <color indexed="8"/>
        <rFont val="Arial"/>
        <family val="2"/>
      </rPr>
      <t>Hyphaene</t>
    </r>
    <r>
      <rPr>
        <sz val="8"/>
        <color indexed="8"/>
        <rFont val="Arial"/>
        <family val="2"/>
      </rPr>
      <t xml:space="preserve"> palm tree x 1</t>
    </r>
  </si>
  <si>
    <t>Little Grebe (Dabchick)</t>
  </si>
  <si>
    <t>Grey Heron                                            C</t>
  </si>
  <si>
    <t>Nests used: Cape Crow x 14, Pied Crow x 3, "Crow" x17, African Hawk Eagle x 3</t>
  </si>
  <si>
    <t>Red-billed Spurfowl</t>
  </si>
  <si>
    <t>Mean = 12 (1-40) n=10</t>
  </si>
  <si>
    <t>Grey Lourie (Go-away Bird)</t>
  </si>
  <si>
    <t>Purple Swamphen (Gallinule)</t>
  </si>
  <si>
    <t>Knob-billed (Comb) Duck</t>
  </si>
  <si>
    <t xml:space="preserve">  </t>
  </si>
  <si>
    <t>Cape (Black) Crow</t>
  </si>
  <si>
    <t>Dark-capped (Black-eyed) Bulbul</t>
  </si>
  <si>
    <t>Violet-backed (Plum-coloured) Starling</t>
  </si>
  <si>
    <t>Village (Spotted-backed) Weaver</t>
  </si>
  <si>
    <t>Copper (Coppery) Sunbird</t>
  </si>
  <si>
    <t>L</t>
  </si>
  <si>
    <t>W</t>
  </si>
  <si>
    <t>M</t>
  </si>
  <si>
    <t>Max</t>
  </si>
  <si>
    <t>Mean</t>
  </si>
  <si>
    <t>Min</t>
  </si>
  <si>
    <t>n</t>
  </si>
  <si>
    <t>Length (mm)</t>
  </si>
  <si>
    <t>Width (mm)</t>
  </si>
  <si>
    <t>Mass (g)</t>
  </si>
  <si>
    <t xml:space="preserve">   </t>
  </si>
  <si>
    <t xml:space="preserve">      </t>
  </si>
  <si>
    <t>Mean = 11 (1-37) n=27</t>
  </si>
  <si>
    <t>Mean = 12 (5-35) n=10</t>
  </si>
  <si>
    <t>Nest used: buildings x 7, hollow tree stump x 3, hole in side of tree x 1, rocky cliff x 9, river bank x 2, well or pit x 5, empty water tank x 1</t>
  </si>
  <si>
    <t>Nests used: cave on cliff x 1, ledge of cliff x 1</t>
  </si>
  <si>
    <t>Nests used: top of Sociable Weaver nest x 4, top of Red-billed Buffalo Weaver nest x 1, White-backed Vulture x 1, Wahlberg's Eagle x 2, bowl-like fork in large tree x 2</t>
  </si>
  <si>
    <t>Speckled (Rock) Pigeon</t>
  </si>
  <si>
    <t>Egg 1</t>
  </si>
  <si>
    <t>Egg 2</t>
  </si>
  <si>
    <t>Egg 3</t>
  </si>
  <si>
    <t>Egg 4</t>
  </si>
  <si>
    <t>Egg 5</t>
  </si>
  <si>
    <t>Egg 6</t>
  </si>
  <si>
    <t>Egg 7</t>
  </si>
  <si>
    <t>Egg 8</t>
  </si>
  <si>
    <t>Egg 9</t>
  </si>
  <si>
    <t>Egg 10</t>
  </si>
  <si>
    <t>Egg 11</t>
  </si>
  <si>
    <t>Egg 12</t>
  </si>
  <si>
    <t>Egg 13</t>
  </si>
  <si>
    <t>Egg 14</t>
  </si>
  <si>
    <t>Egg 15</t>
  </si>
  <si>
    <t>Egg 16</t>
  </si>
  <si>
    <t>Egg 17</t>
  </si>
  <si>
    <t>Egg 18</t>
  </si>
  <si>
    <t>Egg 19</t>
  </si>
  <si>
    <t>Egg 20</t>
  </si>
  <si>
    <t>Egg 21</t>
  </si>
  <si>
    <t>Egg 22</t>
  </si>
  <si>
    <t>Egg 23</t>
  </si>
  <si>
    <t>Egg 24</t>
  </si>
  <si>
    <t>Egg 25</t>
  </si>
  <si>
    <t>Egg 26</t>
  </si>
  <si>
    <t>Egg 27</t>
  </si>
  <si>
    <t>Egg 28</t>
  </si>
  <si>
    <t>Egg 29</t>
  </si>
  <si>
    <t>Egg 30</t>
  </si>
  <si>
    <t>Egg 31</t>
  </si>
  <si>
    <t>Egg 32</t>
  </si>
  <si>
    <t>Egg 33</t>
  </si>
  <si>
    <t>Egg 34</t>
  </si>
  <si>
    <t>Egg 35</t>
  </si>
  <si>
    <t>Egg 36</t>
  </si>
  <si>
    <t>Egg 37</t>
  </si>
  <si>
    <t>Egg 38</t>
  </si>
  <si>
    <t>Egg 39</t>
  </si>
  <si>
    <t>Egg 40</t>
  </si>
  <si>
    <t>Egg 41</t>
  </si>
  <si>
    <t>Egg 42</t>
  </si>
  <si>
    <t>Egg 43</t>
  </si>
  <si>
    <t>Egg 44</t>
  </si>
  <si>
    <t>Egg 45</t>
  </si>
  <si>
    <t>Egg 46</t>
  </si>
  <si>
    <t>Egg 47</t>
  </si>
  <si>
    <t>Egg 48</t>
  </si>
  <si>
    <t>Egg 49</t>
  </si>
  <si>
    <t>Egg 50</t>
  </si>
  <si>
    <t>Egg 51</t>
  </si>
  <si>
    <t>Egg 52</t>
  </si>
  <si>
    <t>Egg 53</t>
  </si>
  <si>
    <t>Egg 54</t>
  </si>
  <si>
    <t>Egg 55</t>
  </si>
  <si>
    <t>Egg 56</t>
  </si>
  <si>
    <t>Egg 57</t>
  </si>
  <si>
    <t>Egg 58</t>
  </si>
  <si>
    <t>Egg 59</t>
  </si>
  <si>
    <t>Egg 60</t>
  </si>
  <si>
    <t>Egg 61</t>
  </si>
  <si>
    <t>Egg 62</t>
  </si>
  <si>
    <t>Egg 63</t>
  </si>
  <si>
    <t>Egg 64</t>
  </si>
  <si>
    <t>Egg 65</t>
  </si>
  <si>
    <t>Egg 66</t>
  </si>
  <si>
    <t>Egg 67</t>
  </si>
  <si>
    <t>Egg 68</t>
  </si>
  <si>
    <t>Egg 69</t>
  </si>
  <si>
    <t>Egg 70</t>
  </si>
  <si>
    <t>Egg sizes:  L = length (mm), W = width (mm), M = mass (g)</t>
  </si>
  <si>
    <t>[Long-billed Crombec x 2, Yellow-bellied Eromomela x 3, Pririt Batis x 9, Marico Sunbird x 1, Dusky Sunbird x 7]</t>
  </si>
  <si>
    <t>Common Ostrich</t>
  </si>
  <si>
    <t xml:space="preserve">African (Jackass) Penguin </t>
  </si>
  <si>
    <r>
      <t xml:space="preserve">African (Jackass) Penguin            </t>
    </r>
    <r>
      <rPr>
        <sz val="8"/>
        <color indexed="8"/>
        <rFont val="Arial"/>
        <family val="2"/>
      </rPr>
      <t xml:space="preserve"> Island</t>
    </r>
  </si>
  <si>
    <t>White-breasted (Great) Cormorant    C</t>
  </si>
  <si>
    <t xml:space="preserve">White-breasted (Great) Cormorant </t>
  </si>
  <si>
    <t xml:space="preserve">Green-backed (Striated) Heron </t>
  </si>
  <si>
    <t xml:space="preserve">Yellow-billed (Intermediate) Egret </t>
  </si>
  <si>
    <t>White-faced Whistling Duck</t>
  </si>
  <si>
    <t>Knob-billed (Comb ) Duck</t>
  </si>
  <si>
    <t>African Cuckoo-Hawk</t>
  </si>
  <si>
    <t>African Harrier-Hawk (Gymnogene)</t>
  </si>
  <si>
    <t>African Hawk-Eagle</t>
  </si>
  <si>
    <t>Ayres's Hawk-Eagle</t>
  </si>
  <si>
    <t>Secretarybird</t>
  </si>
  <si>
    <t>Rock (Common) Kestrel</t>
  </si>
  <si>
    <t>Hartlaub's Spurfowl</t>
  </si>
  <si>
    <t>Cape Spurfowl</t>
  </si>
  <si>
    <t xml:space="preserve">Red-billed Spurfowl </t>
  </si>
  <si>
    <t>Scleroptila levaillantoides</t>
  </si>
  <si>
    <t>Dendroperdix sephaena</t>
  </si>
  <si>
    <t>Pternistis hartlaubi</t>
  </si>
  <si>
    <t>Pternistis capensis</t>
  </si>
  <si>
    <t>Pternistis adspersus</t>
  </si>
  <si>
    <t>Pternistis swainsonii</t>
  </si>
  <si>
    <t>Pternistis afer</t>
  </si>
  <si>
    <t>Greater Painted Snipe</t>
  </si>
  <si>
    <t>Water Dikkop (Thick-knee)</t>
  </si>
  <si>
    <t>Spotted Dikkop (Thick-knee)</t>
  </si>
  <si>
    <t>Feral (Common) Pigeon</t>
  </si>
  <si>
    <t>Grey-headed (Brown-necked) Parrot</t>
  </si>
  <si>
    <t>Poicephalus fuscicollis</t>
  </si>
  <si>
    <t>Black-cheeked Lovebird</t>
  </si>
  <si>
    <t>Agapornis nigrigenis</t>
  </si>
  <si>
    <t>Spotted Eagle-Owl</t>
  </si>
  <si>
    <t>Verreaux's Eagle-Owl</t>
  </si>
  <si>
    <t>Pel's Fishing Owl</t>
  </si>
  <si>
    <t>Western Barn Owl</t>
  </si>
  <si>
    <t>Cape Eagle-Owl</t>
  </si>
  <si>
    <t>Narina Trogon</t>
  </si>
  <si>
    <t>Olive (Madagascar) Bee-eater</t>
  </si>
  <si>
    <t>Green Woodhoopoe</t>
  </si>
  <si>
    <t>Violet Woodhoopoe</t>
  </si>
  <si>
    <t>Southern Red-billed Hornbill</t>
  </si>
  <si>
    <t>Black-eared Sparrow-Lark</t>
  </si>
  <si>
    <t>Chestnut-backed Sparrow-Lark</t>
  </si>
  <si>
    <t>Grey-backed Sparrow-Lark</t>
  </si>
  <si>
    <t>Collared Palm Thrush</t>
  </si>
  <si>
    <t>Rufous-tailed Palm Thrush</t>
  </si>
  <si>
    <t>Retz's Helmetshrike</t>
  </si>
  <si>
    <t>White Helmetshrike</t>
  </si>
  <si>
    <t>Grey-headed Bushshrike</t>
  </si>
  <si>
    <t>Orange-breasted Bushshrike</t>
  </si>
  <si>
    <t>Meves' (Long-tailed) Starling</t>
  </si>
  <si>
    <t>Miombo (Lesser) Blue-eared Starling</t>
  </si>
  <si>
    <t>Red-billed Buffalo Weaver</t>
  </si>
  <si>
    <t>Coastal: mean = 6 (1-46) n=19</t>
  </si>
  <si>
    <t>Inland: mean = 6 (1-13) n=4</t>
  </si>
  <si>
    <t>Mean = 2.3 (1-5) n=4</t>
  </si>
  <si>
    <t>Mean = 24 (2-81) n=7</t>
  </si>
  <si>
    <t>Yellow-crowned (Golden) Bishop</t>
  </si>
  <si>
    <t>Dusky Lark</t>
  </si>
  <si>
    <t xml:space="preserve">Black-headed (+ Damara) Canary </t>
  </si>
  <si>
    <t>Serinus alario &amp; S. leucolaemus</t>
  </si>
  <si>
    <t>Common (European) Starling</t>
  </si>
  <si>
    <t>Mean = 22 (15-30) n = 3</t>
  </si>
  <si>
    <t>Mean = 5 (2-9) n=3</t>
  </si>
  <si>
    <t>Nests used: on ground usually at base of tree x 31, under overhanging rock on koppie x 3, ledge of river bank x 3, bowl-like fork in large tree x 32, depression in tree stump x 3, top of Sociable Weaver nest x 7, in-use mobile airport fuel bowser! x 1</t>
  </si>
  <si>
    <t>Mainland: mean = 16 (6-25) n=5</t>
  </si>
  <si>
    <t>Mean = 7 (1-12) n = 3</t>
  </si>
  <si>
    <t>Egg 71</t>
  </si>
  <si>
    <t>Egg 72</t>
  </si>
  <si>
    <t>Egg 73</t>
  </si>
  <si>
    <t>Egg 74</t>
  </si>
  <si>
    <t>Egg 75</t>
  </si>
  <si>
    <t>Egg 76</t>
  </si>
  <si>
    <t>Egg 77</t>
  </si>
  <si>
    <t>Egg 78</t>
  </si>
  <si>
    <t>Egg 79</t>
  </si>
  <si>
    <t>Egg 80</t>
  </si>
  <si>
    <t>Diederik (Diderick) Cuckoo</t>
  </si>
  <si>
    <t xml:space="preserve"> Ant-eater Chat</t>
  </si>
  <si>
    <t>Inland: mean = 13 (1-200) n=45</t>
  </si>
  <si>
    <t>Mean = 43 (38-48) n=3</t>
  </si>
  <si>
    <t>Total records</t>
  </si>
  <si>
    <t>Total nests</t>
  </si>
  <si>
    <t>Inland: mean = 89 (1-616) n=14</t>
  </si>
  <si>
    <t>Karoo Thrush</t>
  </si>
  <si>
    <t>Turdus smithi</t>
  </si>
  <si>
    <t>&lt;11</t>
  </si>
  <si>
    <t>Island: mean = 346 (13-2,092) n=17            Mainland</t>
  </si>
  <si>
    <t>Wooly-necked Stork</t>
  </si>
  <si>
    <t>Ciconia episcopus</t>
  </si>
  <si>
    <t>Crowned Eagle</t>
  </si>
  <si>
    <t>Stephanoaetus coronatus</t>
  </si>
  <si>
    <t>Pinarocorus nigricans</t>
  </si>
  <si>
    <t>Angola Swallow</t>
  </si>
  <si>
    <t>Hirundo angolensis</t>
  </si>
  <si>
    <t xml:space="preserve">                                                                                                                                                                                                                                                                                                                                                                                                                                                                                                                                                                                                                                                                                                                                                                                                                                                                                                                                                                                                                                                                                                                                                                                                                                                                                                                                                                                                                                                                                                                                                                                                                                                                                                                                                                                                                                                                                                                                                                                                                                                                                                                                                                                                                                                                                                                                                                                                                                                                                                                                                                                                                                                                                                                                                                                                                                                                                                                                                                                                                                                                                                                                                                                                                                                                                                                                                                                                                                                                                                                                                                                                                                                                                                                                                                                                                                                                                                                                                                                                                                                                                                                                                                                                                                                                                                                                                                                                                                                                                                                                                                                                                                                                                                                                                                                                                                                                                                                                                                                                                                                                                                                                                                                                                                                                                                                                                                                                                                                                                                                                                                                                                                                                                                                                                                                                                                                                                                                                                                                                                                                                                                                                                                                                                                                                                                                                                                                                                                                                                                                                                                                                                                                                                                                                                                                                                                                                                                                                                                                                                                                                                                                                                                                                                                                                                                                                                                                                                                                                                                                                                                                                                                                                                                                                                                                                                                                                                                                                                                                                                                                                                                                                                                                                                                                                                                                                                                                                           </t>
  </si>
  <si>
    <t xml:space="preserve">                                                                                                                     </t>
  </si>
  <si>
    <t xml:space="preserve">                                                                             </t>
  </si>
  <si>
    <t xml:space="preserve">                                                                                                                                                                                                                          </t>
  </si>
  <si>
    <t xml:space="preserve">            </t>
  </si>
  <si>
    <t xml:space="preserve">                                                                                                                                                                                                                                         </t>
  </si>
  <si>
    <t>Eastern Saw-wing (Swallow)</t>
  </si>
  <si>
    <t>Psalidoprocne orientalis</t>
  </si>
  <si>
    <t>Croaking Cisticola</t>
  </si>
  <si>
    <t>Cisticola natalensis</t>
  </si>
  <si>
    <t>Angola Cave Chat</t>
  </si>
  <si>
    <t>Xenocopsychus ansorgei</t>
  </si>
  <si>
    <t>Breeding data on the birds of Namibia</t>
  </si>
  <si>
    <t>CJ Brown</t>
  </si>
  <si>
    <t>Total eggs measured</t>
  </si>
  <si>
    <t>Total clutches</t>
  </si>
  <si>
    <t>Mean = 7,042 (2,080-14,000) n=5</t>
  </si>
  <si>
    <t>Mean = 106 (1-500) n=5                        I</t>
  </si>
  <si>
    <r>
      <t xml:space="preserve">Charadrius pallidus                                </t>
    </r>
    <r>
      <rPr>
        <sz val="8"/>
        <color indexed="8"/>
        <rFont val="Arial"/>
        <family val="2"/>
      </rPr>
      <t>I</t>
    </r>
  </si>
  <si>
    <t>Chestnut-banded Plover                    C</t>
  </si>
  <si>
    <t>Mean = 70 (3-217) n=39</t>
  </si>
  <si>
    <r>
      <t xml:space="preserve">Coastal: mean = 22 (1-79) n=114          </t>
    </r>
    <r>
      <rPr>
        <sz val="9"/>
        <color indexed="8"/>
        <rFont val="Arial"/>
        <family val="2"/>
      </rPr>
      <t>I</t>
    </r>
  </si>
  <si>
    <t>Inland: mean = 1,121 (7-5,000) n=11</t>
  </si>
  <si>
    <t>Mean = 70 (11-133) n=3</t>
  </si>
  <si>
    <t>Mean = 91 (1-556) n=49</t>
  </si>
  <si>
    <t>Singly or lose colonies</t>
  </si>
  <si>
    <t>Verreaux's (Black) Eagle</t>
  </si>
  <si>
    <t>Total</t>
  </si>
  <si>
    <t>Mean = 13,000 (1,500-30,000) n=4</t>
  </si>
  <si>
    <r>
      <t xml:space="preserve">Great White Pelican                             </t>
    </r>
    <r>
      <rPr>
        <b/>
        <sz val="9"/>
        <color rgb="FF000000"/>
        <rFont val="Arial"/>
        <family val="2"/>
      </rPr>
      <t>C</t>
    </r>
  </si>
  <si>
    <r>
      <t xml:space="preserve">Coastal: mean = 78 (20-202) n=5      </t>
    </r>
    <r>
      <rPr>
        <b/>
        <sz val="8"/>
        <rFont val="Arial"/>
        <family val="2"/>
      </rPr>
      <t xml:space="preserve"> I</t>
    </r>
  </si>
  <si>
    <t>Mean = 9.9 (1-46) n=46</t>
  </si>
  <si>
    <t>Mean = 10 (1-29) n=17</t>
  </si>
  <si>
    <t>Mean = 32 (1-250) n=23</t>
  </si>
  <si>
    <t>Mean = 434 (28-2,000) n=8</t>
  </si>
  <si>
    <t>Mean = 26 (22-34) n=4</t>
  </si>
  <si>
    <t>Mean = 18, n = 6</t>
  </si>
  <si>
    <t>Mean = 93 (1-485) n=9</t>
  </si>
  <si>
    <t xml:space="preserve"> Nests used: Gabar Goshawk x 8, Shikra x 1, Grey Lourie x 4, Cape Crow x 2, "Crow" x 3, hollow tree stump x 2, Red-billed Buffalo Weaver x 2</t>
  </si>
  <si>
    <t>Nests used: Sociable Weaver x 81, Red-billed Buffalo-Weaver x 1, White-browed Sparrow-weaver x 2</t>
  </si>
  <si>
    <t>[Crimson-breasted Shrike x 23]</t>
  </si>
  <si>
    <t>Red-billed Buffalo-Weaver x 7, Southern Masked Weaver x 15, Bradfield's Swift in Palm fronds x 12, Chestnut Weaver x 9, nesting boxes x 5</t>
  </si>
  <si>
    <t>Nests used: cliff ledge x 41, Cape Crow x 7, Pied Crow x 2, "Crow" x 6, Building ledge x 7, Augur Buzzard nest on cliff under overhang x 1</t>
  </si>
  <si>
    <t>Nests used: Cape Crow x 42, Pied Crow x 9, "Crow" x 24, Lappet-faced Vulture x 12, Secretary Bird x 2, Black-chested Snake Eagle x 3, top of Sociable Weaver nest x 4, rafters of old abanoned mining building x 1,</t>
  </si>
  <si>
    <t>Nests used: cliff ledge x 7</t>
  </si>
  <si>
    <t>Inland: mean = 7 (5-12) n=5</t>
  </si>
  <si>
    <t>One colony, 6 active nests</t>
  </si>
  <si>
    <t xml:space="preserve"> Breeding data on the birds of Namibia</t>
  </si>
  <si>
    <t>Grey-headed Gull                                  C</t>
  </si>
  <si>
    <t>[Bare-cheeked Babbler x 5]</t>
  </si>
  <si>
    <t>[Black-chested Prinia x 1, Chestnut-vented Titbabbler x 7, Mountain Chat x 7, Familiar Chat x 2, Marico Flycatcher x 2, Great Sparrow x 6, Southern Grey-headed Sparrow x 4, Southern Masked Weaver x 35, Lesser Masked Weaver x 4]</t>
  </si>
  <si>
    <t>Nest used: cavity in tree trunk (e.g. woodpecked hole) x 26, nest box x 14</t>
  </si>
  <si>
    <t>Heuglin's (White-browed) Robin-Chat</t>
  </si>
  <si>
    <t>Mean = 132 (1-400) n=12</t>
  </si>
  <si>
    <t>Nests used: cliff ledge x 11, Lappet-faced Vulture x 2, Pied Crow nest x 1</t>
  </si>
  <si>
    <t>Sustainable Solutions Trust, PO Box 6612, Ausspannplatz, Windhoek, Namibia</t>
  </si>
  <si>
    <t>chrisbrown.namibia@gmail.com</t>
  </si>
  <si>
    <r>
      <t xml:space="preserve">Species confirmed breeding in Namibia but for which there is no specific information on egg-laying month are printed in </t>
    </r>
    <r>
      <rPr>
        <b/>
        <sz val="10"/>
        <color rgb="FF00B050"/>
        <rFont val="Arial"/>
        <family val="2"/>
      </rPr>
      <t>green</t>
    </r>
    <r>
      <rPr>
        <sz val="10"/>
        <color indexed="8"/>
        <rFont val="Arial"/>
        <family val="2"/>
      </rPr>
      <t xml:space="preserve">; species expected to breed in Namibia but for which no evidence currently exists are printed in </t>
    </r>
    <r>
      <rPr>
        <b/>
        <sz val="10"/>
        <color theme="3"/>
        <rFont val="Arial"/>
        <family val="2"/>
      </rPr>
      <t>blue</t>
    </r>
    <r>
      <rPr>
        <sz val="10"/>
        <color indexed="8"/>
        <rFont val="Arial"/>
        <family val="2"/>
      </rPr>
      <t xml:space="preserve">; and species which might perhaps breed in Namibia but which is doubtful based on our current state of knowledge are printed in </t>
    </r>
    <r>
      <rPr>
        <b/>
        <sz val="10"/>
        <color rgb="FFFF0000"/>
        <rFont val="Arial"/>
        <family val="2"/>
      </rPr>
      <t>red</t>
    </r>
    <r>
      <rPr>
        <sz val="10"/>
        <color indexed="8"/>
        <rFont val="Arial"/>
        <family val="2"/>
      </rPr>
      <t>.</t>
    </r>
  </si>
  <si>
    <t>In solitary nesting species an active nest represents one breeding record. In colonial breeding species a record refers to the whole colony which might comprise many active nests. The mean size of colonies, (minimum - maximum) and sample size (n) are given. As not all colonies were counted, the total number of nests for colonial species is a minimum number. A number of species breed both at the coast (C) and inland (I). The egg-laying data for the coastal and inland breeding birds have been kept seperate as they breed at different timesof year.</t>
  </si>
  <si>
    <t>The number of records of each clutch size (i.e. number of eggs per clutch) per species is shown on the right and summarised on the left (minimum, mean, maximum and sample size (n)). Ostrich clutches may be laid by 1 to 5 females in the same nest, each female typically laying 5-8 eggs. In parasitic species such as cuckoos, whydahs and indigobirds the "clutch size" refers to the number of eggs in one host nest. They may lay 20-30 eggs in a season, spread between different host nests. It should be noted that, as most of the data come from one or a few visits per nest, not from detailed studies, incidents of egg loss to, for example, predation, or egg dumping by a females into another bird's nest cannot be ruled out; the few 2 egg clutches in Lappet-faced Vultures (1.6%) and Damara Terns (0.4%) may not have been laid by the same female.</t>
  </si>
  <si>
    <t xml:space="preserve">chrisbrown.namibia@gmail.com </t>
  </si>
  <si>
    <t>Egg measurements presented here are from nest record cards, notebooks and correspondence, i.e. from non-published sources and not from collections. They are captured and presented here so that the data will not be lost.</t>
  </si>
  <si>
    <t>Hadeda Ibis</t>
  </si>
  <si>
    <t>Mean = 485 (9-2,455) n=16</t>
  </si>
  <si>
    <t>Andersson CJ &amp; Gurney JH 1872. Notes on the birds of Damaraland and the adjacent countries of South West Africa. London: John van Voorst.</t>
  </si>
  <si>
    <t>Braby J 2011. The biology and conservation of the Damara Tern in Namibia. PhD thesis, University of Cape Town.</t>
  </si>
  <si>
    <t>Brown CJ 1987. Breeding data for the birds of South West Africa / Namibia. Unpublished manuscript. Directorate of Nature Conservation, Windhoek: 40 pp.</t>
  </si>
  <si>
    <t>Brown CJ &amp; Clinning C 1990. Breeding data for the birds of Namibia. Unpublished manuscript.  Ministry of Wildlife, Conservation &amp; Tourism, Windhoek: 52 pp.</t>
  </si>
  <si>
    <t>Clinning CF 1979. Breeding data for the birds of South West Africa. Internal report to the Department of Agriculture and Nature Conservation. Windhoek.</t>
  </si>
  <si>
    <t>Cunningham P &amp; Thomson N 2011. Notes on Red-billed Firefinch Lagonosticta senegala breeding in central Namibia. Ornithological Observations 2: 38-39. http://oo.adu.org.za/content.php?id=21</t>
  </si>
  <si>
    <t>Hines CJH 1985/86, 1986/87. The birds of eastern Kavango, SWA/Namibia.Journal of the SWA Scientific Society XL / XLI: 115-147.</t>
  </si>
  <si>
    <t>Jarvis A, Robertson AJ, Brown CJ, Simmons RE 2001. Namibian Aviafaunal data base. National Biodiversity Programme, MET.</t>
  </si>
  <si>
    <t>Kemper J 2006. Heading towards extinction? Demography of the African Penguin in Namibia.  PhD thesis, University of Cape Town.</t>
  </si>
  <si>
    <t xml:space="preserve">PHOWN database, November 2013, http://weavers.adu.org.za/phown.php </t>
  </si>
  <si>
    <t>Rowan MK 1983. The Doves, Parrots, Louries and Cuckoos of southern Africa. Cape Town. David Philip.</t>
  </si>
  <si>
    <t>Simmons R 1994. The Namibian nest record scheme – second annual report: May1992-August 1993. Internal Report - Ministry of Wildlife, Conservation &amp; Tourism, Windhoek: 11pp.</t>
  </si>
  <si>
    <t>Simmons RE, Jenkins AR &amp; Brown CJ. 2008. A review of the population status and threats to Peregrine Falcons throughout Namibia. In: Peregrine Falcon Populations, status and perspectives in the 21st Century. J. Sielicki &amp; T. Mizera (Eds) Turul, Warsaw 2008: 99-108.</t>
  </si>
  <si>
    <t>Skead CJ 1960. The Canaries, Seedeaters and Buntings of southern Africa. Cape Town: Trustees of the South African Bird Book Fund.</t>
  </si>
  <si>
    <t>Skead CJ 1967. Sunbirds of southern Africa, also Sugarbirds, White-eyes and the Spotted Creeper. Cape Town: Trustees of the South African Bird Book Fund.</t>
  </si>
  <si>
    <t xml:space="preserve">Tarboton W 2011. Roberts nests &amp; eggs of southern African birds. Cape Town: Trustees of the John Voelcker Bird Book Fund. </t>
  </si>
  <si>
    <t>Underhill LG &amp; Whitelaw DA 1977. An ornithological expedition to the Namib Coast, summer 1976/77. Cape Town: Western Cape Wader Group: pp 106.</t>
  </si>
  <si>
    <t>Winterbottom JM 1964. Notes on a journey to and from Etosha Pan, August-September 1963. Ostrich 35: 237-238.</t>
  </si>
  <si>
    <t>Winterbottom JM 1971. Priest’s eggs of southern African Birds. Johannesburg: Winchester Press.</t>
  </si>
  <si>
    <t>Winterbottom JM 1971. A preliminary check list of the birds of South West Africa. Windhoek: SWA Scientific Society.</t>
  </si>
  <si>
    <t>References</t>
  </si>
  <si>
    <r>
      <t xml:space="preserve">Allan DG &amp; McInnes AM 2002. A catalogue of birds’ eggs in the Durban Natural Science Museum. </t>
    </r>
    <r>
      <rPr>
        <i/>
        <sz val="9"/>
        <color indexed="8"/>
        <rFont val="Arial"/>
        <family val="2"/>
      </rPr>
      <t xml:space="preserve">Durban Museum Novitates </t>
    </r>
    <r>
      <rPr>
        <sz val="9"/>
        <color indexed="8"/>
        <rFont val="Arial"/>
        <family val="2"/>
      </rPr>
      <t>27: 3-27.</t>
    </r>
  </si>
  <si>
    <r>
      <t xml:space="preserve">Anon 1983. Kurzmeldung aus der Vogelbeobachtung. </t>
    </r>
    <r>
      <rPr>
        <i/>
        <sz val="9"/>
        <color indexed="8"/>
        <rFont val="Arial"/>
        <family val="2"/>
      </rPr>
      <t>Mitt. Orn. Arbeitsg. SW-Afr. Sci. Soc</t>
    </r>
    <r>
      <rPr>
        <sz val="9"/>
        <color indexed="8"/>
        <rFont val="Arial"/>
        <family val="2"/>
      </rPr>
      <t>. 18(10): 4.</t>
    </r>
  </si>
  <si>
    <r>
      <t xml:space="preserve">Anon 1999. Short notes. </t>
    </r>
    <r>
      <rPr>
        <i/>
        <sz val="9"/>
        <color indexed="8"/>
        <rFont val="Arial"/>
        <family val="2"/>
      </rPr>
      <t xml:space="preserve">Lanioturdus </t>
    </r>
    <r>
      <rPr>
        <sz val="9"/>
        <color indexed="8"/>
        <rFont val="Arial"/>
        <family val="2"/>
      </rPr>
      <t>32(2, 3 &amp; 4): 9-11.</t>
    </r>
  </si>
  <si>
    <r>
      <t xml:space="preserve">Archibald TJ 1987. Notes on Redheaded Finches breeding in a Chestnut Weaver colony. </t>
    </r>
    <r>
      <rPr>
        <i/>
        <sz val="9"/>
        <color indexed="8"/>
        <rFont val="Arial"/>
        <family val="2"/>
      </rPr>
      <t>Madoqua</t>
    </r>
    <r>
      <rPr>
        <sz val="9"/>
        <color indexed="8"/>
        <rFont val="Arial"/>
        <family val="2"/>
      </rPr>
      <t xml:space="preserve"> 15: 187-188.</t>
    </r>
  </si>
  <si>
    <r>
      <t xml:space="preserve">Archibald TJ 1991. Etosha Flamingoes and the rescue operation in 1989. </t>
    </r>
    <r>
      <rPr>
        <i/>
        <sz val="9"/>
        <color indexed="8"/>
        <rFont val="Arial"/>
        <family val="2"/>
      </rPr>
      <t xml:space="preserve">Lanioturdus </t>
    </r>
    <r>
      <rPr>
        <sz val="9"/>
        <color indexed="8"/>
        <rFont val="Arial"/>
        <family val="2"/>
      </rPr>
      <t>26(1): 36-39.</t>
    </r>
  </si>
  <si>
    <r>
      <t xml:space="preserve">Archibald TJ &amp; Nott TB 1987. The breeding success of Flamingoes in Etosha National Park, 1986. </t>
    </r>
    <r>
      <rPr>
        <i/>
        <sz val="9"/>
        <color indexed="8"/>
        <rFont val="Arial"/>
        <family val="2"/>
      </rPr>
      <t>Madoqua</t>
    </r>
    <r>
      <rPr>
        <sz val="9"/>
        <color indexed="8"/>
        <rFont val="Arial"/>
        <family val="2"/>
      </rPr>
      <t xml:space="preserve"> 15: 269-270.</t>
    </r>
  </si>
  <si>
    <r>
      <t xml:space="preserve">Arnold EM 1983. (No title) </t>
    </r>
    <r>
      <rPr>
        <i/>
        <sz val="9"/>
        <color indexed="8"/>
        <rFont val="Arial"/>
        <family val="2"/>
      </rPr>
      <t>Mitt. Orn. Arbeitsg. SW-Afr. Sci. Soc.</t>
    </r>
    <r>
      <rPr>
        <sz val="9"/>
        <color indexed="8"/>
        <rFont val="Arial"/>
        <family val="2"/>
      </rPr>
      <t xml:space="preserve"> 19(1): 6.</t>
    </r>
  </si>
  <si>
    <r>
      <t xml:space="preserve">Bartlewski S 2010. Successful release of artificially raised Swallow-tailed Bee-eaters </t>
    </r>
    <r>
      <rPr>
        <i/>
        <sz val="9"/>
        <color indexed="8"/>
        <rFont val="Arial"/>
        <family val="2"/>
      </rPr>
      <t>Merops hirundineus</t>
    </r>
    <r>
      <rPr>
        <sz val="9"/>
        <color indexed="8"/>
        <rFont val="Arial"/>
        <family val="2"/>
      </rPr>
      <t xml:space="preserve">, (Swaelstertbyvreter, Schwalbenschwanzstint). </t>
    </r>
    <r>
      <rPr>
        <i/>
        <sz val="9"/>
        <color indexed="8"/>
        <rFont val="Arial"/>
        <family val="2"/>
      </rPr>
      <t>Lanioturdus</t>
    </r>
    <r>
      <rPr>
        <sz val="9"/>
        <color indexed="8"/>
        <rFont val="Arial"/>
        <family val="2"/>
      </rPr>
      <t xml:space="preserve"> 43(4): 13-14.</t>
    </r>
  </si>
  <si>
    <r>
      <t xml:space="preserve">Bartlewski S 2012. Success story from unfallstation – wild bird hospital: Pale-winged Starling “Jim Knopf”. </t>
    </r>
    <r>
      <rPr>
        <i/>
        <sz val="9"/>
        <color indexed="8"/>
        <rFont val="Arial"/>
        <family val="2"/>
      </rPr>
      <t>Lanioturdus</t>
    </r>
    <r>
      <rPr>
        <sz val="9"/>
        <color indexed="8"/>
        <rFont val="Arial"/>
        <family val="2"/>
      </rPr>
      <t xml:space="preserve"> 45(1): 21-22.</t>
    </r>
  </si>
  <si>
    <r>
      <t>Becker P 1976. Raubseeschwalbe (</t>
    </r>
    <r>
      <rPr>
        <i/>
        <sz val="9"/>
        <color indexed="8"/>
        <rFont val="Arial"/>
        <family val="2"/>
      </rPr>
      <t>Hydroprogne caspia</t>
    </r>
    <r>
      <rPr>
        <sz val="9"/>
        <color indexed="8"/>
        <rFont val="Arial"/>
        <family val="2"/>
      </rPr>
      <t xml:space="preserve">) als Brutvogel an der Sudwestafrikanischen Kuste. </t>
    </r>
    <r>
      <rPr>
        <i/>
        <sz val="9"/>
        <color indexed="8"/>
        <rFont val="Arial"/>
        <family val="2"/>
      </rPr>
      <t>Namib und Meer</t>
    </r>
    <r>
      <rPr>
        <sz val="9"/>
        <color indexed="8"/>
        <rFont val="Arial"/>
        <family val="2"/>
      </rPr>
      <t xml:space="preserve"> 7: 21-23.</t>
    </r>
  </si>
  <si>
    <r>
      <t xml:space="preserve">Becker P 1976/77. Ornitologische Notizen von der Kuste Sudwestafrikas. </t>
    </r>
    <r>
      <rPr>
        <i/>
        <sz val="9"/>
        <color indexed="8"/>
        <rFont val="Arial"/>
        <family val="2"/>
      </rPr>
      <t>Journal of the SWA Scientific Society</t>
    </r>
    <r>
      <rPr>
        <sz val="9"/>
        <color indexed="8"/>
        <rFont val="Arial"/>
        <family val="2"/>
      </rPr>
      <t xml:space="preserve"> 31: 65-82.</t>
    </r>
  </si>
  <si>
    <r>
      <t>Becker P 1980. Der Amerthystglanzstar (</t>
    </r>
    <r>
      <rPr>
        <i/>
        <sz val="9"/>
        <color indexed="8"/>
        <rFont val="Arial"/>
        <family val="2"/>
      </rPr>
      <t>Cinnyrincinclus leucogaster</t>
    </r>
    <r>
      <rPr>
        <sz val="9"/>
        <color indexed="8"/>
        <rFont val="Arial"/>
        <family val="2"/>
      </rPr>
      <t xml:space="preserve">) als Brutvogel in Sueddwestafrika. </t>
    </r>
    <r>
      <rPr>
        <i/>
        <sz val="9"/>
        <color indexed="8"/>
        <rFont val="Arial"/>
        <family val="2"/>
      </rPr>
      <t>Mitt. Orn. Arbeitsg. SW-Afr. Sci. Soc.</t>
    </r>
    <r>
      <rPr>
        <sz val="9"/>
        <color indexed="8"/>
        <rFont val="Arial"/>
        <family val="2"/>
      </rPr>
      <t xml:space="preserve"> 16(1/2): 1-2.</t>
    </r>
  </si>
  <si>
    <r>
      <t>Benseler A 1970. Kleine Brutbeobachtung des Russbraunen Nektarvogels (</t>
    </r>
    <r>
      <rPr>
        <i/>
        <sz val="9"/>
        <color indexed="8"/>
        <rFont val="Arial"/>
        <family val="2"/>
      </rPr>
      <t>Cinnyris fuscus</t>
    </r>
    <r>
      <rPr>
        <sz val="9"/>
        <color indexed="8"/>
        <rFont val="Arial"/>
        <family val="2"/>
      </rPr>
      <t xml:space="preserve">) in meinen Garten. </t>
    </r>
    <r>
      <rPr>
        <i/>
        <sz val="9"/>
        <color indexed="8"/>
        <rFont val="Arial"/>
        <family val="2"/>
      </rPr>
      <t>Mitt. Orn. Arbeitsg. SW-Afr. Sci. Soc.</t>
    </r>
    <r>
      <rPr>
        <sz val="9"/>
        <color indexed="8"/>
        <rFont val="Arial"/>
        <family val="2"/>
      </rPr>
      <t xml:space="preserve"> 6(1/2): 8.</t>
    </r>
  </si>
  <si>
    <r>
      <t>Benseler A 1982. Priritschnapper (</t>
    </r>
    <r>
      <rPr>
        <i/>
        <sz val="9"/>
        <color indexed="8"/>
        <rFont val="Arial"/>
        <family val="2"/>
      </rPr>
      <t>Batis pririt</t>
    </r>
    <r>
      <rPr>
        <sz val="9"/>
        <color indexed="8"/>
        <rFont val="Arial"/>
        <family val="2"/>
      </rPr>
      <t xml:space="preserve">) Rob. No. 674. </t>
    </r>
    <r>
      <rPr>
        <i/>
        <sz val="9"/>
        <color indexed="8"/>
        <rFont val="Arial"/>
        <family val="2"/>
      </rPr>
      <t>Mitt. Orn. Arbeitsg. SW-Afr. Sci. Soc.</t>
    </r>
    <r>
      <rPr>
        <sz val="9"/>
        <color indexed="8"/>
        <rFont val="Arial"/>
        <family val="2"/>
      </rPr>
      <t xml:space="preserve"> 19(9): 4-5.</t>
    </r>
  </si>
  <si>
    <r>
      <t xml:space="preserve">Benson CW, Brookes RK &amp; Vernon CJ 1964. Bird breeding data for the Rhodesias and Nyasaland. </t>
    </r>
    <r>
      <rPr>
        <i/>
        <sz val="9"/>
        <color indexed="8"/>
        <rFont val="Arial"/>
        <family val="2"/>
      </rPr>
      <t>Occ. Pap. Nat. Mus. S. Rhod.</t>
    </r>
    <r>
      <rPr>
        <sz val="9"/>
        <color indexed="8"/>
        <rFont val="Arial"/>
        <family val="2"/>
      </rPr>
      <t xml:space="preserve"> 22B: 30-105.</t>
    </r>
  </si>
  <si>
    <r>
      <t xml:space="preserve">Berry HH 1972. Flamingos breeding on the Etosha Pan, South West Africa, during 1971. </t>
    </r>
    <r>
      <rPr>
        <i/>
        <sz val="9"/>
        <color indexed="8"/>
        <rFont val="Arial"/>
        <family val="2"/>
      </rPr>
      <t>Madoqua</t>
    </r>
    <r>
      <rPr>
        <sz val="9"/>
        <color indexed="8"/>
        <rFont val="Arial"/>
        <family val="2"/>
      </rPr>
      <t xml:space="preserve"> 1(5): 5-31.</t>
    </r>
  </si>
  <si>
    <r>
      <t xml:space="preserve">Berry HH 1974. Crowned race of the reed cormorant </t>
    </r>
    <r>
      <rPr>
        <i/>
        <sz val="9"/>
        <color indexed="8"/>
        <rFont val="Arial"/>
        <family val="2"/>
      </rPr>
      <t>Phalacrocorax africanus coronatus</t>
    </r>
    <r>
      <rPr>
        <sz val="9"/>
        <color indexed="8"/>
        <rFont val="Arial"/>
        <family val="2"/>
      </rPr>
      <t xml:space="preserve"> breeding underneath Walvis Bay guano platform, South West Africa. </t>
    </r>
    <r>
      <rPr>
        <i/>
        <sz val="9"/>
        <color indexed="8"/>
        <rFont val="Arial"/>
        <family val="2"/>
      </rPr>
      <t>Madoqua</t>
    </r>
    <r>
      <rPr>
        <sz val="9"/>
        <color indexed="8"/>
        <rFont val="Arial"/>
        <family val="2"/>
      </rPr>
      <t xml:space="preserve"> 1(8): 50-61.</t>
    </r>
  </si>
  <si>
    <r>
      <t>Berry HH 1976a. Physiological and behavioural ecology of the Cape Cormorant (</t>
    </r>
    <r>
      <rPr>
        <i/>
        <sz val="9"/>
        <color indexed="8"/>
        <rFont val="Arial"/>
        <family val="2"/>
      </rPr>
      <t>Phalacrocorax capensis</t>
    </r>
    <r>
      <rPr>
        <sz val="9"/>
        <color indexed="8"/>
        <rFont val="Arial"/>
        <family val="2"/>
      </rPr>
      <t xml:space="preserve">). </t>
    </r>
    <r>
      <rPr>
        <i/>
        <sz val="9"/>
        <color indexed="8"/>
        <rFont val="Arial"/>
        <family val="2"/>
      </rPr>
      <t>Madoqua</t>
    </r>
    <r>
      <rPr>
        <sz val="9"/>
        <color indexed="8"/>
        <rFont val="Arial"/>
        <family val="2"/>
      </rPr>
      <t xml:space="preserve"> 9(4): 5-55.</t>
    </r>
  </si>
  <si>
    <r>
      <t xml:space="preserve">Berry HH 1976b. The wind that makes the birds breed. </t>
    </r>
    <r>
      <rPr>
        <i/>
        <sz val="9"/>
        <color indexed="8"/>
        <rFont val="Arial"/>
        <family val="2"/>
      </rPr>
      <t>African Wildlife</t>
    </r>
    <r>
      <rPr>
        <sz val="9"/>
        <color indexed="8"/>
        <rFont val="Arial"/>
        <family val="2"/>
      </rPr>
      <t xml:space="preserve"> 30: 16-21.</t>
    </r>
  </si>
  <si>
    <r>
      <t xml:space="preserve">Berry HH 2000. Flamingo and Pelican breeding on the Etosha Pan and its implications for management of the Etosha National Park, Namibia. </t>
    </r>
    <r>
      <rPr>
        <i/>
        <sz val="9"/>
        <color indexed="8"/>
        <rFont val="Arial"/>
        <family val="2"/>
      </rPr>
      <t>Journal of the</t>
    </r>
    <r>
      <rPr>
        <sz val="9"/>
        <color indexed="8"/>
        <rFont val="Arial"/>
        <family val="2"/>
      </rPr>
      <t xml:space="preserve"> </t>
    </r>
    <r>
      <rPr>
        <i/>
        <sz val="9"/>
        <color indexed="8"/>
        <rFont val="Arial"/>
        <family val="2"/>
      </rPr>
      <t xml:space="preserve">Namibia Scientific Society </t>
    </r>
    <r>
      <rPr>
        <sz val="9"/>
        <color indexed="8"/>
        <rFont val="Arial"/>
        <family val="2"/>
      </rPr>
      <t>48: 1-10.</t>
    </r>
  </si>
  <si>
    <r>
      <t xml:space="preserve">Berry HH, Archibald TJ &amp; Berry CU 1987. Breeding data on Chestnut Weavers in the Etosha National Park, South West Africa / Namibia. </t>
    </r>
    <r>
      <rPr>
        <i/>
        <sz val="9"/>
        <color indexed="8"/>
        <rFont val="Arial"/>
        <family val="2"/>
      </rPr>
      <t>Madoqua</t>
    </r>
    <r>
      <rPr>
        <sz val="9"/>
        <color indexed="8"/>
        <rFont val="Arial"/>
        <family val="2"/>
      </rPr>
      <t xml:space="preserve"> 15: 157-162.</t>
    </r>
  </si>
  <si>
    <r>
      <t xml:space="preserve">Berry HH &amp; Berry CU 1975. A check list and notes on the birds of Sandvis, South West Africa. </t>
    </r>
    <r>
      <rPr>
        <i/>
        <sz val="9"/>
        <color indexed="8"/>
        <rFont val="Arial"/>
        <family val="2"/>
      </rPr>
      <t>Madoqua</t>
    </r>
    <r>
      <rPr>
        <sz val="9"/>
        <color indexed="8"/>
        <rFont val="Arial"/>
        <family val="2"/>
      </rPr>
      <t xml:space="preserve"> 9(2): 5-18.</t>
    </r>
  </si>
  <si>
    <r>
      <t>Berry HH, Seely MK &amp; Freyer RE 1974. The status of the Jackass Pengiun (</t>
    </r>
    <r>
      <rPr>
        <i/>
        <sz val="9"/>
        <color indexed="8"/>
        <rFont val="Arial"/>
        <family val="2"/>
      </rPr>
      <t>Spheniscus demersus</t>
    </r>
    <r>
      <rPr>
        <sz val="9"/>
        <color indexed="8"/>
        <rFont val="Arial"/>
        <family val="2"/>
      </rPr>
      <t xml:space="preserve">) on Halifax Island off South West Africa. </t>
    </r>
    <r>
      <rPr>
        <i/>
        <sz val="9"/>
        <color indexed="8"/>
        <rFont val="Arial"/>
        <family val="2"/>
      </rPr>
      <t>Madoqua</t>
    </r>
    <r>
      <rPr>
        <sz val="9"/>
        <color indexed="8"/>
        <rFont val="Arial"/>
        <family val="2"/>
      </rPr>
      <t xml:space="preserve"> 2(3): 69-73.</t>
    </r>
  </si>
  <si>
    <r>
      <t>Berry HH, Stark HP &amp; van Vuuren AS 1973. White Pelicans (</t>
    </r>
    <r>
      <rPr>
        <i/>
        <sz val="9"/>
        <color indexed="8"/>
        <rFont val="Arial"/>
        <family val="2"/>
      </rPr>
      <t>Pelecanus onocrotalus</t>
    </r>
    <r>
      <rPr>
        <sz val="9"/>
        <color indexed="8"/>
        <rFont val="Arial"/>
        <family val="2"/>
      </rPr>
      <t xml:space="preserve">) breeding on the Etosha Pan, S.W.A., during 1972. </t>
    </r>
    <r>
      <rPr>
        <i/>
        <sz val="9"/>
        <color indexed="8"/>
        <rFont val="Arial"/>
        <family val="2"/>
      </rPr>
      <t>Madoqua</t>
    </r>
    <r>
      <rPr>
        <sz val="9"/>
        <color indexed="8"/>
        <rFont val="Arial"/>
        <family val="2"/>
      </rPr>
      <t xml:space="preserve"> 1(7): 17-31.</t>
    </r>
  </si>
  <si>
    <r>
      <t xml:space="preserve">Bistri H 2004. Monteiro Hornbill </t>
    </r>
    <r>
      <rPr>
        <i/>
        <sz val="9"/>
        <color indexed="8"/>
        <rFont val="Arial"/>
        <family val="2"/>
      </rPr>
      <t>Tockus monteri</t>
    </r>
    <r>
      <rPr>
        <sz val="9"/>
        <color indexed="8"/>
        <rFont val="Arial"/>
        <family val="2"/>
      </rPr>
      <t xml:space="preserve"> in unserem Garten. </t>
    </r>
    <r>
      <rPr>
        <i/>
        <sz val="9"/>
        <color indexed="8"/>
        <rFont val="Arial"/>
        <family val="2"/>
      </rPr>
      <t>Lanioturdus</t>
    </r>
    <r>
      <rPr>
        <sz val="9"/>
        <color indexed="8"/>
        <rFont val="Arial"/>
        <family val="2"/>
      </rPr>
      <t xml:space="preserve"> 37(3+4): 5-11.</t>
    </r>
  </si>
  <si>
    <r>
      <t>Boix-Hinzen C 2007. Notes on misdirected feeding behaviour.</t>
    </r>
    <r>
      <rPr>
        <i/>
        <sz val="9"/>
        <color indexed="8"/>
        <rFont val="Arial"/>
        <family val="2"/>
      </rPr>
      <t xml:space="preserve"> Lanioturdus</t>
    </r>
    <r>
      <rPr>
        <sz val="9"/>
        <color indexed="8"/>
        <rFont val="Arial"/>
        <family val="2"/>
      </rPr>
      <t xml:space="preserve"> 30 (4): 26-28.</t>
    </r>
  </si>
  <si>
    <r>
      <t xml:space="preserve">Boiz-Hinzen C &amp; Boorman M 2003. Helping behaviour in Gray’s Lark </t>
    </r>
    <r>
      <rPr>
        <i/>
        <sz val="9"/>
        <color indexed="8"/>
        <rFont val="Arial"/>
        <family val="2"/>
      </rPr>
      <t>Ammomanes grayi</t>
    </r>
    <r>
      <rPr>
        <sz val="9"/>
        <color indexed="8"/>
        <rFont val="Arial"/>
        <family val="2"/>
      </rPr>
      <t xml:space="preserve">. </t>
    </r>
    <r>
      <rPr>
        <i/>
        <sz val="9"/>
        <color indexed="8"/>
        <rFont val="Arial"/>
        <family val="2"/>
      </rPr>
      <t>Lanioturdus</t>
    </r>
    <r>
      <rPr>
        <sz val="9"/>
        <color indexed="8"/>
        <rFont val="Arial"/>
        <family val="2"/>
      </rPr>
      <t xml:space="preserve"> 36(3): 2-3.</t>
    </r>
  </si>
  <si>
    <r>
      <t>Boix-Hinzen C,  Ludwig T &amp; Turbe A 2002. Co-operative breeding in Carp's Tits (</t>
    </r>
    <r>
      <rPr>
        <i/>
        <sz val="9"/>
        <color indexed="8"/>
        <rFont val="Arial"/>
        <family val="2"/>
      </rPr>
      <t>Parus carpi</t>
    </r>
    <r>
      <rPr>
        <sz val="9"/>
        <color indexed="8"/>
        <rFont val="Arial"/>
        <family val="2"/>
      </rPr>
      <t>).</t>
    </r>
    <r>
      <rPr>
        <i/>
        <sz val="9"/>
        <color indexed="8"/>
        <rFont val="Arial"/>
        <family val="2"/>
      </rPr>
      <t xml:space="preserve"> Lanioturdus</t>
    </r>
    <r>
      <rPr>
        <sz val="9"/>
        <color indexed="8"/>
        <rFont val="Arial"/>
        <family val="2"/>
      </rPr>
      <t xml:space="preserve"> 35(2): 15-18.</t>
    </r>
  </si>
  <si>
    <r>
      <t xml:space="preserve">Boix-Hinzen C, Stanback M &amp; Mendelsohn J 2000. Plugging the gap – monitoring Monteiro’s Hornbills. </t>
    </r>
    <r>
      <rPr>
        <i/>
        <sz val="9"/>
        <color indexed="8"/>
        <rFont val="Arial"/>
        <family val="2"/>
      </rPr>
      <t>Africa – Birds &amp; Birding</t>
    </r>
    <r>
      <rPr>
        <sz val="9"/>
        <color indexed="8"/>
        <rFont val="Arial"/>
        <family val="2"/>
      </rPr>
      <t xml:space="preserve"> Feb/Mar 2000: 56-59.</t>
    </r>
  </si>
  <si>
    <r>
      <t xml:space="preserve">Boix-Hinzen C &amp; Witts L 2002. Aromatherapy for tits. </t>
    </r>
    <r>
      <rPr>
        <i/>
        <sz val="9"/>
        <color indexed="8"/>
        <rFont val="Arial"/>
        <family val="2"/>
      </rPr>
      <t>Lanioturdus</t>
    </r>
    <r>
      <rPr>
        <sz val="9"/>
        <color indexed="8"/>
        <rFont val="Arial"/>
        <family val="2"/>
      </rPr>
      <t xml:space="preserve"> 35(2): 4-5.</t>
    </r>
  </si>
  <si>
    <r>
      <t xml:space="preserve">Borsutzky P 1963. Range of Stonechat. </t>
    </r>
    <r>
      <rPr>
        <i/>
        <sz val="9"/>
        <color indexed="8"/>
        <rFont val="Arial"/>
        <family val="2"/>
      </rPr>
      <t>Ostrich</t>
    </r>
    <r>
      <rPr>
        <sz val="9"/>
        <color indexed="8"/>
        <rFont val="Arial"/>
        <family val="2"/>
      </rPr>
      <t xml:space="preserve"> 34(4): 251.</t>
    </r>
  </si>
  <si>
    <r>
      <t xml:space="preserve">Boyer HJ 1988. Breeding biology of the Dune Lark. </t>
    </r>
    <r>
      <rPr>
        <i/>
        <sz val="9"/>
        <color indexed="8"/>
        <rFont val="Arial"/>
        <family val="2"/>
      </rPr>
      <t>Ostrich</t>
    </r>
    <r>
      <rPr>
        <sz val="9"/>
        <color indexed="8"/>
        <rFont val="Arial"/>
        <family val="2"/>
      </rPr>
      <t xml:space="preserve"> 59(1): 30-37.</t>
    </r>
  </si>
  <si>
    <r>
      <t xml:space="preserve">Boyer HJ &amp; Bridgeford PA 1988. Birds of the Naukluft Mountains: an annotated checklist. </t>
    </r>
    <r>
      <rPr>
        <i/>
        <sz val="9"/>
        <color indexed="8"/>
        <rFont val="Arial"/>
        <family val="2"/>
      </rPr>
      <t>Madoqua</t>
    </r>
    <r>
      <rPr>
        <sz val="9"/>
        <color indexed="8"/>
        <rFont val="Arial"/>
        <family val="2"/>
      </rPr>
      <t xml:space="preserve"> 15: 295-314.</t>
    </r>
  </si>
  <si>
    <r>
      <t xml:space="preserve">Braby R, Paterson J &amp; Brown CJ 1987. Peregrine Falcon breeding in the Namib Desert. </t>
    </r>
    <r>
      <rPr>
        <i/>
        <sz val="9"/>
        <color indexed="8"/>
        <rFont val="Arial"/>
        <family val="2"/>
      </rPr>
      <t>Gabar</t>
    </r>
    <r>
      <rPr>
        <sz val="9"/>
        <color indexed="8"/>
        <rFont val="Arial"/>
        <family val="2"/>
      </rPr>
      <t xml:space="preserve"> 2(2): 43-44.</t>
    </r>
  </si>
  <si>
    <r>
      <t xml:space="preserve">Braby RJ, Shapira A &amp; Simmons RE 2001. Successful conservation measures and new breeding records for Damara Terns </t>
    </r>
    <r>
      <rPr>
        <i/>
        <sz val="9"/>
        <color indexed="8"/>
        <rFont val="Arial"/>
        <family val="2"/>
      </rPr>
      <t>Sterna balaenarum</t>
    </r>
    <r>
      <rPr>
        <sz val="9"/>
        <color indexed="8"/>
        <rFont val="Arial"/>
        <family val="2"/>
      </rPr>
      <t xml:space="preserve"> in Namibia. </t>
    </r>
    <r>
      <rPr>
        <i/>
        <sz val="9"/>
        <color indexed="8"/>
        <rFont val="Arial"/>
        <family val="2"/>
      </rPr>
      <t>Marine Ornithology</t>
    </r>
    <r>
      <rPr>
        <sz val="9"/>
        <color indexed="8"/>
        <rFont val="Arial"/>
        <family val="2"/>
      </rPr>
      <t xml:space="preserve"> 28: 81–84.</t>
    </r>
  </si>
  <si>
    <r>
      <t xml:space="preserve">Braine JWS 1974. Openbilled Storks </t>
    </r>
    <r>
      <rPr>
        <i/>
        <sz val="9"/>
        <color indexed="8"/>
        <rFont val="Arial"/>
        <family val="2"/>
      </rPr>
      <t>Anastomus lamelligerus</t>
    </r>
    <r>
      <rPr>
        <sz val="9"/>
        <color indexed="8"/>
        <rFont val="Arial"/>
        <family val="2"/>
      </rPr>
      <t xml:space="preserve"> breeding communally with Glossy Ibis </t>
    </r>
    <r>
      <rPr>
        <i/>
        <sz val="9"/>
        <color indexed="8"/>
        <rFont val="Arial"/>
        <family val="2"/>
      </rPr>
      <t>Plegadis falcinellus</t>
    </r>
    <r>
      <rPr>
        <sz val="9"/>
        <color indexed="8"/>
        <rFont val="Arial"/>
        <family val="2"/>
      </rPr>
      <t xml:space="preserve"> and various herons and storks.</t>
    </r>
    <r>
      <rPr>
        <i/>
        <sz val="9"/>
        <color indexed="8"/>
        <rFont val="Arial"/>
        <family val="2"/>
      </rPr>
      <t xml:space="preserve"> Mitt. Orn. Arbeitsg. SW-Afr. Sci. Soc</t>
    </r>
    <r>
      <rPr>
        <sz val="9"/>
        <color indexed="8"/>
        <rFont val="Arial"/>
        <family val="2"/>
      </rPr>
      <t>. 10(3/5): 2-4.</t>
    </r>
  </si>
  <si>
    <r>
      <t xml:space="preserve">Braine JWS &amp; Braine SG 1968. The Pygmy Falcon. </t>
    </r>
    <r>
      <rPr>
        <i/>
        <sz val="9"/>
        <color indexed="8"/>
        <rFont val="Arial"/>
        <family val="2"/>
      </rPr>
      <t xml:space="preserve">Bokmakierie </t>
    </r>
    <r>
      <rPr>
        <sz val="9"/>
        <color indexed="8"/>
        <rFont val="Arial"/>
        <family val="2"/>
      </rPr>
      <t>20(1): 2-3.</t>
    </r>
  </si>
  <si>
    <r>
      <t xml:space="preserve">Braine JWS &amp; Braine SG 1969. Eagles, Vultures and Owls found nesting in the Kombat area. </t>
    </r>
    <r>
      <rPr>
        <i/>
        <sz val="9"/>
        <color indexed="8"/>
        <rFont val="Arial"/>
        <family val="2"/>
      </rPr>
      <t>Mitt. Orn. Arbeitsg. SW-Afr. Sci. Soc</t>
    </r>
    <r>
      <rPr>
        <sz val="9"/>
        <color indexed="8"/>
        <rFont val="Arial"/>
        <family val="2"/>
      </rPr>
      <t>. 4(12): 1-4.</t>
    </r>
  </si>
  <si>
    <r>
      <t xml:space="preserve">Braine JWS &amp; Braine SG 1970. Two francolin species laying in one nest. </t>
    </r>
    <r>
      <rPr>
        <i/>
        <sz val="9"/>
        <color indexed="8"/>
        <rFont val="Arial"/>
        <family val="2"/>
      </rPr>
      <t>Ostrich</t>
    </r>
    <r>
      <rPr>
        <sz val="9"/>
        <color indexed="8"/>
        <rFont val="Arial"/>
        <family val="2"/>
      </rPr>
      <t xml:space="preserve"> 41(4): 263.</t>
    </r>
  </si>
  <si>
    <r>
      <t xml:space="preserve">Braine JWS &amp; Braine SG 1971. Chestnut Weaver </t>
    </r>
    <r>
      <rPr>
        <i/>
        <sz val="9"/>
        <color indexed="8"/>
        <rFont val="Arial"/>
        <family val="2"/>
      </rPr>
      <t xml:space="preserve">Ploceus ribiginosus </t>
    </r>
    <r>
      <rPr>
        <sz val="9"/>
        <color indexed="8"/>
        <rFont val="Arial"/>
        <family val="2"/>
      </rPr>
      <t xml:space="preserve">breeding in South West Africa. </t>
    </r>
    <r>
      <rPr>
        <i/>
        <sz val="9"/>
        <color indexed="8"/>
        <rFont val="Arial"/>
        <family val="2"/>
      </rPr>
      <t>Ostrich</t>
    </r>
    <r>
      <rPr>
        <sz val="9"/>
        <color indexed="8"/>
        <rFont val="Arial"/>
        <family val="2"/>
      </rPr>
      <t xml:space="preserve"> 42(4): 299-300.</t>
    </r>
  </si>
  <si>
    <r>
      <t xml:space="preserve">Braine SG 1984. Breeding of two passerines after high rainfall in the Skeleton Coast Park. </t>
    </r>
    <r>
      <rPr>
        <i/>
        <sz val="9"/>
        <color indexed="8"/>
        <rFont val="Arial"/>
        <family val="2"/>
      </rPr>
      <t xml:space="preserve">S. Afr. J. Sci. </t>
    </r>
    <r>
      <rPr>
        <sz val="9"/>
        <color indexed="8"/>
        <rFont val="Arial"/>
        <family val="2"/>
      </rPr>
      <t>80(4): 188-189.</t>
    </r>
  </si>
  <si>
    <r>
      <t xml:space="preserve">Braine SG 1987. Raptors of the Skeleton Coast Park, SWA / Namibia. </t>
    </r>
    <r>
      <rPr>
        <i/>
        <sz val="9"/>
        <color indexed="8"/>
        <rFont val="Arial"/>
        <family val="2"/>
      </rPr>
      <t>Madoqua</t>
    </r>
    <r>
      <rPr>
        <sz val="9"/>
        <color indexed="8"/>
        <rFont val="Arial"/>
        <family val="2"/>
      </rPr>
      <t xml:space="preserve"> 15(3): 255-262.</t>
    </r>
  </si>
  <si>
    <r>
      <t xml:space="preserve">Braine S 1987. Breeding of the Little Sparrowhawk in the Namib. </t>
    </r>
    <r>
      <rPr>
        <i/>
        <sz val="9"/>
        <color indexed="8"/>
        <rFont val="Arial"/>
        <family val="2"/>
      </rPr>
      <t>Gabar</t>
    </r>
    <r>
      <rPr>
        <sz val="9"/>
        <color indexed="8"/>
        <rFont val="Arial"/>
        <family val="2"/>
      </rPr>
      <t xml:space="preserve"> 2(1): 14.</t>
    </r>
  </si>
  <si>
    <r>
      <t xml:space="preserve">Braine S 1987. Expansion of the breeding range of the African Black Oystercatcher </t>
    </r>
    <r>
      <rPr>
        <i/>
        <sz val="9"/>
        <color indexed="8"/>
        <rFont val="Arial"/>
        <family val="2"/>
      </rPr>
      <t>Haematopus moquiini</t>
    </r>
    <r>
      <rPr>
        <sz val="9"/>
        <color indexed="8"/>
        <rFont val="Arial"/>
        <family val="2"/>
      </rPr>
      <t xml:space="preserve">. </t>
    </r>
    <r>
      <rPr>
        <i/>
        <sz val="9"/>
        <color indexed="8"/>
        <rFont val="Arial"/>
        <family val="2"/>
      </rPr>
      <t>Madoqua</t>
    </r>
    <r>
      <rPr>
        <sz val="9"/>
        <color indexed="8"/>
        <rFont val="Arial"/>
        <family val="2"/>
      </rPr>
      <t xml:space="preserve"> 15: 87-88.</t>
    </r>
  </si>
  <si>
    <r>
      <t xml:space="preserve">Braine S 1989. Range extensions, food and breeding of the Marsh Owl in the northwestern Namib, South West Africa / Namibia. </t>
    </r>
    <r>
      <rPr>
        <i/>
        <sz val="9"/>
        <color indexed="8"/>
        <rFont val="Arial"/>
        <family val="2"/>
      </rPr>
      <t>Madoqua</t>
    </r>
    <r>
      <rPr>
        <sz val="9"/>
        <color indexed="8"/>
        <rFont val="Arial"/>
        <family val="2"/>
      </rPr>
      <t xml:space="preserve"> 16(1): 47-49.</t>
    </r>
  </si>
  <si>
    <r>
      <t xml:space="preserve">Braine S 1990. Records of birds of the Cunene River Estuary. </t>
    </r>
    <r>
      <rPr>
        <i/>
        <sz val="9"/>
        <color indexed="8"/>
        <rFont val="Arial"/>
        <family val="2"/>
      </rPr>
      <t>Lanioturdus</t>
    </r>
    <r>
      <rPr>
        <sz val="9"/>
        <color indexed="8"/>
        <rFont val="Arial"/>
        <family val="2"/>
      </rPr>
      <t xml:space="preserve"> 25: 38-44.</t>
    </r>
  </si>
  <si>
    <r>
      <t xml:space="preserve">Braine S 2006. Review of Dickinson’s Kestrel </t>
    </r>
    <r>
      <rPr>
        <i/>
        <sz val="9"/>
        <color indexed="8"/>
        <rFont val="Arial"/>
        <family val="2"/>
      </rPr>
      <t>Falco dickinsoni</t>
    </r>
    <r>
      <rPr>
        <sz val="9"/>
        <color indexed="8"/>
        <rFont val="Arial"/>
        <family val="2"/>
      </rPr>
      <t xml:space="preserve"> and Grey Kestrel </t>
    </r>
    <r>
      <rPr>
        <i/>
        <sz val="9"/>
        <color indexed="8"/>
        <rFont val="Arial"/>
        <family val="2"/>
      </rPr>
      <t>Falco ardosiaceus</t>
    </r>
    <r>
      <rPr>
        <sz val="9"/>
        <color indexed="8"/>
        <rFont val="Arial"/>
        <family val="2"/>
      </rPr>
      <t xml:space="preserve"> within Namibia. </t>
    </r>
    <r>
      <rPr>
        <i/>
        <sz val="9"/>
        <color indexed="8"/>
        <rFont val="Arial"/>
        <family val="2"/>
      </rPr>
      <t>Raptors Namibia Newsletter</t>
    </r>
    <r>
      <rPr>
        <sz val="9"/>
        <color indexed="8"/>
        <rFont val="Arial"/>
        <family val="2"/>
      </rPr>
      <t xml:space="preserve"> No. 8, September 2006: 1-5. (http://www.nnf.org.na/RAPTORS/raptors_pges/news.htm)</t>
    </r>
  </si>
  <si>
    <r>
      <t xml:space="preserve">Braine S &amp; Loutit R 1987. Hartlaub’s Gulls breeding at Swakopmund and Walvis Bay in 1983 and 1984. </t>
    </r>
    <r>
      <rPr>
        <i/>
        <sz val="9"/>
        <color indexed="8"/>
        <rFont val="Arial"/>
        <family val="2"/>
      </rPr>
      <t>Lanioturdus</t>
    </r>
    <r>
      <rPr>
        <sz val="9"/>
        <color indexed="8"/>
        <rFont val="Arial"/>
        <family val="2"/>
      </rPr>
      <t xml:space="preserve"> 23: 80-83.</t>
    </r>
  </si>
  <si>
    <r>
      <t xml:space="preserve">Bridgeford PA 1982. Kelp Gulls </t>
    </r>
    <r>
      <rPr>
        <i/>
        <sz val="9"/>
        <color indexed="8"/>
        <rFont val="Arial"/>
        <family val="2"/>
      </rPr>
      <t>Larus dominicanus</t>
    </r>
    <r>
      <rPr>
        <sz val="9"/>
        <color indexed="8"/>
        <rFont val="Arial"/>
        <family val="2"/>
      </rPr>
      <t xml:space="preserve">. In: New breeding locality data for southern African seabirds. </t>
    </r>
    <r>
      <rPr>
        <i/>
        <sz val="9"/>
        <color indexed="8"/>
        <rFont val="Arial"/>
        <family val="2"/>
      </rPr>
      <t>Cormorant</t>
    </r>
    <r>
      <rPr>
        <sz val="9"/>
        <color indexed="8"/>
        <rFont val="Arial"/>
        <family val="2"/>
      </rPr>
      <t xml:space="preserve"> 10: 125-126.</t>
    </r>
  </si>
  <si>
    <r>
      <t xml:space="preserve">Bridgeford P 2009. Vultures and eggs. </t>
    </r>
    <r>
      <rPr>
        <i/>
        <sz val="9"/>
        <color indexed="8"/>
        <rFont val="Arial"/>
        <family val="2"/>
      </rPr>
      <t>Raptors Namibia Newsletter</t>
    </r>
    <r>
      <rPr>
        <sz val="9"/>
        <color indexed="8"/>
        <rFont val="Arial"/>
        <family val="2"/>
      </rPr>
      <t xml:space="preserve"> No. 5 Sept/Oct 2009: 5. (http://www.nnf.org.na/RAPTORS/raptors_pges/news.htm)</t>
    </r>
  </si>
  <si>
    <r>
      <t xml:space="preserve">Bridgeford PA &amp; M 1993. South African Cliff Swallows in Namibia. </t>
    </r>
    <r>
      <rPr>
        <i/>
        <sz val="9"/>
        <color indexed="8"/>
        <rFont val="Arial"/>
        <family val="2"/>
      </rPr>
      <t>Lanioturdus</t>
    </r>
    <r>
      <rPr>
        <sz val="9"/>
        <color indexed="8"/>
        <rFont val="Arial"/>
        <family val="2"/>
      </rPr>
      <t xml:space="preserve"> 27: 53-56.</t>
    </r>
  </si>
  <si>
    <r>
      <t xml:space="preserve">Bridgeford PA, Bridgeford M &amp; Erasmus J 1995. First record of two Lappetfaced Vulture chicks reared in one nest. </t>
    </r>
    <r>
      <rPr>
        <i/>
        <sz val="9"/>
        <color indexed="8"/>
        <rFont val="Arial"/>
        <family val="2"/>
      </rPr>
      <t>Ostrich</t>
    </r>
    <r>
      <rPr>
        <sz val="9"/>
        <color indexed="8"/>
        <rFont val="Arial"/>
        <family val="2"/>
      </rPr>
      <t xml:space="preserve"> 66(1): 35-37.</t>
    </r>
  </si>
  <si>
    <r>
      <t>Broekhuysen M &amp; Broekhuysen G 1974. Black-shouldered Kite (</t>
    </r>
    <r>
      <rPr>
        <i/>
        <sz val="9"/>
        <color indexed="8"/>
        <rFont val="Arial"/>
        <family val="2"/>
      </rPr>
      <t>Elanus caerulus</t>
    </r>
    <r>
      <rPr>
        <sz val="9"/>
        <color indexed="8"/>
        <rFont val="Arial"/>
        <family val="2"/>
      </rPr>
      <t xml:space="preserve">) building a nest on a telephone pole. </t>
    </r>
    <r>
      <rPr>
        <i/>
        <sz val="9"/>
        <color indexed="8"/>
        <rFont val="Arial"/>
        <family val="2"/>
      </rPr>
      <t>Bokmakierie</t>
    </r>
    <r>
      <rPr>
        <sz val="9"/>
        <color indexed="8"/>
        <rFont val="Arial"/>
        <family val="2"/>
      </rPr>
      <t xml:space="preserve"> 26(2): 36.</t>
    </r>
  </si>
  <si>
    <r>
      <t xml:space="preserve">Brooke RK, Allan DG, Cooper J, Cyrus DP, Dean WRJ, Dyer BM, Martin AP &amp; Taylor RH 1999. Breeding distribution, population size and conservation of the Greyheaded Gull </t>
    </r>
    <r>
      <rPr>
        <i/>
        <sz val="9"/>
        <color indexed="8"/>
        <rFont val="Arial"/>
        <family val="2"/>
      </rPr>
      <t>Larus cirrocephalus</t>
    </r>
    <r>
      <rPr>
        <sz val="9"/>
        <color indexed="8"/>
        <rFont val="Arial"/>
        <family val="2"/>
      </rPr>
      <t xml:space="preserve"> in southern Africa. </t>
    </r>
    <r>
      <rPr>
        <i/>
        <sz val="9"/>
        <color indexed="8"/>
        <rFont val="Arial"/>
        <family val="2"/>
      </rPr>
      <t xml:space="preserve">Ostrich </t>
    </r>
    <r>
      <rPr>
        <sz val="9"/>
        <color indexed="8"/>
        <rFont val="Arial"/>
        <family val="2"/>
      </rPr>
      <t>70(3&amp;4): 157-163.</t>
    </r>
  </si>
  <si>
    <r>
      <t xml:space="preserve">Brooke RK, Cooper J, Shelton PA &amp; Crawford RJM 1982. Taxonomy, distribution, population size, breeding and conservation of the Whitebreasted Cormorant </t>
    </r>
    <r>
      <rPr>
        <i/>
        <sz val="9"/>
        <color indexed="8"/>
        <rFont val="Arial"/>
        <family val="2"/>
      </rPr>
      <t xml:space="preserve">Phalacrocorax carbo </t>
    </r>
    <r>
      <rPr>
        <sz val="9"/>
        <color indexed="8"/>
        <rFont val="Arial"/>
        <family val="2"/>
      </rPr>
      <t xml:space="preserve">on the southern African coast. </t>
    </r>
    <r>
      <rPr>
        <i/>
        <sz val="9"/>
        <color indexed="8"/>
        <rFont val="Arial"/>
        <family val="2"/>
      </rPr>
      <t xml:space="preserve">Gerfaut </t>
    </r>
    <r>
      <rPr>
        <sz val="9"/>
        <color indexed="8"/>
        <rFont val="Arial"/>
        <family val="2"/>
      </rPr>
      <t>72: 188-200.</t>
    </r>
  </si>
  <si>
    <r>
      <t xml:space="preserve">Brown CJ 1985. The status and conservation of the Cape Vulture in SWA / Namibia. </t>
    </r>
    <r>
      <rPr>
        <i/>
        <sz val="9"/>
        <color indexed="8"/>
        <rFont val="Arial"/>
        <family val="2"/>
      </rPr>
      <t>Vulture News</t>
    </r>
    <r>
      <rPr>
        <sz val="9"/>
        <color indexed="8"/>
        <rFont val="Arial"/>
        <family val="2"/>
      </rPr>
      <t xml:space="preserve"> 14: 4-15.</t>
    </r>
  </si>
  <si>
    <r>
      <t xml:space="preserve">Brown CJ 1985. Booted Eagles breeding in Namibia. </t>
    </r>
    <r>
      <rPr>
        <i/>
        <sz val="9"/>
        <color indexed="8"/>
        <rFont val="Arial"/>
        <family val="2"/>
      </rPr>
      <t>Madoqua</t>
    </r>
    <r>
      <rPr>
        <sz val="9"/>
        <color indexed="8"/>
        <rFont val="Arial"/>
        <family val="2"/>
      </rPr>
      <t xml:space="preserve"> 14(2): 189-191.</t>
    </r>
  </si>
  <si>
    <r>
      <t xml:space="preserve">Brown CJ 1986. Aspects of the biology of the Gabar Goshawk in Namibia. </t>
    </r>
    <r>
      <rPr>
        <i/>
        <sz val="9"/>
        <color indexed="8"/>
        <rFont val="Arial"/>
        <family val="2"/>
      </rPr>
      <t>Gabar</t>
    </r>
    <r>
      <rPr>
        <sz val="9"/>
        <color indexed="8"/>
        <rFont val="Arial"/>
        <family val="2"/>
      </rPr>
      <t xml:space="preserve"> 1: 45-50.</t>
    </r>
  </si>
  <si>
    <r>
      <t xml:space="preserve">Brown CJ 1989. Some breeding sites of Horus and Bradfield’s Swifts in South West Africa / Namibia. </t>
    </r>
    <r>
      <rPr>
        <i/>
        <sz val="9"/>
        <color indexed="8"/>
        <rFont val="Arial"/>
        <family val="2"/>
      </rPr>
      <t>Madoqua</t>
    </r>
    <r>
      <rPr>
        <sz val="9"/>
        <color indexed="8"/>
        <rFont val="Arial"/>
        <family val="2"/>
      </rPr>
      <t xml:space="preserve"> 16: 69-70.</t>
    </r>
  </si>
  <si>
    <r>
      <t xml:space="preserve">Brown CJ 1989. Pygmy Falcon population in the central Namib Desert, Namibia. </t>
    </r>
    <r>
      <rPr>
        <i/>
        <sz val="9"/>
        <color indexed="8"/>
        <rFont val="Arial"/>
        <family val="2"/>
      </rPr>
      <t>Gabar</t>
    </r>
    <r>
      <rPr>
        <sz val="9"/>
        <color indexed="8"/>
        <rFont val="Arial"/>
        <family val="2"/>
      </rPr>
      <t xml:space="preserve"> 3: 10-13.</t>
    </r>
  </si>
  <si>
    <r>
      <t xml:space="preserve">Brown CJ 1990. Birds of the West Caprivi Strip, Namibia. </t>
    </r>
    <r>
      <rPr>
        <i/>
        <sz val="9"/>
        <color indexed="8"/>
        <rFont val="Arial"/>
        <family val="2"/>
      </rPr>
      <t>Lanioturdus</t>
    </r>
    <r>
      <rPr>
        <sz val="9"/>
        <color indexed="8"/>
        <rFont val="Arial"/>
        <family val="2"/>
      </rPr>
      <t xml:space="preserve"> 25: 22-37.</t>
    </r>
  </si>
  <si>
    <r>
      <t xml:space="preserve">Brown CJ 1991. Declining Martial </t>
    </r>
    <r>
      <rPr>
        <i/>
        <sz val="9"/>
        <color indexed="8"/>
        <rFont val="Arial"/>
        <family val="2"/>
      </rPr>
      <t>Polemaetus bellicosus</t>
    </r>
    <r>
      <rPr>
        <sz val="9"/>
        <color indexed="8"/>
        <rFont val="Arial"/>
        <family val="2"/>
      </rPr>
      <t xml:space="preserve"> and Tawny </t>
    </r>
    <r>
      <rPr>
        <i/>
        <sz val="9"/>
        <color indexed="8"/>
        <rFont val="Arial"/>
        <family val="2"/>
      </rPr>
      <t>Aquila rapax</t>
    </r>
    <r>
      <rPr>
        <sz val="9"/>
        <color indexed="8"/>
        <rFont val="Arial"/>
        <family val="2"/>
      </rPr>
      <t xml:space="preserve"> Eagle populations and causes of mortality on farmlands in central Namibia. </t>
    </r>
    <r>
      <rPr>
        <i/>
        <sz val="9"/>
        <color indexed="8"/>
        <rFont val="Arial"/>
        <family val="2"/>
      </rPr>
      <t>Biol. Conserv</t>
    </r>
    <r>
      <rPr>
        <sz val="9"/>
        <color indexed="8"/>
        <rFont val="Arial"/>
        <family val="2"/>
      </rPr>
      <t>. 56: 49-62.</t>
    </r>
  </si>
  <si>
    <r>
      <t xml:space="preserve">Brown CJ 1991. Birds of the Swakop River lagoon. </t>
    </r>
    <r>
      <rPr>
        <i/>
        <sz val="9"/>
        <color indexed="8"/>
        <rFont val="Arial"/>
        <family val="2"/>
      </rPr>
      <t>Lanioturdus</t>
    </r>
    <r>
      <rPr>
        <sz val="9"/>
        <color indexed="8"/>
        <rFont val="Arial"/>
        <family val="2"/>
      </rPr>
      <t xml:space="preserve"> 26(1): 16-21.</t>
    </r>
  </si>
  <si>
    <r>
      <t>Brown CJ 1992. The status of cranes in Namibia. In: Porter DJ</t>
    </r>
    <r>
      <rPr>
        <i/>
        <sz val="9"/>
        <color indexed="8"/>
        <rFont val="Arial"/>
        <family val="2"/>
      </rPr>
      <t xml:space="preserve"> et al.</t>
    </r>
    <r>
      <rPr>
        <sz val="9"/>
        <color indexed="8"/>
        <rFont val="Arial"/>
        <family val="2"/>
      </rPr>
      <t xml:space="preserve"> (eds). Proceedings of the First Southern African Crane Conference. Durban: Southern African Crane Foundation: 73-78.</t>
    </r>
  </si>
  <si>
    <r>
      <t xml:space="preserve">Brown CJ 1993. The birds of Owambo, Namibia. </t>
    </r>
    <r>
      <rPr>
        <i/>
        <sz val="9"/>
        <color rgb="FF000000"/>
        <rFont val="Arial"/>
        <family val="2"/>
      </rPr>
      <t>Madoqua</t>
    </r>
    <r>
      <rPr>
        <sz val="9"/>
        <color rgb="FF000000"/>
        <rFont val="Arial"/>
        <family val="2"/>
      </rPr>
      <t xml:space="preserve"> 18: 146-161.</t>
    </r>
  </si>
  <si>
    <r>
      <t xml:space="preserve">Brown CJ 1998. Redbilled Firefinches breeding in Windhoek. </t>
    </r>
    <r>
      <rPr>
        <i/>
        <sz val="9"/>
        <color indexed="8"/>
        <rFont val="Arial"/>
        <family val="2"/>
      </rPr>
      <t>Lanioturdus</t>
    </r>
    <r>
      <rPr>
        <sz val="9"/>
        <color indexed="8"/>
        <rFont val="Arial"/>
        <family val="2"/>
      </rPr>
      <t xml:space="preserve"> 31(4): 2-3.</t>
    </r>
  </si>
  <si>
    <r>
      <t xml:space="preserve">Brown CJ 2012. Huge assemblage of African Openbills in Caprivi, Namibia. </t>
    </r>
    <r>
      <rPr>
        <i/>
        <sz val="9"/>
        <color indexed="8"/>
        <rFont val="Arial"/>
        <family val="2"/>
      </rPr>
      <t>Laniturdus</t>
    </r>
    <r>
      <rPr>
        <sz val="9"/>
        <color indexed="8"/>
        <rFont val="Arial"/>
        <family val="2"/>
      </rPr>
      <t xml:space="preserve"> 45(3): 5-6.</t>
    </r>
  </si>
  <si>
    <r>
      <t xml:space="preserve">Brown C, Böhme H, Stanback M, Tarr J, Tarr P &amp; Heinrich D 2014. Results of Year 1 of a new nesting box project near Windhoek. </t>
    </r>
    <r>
      <rPr>
        <i/>
        <sz val="9"/>
        <color indexed="8"/>
        <rFont val="Arial"/>
        <family val="2"/>
      </rPr>
      <t>Lanioturdus</t>
    </r>
    <r>
      <rPr>
        <sz val="9"/>
        <color indexed="8"/>
        <rFont val="Arial"/>
        <family val="2"/>
      </rPr>
      <t xml:space="preserve"> 47(4): 2-13.</t>
    </r>
  </si>
  <si>
    <r>
      <t xml:space="preserve">Brown CJ &amp; Cooper TG 1987. The status of cliff-nesting raptors on the Waterberg, SWA / Namibia. </t>
    </r>
    <r>
      <rPr>
        <i/>
        <sz val="9"/>
        <color indexed="8"/>
        <rFont val="Arial"/>
        <family val="2"/>
      </rPr>
      <t>Madoqua</t>
    </r>
    <r>
      <rPr>
        <sz val="9"/>
        <color indexed="8"/>
        <rFont val="Arial"/>
        <family val="2"/>
      </rPr>
      <t xml:space="preserve"> 15: 243-249.</t>
    </r>
  </si>
  <si>
    <r>
      <t xml:space="preserve">Brown CJ &amp; family 1997. The Pavlovian phenomenon (another Windhoek garden list). </t>
    </r>
    <r>
      <rPr>
        <i/>
        <sz val="9"/>
        <color indexed="8"/>
        <rFont val="Arial"/>
        <family val="2"/>
      </rPr>
      <t>Lanioturdus</t>
    </r>
    <r>
      <rPr>
        <sz val="9"/>
        <color indexed="8"/>
        <rFont val="Arial"/>
        <family val="2"/>
      </rPr>
      <t xml:space="preserve"> 30(IV): 32-37.</t>
    </r>
  </si>
  <si>
    <r>
      <t xml:space="preserve">Brown CJ &amp; Hines CJH 1987. Western Banded Snake Eagles in Namibia. </t>
    </r>
    <r>
      <rPr>
        <i/>
        <sz val="9"/>
        <color indexed="8"/>
        <rFont val="Arial"/>
        <family val="2"/>
      </rPr>
      <t>Gabar</t>
    </r>
    <r>
      <rPr>
        <sz val="9"/>
        <color indexed="8"/>
        <rFont val="Arial"/>
        <family val="2"/>
      </rPr>
      <t xml:space="preserve"> 2(2): 40-42.</t>
    </r>
  </si>
  <si>
    <r>
      <t xml:space="preserve">Brown CJ &amp; Lawson JL 1989. Birds and electricity transmission lines in South West Africa / Namibia. </t>
    </r>
    <r>
      <rPr>
        <i/>
        <sz val="9"/>
        <color indexed="8"/>
        <rFont val="Arial"/>
        <family val="2"/>
      </rPr>
      <t>Madoqua</t>
    </r>
    <r>
      <rPr>
        <sz val="9"/>
        <color indexed="8"/>
        <rFont val="Arial"/>
        <family val="2"/>
      </rPr>
      <t xml:space="preserve"> 16: 59-67.</t>
    </r>
  </si>
  <si>
    <r>
      <t xml:space="preserve">Brown CJ, Paxton MW &amp; Henrichsen I 1987. Aspects of the biology of the Greater Kestrel in Namibia. </t>
    </r>
    <r>
      <rPr>
        <i/>
        <sz val="9"/>
        <color indexed="8"/>
        <rFont val="Arial"/>
        <family val="2"/>
      </rPr>
      <t>Madoqua</t>
    </r>
    <r>
      <rPr>
        <sz val="9"/>
        <color indexed="8"/>
        <rFont val="Arial"/>
        <family val="2"/>
      </rPr>
      <t xml:space="preserve"> 15: 147-156.</t>
    </r>
  </si>
  <si>
    <r>
      <t xml:space="preserve">Brown CJ, Riekert BR &amp; Morsbach RJ 1987. The breeding biology of the African Scops Owl. </t>
    </r>
    <r>
      <rPr>
        <i/>
        <sz val="9"/>
        <color indexed="8"/>
        <rFont val="Arial"/>
        <family val="2"/>
      </rPr>
      <t>Ostrich</t>
    </r>
    <r>
      <rPr>
        <sz val="9"/>
        <color indexed="8"/>
        <rFont val="Arial"/>
        <family val="2"/>
      </rPr>
      <t xml:space="preserve"> 58: 58-64.</t>
    </r>
  </si>
  <si>
    <r>
      <t xml:space="preserve">Brown CJ, Robson N &amp; Yates M 1995.  Distribution, status and first breeding record of the Grey Kestrel in southern Africa. </t>
    </r>
    <r>
      <rPr>
        <i/>
        <sz val="9"/>
        <color indexed="8"/>
        <rFont val="Arial"/>
        <family val="2"/>
      </rPr>
      <t>Journal of African Raptor Biology</t>
    </r>
    <r>
      <rPr>
        <sz val="9"/>
        <color indexed="8"/>
        <rFont val="Arial"/>
        <family val="2"/>
      </rPr>
      <t xml:space="preserve"> 10(2): 52-57.</t>
    </r>
  </si>
  <si>
    <r>
      <t xml:space="preserve">Clancey PA 1980. On birds from the mid-Okavango valley on the South West Africa / Angola border. </t>
    </r>
    <r>
      <rPr>
        <i/>
        <sz val="9"/>
        <color indexed="8"/>
        <rFont val="Arial"/>
        <family val="2"/>
      </rPr>
      <t>Durban Mus. Nov.</t>
    </r>
    <r>
      <rPr>
        <sz val="9"/>
        <color indexed="8"/>
        <rFont val="Arial"/>
        <family val="2"/>
      </rPr>
      <t xml:space="preserve"> 12(9): 87-128.</t>
    </r>
  </si>
  <si>
    <r>
      <t xml:space="preserve">Clinning CF 1978. Breeding of the Caspian Tern in South West Africa. </t>
    </r>
    <r>
      <rPr>
        <i/>
        <sz val="9"/>
        <color indexed="8"/>
        <rFont val="Arial"/>
        <family val="2"/>
      </rPr>
      <t>The Cormorant</t>
    </r>
    <r>
      <rPr>
        <sz val="9"/>
        <color indexed="8"/>
        <rFont val="Arial"/>
        <family val="2"/>
      </rPr>
      <t xml:space="preserve"> 5: 15-16.</t>
    </r>
  </si>
  <si>
    <r>
      <t xml:space="preserve">Clinning CF 1978. The biology and conservation of the Damara Tern in South West Africa. </t>
    </r>
    <r>
      <rPr>
        <i/>
        <sz val="9"/>
        <color indexed="8"/>
        <rFont val="Arial"/>
        <family val="2"/>
      </rPr>
      <t xml:space="preserve">Madoqua </t>
    </r>
    <r>
      <rPr>
        <sz val="9"/>
        <color indexed="8"/>
        <rFont val="Arial"/>
        <family val="2"/>
      </rPr>
      <t>11(1) 31-39.</t>
    </r>
  </si>
  <si>
    <r>
      <t xml:space="preserve">Clinning CF 1978. On the occurrence of two egg “clutches” in the Lappet-faced Vulture. </t>
    </r>
    <r>
      <rPr>
        <i/>
        <sz val="9"/>
        <color indexed="8"/>
        <rFont val="Arial"/>
        <family val="2"/>
      </rPr>
      <t>Madoqua</t>
    </r>
    <r>
      <rPr>
        <sz val="9"/>
        <color indexed="8"/>
        <rFont val="Arial"/>
        <family val="2"/>
      </rPr>
      <t xml:space="preserve"> 11(1): 77-79.</t>
    </r>
  </si>
  <si>
    <r>
      <t xml:space="preserve">Clinning CF &amp; Jensen RAC 1977. Additions to the bird check list of Etosha National Park. </t>
    </r>
    <r>
      <rPr>
        <i/>
        <sz val="9"/>
        <color indexed="8"/>
        <rFont val="Arial"/>
        <family val="2"/>
      </rPr>
      <t xml:space="preserve">Madoqua </t>
    </r>
    <r>
      <rPr>
        <sz val="9"/>
        <color indexed="8"/>
        <rFont val="Arial"/>
        <family val="2"/>
      </rPr>
      <t>10(2): 143-148.</t>
    </r>
  </si>
  <si>
    <r>
      <t xml:space="preserve">Clinning CF &amp; Jensen RAC 1979. Additions to the bird check list of Kaokoland and the Skeleton Coast. </t>
    </r>
    <r>
      <rPr>
        <i/>
        <sz val="9"/>
        <color indexed="8"/>
        <rFont val="Arial"/>
        <family val="2"/>
      </rPr>
      <t xml:space="preserve">Madoqua </t>
    </r>
    <r>
      <rPr>
        <sz val="9"/>
        <color indexed="8"/>
        <rFont val="Arial"/>
        <family val="2"/>
      </rPr>
      <t>11(3): 247-253.</t>
    </r>
  </si>
  <si>
    <r>
      <t xml:space="preserve">Clinning CF &amp; Tarboton WR 1972. Notes on the Damara Rockjumper </t>
    </r>
    <r>
      <rPr>
        <i/>
        <sz val="9"/>
        <color indexed="8"/>
        <rFont val="Arial"/>
        <family val="2"/>
      </rPr>
      <t>Archaetops pycnopygius</t>
    </r>
    <r>
      <rPr>
        <sz val="9"/>
        <color indexed="8"/>
        <rFont val="Arial"/>
        <family val="2"/>
      </rPr>
      <t xml:space="preserve">. </t>
    </r>
    <r>
      <rPr>
        <i/>
        <sz val="9"/>
        <color indexed="8"/>
        <rFont val="Arial"/>
        <family val="2"/>
      </rPr>
      <t>Madoqua</t>
    </r>
    <r>
      <rPr>
        <sz val="9"/>
        <color indexed="8"/>
        <rFont val="Arial"/>
        <family val="2"/>
      </rPr>
      <t xml:space="preserve"> 11(1): 57-62.</t>
    </r>
  </si>
  <si>
    <r>
      <t xml:space="preserve">Colahan BD 1987. The birds around Rössing Uranium Mine, central Namib Desert: a preliminary list. </t>
    </r>
    <r>
      <rPr>
        <i/>
        <sz val="9"/>
        <color indexed="8"/>
        <rFont val="Arial"/>
        <family val="2"/>
      </rPr>
      <t>Lanioturdus</t>
    </r>
    <r>
      <rPr>
        <sz val="9"/>
        <color indexed="8"/>
        <rFont val="Arial"/>
        <family val="2"/>
      </rPr>
      <t xml:space="preserve"> 23: 61-74.</t>
    </r>
  </si>
  <si>
    <r>
      <t xml:space="preserve">Cooper J 1971. The breeding of the Fiscal Shrike in southern Africa. </t>
    </r>
    <r>
      <rPr>
        <i/>
        <sz val="9"/>
        <color indexed="8"/>
        <rFont val="Arial"/>
        <family val="2"/>
      </rPr>
      <t>Ostrich</t>
    </r>
    <r>
      <rPr>
        <sz val="9"/>
        <color indexed="8"/>
        <rFont val="Arial"/>
        <family val="2"/>
      </rPr>
      <t xml:space="preserve"> 42(3): 166-174.</t>
    </r>
  </si>
  <si>
    <r>
      <t xml:space="preserve">Cooper J, Brooke RK, Cyrus DP, Martin AP, Taylor RH &amp; Williams AJ 1992.Distribution, population size and conservation of the Caspian Tern </t>
    </r>
    <r>
      <rPr>
        <i/>
        <sz val="9"/>
        <color indexed="8"/>
        <rFont val="Arial"/>
        <family val="2"/>
      </rPr>
      <t>Sterna caspia</t>
    </r>
    <r>
      <rPr>
        <sz val="9"/>
        <color indexed="8"/>
        <rFont val="Arial"/>
        <family val="2"/>
      </rPr>
      <t xml:space="preserve"> in southern Africa. </t>
    </r>
    <r>
      <rPr>
        <i/>
        <sz val="9"/>
        <color indexed="8"/>
        <rFont val="Arial"/>
        <family val="2"/>
      </rPr>
      <t>Ostrich</t>
    </r>
    <r>
      <rPr>
        <sz val="9"/>
        <color indexed="8"/>
        <rFont val="Arial"/>
        <family val="2"/>
      </rPr>
      <t xml:space="preserve"> 63: 58-67.</t>
    </r>
  </si>
  <si>
    <r>
      <t xml:space="preserve">Cooper J, Brooke RK, Shelton PA &amp; Crawford RJM 1982. Distribution, population size and conservation of the Cape Cormorant </t>
    </r>
    <r>
      <rPr>
        <i/>
        <sz val="9"/>
        <color indexed="8"/>
        <rFont val="Arial"/>
        <family val="2"/>
      </rPr>
      <t>Phalacrocorax capensis</t>
    </r>
    <r>
      <rPr>
        <sz val="9"/>
        <color indexed="8"/>
        <rFont val="Arial"/>
        <family val="2"/>
      </rPr>
      <t xml:space="preserve">. </t>
    </r>
    <r>
      <rPr>
        <i/>
        <sz val="9"/>
        <color indexed="8"/>
        <rFont val="Arial"/>
        <family val="2"/>
      </rPr>
      <t>Fish. Bull. S. Afr</t>
    </r>
    <r>
      <rPr>
        <sz val="9"/>
        <color indexed="8"/>
        <rFont val="Arial"/>
        <family val="2"/>
      </rPr>
      <t>. 16: 121-143.</t>
    </r>
  </si>
  <si>
    <r>
      <t xml:space="preserve">Cooper J, Crawford RJM, Suter W &amp; Williams AJ 1990. Distribution, population size and conservation of the Swift Tern </t>
    </r>
    <r>
      <rPr>
        <i/>
        <sz val="9"/>
        <color indexed="8"/>
        <rFont val="Arial"/>
        <family val="2"/>
      </rPr>
      <t>Sterna bergii</t>
    </r>
    <r>
      <rPr>
        <sz val="9"/>
        <color indexed="8"/>
        <rFont val="Arial"/>
        <family val="2"/>
      </rPr>
      <t xml:space="preserve"> in southern Africa. </t>
    </r>
    <r>
      <rPr>
        <i/>
        <sz val="9"/>
        <color indexed="8"/>
        <rFont val="Arial"/>
        <family val="2"/>
      </rPr>
      <t>Ostrich</t>
    </r>
    <r>
      <rPr>
        <sz val="9"/>
        <color indexed="8"/>
        <rFont val="Arial"/>
        <family val="2"/>
      </rPr>
      <t xml:space="preserve"> 61: 56-65.</t>
    </r>
  </si>
  <si>
    <r>
      <t xml:space="preserve">Cooper J, Robertson HG &amp; Shaugnessy PD 1980. Waders (Charadrii) and other coastal birds of the Diamond Coast and theislands off South West Africa. </t>
    </r>
    <r>
      <rPr>
        <i/>
        <sz val="9"/>
        <color indexed="8"/>
        <rFont val="Arial"/>
        <family val="2"/>
      </rPr>
      <t>Madoqua</t>
    </r>
    <r>
      <rPr>
        <sz val="9"/>
        <color indexed="8"/>
        <rFont val="Arial"/>
        <family val="2"/>
      </rPr>
      <t xml:space="preserve"> 12(1): 51-57.</t>
    </r>
  </si>
  <si>
    <r>
      <t xml:space="preserve">Cooper J, Shaughnessy PD &amp; Clinning CF 1977. Hartlaub’s Gull and Swift Tern breeding in South West Africa. </t>
    </r>
    <r>
      <rPr>
        <i/>
        <sz val="9"/>
        <color indexed="8"/>
        <rFont val="Arial"/>
        <family val="2"/>
      </rPr>
      <t>The Cormorant</t>
    </r>
    <r>
      <rPr>
        <sz val="9"/>
        <color indexed="8"/>
        <rFont val="Arial"/>
        <family val="2"/>
      </rPr>
      <t xml:space="preserve"> 3: 10-12.</t>
    </r>
  </si>
  <si>
    <r>
      <t xml:space="preserve">Craig, A. 1982. The breeding season of the Red Bishop. </t>
    </r>
    <r>
      <rPr>
        <i/>
        <sz val="9"/>
        <color indexed="8"/>
        <rFont val="Arial"/>
        <family val="2"/>
      </rPr>
      <t>Ostrich</t>
    </r>
    <r>
      <rPr>
        <sz val="9"/>
        <color indexed="8"/>
        <rFont val="Arial"/>
        <family val="2"/>
      </rPr>
      <t xml:space="preserve"> 53(2): 112-114.</t>
    </r>
  </si>
  <si>
    <r>
      <t xml:space="preserve">Crawford RJM, Cooper J &amp; Shelton PA 1982. Distribution, population size, breeding and conservation of the Kelp Gull in southern Africa. </t>
    </r>
    <r>
      <rPr>
        <i/>
        <sz val="9"/>
        <color indexed="8"/>
        <rFont val="Arial"/>
        <family val="2"/>
      </rPr>
      <t>Ostrich</t>
    </r>
    <r>
      <rPr>
        <sz val="9"/>
        <color indexed="8"/>
        <rFont val="Arial"/>
        <family val="2"/>
      </rPr>
      <t xml:space="preserve"> 53: 164-177.</t>
    </r>
  </si>
  <si>
    <r>
      <t xml:space="preserve">Crawford RJM, Shelton PA, Brooke RK &amp; Cooper J 1982. Taxonomy, distribution, population size and conservation of the Crowned Cormorant </t>
    </r>
    <r>
      <rPr>
        <i/>
        <sz val="9"/>
        <color indexed="8"/>
        <rFont val="Arial"/>
        <family val="2"/>
      </rPr>
      <t>Phalacrocorax coronatus</t>
    </r>
    <r>
      <rPr>
        <sz val="9"/>
        <color indexed="8"/>
        <rFont val="Arial"/>
        <family val="2"/>
      </rPr>
      <t xml:space="preserve">. </t>
    </r>
    <r>
      <rPr>
        <i/>
        <sz val="9"/>
        <color indexed="8"/>
        <rFont val="Arial"/>
        <family val="2"/>
      </rPr>
      <t>Le Gerfaut</t>
    </r>
    <r>
      <rPr>
        <sz val="9"/>
        <color indexed="8"/>
        <rFont val="Arial"/>
        <family val="2"/>
      </rPr>
      <t xml:space="preserve"> 72: 3-30.</t>
    </r>
  </si>
  <si>
    <r>
      <t xml:space="preserve">Crawford RJM, Shelton PA, Cooper J &amp; Brooke RK 1983. Distribution, population size and conservation of the Cape Gannet </t>
    </r>
    <r>
      <rPr>
        <i/>
        <sz val="9"/>
        <color indexed="8"/>
        <rFont val="Arial"/>
        <family val="2"/>
      </rPr>
      <t>Morus capensis</t>
    </r>
    <r>
      <rPr>
        <sz val="9"/>
        <color indexed="8"/>
        <rFont val="Arial"/>
        <family val="2"/>
      </rPr>
      <t xml:space="preserve">. </t>
    </r>
    <r>
      <rPr>
        <i/>
        <sz val="9"/>
        <color indexed="8"/>
        <rFont val="Arial"/>
        <family val="2"/>
      </rPr>
      <t>S. Afr. J. Mar. Sci</t>
    </r>
    <r>
      <rPr>
        <sz val="9"/>
        <color indexed="8"/>
        <rFont val="Arial"/>
        <family val="2"/>
      </rPr>
      <t>. 1: 153-174.</t>
    </r>
  </si>
  <si>
    <r>
      <t xml:space="preserve">Cunningham PL &amp; Adank W 2002. Notes on the breeding of the Redcrested Korhaan </t>
    </r>
    <r>
      <rPr>
        <i/>
        <sz val="9"/>
        <color indexed="8"/>
        <rFont val="Arial"/>
        <family val="2"/>
      </rPr>
      <t>Eupodotis ruficrista</t>
    </r>
    <r>
      <rPr>
        <sz val="9"/>
        <color indexed="8"/>
        <rFont val="Arial"/>
        <family val="2"/>
      </rPr>
      <t xml:space="preserve">. </t>
    </r>
    <r>
      <rPr>
        <i/>
        <sz val="9"/>
        <color indexed="8"/>
        <rFont val="Arial"/>
        <family val="2"/>
      </rPr>
      <t>Lanioturdus</t>
    </r>
    <r>
      <rPr>
        <sz val="9"/>
        <color indexed="8"/>
        <rFont val="Arial"/>
        <family val="2"/>
      </rPr>
      <t xml:space="preserve"> 35(3): 28-30.</t>
    </r>
  </si>
  <si>
    <r>
      <t xml:space="preserve">Currie GJA 1974. S.A.O.S. ornithological symposium in S.W.A. </t>
    </r>
    <r>
      <rPr>
        <i/>
        <sz val="9"/>
        <color indexed="8"/>
        <rFont val="Arial"/>
        <family val="2"/>
      </rPr>
      <t>Bokmakierie</t>
    </r>
    <r>
      <rPr>
        <sz val="9"/>
        <color indexed="8"/>
        <rFont val="Arial"/>
        <family val="2"/>
      </rPr>
      <t xml:space="preserve"> 26(2): 27-29.</t>
    </r>
  </si>
  <si>
    <r>
      <t xml:space="preserve">Curtis BA &amp; Mannheimer CA 2005. </t>
    </r>
    <r>
      <rPr>
        <i/>
        <sz val="9"/>
        <color indexed="8"/>
        <rFont val="Arial"/>
        <family val="2"/>
      </rPr>
      <t>Tree Atlas of Namibia</t>
    </r>
    <r>
      <rPr>
        <sz val="9"/>
        <color indexed="8"/>
        <rFont val="Arial"/>
        <family val="2"/>
      </rPr>
      <t>. National Botanical Research Institure, Windhoek.</t>
    </r>
  </si>
  <si>
    <r>
      <t xml:space="preserve">Dantu S 1999. Of </t>
    </r>
    <r>
      <rPr>
        <i/>
        <sz val="9"/>
        <color indexed="8"/>
        <rFont val="Arial"/>
        <family val="2"/>
      </rPr>
      <t>Haematopus moquini</t>
    </r>
    <r>
      <rPr>
        <sz val="9"/>
        <color indexed="8"/>
        <rFont val="Arial"/>
        <family val="2"/>
      </rPr>
      <t xml:space="preserve"> &amp; Mal de Mer. </t>
    </r>
    <r>
      <rPr>
        <i/>
        <sz val="9"/>
        <color indexed="8"/>
        <rFont val="Arial"/>
        <family val="2"/>
      </rPr>
      <t>Lanioturdu</t>
    </r>
    <r>
      <rPr>
        <sz val="9"/>
        <color indexed="8"/>
        <rFont val="Arial"/>
        <family val="2"/>
      </rPr>
      <t>s 32 (2, 3 &amp; 4): 4-6.</t>
    </r>
  </si>
  <si>
    <r>
      <t xml:space="preserve">Dantu S 2001. Observations at a White-throated Canary nest. </t>
    </r>
    <r>
      <rPr>
        <i/>
        <sz val="9"/>
        <color indexed="8"/>
        <rFont val="Arial"/>
        <family val="2"/>
      </rPr>
      <t xml:space="preserve">Lanioturdus </t>
    </r>
    <r>
      <rPr>
        <sz val="9"/>
        <color indexed="8"/>
        <rFont val="Arial"/>
        <family val="2"/>
      </rPr>
      <t>34(2): 28.</t>
    </r>
  </si>
  <si>
    <r>
      <t xml:space="preserve">Dean WRJ &amp; Jensen RAC 1974. The nest and eggs of Bradfield’s Swift. </t>
    </r>
    <r>
      <rPr>
        <i/>
        <sz val="9"/>
        <color indexed="8"/>
        <rFont val="Arial"/>
        <family val="2"/>
      </rPr>
      <t>Ostrich</t>
    </r>
    <r>
      <rPr>
        <sz val="9"/>
        <color indexed="8"/>
        <rFont val="Arial"/>
        <family val="2"/>
      </rPr>
      <t xml:space="preserve"> 45(1): 44.</t>
    </r>
  </si>
  <si>
    <r>
      <t xml:space="preserve">Dedekind H 1987. Whitetailed Shrike nesting in the Naukluft Park. </t>
    </r>
    <r>
      <rPr>
        <i/>
        <sz val="9"/>
        <color indexed="8"/>
        <rFont val="Arial"/>
        <family val="2"/>
      </rPr>
      <t>Lanioturdus</t>
    </r>
    <r>
      <rPr>
        <sz val="9"/>
        <color indexed="8"/>
        <rFont val="Arial"/>
        <family val="2"/>
      </rPr>
      <t xml:space="preserve"> 22(4): 82-83.</t>
    </r>
  </si>
  <si>
    <r>
      <t xml:space="preserve">Dedekind H 1991. Notes on the nesting behaviour of the Whitetailed Shrike. </t>
    </r>
    <r>
      <rPr>
        <i/>
        <sz val="9"/>
        <color indexed="8"/>
        <rFont val="Arial"/>
        <family val="2"/>
      </rPr>
      <t>Lanioturdus</t>
    </r>
    <r>
      <rPr>
        <sz val="9"/>
        <color indexed="8"/>
        <rFont val="Arial"/>
        <family val="2"/>
      </rPr>
      <t xml:space="preserve"> 26(1): 31-34.</t>
    </r>
  </si>
  <si>
    <r>
      <t xml:space="preserve">Dedekind H 1997. Barbets and Honeyguides. </t>
    </r>
    <r>
      <rPr>
        <i/>
        <sz val="9"/>
        <color indexed="8"/>
        <rFont val="Arial"/>
        <family val="2"/>
      </rPr>
      <t>Lanioturdus</t>
    </r>
    <r>
      <rPr>
        <sz val="9"/>
        <color indexed="8"/>
        <rFont val="Arial"/>
        <family val="2"/>
      </rPr>
      <t xml:space="preserve"> 30(II): 9-10.</t>
    </r>
  </si>
  <si>
    <r>
      <t xml:space="preserve">Demasius E 2003. Fourth Gray’s Lark ringed in Namibia. </t>
    </r>
    <r>
      <rPr>
        <i/>
        <sz val="9"/>
        <color indexed="8"/>
        <rFont val="Arial"/>
        <family val="2"/>
      </rPr>
      <t>Lanioturdus</t>
    </r>
    <r>
      <rPr>
        <sz val="9"/>
        <color indexed="8"/>
        <rFont val="Arial"/>
        <family val="2"/>
      </rPr>
      <t xml:space="preserve"> 36(4): 15-18.</t>
    </r>
  </si>
  <si>
    <r>
      <t xml:space="preserve">Demasius E 2009. Diary of a successful (?) breeding attempt of Gray’s Larks. </t>
    </r>
    <r>
      <rPr>
        <i/>
        <sz val="9"/>
        <color indexed="8"/>
        <rFont val="Arial"/>
        <family val="2"/>
      </rPr>
      <t xml:space="preserve">Lanioturdus </t>
    </r>
    <r>
      <rPr>
        <sz val="9"/>
        <color indexed="8"/>
        <rFont val="Arial"/>
        <family val="2"/>
      </rPr>
      <t>42(3): 1-5.</t>
    </r>
  </si>
  <si>
    <r>
      <t xml:space="preserve">Demasius E 2011. Blue Crane report: December 2010. </t>
    </r>
    <r>
      <rPr>
        <i/>
        <sz val="9"/>
        <color indexed="8"/>
        <rFont val="Arial"/>
        <family val="2"/>
      </rPr>
      <t xml:space="preserve">Lanioturdus </t>
    </r>
    <r>
      <rPr>
        <sz val="9"/>
        <color indexed="8"/>
        <rFont val="Arial"/>
        <family val="2"/>
      </rPr>
      <t>44(2): 4-7.</t>
    </r>
  </si>
  <si>
    <r>
      <t xml:space="preserve">Demasius E 2012. Some Interesting observations on Gray’s Lark behaviour. </t>
    </r>
    <r>
      <rPr>
        <i/>
        <sz val="9"/>
        <color indexed="8"/>
        <rFont val="Arial"/>
        <family val="2"/>
      </rPr>
      <t xml:space="preserve">Lanioturdus </t>
    </r>
    <r>
      <rPr>
        <sz val="9"/>
        <color indexed="8"/>
        <rFont val="Arial"/>
        <family val="2"/>
      </rPr>
      <t>45(2): 15-17.</t>
    </r>
  </si>
  <si>
    <r>
      <t xml:space="preserve">Demasius E 2012. DaMARA Tern: development and care of the young. </t>
    </r>
    <r>
      <rPr>
        <i/>
        <sz val="9"/>
        <color indexed="8"/>
        <rFont val="Arial"/>
        <family val="2"/>
      </rPr>
      <t xml:space="preserve">Lanioturdus </t>
    </r>
    <r>
      <rPr>
        <sz val="9"/>
        <color indexed="8"/>
        <rFont val="Arial"/>
        <family val="2"/>
      </rPr>
      <t>45(1): 3-7.</t>
    </r>
  </si>
  <si>
    <r>
      <t xml:space="preserve">Demasius E 2013. Cuckoo – African or Common? </t>
    </r>
    <r>
      <rPr>
        <i/>
        <sz val="9"/>
        <color indexed="8"/>
        <rFont val="Arial"/>
        <family val="2"/>
      </rPr>
      <t xml:space="preserve">Lanioturdus </t>
    </r>
    <r>
      <rPr>
        <sz val="9"/>
        <color indexed="8"/>
        <rFont val="Arial"/>
        <family val="2"/>
      </rPr>
      <t>46(3): 19-20.</t>
    </r>
  </si>
  <si>
    <r>
      <t xml:space="preserve">Demasius E 2013. A new owl in the Swakop River. </t>
    </r>
    <r>
      <rPr>
        <i/>
        <sz val="9"/>
        <color indexed="8"/>
        <rFont val="Arial"/>
        <family val="2"/>
      </rPr>
      <t xml:space="preserve">Lanioturdus </t>
    </r>
    <r>
      <rPr>
        <sz val="9"/>
        <color indexed="8"/>
        <rFont val="Arial"/>
        <family val="2"/>
      </rPr>
      <t>46(4): 4-6.</t>
    </r>
  </si>
  <si>
    <r>
      <t xml:space="preserve">de Villiers D &amp; Simmons R 1997. The high incidence and origin of two-egg clutches in a Damara Tern colony in south-western Namibia. </t>
    </r>
    <r>
      <rPr>
        <i/>
        <sz val="9"/>
        <color indexed="8"/>
        <rFont val="Arial"/>
        <family val="2"/>
      </rPr>
      <t>Madoqua</t>
    </r>
    <r>
      <rPr>
        <sz val="9"/>
        <color indexed="8"/>
        <rFont val="Arial"/>
        <family val="2"/>
      </rPr>
      <t>19: 111–113.</t>
    </r>
  </si>
  <si>
    <r>
      <t xml:space="preserve">Downs CT, Boix-Hinzen C &amp; Brown M 2009. Developmental and functional significance of dorsal air bags in nestlings of Monteiro’s Hornbill </t>
    </r>
    <r>
      <rPr>
        <i/>
        <sz val="9"/>
        <color indexed="8"/>
        <rFont val="Arial"/>
        <family val="2"/>
      </rPr>
      <t>Tockus monteiri</t>
    </r>
    <r>
      <rPr>
        <sz val="9"/>
        <color indexed="8"/>
        <rFont val="Arial"/>
        <family val="2"/>
      </rPr>
      <t xml:space="preserve">. </t>
    </r>
    <r>
      <rPr>
        <i/>
        <sz val="9"/>
        <color indexed="8"/>
        <rFont val="Arial"/>
        <family val="2"/>
      </rPr>
      <t>Ostrich</t>
    </r>
    <r>
      <rPr>
        <sz val="9"/>
        <color indexed="8"/>
        <rFont val="Arial"/>
        <family val="2"/>
      </rPr>
      <t xml:space="preserve"> 80: 53-58.</t>
    </r>
  </si>
  <si>
    <r>
      <t xml:space="preserve">Duffield-Harding J &amp; Osborne T 1999. West Etosha bird monitoring project. </t>
    </r>
    <r>
      <rPr>
        <i/>
        <sz val="9"/>
        <color indexed="8"/>
        <rFont val="Arial"/>
        <family val="2"/>
      </rPr>
      <t>Lanioturdus</t>
    </r>
    <r>
      <rPr>
        <sz val="9"/>
        <color indexed="8"/>
        <rFont val="Arial"/>
        <family val="2"/>
      </rPr>
      <t xml:space="preserve"> 32(2, 3 &amp; 4): 23-28.</t>
    </r>
  </si>
  <si>
    <r>
      <t xml:space="preserve">Du Plessis MA, Simmons RE &amp; Radford AN 2007. Behavioural ecology of the Namibian Violet Woodhoopoe </t>
    </r>
    <r>
      <rPr>
        <i/>
        <sz val="9"/>
        <color indexed="8"/>
        <rFont val="Arial"/>
        <family val="2"/>
      </rPr>
      <t>Phoeniculus damarensis</t>
    </r>
    <r>
      <rPr>
        <sz val="9"/>
        <color indexed="8"/>
        <rFont val="Arial"/>
        <family val="2"/>
      </rPr>
      <t xml:space="preserve">. </t>
    </r>
    <r>
      <rPr>
        <i/>
        <sz val="9"/>
        <color indexed="8"/>
        <rFont val="Arial"/>
        <family val="2"/>
      </rPr>
      <t>Ostrich</t>
    </r>
    <r>
      <rPr>
        <sz val="9"/>
        <color indexed="8"/>
        <rFont val="Arial"/>
        <family val="2"/>
      </rPr>
      <t xml:space="preserve"> 78(1): 1-5.</t>
    </r>
  </si>
  <si>
    <r>
      <t xml:space="preserve">Editor 2001. Short notes / bird sightings. </t>
    </r>
    <r>
      <rPr>
        <i/>
        <sz val="9"/>
        <color indexed="8"/>
        <rFont val="Arial"/>
        <family val="2"/>
      </rPr>
      <t>Lanioturdus</t>
    </r>
    <r>
      <rPr>
        <sz val="9"/>
        <color indexed="8"/>
        <rFont val="Arial"/>
        <family val="2"/>
      </rPr>
      <t xml:space="preserve"> 34(1): 26-27.</t>
    </r>
  </si>
  <si>
    <r>
      <t xml:space="preserve">Finch-Davies CG 1918. On birds collected and observed in the districts of Okanjande and Outjo, S. W. African Protectorate. </t>
    </r>
    <r>
      <rPr>
        <i/>
        <sz val="9"/>
        <color indexed="8"/>
        <rFont val="Arial"/>
        <family val="2"/>
      </rPr>
      <t>S. Afr. J. Nat. Hist</t>
    </r>
    <r>
      <rPr>
        <sz val="9"/>
        <color indexed="8"/>
        <rFont val="Arial"/>
        <family val="2"/>
      </rPr>
      <t>. 1: 49-68.</t>
    </r>
  </si>
  <si>
    <r>
      <t xml:space="preserve">Finch-Davies CG 1918. The birds of Tsumeb and Ovamboland. </t>
    </r>
    <r>
      <rPr>
        <i/>
        <sz val="9"/>
        <color indexed="8"/>
        <rFont val="Arial"/>
        <family val="2"/>
      </rPr>
      <t xml:space="preserve">The Bulletin of the South African Biological Society </t>
    </r>
    <r>
      <rPr>
        <sz val="9"/>
        <color indexed="8"/>
        <rFont val="Arial"/>
        <family val="2"/>
      </rPr>
      <t xml:space="preserve">1(2): 25-40. </t>
    </r>
  </si>
  <si>
    <r>
      <t xml:space="preserve">Finch-Davies CG 1919. Ornithological notes from Walfish Bay. </t>
    </r>
    <r>
      <rPr>
        <i/>
        <sz val="9"/>
        <color indexed="8"/>
        <rFont val="Arial"/>
        <family val="2"/>
      </rPr>
      <t>S. Afr. J. Nat. Hist</t>
    </r>
    <r>
      <rPr>
        <sz val="9"/>
        <color indexed="8"/>
        <rFont val="Arial"/>
        <family val="2"/>
      </rPr>
      <t>. 1: 265-266.</t>
    </r>
  </si>
  <si>
    <r>
      <t xml:space="preserve">Finkeldey H. 1984. Brillen-Pinguin brutkolonie auf dem festland bei Sylvia-Hill entdeckt. </t>
    </r>
    <r>
      <rPr>
        <i/>
        <sz val="9"/>
        <color indexed="8"/>
        <rFont val="Arial"/>
        <family val="2"/>
      </rPr>
      <t>Mitt. Orn. Arbeitsg. SW-Afr. Sci. Soc</t>
    </r>
    <r>
      <rPr>
        <sz val="9"/>
        <color indexed="8"/>
        <rFont val="Arial"/>
        <family val="2"/>
      </rPr>
      <t>. 19(12): 11.</t>
    </r>
  </si>
  <si>
    <r>
      <t xml:space="preserve">Fox VE, Lindeque PM, Simmons RE, Berry HH, Brain C &amp; Braby R 1997. Flamingo ‘rescue’ in Etosha National Park, 1994: technical, conservation and economic considerations. </t>
    </r>
    <r>
      <rPr>
        <i/>
        <sz val="9"/>
        <color indexed="8"/>
        <rFont val="Arial"/>
        <family val="2"/>
      </rPr>
      <t>Ostrich</t>
    </r>
    <r>
      <rPr>
        <sz val="9"/>
        <color indexed="8"/>
        <rFont val="Arial"/>
        <family val="2"/>
      </rPr>
      <t xml:space="preserve"> 26(2-4): 72-76.</t>
    </r>
  </si>
  <si>
    <r>
      <t xml:space="preserve">Friederick G &amp; T 2001. Wetland birds of Tsutsab Vlei and surrounding waterbodies. </t>
    </r>
    <r>
      <rPr>
        <i/>
        <sz val="9"/>
        <color indexed="8"/>
        <rFont val="Arial"/>
        <family val="2"/>
      </rPr>
      <t xml:space="preserve">Lanioturdus </t>
    </r>
    <r>
      <rPr>
        <sz val="9"/>
        <color indexed="8"/>
        <rFont val="Arial"/>
        <family val="2"/>
      </rPr>
      <t>34(3): 6-14.</t>
    </r>
  </si>
  <si>
    <r>
      <t xml:space="preserve">Frost PGH &amp; Johnson P 1977. Seabirds on the Diamond Coast, South West Africa, December 1976. </t>
    </r>
    <r>
      <rPr>
        <i/>
        <sz val="9"/>
        <color indexed="8"/>
        <rFont val="Arial"/>
        <family val="2"/>
      </rPr>
      <t>Cormorant</t>
    </r>
    <r>
      <rPr>
        <sz val="9"/>
        <color indexed="8"/>
        <rFont val="Arial"/>
        <family val="2"/>
      </rPr>
      <t xml:space="preserve"> 2: 3-4.</t>
    </r>
  </si>
  <si>
    <r>
      <t xml:space="preserve">Frost PGH &amp; Shaughnessy G 1976. Breeding adaptations of the Damara Tern </t>
    </r>
    <r>
      <rPr>
        <i/>
        <sz val="9"/>
        <color indexed="8"/>
        <rFont val="Arial"/>
        <family val="2"/>
      </rPr>
      <t>Sterna balaenarum</t>
    </r>
    <r>
      <rPr>
        <sz val="9"/>
        <color indexed="8"/>
        <rFont val="Arial"/>
        <family val="2"/>
      </rPr>
      <t xml:space="preserve">. </t>
    </r>
    <r>
      <rPr>
        <i/>
        <sz val="9"/>
        <color indexed="8"/>
        <rFont val="Arial"/>
        <family val="2"/>
      </rPr>
      <t>Madoqua</t>
    </r>
    <r>
      <rPr>
        <sz val="9"/>
        <color indexed="8"/>
        <rFont val="Arial"/>
        <family val="2"/>
      </rPr>
      <t xml:space="preserve"> 9(3): 33-40.</t>
    </r>
  </si>
  <si>
    <r>
      <t xml:space="preserve">Gerstle K &amp; P 1993. From rags to riches. </t>
    </r>
    <r>
      <rPr>
        <i/>
        <sz val="9"/>
        <color indexed="8"/>
        <rFont val="Arial"/>
        <family val="2"/>
      </rPr>
      <t>Lanioturdus</t>
    </r>
    <r>
      <rPr>
        <sz val="9"/>
        <color indexed="8"/>
        <rFont val="Arial"/>
        <family val="2"/>
      </rPr>
      <t xml:space="preserve"> 27: 31-34.</t>
    </r>
  </si>
  <si>
    <r>
      <t xml:space="preserve">Gressmann R 1979 Fortsetzung – Beobachtungen von R. Gressmann, Farm Klein-Huis, Grootfontein, SWA. </t>
    </r>
    <r>
      <rPr>
        <i/>
        <sz val="9"/>
        <color indexed="8"/>
        <rFont val="Arial"/>
        <family val="2"/>
      </rPr>
      <t>Mitt. Orn. Arbeitsg. SW-Afr. Sci. Soc</t>
    </r>
    <r>
      <rPr>
        <sz val="9"/>
        <color indexed="8"/>
        <rFont val="Arial"/>
        <family val="2"/>
      </rPr>
      <t>. 15(3): 3.</t>
    </r>
  </si>
  <si>
    <r>
      <t xml:space="preserve">Grindley JR. 1959. Birds of the Orange River estuary. </t>
    </r>
    <r>
      <rPr>
        <i/>
        <sz val="9"/>
        <color indexed="8"/>
        <rFont val="Arial"/>
        <family val="2"/>
      </rPr>
      <t>Ostrich</t>
    </r>
    <r>
      <rPr>
        <sz val="9"/>
        <color indexed="8"/>
        <rFont val="Arial"/>
        <family val="2"/>
      </rPr>
      <t xml:space="preserve"> 30(3): 127-127.</t>
    </r>
  </si>
  <si>
    <r>
      <t xml:space="preserve">Hamukwaya F &amp; Cunningham P 2007. Some notes on the breeding of the Crowned Cormorant </t>
    </r>
    <r>
      <rPr>
        <i/>
        <sz val="9"/>
        <color indexed="8"/>
        <rFont val="Arial"/>
        <family val="2"/>
      </rPr>
      <t>Phalacrocorax carbonates</t>
    </r>
    <r>
      <rPr>
        <sz val="9"/>
        <color indexed="8"/>
        <rFont val="Arial"/>
        <family val="2"/>
      </rPr>
      <t xml:space="preserve">, from Bird Rock, Namibia. </t>
    </r>
    <r>
      <rPr>
        <i/>
        <sz val="9"/>
        <color indexed="8"/>
        <rFont val="Arial"/>
        <family val="2"/>
      </rPr>
      <t>Lanioturdus</t>
    </r>
    <r>
      <rPr>
        <sz val="9"/>
        <color indexed="8"/>
        <rFont val="Arial"/>
        <family val="2"/>
      </rPr>
      <t xml:space="preserve"> 40(1): 6-8.</t>
    </r>
  </si>
  <si>
    <r>
      <t xml:space="preserve">Harrison JA, Allan DG, Underhill LG, Herremans M, Tree AJ, Parker V &amp; Brown CJ (eds) 1997. </t>
    </r>
    <r>
      <rPr>
        <i/>
        <sz val="9"/>
        <color indexed="8"/>
        <rFont val="Arial"/>
        <family val="2"/>
      </rPr>
      <t>The Atlas of Southern African Birds</t>
    </r>
    <r>
      <rPr>
        <sz val="9"/>
        <color indexed="8"/>
        <rFont val="Arial"/>
        <family val="2"/>
      </rPr>
      <t>. Vol 1: Non-passerines. Johannesburg: BirdLife South Africa: 785pp.</t>
    </r>
  </si>
  <si>
    <r>
      <t xml:space="preserve">Harrison JA, Allan DG, Underhill LG, Herremans M, Tree AJ, Parker V &amp; Brown CJ (eds) 1997. </t>
    </r>
    <r>
      <rPr>
        <i/>
        <sz val="9"/>
        <color indexed="8"/>
        <rFont val="Arial"/>
        <family val="2"/>
      </rPr>
      <t>The Atlas of Southern African Birds</t>
    </r>
    <r>
      <rPr>
        <sz val="9"/>
        <color indexed="8"/>
        <rFont val="Arial"/>
        <family val="2"/>
      </rPr>
      <t>. Vol 2: Passerines. Johannesburg: BirdLife South Africa: 732pp.</t>
    </r>
  </si>
  <si>
    <r>
      <t xml:space="preserve">Herholdt JJ 1988. The distribution of Stanley’s and Ludwig’s Bustard in southern Africa: a review. </t>
    </r>
    <r>
      <rPr>
        <i/>
        <sz val="9"/>
        <color indexed="8"/>
        <rFont val="Arial"/>
        <family val="2"/>
      </rPr>
      <t>Ostrich</t>
    </r>
    <r>
      <rPr>
        <sz val="9"/>
        <color indexed="8"/>
        <rFont val="Arial"/>
        <family val="2"/>
      </rPr>
      <t xml:space="preserve"> 59: 8-13.</t>
    </r>
  </si>
  <si>
    <r>
      <t xml:space="preserve">Hines C 1989. The birds of north-eastern Namibia. </t>
    </r>
    <r>
      <rPr>
        <i/>
        <sz val="9"/>
        <color indexed="8"/>
        <rFont val="Arial"/>
        <family val="2"/>
      </rPr>
      <t xml:space="preserve">Bokmakierie </t>
    </r>
    <r>
      <rPr>
        <sz val="9"/>
        <color indexed="8"/>
        <rFont val="Arial"/>
        <family val="2"/>
      </rPr>
      <t>41(3): 89-92.</t>
    </r>
  </si>
  <si>
    <r>
      <t xml:space="preserve">Hines CJH 1992. Observations on the Slaty Egret </t>
    </r>
    <r>
      <rPr>
        <i/>
        <sz val="9"/>
        <color indexed="8"/>
        <rFont val="Arial"/>
        <family val="2"/>
      </rPr>
      <t>Egretta vinaceigula</t>
    </r>
    <r>
      <rPr>
        <sz val="9"/>
        <color indexed="8"/>
        <rFont val="Arial"/>
        <family val="2"/>
      </rPr>
      <t xml:space="preserve"> in northern Namibia. </t>
    </r>
    <r>
      <rPr>
        <i/>
        <sz val="9"/>
        <color indexed="8"/>
        <rFont val="Arial"/>
        <family val="2"/>
      </rPr>
      <t>Ostrich</t>
    </r>
    <r>
      <rPr>
        <sz val="9"/>
        <color indexed="8"/>
        <rFont val="Arial"/>
        <family val="2"/>
      </rPr>
      <t xml:space="preserve"> 63: 118-122.</t>
    </r>
  </si>
  <si>
    <r>
      <t xml:space="preserve">Hines C 1998. Short notes. </t>
    </r>
    <r>
      <rPr>
        <i/>
        <sz val="9"/>
        <color indexed="8"/>
        <rFont val="Arial"/>
        <family val="2"/>
      </rPr>
      <t xml:space="preserve">Lanioturdus </t>
    </r>
    <r>
      <rPr>
        <sz val="9"/>
        <color indexed="8"/>
        <rFont val="Arial"/>
        <family val="2"/>
      </rPr>
      <t>31(1): 30-36.</t>
    </r>
  </si>
  <si>
    <r>
      <t xml:space="preserve">Hines C, Coy A &amp; E, Parker S, Figaji T &amp; Samwena P 1997. A rash of rarities: birding at Impalila Island and along the Zambezi River. </t>
    </r>
    <r>
      <rPr>
        <i/>
        <sz val="9"/>
        <color indexed="8"/>
        <rFont val="Arial"/>
        <family val="2"/>
      </rPr>
      <t>Lanioturdus</t>
    </r>
    <r>
      <rPr>
        <sz val="9"/>
        <color indexed="8"/>
        <rFont val="Arial"/>
        <family val="2"/>
      </rPr>
      <t xml:space="preserve"> 30(IV): 8-16.</t>
    </r>
  </si>
  <si>
    <r>
      <t xml:space="preserve">Hoesch W 1958.Nest und Gelege der Wüstenlerche </t>
    </r>
    <r>
      <rPr>
        <i/>
        <sz val="9"/>
        <color indexed="8"/>
        <rFont val="Arial"/>
        <family val="2"/>
      </rPr>
      <t>Ammomanes grayi</t>
    </r>
    <r>
      <rPr>
        <sz val="9"/>
        <color indexed="8"/>
        <rFont val="Arial"/>
        <family val="2"/>
      </rPr>
      <t xml:space="preserve">. </t>
    </r>
    <r>
      <rPr>
        <i/>
        <sz val="9"/>
        <color indexed="8"/>
        <rFont val="Arial"/>
        <family val="2"/>
      </rPr>
      <t>J. Orn</t>
    </r>
    <r>
      <rPr>
        <sz val="9"/>
        <color indexed="8"/>
        <rFont val="Arial"/>
        <family val="2"/>
      </rPr>
      <t>. 99: 426-430.</t>
    </r>
  </si>
  <si>
    <r>
      <t xml:space="preserve">Hoesch W &amp; Niethammer G 1940. Die Vogelwelt Deutsche-Sudwestafrikas. </t>
    </r>
    <r>
      <rPr>
        <i/>
        <sz val="9"/>
        <color indexed="8"/>
        <rFont val="Arial"/>
        <family val="2"/>
      </rPr>
      <t>J. Orn</t>
    </r>
    <r>
      <rPr>
        <sz val="9"/>
        <color indexed="8"/>
        <rFont val="Arial"/>
        <family val="2"/>
      </rPr>
      <t>. 88: 1-404.</t>
    </r>
  </si>
  <si>
    <r>
      <t xml:space="preserve">Immelmann K &amp; Immelmann G 1968. Zur Fortpflanzungsbiologie einige Vögel in der Namib. </t>
    </r>
    <r>
      <rPr>
        <i/>
        <sz val="9"/>
        <color indexed="8"/>
        <rFont val="Arial"/>
        <family val="2"/>
      </rPr>
      <t>Bonn. Zool. Beitr</t>
    </r>
    <r>
      <rPr>
        <sz val="9"/>
        <color indexed="8"/>
        <rFont val="Arial"/>
        <family val="2"/>
      </rPr>
      <t>. 19: 329-339.</t>
    </r>
  </si>
  <si>
    <r>
      <t xml:space="preserve">Jacobi R 1979. Eine Vogelbeobachtung (Amethyst glazstar). </t>
    </r>
    <r>
      <rPr>
        <i/>
        <sz val="9"/>
        <color indexed="8"/>
        <rFont val="Arial"/>
        <family val="2"/>
      </rPr>
      <t>Mitt. Orn. Arbeitsg. SW-Afr. Sci. Soc</t>
    </r>
    <r>
      <rPr>
        <sz val="9"/>
        <color indexed="8"/>
        <rFont val="Arial"/>
        <family val="2"/>
      </rPr>
      <t>. 15(8): 1-2.</t>
    </r>
  </si>
  <si>
    <r>
      <t xml:space="preserve">Jarvis P 1986. Redbilled Queleas breeding near Namutoni in 1982. </t>
    </r>
    <r>
      <rPr>
        <i/>
        <sz val="9"/>
        <color indexed="8"/>
        <rFont val="Arial"/>
        <family val="2"/>
      </rPr>
      <t>Lanioturdus</t>
    </r>
    <r>
      <rPr>
        <sz val="9"/>
        <color indexed="8"/>
        <rFont val="Arial"/>
        <family val="2"/>
      </rPr>
      <t xml:space="preserve"> 22(1): 13-14.</t>
    </r>
  </si>
  <si>
    <r>
      <t xml:space="preserve">Jensen R 1975. A tale of two cuckoos. </t>
    </r>
    <r>
      <rPr>
        <i/>
        <sz val="9"/>
        <color indexed="8"/>
        <rFont val="Arial"/>
        <family val="2"/>
      </rPr>
      <t>Bokmakierie</t>
    </r>
    <r>
      <rPr>
        <sz val="9"/>
        <color indexed="8"/>
        <rFont val="Arial"/>
        <family val="2"/>
      </rPr>
      <t xml:space="preserve"> 27(2): 29-30.</t>
    </r>
  </si>
  <si>
    <r>
      <t xml:space="preserve">Jensen RAC &amp; Clinning CF 1974. Breeding biology of two cuckoos and their hosts in South West Africa. </t>
    </r>
    <r>
      <rPr>
        <i/>
        <sz val="9"/>
        <color indexed="8"/>
        <rFont val="Arial"/>
        <family val="2"/>
      </rPr>
      <t>The Living Bird</t>
    </r>
    <r>
      <rPr>
        <sz val="9"/>
        <color indexed="8"/>
        <rFont val="Arial"/>
        <family val="2"/>
      </rPr>
      <t xml:space="preserve"> 13: 5-50.</t>
    </r>
  </si>
  <si>
    <r>
      <t xml:space="preserve">Jensen RAC &amp; Jensen MK 1969. On the breeding biology of southern African cuckoos. </t>
    </r>
    <r>
      <rPr>
        <i/>
        <sz val="9"/>
        <color indexed="8"/>
        <rFont val="Arial"/>
        <family val="2"/>
      </rPr>
      <t>Ostrich</t>
    </r>
    <r>
      <rPr>
        <sz val="9"/>
        <color indexed="8"/>
        <rFont val="Arial"/>
        <family val="2"/>
      </rPr>
      <t xml:space="preserve"> 40: 163-181.</t>
    </r>
  </si>
  <si>
    <r>
      <t xml:space="preserve">Jensen RAC &amp; Jensen MK 1970. First breeding records of the Herero Chat </t>
    </r>
    <r>
      <rPr>
        <i/>
        <sz val="9"/>
        <color indexed="8"/>
        <rFont val="Arial"/>
        <family val="2"/>
      </rPr>
      <t>Namibornis herero</t>
    </r>
    <r>
      <rPr>
        <sz val="9"/>
        <color indexed="8"/>
        <rFont val="Arial"/>
        <family val="2"/>
      </rPr>
      <t xml:space="preserve">, and the taxonomic implications. </t>
    </r>
    <r>
      <rPr>
        <i/>
        <sz val="9"/>
        <color indexed="8"/>
        <rFont val="Arial"/>
        <family val="2"/>
      </rPr>
      <t>Ostrich Supp</t>
    </r>
    <r>
      <rPr>
        <sz val="9"/>
        <color indexed="8"/>
        <rFont val="Arial"/>
        <family val="2"/>
      </rPr>
      <t>. 8: 105-116.</t>
    </r>
  </si>
  <si>
    <r>
      <t xml:space="preserve">Joubert DF 2004. Blue Waxbill </t>
    </r>
    <r>
      <rPr>
        <i/>
        <sz val="9"/>
        <color indexed="8"/>
        <rFont val="Arial"/>
        <family val="2"/>
      </rPr>
      <t>Uraeginthus angolensis</t>
    </r>
    <r>
      <rPr>
        <sz val="9"/>
        <color indexed="8"/>
        <rFont val="Arial"/>
        <family val="2"/>
      </rPr>
      <t xml:space="preserve"> nesting in exotic fig </t>
    </r>
    <r>
      <rPr>
        <i/>
        <sz val="9"/>
        <color indexed="8"/>
        <rFont val="Arial"/>
        <family val="2"/>
      </rPr>
      <t>Ficus microcarpa</t>
    </r>
    <r>
      <rPr>
        <sz val="9"/>
        <color indexed="8"/>
        <rFont val="Arial"/>
        <family val="2"/>
      </rPr>
      <t xml:space="preserve">. </t>
    </r>
    <r>
      <rPr>
        <i/>
        <sz val="9"/>
        <color indexed="8"/>
        <rFont val="Arial"/>
        <family val="2"/>
      </rPr>
      <t xml:space="preserve">Lanioturdus </t>
    </r>
    <r>
      <rPr>
        <sz val="9"/>
        <color indexed="8"/>
        <rFont val="Arial"/>
        <family val="2"/>
      </rPr>
      <t>37(3+4): 4-5.</t>
    </r>
  </si>
  <si>
    <r>
      <t xml:space="preserve">Joubert DF 2004. Marico Flycatcher </t>
    </r>
    <r>
      <rPr>
        <i/>
        <sz val="9"/>
        <color indexed="8"/>
        <rFont val="Arial"/>
        <family val="2"/>
      </rPr>
      <t>Melaenornis mariquensis</t>
    </r>
    <r>
      <rPr>
        <sz val="9"/>
        <color indexed="8"/>
        <rFont val="Arial"/>
        <family val="2"/>
      </rPr>
      <t xml:space="preserve"> nest in </t>
    </r>
    <r>
      <rPr>
        <i/>
        <sz val="9"/>
        <color indexed="8"/>
        <rFont val="Arial"/>
        <family val="2"/>
      </rPr>
      <t>Acacia mellifera</t>
    </r>
    <r>
      <rPr>
        <sz val="9"/>
        <color indexed="8"/>
        <rFont val="Arial"/>
        <family val="2"/>
      </rPr>
      <t xml:space="preserve"> shrub. How important are hook thorned </t>
    </r>
    <r>
      <rPr>
        <i/>
        <sz val="9"/>
        <color indexed="8"/>
        <rFont val="Arial"/>
        <family val="2"/>
      </rPr>
      <t>Acacias</t>
    </r>
    <r>
      <rPr>
        <sz val="9"/>
        <color indexed="8"/>
        <rFont val="Arial"/>
        <family val="2"/>
      </rPr>
      <t xml:space="preserve"> in affording protection to nests and chicks?  </t>
    </r>
    <r>
      <rPr>
        <i/>
        <sz val="9"/>
        <color indexed="8"/>
        <rFont val="Arial"/>
        <family val="2"/>
      </rPr>
      <t xml:space="preserve">Lanioturdus </t>
    </r>
    <r>
      <rPr>
        <sz val="9"/>
        <color indexed="8"/>
        <rFont val="Arial"/>
        <family val="2"/>
      </rPr>
      <t>37(3+4): 11-13.</t>
    </r>
  </si>
  <si>
    <r>
      <t xml:space="preserve">Joubert E 1985. Redheaded Weaver nesting in the Etosha National Park. </t>
    </r>
    <r>
      <rPr>
        <i/>
        <sz val="9"/>
        <color indexed="8"/>
        <rFont val="Arial"/>
        <family val="2"/>
      </rPr>
      <t>Madoqua</t>
    </r>
    <r>
      <rPr>
        <sz val="9"/>
        <color indexed="8"/>
        <rFont val="Arial"/>
        <family val="2"/>
      </rPr>
      <t xml:space="preserve"> 14(3): 315-316.</t>
    </r>
  </si>
  <si>
    <r>
      <t xml:space="preserve">Kemp AC 1971. Observations on birds of the Eastern Caprivi Strip. </t>
    </r>
    <r>
      <rPr>
        <i/>
        <sz val="9"/>
        <color indexed="8"/>
        <rFont val="Arial"/>
        <family val="2"/>
      </rPr>
      <t>Bulletin of the Transvaal Museum</t>
    </r>
    <r>
      <rPr>
        <sz val="9"/>
        <color indexed="8"/>
        <rFont val="Arial"/>
        <family val="2"/>
      </rPr>
      <t xml:space="preserve"> July: 6-8.</t>
    </r>
  </si>
  <si>
    <r>
      <t xml:space="preserve">Kemp AC &amp; Kemp MI 1972. A study of the biology of Monteiro’s Hornbill. </t>
    </r>
    <r>
      <rPr>
        <i/>
        <sz val="9"/>
        <color indexed="8"/>
        <rFont val="Arial"/>
        <family val="2"/>
      </rPr>
      <t xml:space="preserve">Annals Of the Transvaal Museum </t>
    </r>
    <r>
      <rPr>
        <sz val="9"/>
        <color indexed="8"/>
        <rFont val="Arial"/>
        <family val="2"/>
      </rPr>
      <t>27(13): 255-268.</t>
    </r>
  </si>
  <si>
    <r>
      <t xml:space="preserve">Kemp AC &amp; Kemp MI 1972. The birds of Valencia ranch, South West Africa. </t>
    </r>
    <r>
      <rPr>
        <i/>
        <sz val="9"/>
        <color rgb="FF000000"/>
        <rFont val="Arial"/>
        <family val="2"/>
      </rPr>
      <t>South African Avifauna Series</t>
    </r>
    <r>
      <rPr>
        <sz val="9"/>
        <color rgb="FF000000"/>
        <rFont val="Arial"/>
        <family val="2"/>
      </rPr>
      <t xml:space="preserve"> 82:1-15.</t>
    </r>
  </si>
  <si>
    <r>
      <t xml:space="preserve">Kemp AC, Kemp MI, Jensen RAC &amp; Clinning CF 1972. Records of brood parasitism from central South West Africa. </t>
    </r>
    <r>
      <rPr>
        <i/>
        <sz val="9"/>
        <color indexed="8"/>
        <rFont val="Arial"/>
        <family val="2"/>
      </rPr>
      <t>Ostrich</t>
    </r>
    <r>
      <rPr>
        <sz val="9"/>
        <color indexed="8"/>
        <rFont val="Arial"/>
        <family val="2"/>
      </rPr>
      <t xml:space="preserve"> 43(3): 145-148.</t>
    </r>
  </si>
  <si>
    <r>
      <t xml:space="preserve">Kemper J 2008. Newsflash. </t>
    </r>
    <r>
      <rPr>
        <i/>
        <sz val="9"/>
        <color indexed="8"/>
        <rFont val="Arial"/>
        <family val="2"/>
      </rPr>
      <t>Namibia Coastal / Marine Bird News</t>
    </r>
    <r>
      <rPr>
        <sz val="9"/>
        <color indexed="8"/>
        <rFont val="Arial"/>
        <family val="2"/>
      </rPr>
      <t xml:space="preserve"> 2 (June): 2.</t>
    </r>
  </si>
  <si>
    <r>
      <t xml:space="preserve">Kinahan J 1972. Report of vulture ringing – Waterberg 8-10/07/72. </t>
    </r>
    <r>
      <rPr>
        <i/>
        <sz val="9"/>
        <color indexed="8"/>
        <rFont val="Arial"/>
        <family val="2"/>
      </rPr>
      <t>Mitt. Orn. Arbeitsg. SW-Afr. Sci. Soc</t>
    </r>
    <r>
      <rPr>
        <sz val="9"/>
        <color indexed="8"/>
        <rFont val="Arial"/>
        <family val="2"/>
      </rPr>
      <t>. 8(8): 7-8.</t>
    </r>
  </si>
  <si>
    <r>
      <t xml:space="preserve">Kinahan J 1974. Observations on the breeding of the African Hawk Eagle. </t>
    </r>
    <r>
      <rPr>
        <i/>
        <sz val="9"/>
        <color indexed="8"/>
        <rFont val="Arial"/>
        <family val="2"/>
      </rPr>
      <t>Mitt. Orn. Arbeitsg. SW-Afr. Sci. Soc</t>
    </r>
    <r>
      <rPr>
        <sz val="9"/>
        <color indexed="8"/>
        <rFont val="Arial"/>
        <family val="2"/>
      </rPr>
      <t>. 10(7): 3-4.</t>
    </r>
  </si>
  <si>
    <r>
      <t xml:space="preserve">Kinahan J 1974. Breeding of the Black Eagle on Farm Aris, Windhoek district. </t>
    </r>
    <r>
      <rPr>
        <i/>
        <sz val="9"/>
        <color indexed="8"/>
        <rFont val="Arial"/>
        <family val="2"/>
      </rPr>
      <t>Mitt. Orn. Arbeitsg. SW-Afr. Sci. Soc</t>
    </r>
    <r>
      <rPr>
        <sz val="9"/>
        <color indexed="8"/>
        <rFont val="Arial"/>
        <family val="2"/>
      </rPr>
      <t>. 10(8): 1-4.</t>
    </r>
  </si>
  <si>
    <r>
      <t xml:space="preserve">Kinahan J 1990. The impenetrable shield: HMS </t>
    </r>
    <r>
      <rPr>
        <i/>
        <sz val="9"/>
        <color rgb="FF231F20"/>
        <rFont val="Arial"/>
        <family val="2"/>
      </rPr>
      <t>Nautilus</t>
    </r>
    <r>
      <rPr>
        <sz val="9"/>
        <color rgb="FF231F20"/>
        <rFont val="Arial"/>
        <family val="2"/>
      </rPr>
      <t xml:space="preserve"> and the Namib coast in the late eighteenth century. </t>
    </r>
    <r>
      <rPr>
        <i/>
        <sz val="9"/>
        <color rgb="FF231F20"/>
        <rFont val="Arial"/>
        <family val="2"/>
      </rPr>
      <t>Cimbebasia</t>
    </r>
    <r>
      <rPr>
        <sz val="9"/>
        <color rgb="FF231F20"/>
        <rFont val="Arial"/>
        <family val="2"/>
      </rPr>
      <t xml:space="preserve"> 12: 23-61.</t>
    </r>
  </si>
  <si>
    <r>
      <t xml:space="preserve">Kinahan J 1992. </t>
    </r>
    <r>
      <rPr>
        <i/>
        <sz val="9"/>
        <color rgb="FF231F20"/>
        <rFont val="Arial"/>
        <family val="2"/>
      </rPr>
      <t>By command of their Lordships. The exploration of the Namibian coast by the Royal Navy, 1795-1895</t>
    </r>
    <r>
      <rPr>
        <sz val="9"/>
        <color rgb="FF231F20"/>
        <rFont val="Arial"/>
        <family val="2"/>
      </rPr>
      <t>. Namibian Archaeological Trust, Windhoek, Namibia.</t>
    </r>
  </si>
  <si>
    <r>
      <t>Klaassen M, Brenninkmeijer A, Boix-Hinzen C &amp; Mendelsohn J 2003. Fathers with highly demanding partners and offspring in a semidesert environment: energetic aspects of the breeding system of Monteiro’s Hornbills (</t>
    </r>
    <r>
      <rPr>
        <i/>
        <sz val="9"/>
        <color rgb="FF231F20"/>
        <rFont val="Arial"/>
        <family val="2"/>
      </rPr>
      <t>Tockus monteiri</t>
    </r>
    <r>
      <rPr>
        <sz val="9"/>
        <color rgb="FF231F20"/>
        <rFont val="Arial"/>
        <family val="2"/>
      </rPr>
      <t xml:space="preserve">) in Namibia. </t>
    </r>
    <r>
      <rPr>
        <i/>
        <sz val="9"/>
        <color rgb="FF231F20"/>
        <rFont val="Arial"/>
        <family val="2"/>
      </rPr>
      <t xml:space="preserve">The Auk </t>
    </r>
    <r>
      <rPr>
        <sz val="9"/>
        <color rgb="FF231F20"/>
        <rFont val="Arial"/>
        <family val="2"/>
      </rPr>
      <t>120(3): 866–873.</t>
    </r>
  </si>
  <si>
    <r>
      <t xml:space="preserve">Koen JH 1988. Birds of the Eastern Caprivi. </t>
    </r>
    <r>
      <rPr>
        <i/>
        <sz val="9"/>
        <color indexed="8"/>
        <rFont val="Arial"/>
        <family val="2"/>
      </rPr>
      <t>Southern Birds</t>
    </r>
    <r>
      <rPr>
        <sz val="9"/>
        <color indexed="8"/>
        <rFont val="Arial"/>
        <family val="2"/>
      </rPr>
      <t xml:space="preserve"> 15.</t>
    </r>
  </si>
  <si>
    <r>
      <t xml:space="preserve">Kolberg HF 1968. Reiher-Beringung. </t>
    </r>
    <r>
      <rPr>
        <i/>
        <sz val="9"/>
        <color indexed="8"/>
        <rFont val="Arial"/>
        <family val="2"/>
      </rPr>
      <t>Mitt. Orn. Arbeitsg. SW-Afr. Sci. Soc</t>
    </r>
    <r>
      <rPr>
        <sz val="9"/>
        <color indexed="8"/>
        <rFont val="Arial"/>
        <family val="2"/>
      </rPr>
      <t>. 4(8/9): 2-3.</t>
    </r>
  </si>
  <si>
    <r>
      <t xml:space="preserve">Kolberg H 2009. Narrative of a journey into the hinterland of Etosha in search of the elusive Blue Crane. </t>
    </r>
    <r>
      <rPr>
        <i/>
        <sz val="9"/>
        <color indexed="8"/>
        <rFont val="Arial"/>
        <family val="2"/>
      </rPr>
      <t>Lanioturdus</t>
    </r>
    <r>
      <rPr>
        <sz val="9"/>
        <color indexed="8"/>
        <rFont val="Arial"/>
        <family val="2"/>
      </rPr>
      <t xml:space="preserve"> 42(3) 5-7.</t>
    </r>
  </si>
  <si>
    <r>
      <t xml:space="preserve">Kolberg H 2014. Second Record of two Lappet-faced Vulture chicks reared in one nest in Namibia. </t>
    </r>
    <r>
      <rPr>
        <i/>
        <sz val="9"/>
        <color rgb="FF000000"/>
        <rFont val="Arial"/>
        <family val="2"/>
      </rPr>
      <t>Lanioturdus</t>
    </r>
    <r>
      <rPr>
        <sz val="9"/>
        <color rgb="FF000000"/>
        <rFont val="Arial"/>
        <family val="2"/>
      </rPr>
      <t xml:space="preserve"> 47(4): 20-21. </t>
    </r>
  </si>
  <si>
    <r>
      <t xml:space="preserve">Komen J &amp; Buys PJ 1990. The timing of moult and breeding of the Chestnut Weaver </t>
    </r>
    <r>
      <rPr>
        <i/>
        <sz val="9"/>
        <color indexed="8"/>
        <rFont val="Arial"/>
        <family val="2"/>
      </rPr>
      <t>Ploceus</t>
    </r>
    <r>
      <rPr>
        <sz val="9"/>
        <color indexed="8"/>
        <rFont val="Arial"/>
        <family val="2"/>
      </rPr>
      <t xml:space="preserve"> </t>
    </r>
    <r>
      <rPr>
        <i/>
        <sz val="9"/>
        <color indexed="8"/>
        <rFont val="Arial"/>
        <family val="2"/>
      </rPr>
      <t>rubiginosus</t>
    </r>
    <r>
      <rPr>
        <sz val="9"/>
        <color indexed="8"/>
        <rFont val="Arial"/>
        <family val="2"/>
      </rPr>
      <t xml:space="preserve"> in Namibia. </t>
    </r>
    <r>
      <rPr>
        <i/>
        <sz val="9"/>
        <color indexed="8"/>
        <rFont val="Arial"/>
        <family val="2"/>
      </rPr>
      <t>Cimbebasia</t>
    </r>
    <r>
      <rPr>
        <sz val="9"/>
        <color indexed="8"/>
        <rFont val="Arial"/>
        <family val="2"/>
      </rPr>
      <t xml:space="preserve"> 12: 63-67.</t>
    </r>
  </si>
  <si>
    <r>
      <t xml:space="preserve">Komen J, Williams AJ &amp; Meyer EJ 1986. Hartlaub’s Gulls and Swift Terns in Luderitz: a conservation problem. </t>
    </r>
    <r>
      <rPr>
        <i/>
        <sz val="9"/>
        <color indexed="8"/>
        <rFont val="Arial"/>
        <family val="2"/>
      </rPr>
      <t>Lanioturdus</t>
    </r>
    <r>
      <rPr>
        <sz val="9"/>
        <color indexed="8"/>
        <rFont val="Arial"/>
        <family val="2"/>
      </rPr>
      <t xml:space="preserve"> 22(1): 10-12.</t>
    </r>
  </si>
  <si>
    <r>
      <t xml:space="preserve">Leppan AW 1944. Birds of the Eastern Caprivi Zipfel. </t>
    </r>
    <r>
      <rPr>
        <i/>
        <sz val="9"/>
        <color indexed="8"/>
        <rFont val="Arial"/>
        <family val="2"/>
      </rPr>
      <t>Ostrich</t>
    </r>
    <r>
      <rPr>
        <sz val="9"/>
        <color indexed="8"/>
        <rFont val="Arial"/>
        <family val="2"/>
      </rPr>
      <t>: 20-30.</t>
    </r>
  </si>
  <si>
    <r>
      <t xml:space="preserve">Lloyd P, Little RM, Crowe TM &amp; Simmons RE 2001. Rainfall and food availability as factors influencing the migration and breeding activity of Namaqua Sandgrouse </t>
    </r>
    <r>
      <rPr>
        <i/>
        <sz val="9"/>
        <color indexed="8"/>
        <rFont val="Arial"/>
        <family val="2"/>
      </rPr>
      <t>Pterocles namaqua</t>
    </r>
    <r>
      <rPr>
        <sz val="9"/>
        <color indexed="8"/>
        <rFont val="Arial"/>
        <family val="2"/>
      </rPr>
      <t xml:space="preserve">. </t>
    </r>
    <r>
      <rPr>
        <i/>
        <sz val="9"/>
        <color indexed="8"/>
        <rFont val="Arial"/>
        <family val="2"/>
      </rPr>
      <t>Ostrich</t>
    </r>
    <r>
      <rPr>
        <sz val="9"/>
        <color indexed="8"/>
        <rFont val="Arial"/>
        <family val="2"/>
      </rPr>
      <t xml:space="preserve"> 71(1&amp;2): 50-62.</t>
    </r>
  </si>
  <si>
    <r>
      <t xml:space="preserve">Logan RF 1960. The Central Namib Desert, South West Africa. Foreign Field Research Program, Office of Naval Research, Report 9. Publ. 758, </t>
    </r>
    <r>
      <rPr>
        <i/>
        <sz val="9"/>
        <color indexed="8"/>
        <rFont val="Arial"/>
        <family val="2"/>
      </rPr>
      <t>Nat. Acad. Sci., Nat. Res. Council</t>
    </r>
    <r>
      <rPr>
        <sz val="9"/>
        <color indexed="8"/>
        <rFont val="Arial"/>
        <family val="2"/>
      </rPr>
      <t>, Washington.</t>
    </r>
  </si>
  <si>
    <r>
      <t xml:space="preserve">Loutit R 1980. Bradfield’s Swift </t>
    </r>
    <r>
      <rPr>
        <i/>
        <sz val="9"/>
        <color indexed="8"/>
        <rFont val="Arial"/>
        <family val="2"/>
      </rPr>
      <t xml:space="preserve">Apus bradfieldi </t>
    </r>
    <r>
      <rPr>
        <sz val="9"/>
        <color indexed="8"/>
        <rFont val="Arial"/>
        <family val="2"/>
      </rPr>
      <t xml:space="preserve">feeding on bees. </t>
    </r>
    <r>
      <rPr>
        <i/>
        <sz val="9"/>
        <color indexed="8"/>
        <rFont val="Arial"/>
        <family val="2"/>
      </rPr>
      <t>Madoqua</t>
    </r>
    <r>
      <rPr>
        <sz val="9"/>
        <color indexed="8"/>
        <rFont val="Arial"/>
        <family val="2"/>
      </rPr>
      <t xml:space="preserve"> 12: 125.</t>
    </r>
  </si>
  <si>
    <r>
      <t xml:space="preserve">Loutit R &amp; Boyer D 1985. Mainland breeding of Jackass Penguins </t>
    </r>
    <r>
      <rPr>
        <i/>
        <sz val="9"/>
        <color indexed="8"/>
        <rFont val="Arial"/>
        <family val="2"/>
      </rPr>
      <t xml:space="preserve">Spheniscus demersus </t>
    </r>
    <r>
      <rPr>
        <sz val="9"/>
        <color indexed="8"/>
        <rFont val="Arial"/>
        <family val="2"/>
      </rPr>
      <t xml:space="preserve">in South West Africa / Namibia. </t>
    </r>
    <r>
      <rPr>
        <i/>
        <sz val="9"/>
        <color indexed="8"/>
        <rFont val="Arial"/>
        <family val="2"/>
      </rPr>
      <t>Cormorant</t>
    </r>
    <r>
      <rPr>
        <sz val="9"/>
        <color indexed="8"/>
        <rFont val="Arial"/>
        <family val="2"/>
      </rPr>
      <t xml:space="preserve"> 13: 27-30.</t>
    </r>
  </si>
  <si>
    <r>
      <t xml:space="preserve">Loutit R, Boyer D &amp; Brooke RK 1986. Cape Cormorant </t>
    </r>
    <r>
      <rPr>
        <i/>
        <sz val="9"/>
        <color indexed="8"/>
        <rFont val="Arial"/>
        <family val="2"/>
      </rPr>
      <t xml:space="preserve">Phalacrocorax capensis </t>
    </r>
    <r>
      <rPr>
        <sz val="9"/>
        <color indexed="8"/>
        <rFont val="Arial"/>
        <family val="2"/>
      </rPr>
      <t xml:space="preserve">and Jackass Penguin </t>
    </r>
    <r>
      <rPr>
        <i/>
        <sz val="9"/>
        <color indexed="8"/>
        <rFont val="Arial"/>
        <family val="2"/>
      </rPr>
      <t>Spheniscus demersus</t>
    </r>
    <r>
      <rPr>
        <sz val="9"/>
        <color indexed="8"/>
        <rFont val="Arial"/>
        <family val="2"/>
      </rPr>
      <t xml:space="preserve"> breeding on the Namibian mainland coast around Sylvia Hill. </t>
    </r>
    <r>
      <rPr>
        <i/>
        <sz val="9"/>
        <color indexed="8"/>
        <rFont val="Arial"/>
        <family val="2"/>
      </rPr>
      <t>Cormorant</t>
    </r>
    <r>
      <rPr>
        <sz val="9"/>
        <color indexed="8"/>
        <rFont val="Arial"/>
        <family val="2"/>
      </rPr>
      <t xml:space="preserve"> 13: 185-187.</t>
    </r>
  </si>
  <si>
    <r>
      <t xml:space="preserve">Ludwig DE 1983. Zur geierberingung auf farm Friesenhof, Wildernis und Donkerwater. </t>
    </r>
    <r>
      <rPr>
        <i/>
        <sz val="9"/>
        <color indexed="8"/>
        <rFont val="Arial"/>
        <family val="2"/>
      </rPr>
      <t>Mitt. Orn. Arbeitsg. SW-Afr. Sci. Soc</t>
    </r>
    <r>
      <rPr>
        <sz val="9"/>
        <color indexed="8"/>
        <rFont val="Arial"/>
        <family val="2"/>
      </rPr>
      <t>. 19(6): 1-2.</t>
    </r>
  </si>
  <si>
    <r>
      <t xml:space="preserve">Macdonald JD 1957. </t>
    </r>
    <r>
      <rPr>
        <i/>
        <sz val="9"/>
        <color indexed="8"/>
        <rFont val="Arial"/>
        <family val="2"/>
      </rPr>
      <t>Contribution to the ornithology of western South Africa</t>
    </r>
    <r>
      <rPr>
        <sz val="9"/>
        <color indexed="8"/>
        <rFont val="Arial"/>
        <family val="2"/>
      </rPr>
      <t>. British Museum (Natural History), London.</t>
    </r>
  </si>
  <si>
    <r>
      <t xml:space="preserve">Macdonald JD &amp; Hall BP 1957. Ornithological results of the Bernard Carp Transvaal Museum expedition to the Kaokoveld, 1951. </t>
    </r>
    <r>
      <rPr>
        <i/>
        <sz val="9"/>
        <color indexed="8"/>
        <rFont val="Arial"/>
        <family val="2"/>
      </rPr>
      <t>Ann. Tvl. Mus</t>
    </r>
    <r>
      <rPr>
        <sz val="9"/>
        <color indexed="8"/>
        <rFont val="Arial"/>
        <family val="2"/>
      </rPr>
      <t>. 23: 1-39.</t>
    </r>
  </si>
  <si>
    <r>
      <t xml:space="preserve">Maclean GL 1957. Nest of the Pallid Karoo Lark in the Namib Desert. </t>
    </r>
    <r>
      <rPr>
        <i/>
        <sz val="9"/>
        <color indexed="8"/>
        <rFont val="Arial"/>
        <family val="2"/>
      </rPr>
      <t>Ostrich</t>
    </r>
    <r>
      <rPr>
        <sz val="9"/>
        <color indexed="8"/>
        <rFont val="Arial"/>
        <family val="2"/>
      </rPr>
      <t xml:space="preserve"> 28: 124.</t>
    </r>
  </si>
  <si>
    <r>
      <t>Maclean GL 1958. A nest of the Rufous-necked Falcon (</t>
    </r>
    <r>
      <rPr>
        <i/>
        <sz val="9"/>
        <color indexed="8"/>
        <rFont val="Arial"/>
        <family val="2"/>
      </rPr>
      <t>Tinnunculus ruficollis</t>
    </r>
    <r>
      <rPr>
        <sz val="9"/>
        <color indexed="8"/>
        <rFont val="Arial"/>
        <family val="2"/>
      </rPr>
      <t xml:space="preserve">) in the Namib. </t>
    </r>
    <r>
      <rPr>
        <i/>
        <sz val="9"/>
        <color indexed="8"/>
        <rFont val="Arial"/>
        <family val="2"/>
      </rPr>
      <t>Ostrich</t>
    </r>
    <r>
      <rPr>
        <sz val="9"/>
        <color indexed="8"/>
        <rFont val="Arial"/>
        <family val="2"/>
      </rPr>
      <t xml:space="preserve"> 29: 88-89.</t>
    </r>
  </si>
  <si>
    <r>
      <t xml:space="preserve">Maclean GL 1960. Records from southern South West Africa. </t>
    </r>
    <r>
      <rPr>
        <i/>
        <sz val="9"/>
        <color indexed="8"/>
        <rFont val="Arial"/>
        <family val="2"/>
      </rPr>
      <t>Ostrich</t>
    </r>
    <r>
      <rPr>
        <sz val="9"/>
        <color indexed="8"/>
        <rFont val="Arial"/>
        <family val="2"/>
      </rPr>
      <t xml:space="preserve"> 31: 49-63.</t>
    </r>
  </si>
  <si>
    <r>
      <t xml:space="preserve">Maclean GL 1965. Further ornithological records from southern South West Africa. </t>
    </r>
    <r>
      <rPr>
        <i/>
        <sz val="9"/>
        <color indexed="8"/>
        <rFont val="Arial"/>
        <family val="2"/>
      </rPr>
      <t>Ostrich</t>
    </r>
    <r>
      <rPr>
        <sz val="9"/>
        <color indexed="8"/>
        <rFont val="Arial"/>
        <family val="2"/>
      </rPr>
      <t xml:space="preserve"> 36: 9-11.</t>
    </r>
  </si>
  <si>
    <r>
      <t xml:space="preserve">Maclean GL 1971. The breeding season of birds in the south-western Kalahari. </t>
    </r>
    <r>
      <rPr>
        <i/>
        <sz val="9"/>
        <color indexed="8"/>
        <rFont val="Arial"/>
        <family val="2"/>
      </rPr>
      <t>Ostrich Supp</t>
    </r>
    <r>
      <rPr>
        <sz val="9"/>
        <color indexed="8"/>
        <rFont val="Arial"/>
        <family val="2"/>
      </rPr>
      <t>. 8: 179-192.</t>
    </r>
  </si>
  <si>
    <r>
      <t xml:space="preserve">Maclean GL 1972. Clutch size and evolution in the Charadrii. </t>
    </r>
    <r>
      <rPr>
        <i/>
        <sz val="9"/>
        <color indexed="8"/>
        <rFont val="Arial"/>
        <family val="2"/>
      </rPr>
      <t>Auk</t>
    </r>
    <r>
      <rPr>
        <sz val="9"/>
        <color indexed="8"/>
        <rFont val="Arial"/>
        <family val="2"/>
      </rPr>
      <t xml:space="preserve"> 89: 299-324.</t>
    </r>
  </si>
  <si>
    <r>
      <t xml:space="preserve">Maclean GL 1973. The Sociable Weaver, Part 3. Breeding biology and moult. </t>
    </r>
    <r>
      <rPr>
        <i/>
        <sz val="9"/>
        <color indexed="8"/>
        <rFont val="Arial"/>
        <family val="2"/>
      </rPr>
      <t>Ostrich</t>
    </r>
    <r>
      <rPr>
        <sz val="9"/>
        <color indexed="8"/>
        <rFont val="Arial"/>
        <family val="2"/>
      </rPr>
      <t xml:space="preserve"> 44: 219-240,</t>
    </r>
  </si>
  <si>
    <r>
      <t xml:space="preserve">Maclean GL 1974. Arid-zone adaptation in southern African birds. </t>
    </r>
    <r>
      <rPr>
        <i/>
        <sz val="9"/>
        <color indexed="8"/>
        <rFont val="Arial"/>
        <family val="2"/>
      </rPr>
      <t>Cimbebasia</t>
    </r>
    <r>
      <rPr>
        <sz val="9"/>
        <color indexed="8"/>
        <rFont val="Arial"/>
        <family val="2"/>
      </rPr>
      <t xml:space="preserve"> 2(15): 163-175.</t>
    </r>
  </si>
  <si>
    <r>
      <t xml:space="preserve">Maclean GL 1996. </t>
    </r>
    <r>
      <rPr>
        <i/>
        <sz val="9"/>
        <color indexed="8"/>
        <rFont val="Arial"/>
        <family val="2"/>
      </rPr>
      <t>The ecophysiology of desert birds</t>
    </r>
    <r>
      <rPr>
        <sz val="9"/>
        <color indexed="8"/>
        <rFont val="Arial"/>
        <family val="2"/>
      </rPr>
      <t>. Springer-Verlag, Berlin.</t>
    </r>
  </si>
  <si>
    <r>
      <t xml:space="preserve">Manry DE 1978. Some seabird observations from the Orange River estuary, South Africa / South West Africa. </t>
    </r>
    <r>
      <rPr>
        <i/>
        <sz val="9"/>
        <color indexed="8"/>
        <rFont val="Arial"/>
        <family val="2"/>
      </rPr>
      <t>Cormorant</t>
    </r>
    <r>
      <rPr>
        <sz val="9"/>
        <color indexed="8"/>
        <rFont val="Arial"/>
        <family val="2"/>
      </rPr>
      <t xml:space="preserve"> 5: 17-18.</t>
    </r>
  </si>
  <si>
    <r>
      <t xml:space="preserve">Matengu L, Goldbeck U, von Kaschke O &amp; Brown C in press. First photographic record of the Hadeda Ibis breeding in Namibia. </t>
    </r>
    <r>
      <rPr>
        <i/>
        <sz val="9"/>
        <color indexed="8"/>
        <rFont val="Arial"/>
        <family val="2"/>
      </rPr>
      <t>Lanioturdus</t>
    </r>
  </si>
  <si>
    <r>
      <t xml:space="preserve">Mendelsohn J 1990. Yellowbilled Hornbill feeds Grey Hornbill nestlings. </t>
    </r>
    <r>
      <rPr>
        <i/>
        <sz val="9"/>
        <color indexed="8"/>
        <rFont val="Arial"/>
        <family val="2"/>
      </rPr>
      <t xml:space="preserve">Lanioturdus </t>
    </r>
    <r>
      <rPr>
        <sz val="9"/>
        <color indexed="8"/>
        <rFont val="Arial"/>
        <family val="2"/>
      </rPr>
      <t>25 (1/2): 54-55.</t>
    </r>
  </si>
  <si>
    <r>
      <t xml:space="preserve">Meyer EJ 1986. Successful release of a fledgeling Mountain Chat. </t>
    </r>
    <r>
      <rPr>
        <i/>
        <sz val="9"/>
        <color indexed="8"/>
        <rFont val="Arial"/>
        <family val="2"/>
      </rPr>
      <t>Lanioturdus</t>
    </r>
    <r>
      <rPr>
        <sz val="9"/>
        <color indexed="8"/>
        <rFont val="Arial"/>
        <family val="2"/>
      </rPr>
      <t xml:space="preserve"> 22(3): 55.</t>
    </r>
  </si>
  <si>
    <r>
      <t xml:space="preserve">Meyer EJ 1986. Grey Lourie. </t>
    </r>
    <r>
      <rPr>
        <i/>
        <sz val="9"/>
        <color indexed="8"/>
        <rFont val="Arial"/>
        <family val="2"/>
      </rPr>
      <t>Lanioturdus</t>
    </r>
    <r>
      <rPr>
        <sz val="9"/>
        <color indexed="8"/>
        <rFont val="Arial"/>
        <family val="2"/>
      </rPr>
      <t xml:space="preserve"> 22(3): 60.</t>
    </r>
  </si>
  <si>
    <r>
      <t xml:space="preserve">Mills SL &amp; Boix-Hinzen C 2000. Determinants of the timing of female nest departure in Monteiro’s Hornbill </t>
    </r>
    <r>
      <rPr>
        <i/>
        <sz val="9"/>
        <color indexed="8"/>
        <rFont val="Arial"/>
        <family val="2"/>
      </rPr>
      <t>Tockus monteiri</t>
    </r>
    <r>
      <rPr>
        <sz val="9"/>
        <color indexed="8"/>
        <rFont val="Arial"/>
        <family val="2"/>
      </rPr>
      <t>. BSc Hons thesis, University of Cape Town.</t>
    </r>
  </si>
  <si>
    <r>
      <t xml:space="preserve">Moreau RE 1950. The breeding season of African birds – 1. Land birds. </t>
    </r>
    <r>
      <rPr>
        <i/>
        <sz val="9"/>
        <color indexed="8"/>
        <rFont val="Arial"/>
        <family val="2"/>
      </rPr>
      <t xml:space="preserve">Ibis </t>
    </r>
    <r>
      <rPr>
        <sz val="9"/>
        <color indexed="8"/>
        <rFont val="Arial"/>
        <family val="2"/>
      </rPr>
      <t>92: 223-267.</t>
    </r>
  </si>
  <si>
    <r>
      <t xml:space="preserve">Moreau RE 1950. The breeding season of African birds – 2. Sea birds. </t>
    </r>
    <r>
      <rPr>
        <i/>
        <sz val="9"/>
        <color indexed="8"/>
        <rFont val="Arial"/>
        <family val="2"/>
      </rPr>
      <t xml:space="preserve">Ibis </t>
    </r>
    <r>
      <rPr>
        <sz val="9"/>
        <color indexed="8"/>
        <rFont val="Arial"/>
        <family val="2"/>
      </rPr>
      <t>92:  419-433.</t>
    </r>
  </si>
  <si>
    <r>
      <t xml:space="preserve">Niethammer G 1969. Am Neste der Namiblerche Ammomanes grayi. </t>
    </r>
    <r>
      <rPr>
        <i/>
        <sz val="9"/>
        <color indexed="8"/>
        <rFont val="Arial"/>
        <family val="2"/>
      </rPr>
      <t>J. Orn</t>
    </r>
    <r>
      <rPr>
        <sz val="9"/>
        <color indexed="8"/>
        <rFont val="Arial"/>
        <family val="2"/>
      </rPr>
      <t>. 110: 503-504.</t>
    </r>
  </si>
  <si>
    <r>
      <t xml:space="preserve">Niethammer G &amp; Wolters HE 1966. Kritische Bemerkungen über einige südafrikanische Vögel im Museum A. Koenig, Bonn. </t>
    </r>
    <r>
      <rPr>
        <i/>
        <sz val="9"/>
        <color indexed="8"/>
        <rFont val="Arial"/>
        <family val="2"/>
      </rPr>
      <t>Bonner Zool. Beitr</t>
    </r>
    <r>
      <rPr>
        <sz val="9"/>
        <color indexed="8"/>
        <rFont val="Arial"/>
        <family val="2"/>
      </rPr>
      <t>. 17: 157-185.</t>
    </r>
  </si>
  <si>
    <r>
      <t xml:space="preserve">Noller R 1975. Pririt Flycatcher fanning young. </t>
    </r>
    <r>
      <rPr>
        <i/>
        <sz val="9"/>
        <color indexed="8"/>
        <rFont val="Arial"/>
        <family val="2"/>
      </rPr>
      <t>Bokmakierie</t>
    </r>
    <r>
      <rPr>
        <sz val="9"/>
        <color indexed="8"/>
        <rFont val="Arial"/>
        <family val="2"/>
      </rPr>
      <t xml:space="preserve"> 27: 16.</t>
    </r>
  </si>
  <si>
    <r>
      <t xml:space="preserve">Noller R &amp; Jensen RAC 1976. Postscript Peter’s parasitized Prinia. </t>
    </r>
    <r>
      <rPr>
        <i/>
        <sz val="9"/>
        <color indexed="8"/>
        <rFont val="Arial"/>
        <family val="2"/>
      </rPr>
      <t>Bokmakierie</t>
    </r>
    <r>
      <rPr>
        <sz val="9"/>
        <color indexed="8"/>
        <rFont val="Arial"/>
        <family val="2"/>
      </rPr>
      <t xml:space="preserve"> 29: 99-100.</t>
    </r>
  </si>
  <si>
    <r>
      <t xml:space="preserve">Oschadleus HD &amp; Franke U 2006. Roadside colony densities of three weaver species near Windhoek, Namibia. </t>
    </r>
    <r>
      <rPr>
        <i/>
        <sz val="9"/>
        <color indexed="8"/>
        <rFont val="Arial"/>
        <family val="2"/>
      </rPr>
      <t xml:space="preserve">Lanioturdus </t>
    </r>
    <r>
      <rPr>
        <sz val="9"/>
        <color indexed="8"/>
        <rFont val="Arial"/>
        <family val="2"/>
      </rPr>
      <t>39(1): 9-15.</t>
    </r>
  </si>
  <si>
    <r>
      <t xml:space="preserve">Osborne TO 1998. Suspended breeding: effects of the current drought in Etosha. </t>
    </r>
    <r>
      <rPr>
        <i/>
        <sz val="9"/>
        <color indexed="8"/>
        <rFont val="Arial"/>
        <family val="2"/>
      </rPr>
      <t>Lanioturdus</t>
    </r>
    <r>
      <rPr>
        <sz val="9"/>
        <color indexed="8"/>
        <rFont val="Arial"/>
        <family val="2"/>
      </rPr>
      <t xml:space="preserve"> 31(1): 17-19.</t>
    </r>
  </si>
  <si>
    <r>
      <t xml:space="preserve">Osborne TO 2001. Hartlaub’s Francolin breeding in Namibia. </t>
    </r>
    <r>
      <rPr>
        <i/>
        <sz val="9"/>
        <color indexed="8"/>
        <rFont val="Arial"/>
        <family val="2"/>
      </rPr>
      <t xml:space="preserve">Lanioturdus </t>
    </r>
    <r>
      <rPr>
        <sz val="9"/>
        <color indexed="8"/>
        <rFont val="Arial"/>
        <family val="2"/>
      </rPr>
      <t>34(1): 16-18.</t>
    </r>
  </si>
  <si>
    <r>
      <t xml:space="preserve">Osborne TO 2001. Carp’s Black Tit nesting behaviour. </t>
    </r>
    <r>
      <rPr>
        <i/>
        <sz val="9"/>
        <color indexed="8"/>
        <rFont val="Arial"/>
        <family val="2"/>
      </rPr>
      <t>Lanioturdus</t>
    </r>
    <r>
      <rPr>
        <sz val="9"/>
        <color indexed="8"/>
        <rFont val="Arial"/>
        <family val="2"/>
      </rPr>
      <t xml:space="preserve"> 34(2): 23-26.</t>
    </r>
  </si>
  <si>
    <r>
      <t xml:space="preserve">Osborne TO 2002. Hartlaub’s Francolin Egoli style. </t>
    </r>
    <r>
      <rPr>
        <i/>
        <sz val="9"/>
        <color indexed="8"/>
        <rFont val="Arial"/>
        <family val="2"/>
      </rPr>
      <t>Lanioturdus</t>
    </r>
    <r>
      <rPr>
        <sz val="9"/>
        <color indexed="8"/>
        <rFont val="Arial"/>
        <family val="2"/>
      </rPr>
      <t xml:space="preserve"> 35(2): 19-21.</t>
    </r>
  </si>
  <si>
    <r>
      <t xml:space="preserve">Osborne TO 2002. Bird club weekend Windpoort farm. </t>
    </r>
    <r>
      <rPr>
        <i/>
        <sz val="9"/>
        <color indexed="8"/>
        <rFont val="Arial"/>
        <family val="2"/>
      </rPr>
      <t xml:space="preserve">Lanioturdus </t>
    </r>
    <r>
      <rPr>
        <sz val="9"/>
        <color indexed="8"/>
        <rFont val="Arial"/>
        <family val="2"/>
      </rPr>
      <t>35(3): 25.</t>
    </r>
  </si>
  <si>
    <r>
      <t xml:space="preserve">Osborne T &amp; L 1999. NamibRand game ranch trip report. </t>
    </r>
    <r>
      <rPr>
        <i/>
        <sz val="9"/>
        <color indexed="8"/>
        <rFont val="Arial"/>
        <family val="2"/>
      </rPr>
      <t>Lanioturdus</t>
    </r>
    <r>
      <rPr>
        <sz val="9"/>
        <color indexed="8"/>
        <rFont val="Arial"/>
        <family val="2"/>
      </rPr>
      <t xml:space="preserve"> 32(2, 3 &amp; 4): 28-29.</t>
    </r>
  </si>
  <si>
    <r>
      <t xml:space="preserve">Paterson J 2004. New breeding record for Greyheaded Gulls </t>
    </r>
    <r>
      <rPr>
        <i/>
        <sz val="9"/>
        <color indexed="8"/>
        <rFont val="Arial"/>
        <family val="2"/>
      </rPr>
      <t>Larus cirrocepalus</t>
    </r>
    <r>
      <rPr>
        <sz val="9"/>
        <color indexed="8"/>
        <rFont val="Arial"/>
        <family val="2"/>
      </rPr>
      <t xml:space="preserve"> at Kunene River Mouth, Namibia. </t>
    </r>
    <r>
      <rPr>
        <i/>
        <sz val="9"/>
        <color indexed="8"/>
        <rFont val="Arial"/>
        <family val="2"/>
      </rPr>
      <t>Lanioturdus</t>
    </r>
    <r>
      <rPr>
        <sz val="9"/>
        <color indexed="8"/>
        <rFont val="Arial"/>
        <family val="2"/>
      </rPr>
      <t xml:space="preserve"> 34(3+4): 18-19.</t>
    </r>
  </si>
  <si>
    <r>
      <t xml:space="preserve">Paxton M 2008. Souza’s Shrike – first confirmed breeding record in southern Africa. </t>
    </r>
    <r>
      <rPr>
        <i/>
        <sz val="9"/>
        <color indexed="8"/>
        <rFont val="Arial"/>
        <family val="2"/>
      </rPr>
      <t>African Birds &amp; Birding</t>
    </r>
    <r>
      <rPr>
        <sz val="9"/>
        <color indexed="8"/>
        <rFont val="Arial"/>
        <family val="2"/>
      </rPr>
      <t xml:space="preserve"> 13(2): 16-17.</t>
    </r>
  </si>
  <si>
    <r>
      <t xml:space="preserve">Paxton M 2008. Some raptor news from Shamvura Camp and Kavango region for the year 2007. </t>
    </r>
    <r>
      <rPr>
        <i/>
        <sz val="9"/>
        <color indexed="8"/>
        <rFont val="Arial"/>
        <family val="2"/>
      </rPr>
      <t>Raptors Namibia Newsletter</t>
    </r>
    <r>
      <rPr>
        <sz val="9"/>
        <color indexed="8"/>
        <rFont val="Arial"/>
        <family val="2"/>
      </rPr>
      <t xml:space="preserve"> No. 1, January 2008: 1-2. (http://www.nnf.org.na/RAPTORS/raptors_pges/news.htm)</t>
    </r>
  </si>
  <si>
    <r>
      <t xml:space="preserve">Paxton M 2010. Some interesting observations – Shamvura Camp and Kavango region. </t>
    </r>
    <r>
      <rPr>
        <i/>
        <sz val="9"/>
        <color indexed="8"/>
        <rFont val="Arial"/>
        <family val="2"/>
      </rPr>
      <t>Lanioturdus</t>
    </r>
    <r>
      <rPr>
        <sz val="9"/>
        <color indexed="8"/>
        <rFont val="Arial"/>
        <family val="2"/>
      </rPr>
      <t xml:space="preserve"> 43(3): 2-7.</t>
    </r>
  </si>
  <si>
    <r>
      <t xml:space="preserve">Paxton  M  2014. Sharp-tailed Starling nesting in Namibia. </t>
    </r>
    <r>
      <rPr>
        <i/>
        <sz val="9"/>
        <color rgb="FF000000"/>
        <rFont val="Arial"/>
        <family val="2"/>
      </rPr>
      <t>Lanioturdus</t>
    </r>
    <r>
      <rPr>
        <sz val="9"/>
        <color rgb="FF000000"/>
        <rFont val="Arial"/>
        <family val="2"/>
      </rPr>
      <t xml:space="preserve"> 47(2): 12-14.</t>
    </r>
  </si>
  <si>
    <r>
      <t xml:space="preserve">Paxton M &amp; Brown CJ 1987. Rednecked Falcons nesting in palm trees in Namibia. </t>
    </r>
    <r>
      <rPr>
        <i/>
        <sz val="9"/>
        <color indexed="8"/>
        <rFont val="Arial"/>
        <family val="2"/>
      </rPr>
      <t>Gabar</t>
    </r>
    <r>
      <rPr>
        <sz val="9"/>
        <color indexed="8"/>
        <rFont val="Arial"/>
        <family val="2"/>
      </rPr>
      <t xml:space="preserve"> 2: 12-13.</t>
    </r>
  </si>
  <si>
    <r>
      <t xml:space="preserve">Paxton M &amp; Cooper T. 1986. Wattled Starlings breeding at Rietfontein, Etosha. </t>
    </r>
    <r>
      <rPr>
        <i/>
        <sz val="9"/>
        <color indexed="8"/>
        <rFont val="Arial"/>
        <family val="2"/>
      </rPr>
      <t>Lanioturdus</t>
    </r>
    <r>
      <rPr>
        <sz val="9"/>
        <color indexed="8"/>
        <rFont val="Arial"/>
        <family val="2"/>
      </rPr>
      <t xml:space="preserve"> 22(2): 37-40.</t>
    </r>
  </si>
  <si>
    <r>
      <t xml:space="preserve">Paxton M, Sharp K, etc 1998. A weekend excursion to the Chobe River: Salambala Conservancy area Eastern Caprivi. </t>
    </r>
    <r>
      <rPr>
        <i/>
        <sz val="9"/>
        <color indexed="8"/>
        <rFont val="Arial"/>
        <family val="2"/>
      </rPr>
      <t>Lanioturdus</t>
    </r>
    <r>
      <rPr>
        <sz val="9"/>
        <color indexed="8"/>
        <rFont val="Arial"/>
        <family val="2"/>
      </rPr>
      <t xml:space="preserve"> 31(1): 4-11.</t>
    </r>
  </si>
  <si>
    <r>
      <t xml:space="preserve">Peakall DB &amp; Keaf LF 1979. Eggshell thinning and DDE residue levels among Peregrine Falcons </t>
    </r>
    <r>
      <rPr>
        <i/>
        <sz val="9"/>
        <color indexed="8"/>
        <rFont val="Arial"/>
        <family val="2"/>
      </rPr>
      <t>Falco peregrines</t>
    </r>
    <r>
      <rPr>
        <sz val="9"/>
        <color indexed="8"/>
        <rFont val="Arial"/>
        <family val="2"/>
      </rPr>
      <t xml:space="preserve">: a global perspective. </t>
    </r>
    <r>
      <rPr>
        <i/>
        <sz val="9"/>
        <color indexed="8"/>
        <rFont val="Arial"/>
        <family val="2"/>
      </rPr>
      <t>Ibis</t>
    </r>
    <r>
      <rPr>
        <sz val="9"/>
        <color indexed="8"/>
        <rFont val="Arial"/>
        <family val="2"/>
      </rPr>
      <t xml:space="preserve"> 212: 200-204.</t>
    </r>
  </si>
  <si>
    <r>
      <t xml:space="preserve">Plowes DCH 1943. Bird-life at the Orange River Mouth. </t>
    </r>
    <r>
      <rPr>
        <i/>
        <sz val="9"/>
        <color indexed="8"/>
        <rFont val="Arial"/>
        <family val="2"/>
      </rPr>
      <t>Ostrich</t>
    </r>
    <r>
      <rPr>
        <sz val="9"/>
        <color indexed="8"/>
        <rFont val="Arial"/>
        <family val="2"/>
      </rPr>
      <t xml:space="preserve"> 14: 123-138.</t>
    </r>
  </si>
  <si>
    <r>
      <t xml:space="preserve">Plowes DCH 1946. Data on birds eggs in my collection: Part II. </t>
    </r>
    <r>
      <rPr>
        <i/>
        <sz val="9"/>
        <color indexed="8"/>
        <rFont val="Arial"/>
        <family val="2"/>
      </rPr>
      <t xml:space="preserve">Ostrich </t>
    </r>
    <r>
      <rPr>
        <sz val="9"/>
        <color indexed="8"/>
        <rFont val="Arial"/>
        <family val="2"/>
      </rPr>
      <t>17(2): 111-121.</t>
    </r>
  </si>
  <si>
    <r>
      <t xml:space="preserve">Prozesky OPM 1963. Ornithological results of the Transvaal Museum Namib expedition May 1959, and the subsequent trip to Sandwich Harbour during January 1960. </t>
    </r>
    <r>
      <rPr>
        <i/>
        <sz val="9"/>
        <color indexed="8"/>
        <rFont val="Arial"/>
        <family val="2"/>
      </rPr>
      <t>Ostrich</t>
    </r>
    <r>
      <rPr>
        <sz val="9"/>
        <color indexed="8"/>
        <rFont val="Arial"/>
        <family val="2"/>
      </rPr>
      <t xml:space="preserve"> 34: 78-91.</t>
    </r>
  </si>
  <si>
    <r>
      <t xml:space="preserve">Rand RW 1952. The birds of Hollamsbird Island, South West Africa. </t>
    </r>
    <r>
      <rPr>
        <i/>
        <sz val="9"/>
        <color indexed="8"/>
        <rFont val="Arial"/>
        <family val="2"/>
      </rPr>
      <t>Ibis</t>
    </r>
    <r>
      <rPr>
        <sz val="9"/>
        <color indexed="8"/>
        <rFont val="Arial"/>
        <family val="2"/>
      </rPr>
      <t xml:space="preserve"> 94: 452-457.</t>
    </r>
  </si>
  <si>
    <r>
      <t xml:space="preserve">Raptors Namibia Newsflash 2007. Hooded Vulture nesting in tree near Kwandu River reported by Patrick Aust. </t>
    </r>
    <r>
      <rPr>
        <i/>
        <sz val="9"/>
        <color indexed="8"/>
        <rFont val="Arial"/>
        <family val="2"/>
      </rPr>
      <t>Raptors Namibia Newsletter</t>
    </r>
    <r>
      <rPr>
        <sz val="9"/>
        <color indexed="8"/>
        <rFont val="Arial"/>
        <family val="2"/>
      </rPr>
      <t xml:space="preserve"> No. 5, May 2007: 4. (http://www.nnf.org.na/RAPTORS/raptors_pges/news.htm)</t>
    </r>
  </si>
  <si>
    <r>
      <t xml:space="preserve">Riekert BR 1986. Some observations on the breeding biology of the African Scops Owl. </t>
    </r>
    <r>
      <rPr>
        <i/>
        <sz val="9"/>
        <color indexed="8"/>
        <rFont val="Arial"/>
        <family val="2"/>
      </rPr>
      <t>Madoqua</t>
    </r>
    <r>
      <rPr>
        <sz val="9"/>
        <color indexed="8"/>
        <rFont val="Arial"/>
        <family val="2"/>
      </rPr>
      <t xml:space="preserve"> 14(4): 425-428.</t>
    </r>
  </si>
  <si>
    <r>
      <t xml:space="preserve">Riekert B 1988. Some factors affecting the productivity of three </t>
    </r>
    <r>
      <rPr>
        <i/>
        <sz val="9"/>
        <color indexed="8"/>
        <rFont val="Arial"/>
        <family val="2"/>
      </rPr>
      <t>Tockus</t>
    </r>
    <r>
      <rPr>
        <sz val="9"/>
        <color indexed="8"/>
        <rFont val="Arial"/>
        <family val="2"/>
      </rPr>
      <t xml:space="preserve"> hornbills in central Namibia. </t>
    </r>
    <r>
      <rPr>
        <i/>
        <sz val="9"/>
        <color indexed="8"/>
        <rFont val="Arial"/>
        <family val="2"/>
      </rPr>
      <t>Proc. VI Pan-Afr. Orn. Cong</t>
    </r>
    <r>
      <rPr>
        <sz val="9"/>
        <color indexed="8"/>
        <rFont val="Arial"/>
        <family val="2"/>
      </rPr>
      <t>. 163-172.</t>
    </r>
  </si>
  <si>
    <r>
      <t xml:space="preserve">Riekert B &amp; Clinning C 1985. The use of artificial nest boxes by birds in the Daan Viljoen Game Park. </t>
    </r>
    <r>
      <rPr>
        <i/>
        <sz val="9"/>
        <color indexed="8"/>
        <rFont val="Arial"/>
        <family val="2"/>
      </rPr>
      <t>Bokmakierie</t>
    </r>
    <r>
      <rPr>
        <sz val="9"/>
        <color indexed="8"/>
        <rFont val="Arial"/>
        <family val="2"/>
      </rPr>
      <t xml:space="preserve"> 37: 84-86.</t>
    </r>
  </si>
  <si>
    <r>
      <t>Robel D 1999. Damarasegler (</t>
    </r>
    <r>
      <rPr>
        <i/>
        <sz val="9"/>
        <color indexed="8"/>
        <rFont val="Arial"/>
        <family val="2"/>
      </rPr>
      <t>Apus bradfieldi</t>
    </r>
    <r>
      <rPr>
        <sz val="9"/>
        <color indexed="8"/>
        <rFont val="Arial"/>
        <family val="2"/>
      </rPr>
      <t xml:space="preserve">) in Windhoek Brutvogel in Baumen. </t>
    </r>
    <r>
      <rPr>
        <i/>
        <sz val="9"/>
        <color indexed="8"/>
        <rFont val="Arial"/>
        <family val="2"/>
      </rPr>
      <t>Lanioturdus</t>
    </r>
    <r>
      <rPr>
        <sz val="9"/>
        <color indexed="8"/>
        <rFont val="Arial"/>
        <family val="2"/>
      </rPr>
      <t xml:space="preserve"> 32(2, 3 &amp; 4): 12-14.</t>
    </r>
  </si>
  <si>
    <r>
      <t xml:space="preserve">Roberts A 1926. Description of some S. African birds’ eggs. </t>
    </r>
    <r>
      <rPr>
        <i/>
        <sz val="9"/>
        <color indexed="8"/>
        <rFont val="Arial"/>
        <family val="2"/>
      </rPr>
      <t>Annals of the Transvaal Museum</t>
    </r>
    <r>
      <rPr>
        <sz val="9"/>
        <color indexed="8"/>
        <rFont val="Arial"/>
        <family val="2"/>
      </rPr>
      <t xml:space="preserve"> XI (4): 226-244.</t>
    </r>
  </si>
  <si>
    <r>
      <t xml:space="preserve">Roberts A 1946. Nest and eggs of White-tailed Shrike. </t>
    </r>
    <r>
      <rPr>
        <i/>
        <sz val="9"/>
        <color indexed="8"/>
        <rFont val="Arial"/>
        <family val="2"/>
      </rPr>
      <t>Ostrich</t>
    </r>
    <r>
      <rPr>
        <sz val="9"/>
        <color indexed="8"/>
        <rFont val="Arial"/>
        <family val="2"/>
      </rPr>
      <t xml:space="preserve"> 17: 364-365.</t>
    </r>
  </si>
  <si>
    <r>
      <t xml:space="preserve">Roux J-P, Kemper J, Bartlett PA, Dyer BM &amp; Dundee BL 2003. African Penguins </t>
    </r>
    <r>
      <rPr>
        <i/>
        <sz val="9"/>
        <color indexed="8"/>
        <rFont val="Arial"/>
        <family val="2"/>
      </rPr>
      <t xml:space="preserve">Spheniscus demersus </t>
    </r>
    <r>
      <rPr>
        <sz val="9"/>
        <color indexed="8"/>
        <rFont val="Arial"/>
        <family val="2"/>
      </rPr>
      <t xml:space="preserve">recolonise a formerly abandoned nesting locality in Namibia. </t>
    </r>
    <r>
      <rPr>
        <i/>
        <sz val="9"/>
        <color indexed="8"/>
        <rFont val="Arial"/>
        <family val="2"/>
      </rPr>
      <t>Marine Ornithology</t>
    </r>
    <r>
      <rPr>
        <sz val="9"/>
        <color indexed="8"/>
        <rFont val="Arial"/>
        <family val="2"/>
      </rPr>
      <t xml:space="preserve"> 31: 203-205. </t>
    </r>
  </si>
  <si>
    <r>
      <t xml:space="preserve">Rowan MK 1967. A study of the colies of southern Africa. </t>
    </r>
    <r>
      <rPr>
        <i/>
        <sz val="9"/>
        <color indexed="8"/>
        <rFont val="Arial"/>
        <family val="2"/>
      </rPr>
      <t>Ostric</t>
    </r>
    <r>
      <rPr>
        <sz val="9"/>
        <color indexed="8"/>
        <rFont val="Arial"/>
        <family val="2"/>
      </rPr>
      <t>h 38: 63-115.</t>
    </r>
  </si>
  <si>
    <r>
      <t xml:space="preserve">Rowan MK, Skead CJ &amp; Winterbottom JM 1964. Notes on some Damaraland birds, chiefly around Windhoek. </t>
    </r>
    <r>
      <rPr>
        <i/>
        <sz val="9"/>
        <color indexed="8"/>
        <rFont val="Arial"/>
        <family val="2"/>
      </rPr>
      <t>Ostrich</t>
    </r>
    <r>
      <rPr>
        <sz val="9"/>
        <color indexed="8"/>
        <rFont val="Arial"/>
        <family val="2"/>
      </rPr>
      <t xml:space="preserve"> 35(3) 78-91.</t>
    </r>
  </si>
  <si>
    <r>
      <t xml:space="preserve">Ryan PG 1987. Purple chickens and other tropical delights. </t>
    </r>
    <r>
      <rPr>
        <i/>
        <sz val="9"/>
        <color indexed="8"/>
        <rFont val="Arial"/>
        <family val="2"/>
      </rPr>
      <t>Bokmakierie</t>
    </r>
    <r>
      <rPr>
        <sz val="9"/>
        <color indexed="8"/>
        <rFont val="Arial"/>
        <family val="2"/>
      </rPr>
      <t xml:space="preserve"> 39(3): 94-95.</t>
    </r>
  </si>
  <si>
    <r>
      <t xml:space="preserve">Ryan PG, Komen J &amp; Moloney CL 1996. The land birds of the Sperrebiet. </t>
    </r>
    <r>
      <rPr>
        <i/>
        <sz val="9"/>
        <color indexed="8"/>
        <rFont val="Arial"/>
        <family val="2"/>
      </rPr>
      <t>Lanioturdus</t>
    </r>
    <r>
      <rPr>
        <sz val="9"/>
        <color indexed="8"/>
        <rFont val="Arial"/>
        <family val="2"/>
      </rPr>
      <t xml:space="preserve"> 29: 8-26.</t>
    </r>
  </si>
  <si>
    <r>
      <t xml:space="preserve">Sauer EGF &amp; Rocher CJV 1966. Flamingo nests and eggs on Etosha Pan, South West Africa. </t>
    </r>
    <r>
      <rPr>
        <i/>
        <sz val="9"/>
        <color indexed="8"/>
        <rFont val="Arial"/>
        <family val="2"/>
      </rPr>
      <t>SWA Wissenschaftliche Gesellschaft</t>
    </r>
    <r>
      <rPr>
        <sz val="9"/>
        <color indexed="8"/>
        <rFont val="Arial"/>
        <family val="2"/>
      </rPr>
      <t xml:space="preserve">, </t>
    </r>
    <r>
      <rPr>
        <i/>
        <sz val="9"/>
        <color indexed="8"/>
        <rFont val="Arial"/>
        <family val="2"/>
      </rPr>
      <t>Sonderveröffentlichung</t>
    </r>
    <r>
      <rPr>
        <sz val="9"/>
        <color indexed="8"/>
        <rFont val="Arial"/>
        <family val="2"/>
      </rPr>
      <t xml:space="preserve"> No. 6.</t>
    </r>
  </si>
  <si>
    <r>
      <t xml:space="preserve">Sauer EGF &amp; Rocher CJV 1967. Flamingo nests and eggs on Etosha Pan. </t>
    </r>
    <r>
      <rPr>
        <i/>
        <sz val="9"/>
        <color indexed="8"/>
        <rFont val="Arial"/>
        <family val="2"/>
      </rPr>
      <t>Bokmakierie</t>
    </r>
    <r>
      <rPr>
        <sz val="9"/>
        <color indexed="8"/>
        <rFont val="Arial"/>
        <family val="2"/>
      </rPr>
      <t xml:space="preserve"> 19(1): 10-11.</t>
    </r>
  </si>
  <si>
    <r>
      <t xml:space="preserve">Schubert VS, Orford MPJ &amp; Cunningham P 2012. Confirmation: Village Indigobird parasitizing Red-billed Firefinch in central Namibia. </t>
    </r>
    <r>
      <rPr>
        <i/>
        <sz val="9"/>
        <color rgb="FF000000"/>
        <rFont val="Arial"/>
        <family val="2"/>
      </rPr>
      <t>Ornithological Observations</t>
    </r>
    <r>
      <rPr>
        <sz val="9"/>
        <color rgb="FF000000"/>
        <rFont val="Arial"/>
        <family val="2"/>
      </rPr>
      <t xml:space="preserve"> 3: 186-187. http://oo.adu.org.za/content.php?id=56</t>
    </r>
  </si>
  <si>
    <r>
      <t xml:space="preserve">Selman R, Perrin M &amp; Hunter M 2004. Characteristics of and competition for nest sites by the Rüppell's Parrot, </t>
    </r>
    <r>
      <rPr>
        <i/>
        <sz val="9"/>
        <color indexed="8"/>
        <rFont val="Arial"/>
        <family val="2"/>
      </rPr>
      <t>Poicephalus ruepelli</t>
    </r>
    <r>
      <rPr>
        <sz val="9"/>
        <color indexed="8"/>
        <rFont val="Arial"/>
        <family val="2"/>
      </rPr>
      <t xml:space="preserve">. </t>
    </r>
    <r>
      <rPr>
        <i/>
        <sz val="9"/>
        <color indexed="8"/>
        <rFont val="Arial"/>
        <family val="2"/>
      </rPr>
      <t>Ostrich</t>
    </r>
    <r>
      <rPr>
        <sz val="9"/>
        <color indexed="8"/>
        <rFont val="Arial"/>
        <family val="2"/>
      </rPr>
      <t xml:space="preserve"> 75(3): 89–94.</t>
    </r>
  </si>
  <si>
    <r>
      <t xml:space="preserve">Shaughnessy PD 1977. Jackass Penguins on the northern guano islands. </t>
    </r>
    <r>
      <rPr>
        <i/>
        <sz val="9"/>
        <color indexed="8"/>
        <rFont val="Arial"/>
        <family val="2"/>
      </rPr>
      <t>Cormorant</t>
    </r>
    <r>
      <rPr>
        <sz val="9"/>
        <color indexed="8"/>
        <rFont val="Arial"/>
        <family val="2"/>
      </rPr>
      <t xml:space="preserve"> 2: 18-19.</t>
    </r>
  </si>
  <si>
    <r>
      <t xml:space="preserve">Shaughnessy PD 1979. Further notes on Crowned Cormorant on the mainland of South West Africa / Namibia. </t>
    </r>
    <r>
      <rPr>
        <i/>
        <sz val="9"/>
        <color indexed="8"/>
        <rFont val="Arial"/>
        <family val="2"/>
      </rPr>
      <t>Cormorant</t>
    </r>
    <r>
      <rPr>
        <sz val="9"/>
        <color indexed="8"/>
        <rFont val="Arial"/>
        <family val="2"/>
      </rPr>
      <t xml:space="preserve"> 6: 37-38.</t>
    </r>
  </si>
  <si>
    <r>
      <t xml:space="preserve">Shaughnessy PD 1980. Notes of Ladys Rock, South West Africa. </t>
    </r>
    <r>
      <rPr>
        <i/>
        <sz val="9"/>
        <color indexed="8"/>
        <rFont val="Arial"/>
        <family val="2"/>
      </rPr>
      <t xml:space="preserve">Madoqua </t>
    </r>
    <r>
      <rPr>
        <sz val="9"/>
        <color indexed="8"/>
        <rFont val="Arial"/>
        <family val="2"/>
      </rPr>
      <t>12(1): 65-66.</t>
    </r>
  </si>
  <si>
    <r>
      <t xml:space="preserve">Shaughnessy PD &amp; Shaughnessy GL 1976. Kelp Gulls nesting at Square Point, South West Africa. </t>
    </r>
    <r>
      <rPr>
        <i/>
        <sz val="9"/>
        <color indexed="8"/>
        <rFont val="Arial"/>
        <family val="2"/>
      </rPr>
      <t>Cormorant</t>
    </r>
    <r>
      <rPr>
        <sz val="9"/>
        <color indexed="8"/>
        <rFont val="Arial"/>
        <family val="2"/>
      </rPr>
      <t xml:space="preserve"> 1: 3.</t>
    </r>
  </si>
  <si>
    <r>
      <t xml:space="preserve">Shaughnessy PD &amp; Shaughnessy GL 1978. Crowned Cormorants on the coast of South West Africa / Namibia. </t>
    </r>
    <r>
      <rPr>
        <i/>
        <sz val="9"/>
        <color indexed="8"/>
        <rFont val="Arial"/>
        <family val="2"/>
      </rPr>
      <t>Cormorant</t>
    </r>
    <r>
      <rPr>
        <sz val="9"/>
        <color indexed="8"/>
        <rFont val="Arial"/>
        <family val="2"/>
      </rPr>
      <t xml:space="preserve"> 5: 21-25.</t>
    </r>
  </si>
  <si>
    <r>
      <t xml:space="preserve">Shaughnessy PD &amp; Shaughnessy GL 1987. Birds of Wolfard van Reenen Bays, Diamond Coast SWA / Namibia. </t>
    </r>
    <r>
      <rPr>
        <i/>
        <sz val="9"/>
        <color indexed="8"/>
        <rFont val="Arial"/>
        <family val="2"/>
      </rPr>
      <t>Lanioturdus</t>
    </r>
    <r>
      <rPr>
        <sz val="9"/>
        <color indexed="8"/>
        <rFont val="Arial"/>
        <family val="2"/>
      </rPr>
      <t xml:space="preserve"> 23: 27-43.</t>
    </r>
  </si>
  <si>
    <r>
      <t xml:space="preserve">Shelton PA, Crawford RJM, Cooper J &amp; Brooke RK 1984. Distribution, population size and conservation of the Jackass Penguin Spheniscus demersus. </t>
    </r>
    <r>
      <rPr>
        <i/>
        <sz val="9"/>
        <color indexed="8"/>
        <rFont val="Arial"/>
        <family val="2"/>
      </rPr>
      <t xml:space="preserve">South African Journal of Marine Science </t>
    </r>
    <r>
      <rPr>
        <sz val="9"/>
        <color indexed="8"/>
        <rFont val="Arial"/>
        <family val="2"/>
      </rPr>
      <t>2: 217-257.</t>
    </r>
  </si>
  <si>
    <r>
      <t xml:space="preserve">Siegfried WR &amp; Johnson P 1977. The Damara Tern and other seabirds on the Diamond Coast, South West Africa, December 1977. </t>
    </r>
    <r>
      <rPr>
        <i/>
        <sz val="9"/>
        <color indexed="8"/>
        <rFont val="Arial"/>
        <family val="2"/>
      </rPr>
      <t>Cormorant</t>
    </r>
    <r>
      <rPr>
        <sz val="9"/>
        <color indexed="8"/>
        <rFont val="Arial"/>
        <family val="2"/>
      </rPr>
      <t xml:space="preserve"> 3: 13.</t>
    </r>
  </si>
  <si>
    <r>
      <t xml:space="preserve">Simmons R 1993. The Namibian nest record scheme: history, contributors and competitors. </t>
    </r>
    <r>
      <rPr>
        <i/>
        <sz val="9"/>
        <color indexed="8"/>
        <rFont val="Arial"/>
        <family val="2"/>
      </rPr>
      <t>Lanioturdus</t>
    </r>
    <r>
      <rPr>
        <sz val="9"/>
        <color indexed="8"/>
        <rFont val="Arial"/>
        <family val="2"/>
      </rPr>
      <t xml:space="preserve"> 27: 66-76.</t>
    </r>
  </si>
  <si>
    <r>
      <t xml:space="preserve">Simmons R 1995. The Namibian nest record scheme - third annual report: May1993-August 1994. </t>
    </r>
    <r>
      <rPr>
        <i/>
        <sz val="9"/>
        <color indexed="8"/>
        <rFont val="Arial"/>
        <family val="2"/>
      </rPr>
      <t>Lanioturdus</t>
    </r>
    <r>
      <rPr>
        <sz val="9"/>
        <color indexed="8"/>
        <rFont val="Arial"/>
        <family val="2"/>
      </rPr>
      <t xml:space="preserve"> 28: 3-11.</t>
    </r>
  </si>
  <si>
    <r>
      <t xml:space="preserve">Simmons R 1997. Namibian wetland bird count for 1997. </t>
    </r>
    <r>
      <rPr>
        <i/>
        <sz val="9"/>
        <color indexed="8"/>
        <rFont val="Arial"/>
        <family val="2"/>
      </rPr>
      <t>Lanioturdus</t>
    </r>
    <r>
      <rPr>
        <sz val="9"/>
        <color indexed="8"/>
        <rFont val="Arial"/>
        <family val="2"/>
      </rPr>
      <t xml:space="preserve"> 30(III): 27-31.</t>
    </r>
  </si>
  <si>
    <r>
      <t xml:space="preserve">Simmons RE 2001. A helicopter survey of Cape Vultures, Black Eagles and other cliff-nesting raptors around the Waterberg Plateau, Namibia. </t>
    </r>
    <r>
      <rPr>
        <i/>
        <sz val="9"/>
        <color indexed="8"/>
        <rFont val="Arial"/>
        <family val="2"/>
      </rPr>
      <t>Lanioturdus</t>
    </r>
    <r>
      <rPr>
        <sz val="9"/>
        <color indexed="8"/>
        <rFont val="Arial"/>
        <family val="2"/>
      </rPr>
      <t xml:space="preserve"> 34(3): 23-29.</t>
    </r>
  </si>
  <si>
    <r>
      <t xml:space="preserve">Simmons RE 2002. Sandwich Harbour bird monitoring January 2002. </t>
    </r>
    <r>
      <rPr>
        <i/>
        <sz val="9"/>
        <color indexed="8"/>
        <rFont val="Arial"/>
        <family val="2"/>
      </rPr>
      <t xml:space="preserve">Lanioturdus </t>
    </r>
    <r>
      <rPr>
        <sz val="9"/>
        <color indexed="8"/>
        <rFont val="Arial"/>
        <family val="2"/>
      </rPr>
      <t>35(1): 2-4.</t>
    </r>
  </si>
  <si>
    <r>
      <t xml:space="preserve">Simmons RE &amp; Braine S 1994. Breeding, foraging, trapping and sexing of Damara Terns in the Skeleton Coast Park, Namibia. </t>
    </r>
    <r>
      <rPr>
        <i/>
        <sz val="9"/>
        <color indexed="8"/>
        <rFont val="Arial"/>
        <family val="2"/>
      </rPr>
      <t xml:space="preserve">Ostrich </t>
    </r>
    <r>
      <rPr>
        <sz val="9"/>
        <color indexed="8"/>
        <rFont val="Arial"/>
        <family val="2"/>
      </rPr>
      <t>65: 264-273.</t>
    </r>
  </si>
  <si>
    <r>
      <t xml:space="preserve">Simmons RE, Avery G &amp; Avery DM 2009. Booted Eagles breeding and diet records from Brukkaros Crater. </t>
    </r>
    <r>
      <rPr>
        <i/>
        <sz val="9"/>
        <color indexed="8"/>
        <rFont val="Arial"/>
        <family val="2"/>
      </rPr>
      <t>Raptors Namibia Newsletter</t>
    </r>
    <r>
      <rPr>
        <sz val="9"/>
        <color indexed="8"/>
        <rFont val="Arial"/>
        <family val="2"/>
      </rPr>
      <t xml:space="preserve"> No. 6, November 2009: 4. (http://www.nnf.org.na/RAPTORS/raptors_pges/news.htm)</t>
    </r>
  </si>
  <si>
    <r>
      <t xml:space="preserve">Simmons RE &amp; Kemper J 2003. Cave breeding by African Penguins near the northern extreme of their range: Sylvia Hill, Namibia. </t>
    </r>
    <r>
      <rPr>
        <i/>
        <sz val="9"/>
        <color indexed="8"/>
        <rFont val="Arial"/>
        <family val="2"/>
      </rPr>
      <t>Ostrich</t>
    </r>
    <r>
      <rPr>
        <sz val="9"/>
        <color indexed="8"/>
        <rFont val="Arial"/>
        <family val="2"/>
      </rPr>
      <t xml:space="preserve"> 74(3-4): 217-221.</t>
    </r>
  </si>
  <si>
    <r>
      <t xml:space="preserve">Stanback M, Boix C, Richardson D &amp; Mendelsohn J 1998. Sperm storage and pair bondage: Reproductive conflict in hornbills. In: Adams NJ &amp; Slotow RH (eds) Proc. 22 Int. Ornithol. Congr., Durban. </t>
    </r>
    <r>
      <rPr>
        <i/>
        <sz val="9"/>
        <color indexed="8"/>
        <rFont val="Arial"/>
        <family val="2"/>
      </rPr>
      <t>Ostrich</t>
    </r>
    <r>
      <rPr>
        <sz val="9"/>
        <color indexed="8"/>
        <rFont val="Arial"/>
        <family val="2"/>
      </rPr>
      <t xml:space="preserve"> 69: 137.</t>
    </r>
  </si>
  <si>
    <r>
      <t xml:space="preserve">Stanback M, Richardson DS, Boix-Hinzen C &amp; Mendelsohn J 2002. Genetic monogamy in Monteiro’s hornbill, </t>
    </r>
    <r>
      <rPr>
        <i/>
        <sz val="9"/>
        <color indexed="8"/>
        <rFont val="Arial"/>
        <family val="2"/>
      </rPr>
      <t>Tockus monteiri</t>
    </r>
    <r>
      <rPr>
        <sz val="9"/>
        <color indexed="8"/>
        <rFont val="Arial"/>
        <family val="2"/>
      </rPr>
      <t xml:space="preserve">. </t>
    </r>
    <r>
      <rPr>
        <i/>
        <sz val="9"/>
        <color indexed="8"/>
        <rFont val="Arial"/>
        <family val="2"/>
      </rPr>
      <t>Animal Behaviour</t>
    </r>
    <r>
      <rPr>
        <sz val="9"/>
        <color indexed="8"/>
        <rFont val="Arial"/>
        <family val="2"/>
      </rPr>
      <t xml:space="preserve"> 63: 787–793.</t>
    </r>
  </si>
  <si>
    <r>
      <t xml:space="preserve">Stitzer F 1961. Brutvorkommen des Rotkopfweber auf Sudwester Gebiet. </t>
    </r>
    <r>
      <rPr>
        <i/>
        <sz val="9"/>
        <color indexed="8"/>
        <rFont val="Arial"/>
        <family val="2"/>
      </rPr>
      <t>SWA Scientific Society News Sheet</t>
    </r>
    <r>
      <rPr>
        <sz val="9"/>
        <color indexed="8"/>
        <rFont val="Arial"/>
        <family val="2"/>
      </rPr>
      <t xml:space="preserve"> LL/2.</t>
    </r>
  </si>
  <si>
    <r>
      <t xml:space="preserve">Tarbot WR 1976. A list of birds recorded in northern Ovamboland and the central Cunene Valley. </t>
    </r>
    <r>
      <rPr>
        <i/>
        <sz val="9"/>
        <color indexed="8"/>
        <rFont val="Arial"/>
        <family val="2"/>
      </rPr>
      <t>South African Avifauna Series</t>
    </r>
    <r>
      <rPr>
        <sz val="9"/>
        <color indexed="8"/>
        <rFont val="Arial"/>
        <family val="2"/>
      </rPr>
      <t xml:space="preserve"> 49.</t>
    </r>
  </si>
  <si>
    <r>
      <t xml:space="preserve">Tarboton WR &amp; Clinning CF 1977. Nesting association between Groundscraper Thrush </t>
    </r>
    <r>
      <rPr>
        <i/>
        <sz val="9"/>
        <color indexed="8"/>
        <rFont val="Arial"/>
        <family val="2"/>
      </rPr>
      <t>Turdus litsipsirupa</t>
    </r>
    <r>
      <rPr>
        <sz val="9"/>
        <color indexed="8"/>
        <rFont val="Arial"/>
        <family val="2"/>
      </rPr>
      <t xml:space="preserve"> and Fork-tailed Drongo </t>
    </r>
    <r>
      <rPr>
        <i/>
        <sz val="9"/>
        <color indexed="8"/>
        <rFont val="Arial"/>
        <family val="2"/>
      </rPr>
      <t>Dicrurus adsimilis</t>
    </r>
    <r>
      <rPr>
        <sz val="9"/>
        <color indexed="8"/>
        <rFont val="Arial"/>
        <family val="2"/>
      </rPr>
      <t xml:space="preserve">. </t>
    </r>
    <r>
      <rPr>
        <i/>
        <sz val="9"/>
        <color indexed="8"/>
        <rFont val="Arial"/>
        <family val="2"/>
      </rPr>
      <t>Madoqua</t>
    </r>
    <r>
      <rPr>
        <sz val="9"/>
        <color indexed="8"/>
        <rFont val="Arial"/>
        <family val="2"/>
      </rPr>
      <t xml:space="preserve"> 10(1): 87-89.</t>
    </r>
  </si>
  <si>
    <r>
      <t>Theron L, Cunningham P &amp; Simataa E 2003. Notes on the breeding of White Pelicans (</t>
    </r>
    <r>
      <rPr>
        <i/>
        <sz val="9"/>
        <color indexed="8"/>
        <rFont val="Arial"/>
        <family val="2"/>
      </rPr>
      <t>Pelicanus onocrotalus</t>
    </r>
    <r>
      <rPr>
        <sz val="9"/>
        <color indexed="8"/>
        <rFont val="Arial"/>
        <family val="2"/>
      </rPr>
      <t xml:space="preserve">) at Hardap Dam, Namibia. </t>
    </r>
    <r>
      <rPr>
        <i/>
        <sz val="9"/>
        <color indexed="8"/>
        <rFont val="Arial"/>
        <family val="2"/>
      </rPr>
      <t>Lanioturdus</t>
    </r>
    <r>
      <rPr>
        <sz val="9"/>
        <color indexed="8"/>
        <rFont val="Arial"/>
        <family val="2"/>
      </rPr>
      <t xml:space="preserve"> 36(?): ?-?.</t>
    </r>
  </si>
  <si>
    <r>
      <t xml:space="preserve">Thomson N 2009. Rarity sightings and interesting observations. </t>
    </r>
    <r>
      <rPr>
        <i/>
        <sz val="9"/>
        <color indexed="8"/>
        <rFont val="Arial"/>
        <family val="2"/>
      </rPr>
      <t xml:space="preserve">Lanioturdus </t>
    </r>
    <r>
      <rPr>
        <sz val="9"/>
        <color indexed="8"/>
        <rFont val="Arial"/>
        <family val="2"/>
      </rPr>
      <t>42(2): 14-16.</t>
    </r>
  </si>
  <si>
    <r>
      <t xml:space="preserve">Thomson N 2009. Rarities and interesting observations. </t>
    </r>
    <r>
      <rPr>
        <i/>
        <sz val="9"/>
        <color indexed="8"/>
        <rFont val="Arial"/>
        <family val="2"/>
      </rPr>
      <t xml:space="preserve">Lanioturdus </t>
    </r>
    <r>
      <rPr>
        <sz val="9"/>
        <color indexed="8"/>
        <rFont val="Arial"/>
        <family val="2"/>
      </rPr>
      <t>42(3): 12-13.</t>
    </r>
  </si>
  <si>
    <r>
      <t xml:space="preserve">Thomson N 2011. Rarities and interesting observations. </t>
    </r>
    <r>
      <rPr>
        <i/>
        <sz val="9"/>
        <color indexed="8"/>
        <rFont val="Arial"/>
        <family val="2"/>
      </rPr>
      <t xml:space="preserve">Lanioturdus </t>
    </r>
    <r>
      <rPr>
        <sz val="9"/>
        <color indexed="8"/>
        <rFont val="Arial"/>
        <family val="2"/>
      </rPr>
      <t>44(2): 31-34.</t>
    </r>
  </si>
  <si>
    <r>
      <t xml:space="preserve">Thomson N 2011. Nightstop birding. </t>
    </r>
    <r>
      <rPr>
        <i/>
        <sz val="9"/>
        <color indexed="8"/>
        <rFont val="Arial"/>
        <family val="2"/>
      </rPr>
      <t xml:space="preserve">Lanioturdus </t>
    </r>
    <r>
      <rPr>
        <sz val="9"/>
        <color indexed="8"/>
        <rFont val="Arial"/>
        <family val="2"/>
      </rPr>
      <t>44(4): 28.</t>
    </r>
  </si>
  <si>
    <r>
      <t xml:space="preserve">Thomson N 2011. Rarities and interesting observations. </t>
    </r>
    <r>
      <rPr>
        <i/>
        <sz val="9"/>
        <color indexed="8"/>
        <rFont val="Arial"/>
        <family val="2"/>
      </rPr>
      <t xml:space="preserve">Lanioturdus </t>
    </r>
    <r>
      <rPr>
        <sz val="9"/>
        <color indexed="8"/>
        <rFont val="Arial"/>
        <family val="2"/>
      </rPr>
      <t>44(4): 29-32.</t>
    </r>
  </si>
  <si>
    <r>
      <t xml:space="preserve">Thomson N 2012. Rarities and interesting observations. </t>
    </r>
    <r>
      <rPr>
        <i/>
        <sz val="9"/>
        <color indexed="8"/>
        <rFont val="Arial"/>
        <family val="2"/>
      </rPr>
      <t xml:space="preserve">Lanioturdus </t>
    </r>
    <r>
      <rPr>
        <sz val="9"/>
        <color indexed="8"/>
        <rFont val="Arial"/>
        <family val="2"/>
      </rPr>
      <t>45(4): 25-29.</t>
    </r>
  </si>
  <si>
    <r>
      <t xml:space="preserve">Thomson N 2013. Short notes and interesting observations: Tractrac Chat nest: </t>
    </r>
    <r>
      <rPr>
        <i/>
        <sz val="9"/>
        <color indexed="8"/>
        <rFont val="Arial"/>
        <family val="2"/>
      </rPr>
      <t xml:space="preserve">Lanioturdus </t>
    </r>
    <r>
      <rPr>
        <sz val="9"/>
        <color indexed="8"/>
        <rFont val="Arial"/>
        <family val="2"/>
      </rPr>
      <t>46(2): 23.</t>
    </r>
  </si>
  <si>
    <r>
      <t xml:space="preserve">Thomson N 2014. Short notes. </t>
    </r>
    <r>
      <rPr>
        <i/>
        <sz val="9"/>
        <color indexed="8"/>
        <rFont val="Arial"/>
        <family val="2"/>
      </rPr>
      <t xml:space="preserve">Lanioturdus </t>
    </r>
    <r>
      <rPr>
        <sz val="9"/>
        <color indexed="8"/>
        <rFont val="Arial"/>
        <family val="2"/>
      </rPr>
      <t>47(2): 21-24.</t>
    </r>
  </si>
  <si>
    <r>
      <t xml:space="preserve">Underhill LG 1979. Waders and Vultures, Walvisbay and Windhoek. </t>
    </r>
    <r>
      <rPr>
        <i/>
        <sz val="9"/>
        <color indexed="8"/>
        <rFont val="Arial"/>
        <family val="2"/>
      </rPr>
      <t>Bokmakierie</t>
    </r>
    <r>
      <rPr>
        <sz val="9"/>
        <color indexed="8"/>
        <rFont val="Arial"/>
        <family val="2"/>
      </rPr>
      <t xml:space="preserve"> 31(4): 86-89.</t>
    </r>
  </si>
  <si>
    <r>
      <t xml:space="preserve">Urban EK 1984. Time of egg-laying and numbers of nesting Great White Pelicans at Lake Shala, Ethiopia, and elsewhere in Africa. </t>
    </r>
    <r>
      <rPr>
        <i/>
        <sz val="9"/>
        <color indexed="8"/>
        <rFont val="Arial"/>
        <family val="2"/>
      </rPr>
      <t>Proc. V Pan-Afr. Orn. Cong</t>
    </r>
    <r>
      <rPr>
        <sz val="9"/>
        <color indexed="8"/>
        <rFont val="Arial"/>
        <family val="2"/>
      </rPr>
      <t>. 809-823.</t>
    </r>
  </si>
  <si>
    <r>
      <t xml:space="preserve">Van den Elzen R 1976. Eine neue Brutkolonie de Klippenschwalbe, </t>
    </r>
    <r>
      <rPr>
        <i/>
        <sz val="9"/>
        <color indexed="8"/>
        <rFont val="Arial"/>
        <family val="2"/>
      </rPr>
      <t>Petrochelidon spilodera</t>
    </r>
    <r>
      <rPr>
        <sz val="9"/>
        <color indexed="8"/>
        <rFont val="Arial"/>
        <family val="2"/>
      </rPr>
      <t xml:space="preserve"> (Roberts 504) bei Mariental.</t>
    </r>
    <r>
      <rPr>
        <i/>
        <sz val="9"/>
        <color indexed="8"/>
        <rFont val="Arial"/>
        <family val="2"/>
      </rPr>
      <t xml:space="preserve">  Mitt. Orn. Arbeitsg. SW-Afr. Sci. Soc</t>
    </r>
    <r>
      <rPr>
        <sz val="9"/>
        <color indexed="8"/>
        <rFont val="Arial"/>
        <family val="2"/>
      </rPr>
      <t>. 12(4): 1.</t>
    </r>
  </si>
  <si>
    <r>
      <t xml:space="preserve">Van Zijl H 1997. New Year’s day at Ruacana. </t>
    </r>
    <r>
      <rPr>
        <i/>
        <sz val="9"/>
        <color indexed="8"/>
        <rFont val="Arial"/>
        <family val="2"/>
      </rPr>
      <t>Lanioturdus</t>
    </r>
    <r>
      <rPr>
        <sz val="9"/>
        <color indexed="8"/>
        <rFont val="Arial"/>
        <family val="2"/>
      </rPr>
      <t xml:space="preserve"> 30 (III): 2-8. </t>
    </r>
  </si>
  <si>
    <r>
      <t>Verhulst S &amp; Nilsson J-Å 2008. The timing of birds' breeding seasons: a review of experiments that manipulated timing of breeding</t>
    </r>
    <r>
      <rPr>
        <b/>
        <sz val="9"/>
        <color indexed="8"/>
        <rFont val="Arial"/>
        <family val="2"/>
      </rPr>
      <t>.</t>
    </r>
    <r>
      <rPr>
        <sz val="9"/>
        <color indexed="8"/>
        <rFont val="Arial"/>
        <family val="2"/>
      </rPr>
      <t xml:space="preserve"> </t>
    </r>
    <r>
      <rPr>
        <i/>
        <sz val="9"/>
        <color indexed="8"/>
        <rFont val="Arial"/>
        <family val="2"/>
      </rPr>
      <t>Philos. Trans. R. Soc. Lond. B. Biol. Sci</t>
    </r>
    <r>
      <rPr>
        <sz val="9"/>
        <color indexed="8"/>
        <rFont val="Arial"/>
        <family val="2"/>
      </rPr>
      <t>. 363(1490): 399–410.</t>
    </r>
  </si>
  <si>
    <r>
      <t xml:space="preserve">Versveld W 2010. Breeding success of Flamingos on the Etosha Pan, Namibia, for 2006, 2008 and 2009. </t>
    </r>
    <r>
      <rPr>
        <i/>
        <sz val="9"/>
        <color indexed="8"/>
        <rFont val="Arial"/>
        <family val="2"/>
      </rPr>
      <t>Lanioturdus</t>
    </r>
    <r>
      <rPr>
        <sz val="9"/>
        <color indexed="8"/>
        <rFont val="Arial"/>
        <family val="2"/>
      </rPr>
      <t xml:space="preserve"> 43(3): 11-15.</t>
    </r>
  </si>
  <si>
    <r>
      <t xml:space="preserve">Vinjevold C 1987. Whitebacked Vulture breeding in the Namib Desert. </t>
    </r>
    <r>
      <rPr>
        <i/>
        <sz val="9"/>
        <color indexed="8"/>
        <rFont val="Arial"/>
        <family val="2"/>
      </rPr>
      <t>Vulture News</t>
    </r>
    <r>
      <rPr>
        <sz val="9"/>
        <color indexed="8"/>
        <rFont val="Arial"/>
        <family val="2"/>
      </rPr>
      <t xml:space="preserve"> 18:15.</t>
    </r>
  </si>
  <si>
    <r>
      <t xml:space="preserve">von Ludwiger  K 1981. Kaffernadlerbeobachtung von 1971-1980. </t>
    </r>
    <r>
      <rPr>
        <i/>
        <sz val="9"/>
        <color indexed="8"/>
        <rFont val="Arial"/>
        <family val="2"/>
      </rPr>
      <t>Mitt. Orn. Arbeitsg. SW-Afr. Sci. Soc</t>
    </r>
    <r>
      <rPr>
        <sz val="9"/>
        <color indexed="8"/>
        <rFont val="Arial"/>
        <family val="2"/>
      </rPr>
      <t>. 17(1): 1-6.</t>
    </r>
  </si>
  <si>
    <r>
      <t xml:space="preserve">von Ludwiger  K 1996. Folge der Brutstatistik von </t>
    </r>
    <r>
      <rPr>
        <i/>
        <sz val="9"/>
        <color indexed="8"/>
        <rFont val="Arial"/>
        <family val="2"/>
      </rPr>
      <t>Aquila verreauxii</t>
    </r>
    <r>
      <rPr>
        <sz val="9"/>
        <color indexed="8"/>
        <rFont val="Arial"/>
        <family val="2"/>
      </rPr>
      <t xml:space="preserve"> (1991-1995). </t>
    </r>
    <r>
      <rPr>
        <i/>
        <sz val="9"/>
        <color indexed="8"/>
        <rFont val="Arial"/>
        <family val="2"/>
      </rPr>
      <t>Lanioturdus</t>
    </r>
    <r>
      <rPr>
        <sz val="9"/>
        <color indexed="8"/>
        <rFont val="Arial"/>
        <family val="2"/>
      </rPr>
      <t xml:space="preserve"> 29: 45-48.</t>
    </r>
  </si>
  <si>
    <r>
      <t xml:space="preserve">von Ludwiger  K 2001. The nesting chronology and breeding success of the Black Eagles of Falkenstein. </t>
    </r>
    <r>
      <rPr>
        <i/>
        <sz val="9"/>
        <color indexed="8"/>
        <rFont val="Arial"/>
        <family val="2"/>
      </rPr>
      <t>Lanioturdus</t>
    </r>
    <r>
      <rPr>
        <sz val="9"/>
        <color indexed="8"/>
        <rFont val="Arial"/>
        <family val="2"/>
      </rPr>
      <t xml:space="preserve"> 34(3): 14-19.</t>
    </r>
  </si>
  <si>
    <r>
      <t xml:space="preserve">von Maltzahn H 1951. Birds seen at the Groot Huis Vlei, South West Africa. </t>
    </r>
    <r>
      <rPr>
        <i/>
        <sz val="9"/>
        <color indexed="8"/>
        <rFont val="Arial"/>
        <family val="2"/>
      </rPr>
      <t>Ostrich</t>
    </r>
    <r>
      <rPr>
        <sz val="9"/>
        <color indexed="8"/>
        <rFont val="Arial"/>
        <family val="2"/>
      </rPr>
      <t xml:space="preserve"> 22(3):200-201.</t>
    </r>
  </si>
  <si>
    <r>
      <t xml:space="preserve">von Maltzahn H 1963. Die Vögel des Otavi-Bezerkes. </t>
    </r>
    <r>
      <rPr>
        <i/>
        <sz val="9"/>
        <color indexed="8"/>
        <rFont val="Arial"/>
        <family val="2"/>
      </rPr>
      <t>J. S. W. A. Sci. Soc.</t>
    </r>
    <r>
      <rPr>
        <sz val="9"/>
        <color indexed="8"/>
        <rFont val="Arial"/>
        <family val="2"/>
      </rPr>
      <t xml:space="preserve"> 16: 53-71.</t>
    </r>
  </si>
  <si>
    <r>
      <t xml:space="preserve">Walter A 1993. Kittlitz’s Plovers in town. </t>
    </r>
    <r>
      <rPr>
        <i/>
        <sz val="9"/>
        <color indexed="8"/>
        <rFont val="Arial"/>
        <family val="2"/>
      </rPr>
      <t>Lanioturdus</t>
    </r>
    <r>
      <rPr>
        <sz val="9"/>
        <color indexed="8"/>
        <rFont val="Arial"/>
        <family val="2"/>
      </rPr>
      <t xml:space="preserve"> 27: 37.</t>
    </r>
  </si>
  <si>
    <r>
      <t xml:space="preserve">Walter A, Walter JP &amp; Brown CJ 1986. Breeding record for the Cape Eagle Owl in Namibia. </t>
    </r>
    <r>
      <rPr>
        <i/>
        <sz val="9"/>
        <color indexed="8"/>
        <rFont val="Arial"/>
        <family val="2"/>
      </rPr>
      <t>Madoqua</t>
    </r>
    <r>
      <rPr>
        <sz val="9"/>
        <color indexed="8"/>
        <rFont val="Arial"/>
        <family val="2"/>
      </rPr>
      <t xml:space="preserve"> 14(4): 429-431.</t>
    </r>
  </si>
  <si>
    <r>
      <t xml:space="preserve">Watt JS 1943. Some notes on the birds of the Kaokoveld. </t>
    </r>
    <r>
      <rPr>
        <i/>
        <sz val="9"/>
        <color indexed="8"/>
        <rFont val="Arial"/>
        <family val="2"/>
      </rPr>
      <t>Ostrich</t>
    </r>
    <r>
      <rPr>
        <sz val="9"/>
        <color indexed="8"/>
        <rFont val="Arial"/>
        <family val="2"/>
      </rPr>
      <t xml:space="preserve"> 13: 185-202.</t>
    </r>
  </si>
  <si>
    <r>
      <t xml:space="preserve">Whitelaw DA, Underhill LG, Cooper J &amp; Clinning CF 1978. Waders (Charadrii) and other birds of the Namib Coast: counts and conservation priorities. </t>
    </r>
    <r>
      <rPr>
        <i/>
        <sz val="9"/>
        <color indexed="8"/>
        <rFont val="Arial"/>
        <family val="2"/>
      </rPr>
      <t>Madoqua</t>
    </r>
    <r>
      <rPr>
        <sz val="9"/>
        <color indexed="8"/>
        <rFont val="Arial"/>
        <family val="2"/>
      </rPr>
      <t xml:space="preserve"> 11(2): 137-150.</t>
    </r>
  </si>
  <si>
    <r>
      <t xml:space="preserve">Wiggins DA 2001. Low reproductive rates in two </t>
    </r>
    <r>
      <rPr>
        <i/>
        <sz val="9"/>
        <color indexed="8"/>
        <rFont val="Arial"/>
        <family val="2"/>
      </rPr>
      <t>Parus</t>
    </r>
    <r>
      <rPr>
        <sz val="9"/>
        <color indexed="8"/>
        <rFont val="Arial"/>
        <family val="2"/>
      </rPr>
      <t xml:space="preserve"> species in southern Africa. </t>
    </r>
    <r>
      <rPr>
        <i/>
        <sz val="9"/>
        <color indexed="8"/>
        <rFont val="Arial"/>
        <family val="2"/>
      </rPr>
      <t>Ibis</t>
    </r>
    <r>
      <rPr>
        <sz val="9"/>
        <color indexed="8"/>
        <rFont val="Arial"/>
        <family val="2"/>
      </rPr>
      <t xml:space="preserve"> 143: 677–680.</t>
    </r>
  </si>
  <si>
    <r>
      <t xml:space="preserve">Williams, AJ 1984. Seabirds breeding on Shark Island, S.W.A. / Namibia. </t>
    </r>
    <r>
      <rPr>
        <i/>
        <sz val="9"/>
        <color indexed="8"/>
        <rFont val="Arial"/>
        <family val="2"/>
      </rPr>
      <t>Lanioturdus</t>
    </r>
    <r>
      <rPr>
        <sz val="9"/>
        <color indexed="8"/>
        <rFont val="Arial"/>
        <family val="2"/>
      </rPr>
      <t xml:space="preserve"> 21(10): 7-9.</t>
    </r>
  </si>
  <si>
    <r>
      <t xml:space="preserve">Williams AJ 1985. Seabirds breeding on Halifax Island off the coast of South West Africa / Namibia, June 1984. </t>
    </r>
    <r>
      <rPr>
        <i/>
        <sz val="9"/>
        <color indexed="8"/>
        <rFont val="Arial"/>
        <family val="2"/>
      </rPr>
      <t>Cormorant</t>
    </r>
    <r>
      <rPr>
        <sz val="9"/>
        <color indexed="8"/>
        <rFont val="Arial"/>
        <family val="2"/>
      </rPr>
      <t xml:space="preserve"> 13: 111-113.</t>
    </r>
  </si>
  <si>
    <r>
      <t xml:space="preserve">Williams AJ 1986. African Skimmers breeding in the Okavango River. </t>
    </r>
    <r>
      <rPr>
        <i/>
        <sz val="9"/>
        <color indexed="8"/>
        <rFont val="Arial"/>
        <family val="2"/>
      </rPr>
      <t>Lanioturdus</t>
    </r>
    <r>
      <rPr>
        <sz val="9"/>
        <color indexed="8"/>
        <rFont val="Arial"/>
        <family val="2"/>
      </rPr>
      <t xml:space="preserve"> 22(3): 53-54.</t>
    </r>
  </si>
  <si>
    <r>
      <t xml:space="preserve">Williams AJ 1986. Wetland birds at the Orange River mouth and their conservation significance. </t>
    </r>
    <r>
      <rPr>
        <i/>
        <sz val="9"/>
        <color indexed="8"/>
        <rFont val="Arial"/>
        <family val="2"/>
      </rPr>
      <t>Bontebok</t>
    </r>
    <r>
      <rPr>
        <sz val="9"/>
        <color indexed="8"/>
        <rFont val="Arial"/>
        <family val="2"/>
      </rPr>
      <t xml:space="preserve"> 5: 17-23.</t>
    </r>
  </si>
  <si>
    <r>
      <t xml:space="preserve">Williams AJ 1987. New seabird breeding localities, and an extension of Bank Cormorant range, along the Namib Coast of southern Africa. </t>
    </r>
    <r>
      <rPr>
        <i/>
        <sz val="9"/>
        <color indexed="8"/>
        <rFont val="Arial"/>
        <family val="2"/>
      </rPr>
      <t>Cormorant</t>
    </r>
    <r>
      <rPr>
        <sz val="9"/>
        <color indexed="8"/>
        <rFont val="Arial"/>
        <family val="2"/>
      </rPr>
      <t xml:space="preserve"> 15: 98-102.</t>
    </r>
  </si>
  <si>
    <r>
      <t xml:space="preserve">Williams AJ, Braine SG &amp; Bridgeford P 1986. The biology of the Dusky Sunbird in SWA / Namibia. </t>
    </r>
    <r>
      <rPr>
        <i/>
        <sz val="9"/>
        <color indexed="8"/>
        <rFont val="Arial"/>
        <family val="2"/>
      </rPr>
      <t>Lanioturdus</t>
    </r>
    <r>
      <rPr>
        <sz val="9"/>
        <color indexed="8"/>
        <rFont val="Arial"/>
        <family val="2"/>
      </rPr>
      <t xml:space="preserve"> 22: 4-10.</t>
    </r>
  </si>
  <si>
    <r>
      <t xml:space="preserve">Williams AJ &amp; Dyer BM 1990. The birds of Hollamsbird Island, least known of the southern African guano islands. </t>
    </r>
    <r>
      <rPr>
        <i/>
        <sz val="9"/>
        <color indexed="8"/>
        <rFont val="Arial"/>
        <family val="2"/>
      </rPr>
      <t>Marine Ornithology</t>
    </r>
    <r>
      <rPr>
        <sz val="9"/>
        <color indexed="8"/>
        <rFont val="Arial"/>
        <family val="2"/>
      </rPr>
      <t xml:space="preserve"> 18: 13-18.</t>
    </r>
  </si>
  <si>
    <r>
      <t xml:space="preserve">Williams AJ, Steele WK, Cooper J &amp; Crawford RJM 1990. Distribution, population size and conservation of Hartlaub’s Gull </t>
    </r>
    <r>
      <rPr>
        <i/>
        <sz val="9"/>
        <color indexed="8"/>
        <rFont val="Arial"/>
        <family val="2"/>
      </rPr>
      <t>Larus hartlaubii</t>
    </r>
    <r>
      <rPr>
        <sz val="9"/>
        <color indexed="8"/>
        <rFont val="Arial"/>
        <family val="2"/>
      </rPr>
      <t xml:space="preserve">. </t>
    </r>
    <r>
      <rPr>
        <i/>
        <sz val="9"/>
        <color indexed="8"/>
        <rFont val="Arial"/>
        <family val="2"/>
      </rPr>
      <t>Ostrich</t>
    </r>
    <r>
      <rPr>
        <sz val="9"/>
        <color indexed="8"/>
        <rFont val="Arial"/>
        <family val="2"/>
      </rPr>
      <t xml:space="preserve"> 61: 66-76.</t>
    </r>
  </si>
  <si>
    <r>
      <t xml:space="preserve">Willoughby EJ 1971. Biology of larks (Aves: Aluadidae) in the central Namib Desert. </t>
    </r>
    <r>
      <rPr>
        <i/>
        <sz val="9"/>
        <color indexed="8"/>
        <rFont val="Arial"/>
        <family val="2"/>
      </rPr>
      <t xml:space="preserve">Zoologica Africana </t>
    </r>
    <r>
      <rPr>
        <sz val="9"/>
        <color indexed="8"/>
        <rFont val="Arial"/>
        <family val="2"/>
      </rPr>
      <t>6(1): 133-167.</t>
    </r>
  </si>
  <si>
    <r>
      <t xml:space="preserve">Winterbottom JM 1963. Avian breeding seasons in southern Africa. </t>
    </r>
    <r>
      <rPr>
        <i/>
        <sz val="9"/>
        <color indexed="8"/>
        <rFont val="Arial"/>
        <family val="2"/>
      </rPr>
      <t>Proceedings of the 13</t>
    </r>
    <r>
      <rPr>
        <i/>
        <vertAlign val="superscript"/>
        <sz val="9"/>
        <color indexed="8"/>
        <rFont val="Arial"/>
        <family val="2"/>
      </rPr>
      <t>th</t>
    </r>
    <r>
      <rPr>
        <i/>
        <sz val="9"/>
        <color indexed="8"/>
        <rFont val="Arial"/>
        <family val="2"/>
      </rPr>
      <t xml:space="preserve"> International Ornithological Congress</t>
    </r>
    <r>
      <rPr>
        <sz val="9"/>
        <color indexed="8"/>
        <rFont val="Arial"/>
        <family val="2"/>
      </rPr>
      <t>: 640-648.</t>
    </r>
  </si>
  <si>
    <r>
      <t xml:space="preserve">Winterbottom JM 1964. Results of the Percy FitzPatrick Institute – Windhoek State Museum Joint Ornithological Expedition: Report of the birds of Game Reserve No. 2. </t>
    </r>
    <r>
      <rPr>
        <i/>
        <sz val="9"/>
        <color indexed="8"/>
        <rFont val="Arial"/>
        <family val="2"/>
      </rPr>
      <t>Cimbebasia</t>
    </r>
    <r>
      <rPr>
        <sz val="9"/>
        <color indexed="8"/>
        <rFont val="Arial"/>
        <family val="2"/>
      </rPr>
      <t xml:space="preserve"> 9: 1-75.</t>
    </r>
  </si>
  <si>
    <r>
      <t xml:space="preserve">Winterbottom JM 1965. A preliminary list of the birds of South West Africa. </t>
    </r>
    <r>
      <rPr>
        <i/>
        <sz val="9"/>
        <color rgb="FF000000"/>
        <rFont val="Arial"/>
        <family val="2"/>
      </rPr>
      <t>South African Avifauna Series</t>
    </r>
    <r>
      <rPr>
        <sz val="9"/>
        <color rgb="FF000000"/>
        <rFont val="Arial"/>
        <family val="2"/>
      </rPr>
      <t xml:space="preserve"> 25:1-38.</t>
    </r>
  </si>
  <si>
    <r>
      <t xml:space="preserve">Winterbottom JM 1967. Report on the Percy FitzPatrick Institute of African Ornithology expedition to Namaqualand, April 1966. </t>
    </r>
    <r>
      <rPr>
        <i/>
        <sz val="9"/>
        <color indexed="8"/>
        <rFont val="Arial"/>
        <family val="2"/>
      </rPr>
      <t>Ostrich</t>
    </r>
    <r>
      <rPr>
        <sz val="9"/>
        <color indexed="8"/>
        <rFont val="Arial"/>
        <family val="2"/>
      </rPr>
      <t xml:space="preserve"> 38: 116-122.</t>
    </r>
  </si>
  <si>
    <r>
      <t xml:space="preserve">Winterbottom JM 1969. Results of the Percy FitzPatrick Institure for African Ornithology – Windhoek State Museum Joint Ornithological Expedition. The birds of the Okavango Valley. </t>
    </r>
    <r>
      <rPr>
        <i/>
        <sz val="9"/>
        <color indexed="8"/>
        <rFont val="Arial"/>
        <family val="2"/>
      </rPr>
      <t>Cimbebasia</t>
    </r>
    <r>
      <rPr>
        <sz val="9"/>
        <color indexed="8"/>
        <rFont val="Arial"/>
        <family val="2"/>
      </rPr>
      <t xml:space="preserve"> 15: 1-78.</t>
    </r>
  </si>
  <si>
    <r>
      <t xml:space="preserve">Winterbottom JM 1969. Water birds of Ovamboland. </t>
    </r>
    <r>
      <rPr>
        <i/>
        <sz val="9"/>
        <color indexed="8"/>
        <rFont val="Arial"/>
        <family val="2"/>
      </rPr>
      <t>Ostrich</t>
    </r>
    <r>
      <rPr>
        <sz val="9"/>
        <color indexed="8"/>
        <rFont val="Arial"/>
        <family val="2"/>
      </rPr>
      <t xml:space="preserve"> 40(1): 27-28.</t>
    </r>
  </si>
  <si>
    <r>
      <t xml:space="preserve">Winterbottom JM &amp; Rowan MK 1962. Effect of rainfall on breeding of birds in arid areas. </t>
    </r>
    <r>
      <rPr>
        <i/>
        <sz val="9"/>
        <color indexed="8"/>
        <rFont val="Arial"/>
        <family val="2"/>
      </rPr>
      <t xml:space="preserve">Ostrich </t>
    </r>
    <r>
      <rPr>
        <sz val="9"/>
        <color indexed="8"/>
        <rFont val="Arial"/>
        <family val="2"/>
      </rPr>
      <t>33: 77-78.</t>
    </r>
  </si>
  <si>
    <t>If a publication on breeding of birds in Namibia is not listed here, then the information is not included in the bird breeding data sets. Please bring this to the attention of the author so that the information might be added.</t>
  </si>
  <si>
    <r>
      <t xml:space="preserve">Brown CJ 2015. Meyer’s Parrot – an unusual nest site. </t>
    </r>
    <r>
      <rPr>
        <i/>
        <sz val="9"/>
        <color indexed="8"/>
        <rFont val="Arial"/>
        <family val="2"/>
      </rPr>
      <t>Lanioturdus</t>
    </r>
    <r>
      <rPr>
        <sz val="9"/>
        <color indexed="8"/>
        <rFont val="Arial"/>
        <family val="2"/>
      </rPr>
      <t xml:space="preserve"> 48(2): 25-26.</t>
    </r>
  </si>
  <si>
    <r>
      <t xml:space="preserve">Brown CJ 2015. Post-nesting period in a brood of Red-billed Firefinches and a Village Indigobird. </t>
    </r>
    <r>
      <rPr>
        <i/>
        <sz val="9"/>
        <color indexed="8"/>
        <rFont val="Arial"/>
        <family val="2"/>
      </rPr>
      <t>Lanioturdus</t>
    </r>
    <r>
      <rPr>
        <sz val="9"/>
        <color indexed="8"/>
        <rFont val="Arial"/>
        <family val="2"/>
      </rPr>
      <t xml:space="preserve"> 48(1): 29-33.</t>
    </r>
  </si>
  <si>
    <t>Demasius E 2015. Going north-east: a trip report to the Kavango and Zambezi regions, October 2013. Lanioturdus 48(1): 24-28.</t>
  </si>
  <si>
    <t>Contents</t>
  </si>
  <si>
    <r>
      <t xml:space="preserve">Thomson N 2015. Have Red-billed Firefinches and Village Indigobirds entered the arms race? </t>
    </r>
    <r>
      <rPr>
        <i/>
        <sz val="9"/>
        <color indexed="8"/>
        <rFont val="Arial"/>
        <family val="2"/>
      </rPr>
      <t>Lanioturdus</t>
    </r>
    <r>
      <rPr>
        <sz val="9"/>
        <color indexed="8"/>
        <rFont val="Arial"/>
        <family val="2"/>
      </rPr>
      <t xml:space="preserve"> 48(4): 11-13.</t>
    </r>
  </si>
  <si>
    <t>Own nest x 1; Thick-billed Weaver nest x 1</t>
  </si>
  <si>
    <t>Mean = 2,059 (2-10,000) n=45</t>
  </si>
  <si>
    <r>
      <t xml:space="preserve">Brown C(J) 2015. Does the Dusky Lark breed in northern Namibia? </t>
    </r>
    <r>
      <rPr>
        <i/>
        <sz val="9"/>
        <color indexed="8"/>
        <rFont val="Arial"/>
        <family val="2"/>
      </rPr>
      <t>Lanioturdus</t>
    </r>
    <r>
      <rPr>
        <sz val="9"/>
        <color indexed="8"/>
        <rFont val="Arial"/>
        <family val="2"/>
      </rPr>
      <t xml:space="preserve"> 48(4): 20-21.</t>
    </r>
  </si>
  <si>
    <t>If you have submitted information on breeding of Namibia's birds and your name does not appear in the list below, then please accept my apologies for the oversight and contact me - I will ensure that your name is added to the list. The collection of information on the breeding of Namibia's birds is a citizen science initiative and we greatly appreciate your involvement.</t>
  </si>
  <si>
    <t>Curt-Ingo Sagell of Caprivi Houseboat Safaris &amp; Lodge - 1st record and 1st breeding record of Yellow-throated Leaf-love for Namibia and southern Africa</t>
  </si>
  <si>
    <r>
      <t xml:space="preserve">Sauer EGF &amp; Sauer EM 1966. The behaviour and ecology of the South African Ostrich. </t>
    </r>
    <r>
      <rPr>
        <i/>
        <sz val="9"/>
        <color indexed="8"/>
        <rFont val="Arial"/>
        <family val="2"/>
      </rPr>
      <t>Living Bird</t>
    </r>
    <r>
      <rPr>
        <sz val="9"/>
        <color indexed="8"/>
        <rFont val="Arial"/>
        <family val="2"/>
      </rPr>
      <t xml:space="preserve"> 5: 45-75.</t>
    </r>
  </si>
  <si>
    <t>Yellow-throated Leaf-love</t>
  </si>
  <si>
    <t>Atimastillas flavicollis</t>
  </si>
  <si>
    <t>d. Total number of naturalised resident breeding species (i.e. alien birds now with self-sustaining populations) - 3 (Rock / Feral Pigeon, Common / European Starling &amp; House Sparrow)</t>
  </si>
  <si>
    <t>e. Total number of migrant breeding species, all intra-African - 42</t>
  </si>
  <si>
    <t>c. Total number of former resident breeding species (i.e. now nationally extinct as a breeder) - 1 (Egyptian Vulture)</t>
  </si>
  <si>
    <r>
      <t>Hanjo B</t>
    </r>
    <r>
      <rPr>
        <sz val="10"/>
        <color indexed="8"/>
        <rFont val="Calibri"/>
        <family val="2"/>
      </rPr>
      <t>ö</t>
    </r>
    <r>
      <rPr>
        <sz val="10"/>
        <color indexed="8"/>
        <rFont val="Arial"/>
        <family val="2"/>
      </rPr>
      <t>hme - 21 records, 7 species (data from a 2014/15 nest box study at Aris, near Windhoek)</t>
    </r>
  </si>
  <si>
    <t>Nests used: hollowed-out branch stump x 4, cavity in tree trunk x 2, nest box x 9, on ground among rocks at base of koppie x 1</t>
  </si>
  <si>
    <r>
      <t xml:space="preserve">Francke-Bryson U 2016. Expanding the boundaries: Breeding range of Red-billed Firefinch </t>
    </r>
    <r>
      <rPr>
        <i/>
        <sz val="9"/>
        <color indexed="8"/>
        <rFont val="Arial"/>
        <family val="2"/>
      </rPr>
      <t>Lagonosticta senegala</t>
    </r>
    <r>
      <rPr>
        <sz val="9"/>
        <color indexed="8"/>
        <rFont val="Arial"/>
        <family val="2"/>
      </rPr>
      <t xml:space="preserve">in Namibia extended to the Atlantic coast. </t>
    </r>
    <r>
      <rPr>
        <i/>
        <sz val="9"/>
        <color indexed="8"/>
        <rFont val="Arial"/>
        <family val="2"/>
      </rPr>
      <t>Biodiversity Observations</t>
    </r>
    <r>
      <rPr>
        <sz val="9"/>
        <color indexed="8"/>
        <rFont val="Arial"/>
        <family val="2"/>
      </rPr>
      <t>7(19): 1-9.</t>
    </r>
  </si>
  <si>
    <t>Eastern Saw-wing</t>
  </si>
  <si>
    <t>Common Myna</t>
  </si>
  <si>
    <t>African Harrier-Hawk</t>
  </si>
  <si>
    <t>Miombo Blue-eared Starling</t>
  </si>
  <si>
    <t>Mean = 361,569 (10,000-5,000,000) n=8</t>
  </si>
  <si>
    <r>
      <t xml:space="preserve">   </t>
    </r>
    <r>
      <rPr>
        <sz val="8"/>
        <color indexed="8"/>
        <rFont val="Arial"/>
        <family val="2"/>
      </rPr>
      <t xml:space="preserve"> Mean = 10 n=1</t>
    </r>
  </si>
  <si>
    <t>Mean = 227 (10-6,000) n=77</t>
  </si>
  <si>
    <t>Mean = 10.6 (1-25) n=89</t>
  </si>
  <si>
    <t>Mean = 1.9 nest masses per lose colony (1-4) n=15 (and each nest mass has typically 2-6 nest chambers)</t>
  </si>
  <si>
    <t>Mean nests per colony = 9.3 (4-20) n=15</t>
  </si>
  <si>
    <t>Mean = 167(3-497) n = 18</t>
  </si>
  <si>
    <t>Mean = 208 (1-1,000) n=39</t>
  </si>
  <si>
    <r>
      <t xml:space="preserve">Coastal: mean =2.9 (1-8) n=21              </t>
    </r>
    <r>
      <rPr>
        <sz val="9"/>
        <color indexed="8"/>
        <rFont val="Arial"/>
        <family val="2"/>
      </rPr>
      <t>I</t>
    </r>
  </si>
  <si>
    <t>Dr Ursula Bryson - 85 records, 23 species (based on fresh brood patches on birds caught for ringing - submitted February 2016)</t>
  </si>
  <si>
    <t>Chris Brown - 99 records, 32 species (general nest card scheme &amp; data from a nest box study in 2014/15 at Regenstein, near Windhoek (submitted February 2016)</t>
  </si>
  <si>
    <t>Gondwana Collection - 8 records for the Common Ostrich (based on camera trap photos of aged chicks at waterholes - submitted January 2016))</t>
  </si>
  <si>
    <t>Neil Thomson - 171 records, 9 species, based on fresh brood patches on birds caught for ringing (submitted May 2016)</t>
  </si>
  <si>
    <t>f.  Thus total number of bird species that are expected to breed and have bred in Namibia - 516</t>
  </si>
  <si>
    <r>
      <t xml:space="preserve">Breeding information on the birds of Namibia, provided by the following contributors to the Namibian nest record card scheme held by the Ministry of Environment and Tourism, to the southern African nest card scheme held by the Animal Demography Unit of the University of Cape Town and from eggs in private collections, was used for the analysis of the breeding data presented here. Special acknowledgement is due to those people whose names are printed in bold for their contributions of at least 100 nest record cards:
Allan D, Altwegg R, Andreasen M, </t>
    </r>
    <r>
      <rPr>
        <b/>
        <sz val="10"/>
        <color indexed="8"/>
        <rFont val="Arial"/>
        <family val="2"/>
      </rPr>
      <t>Archibald T</t>
    </r>
    <r>
      <rPr>
        <sz val="10"/>
        <color indexed="8"/>
        <rFont val="Arial"/>
        <family val="2"/>
      </rPr>
      <t xml:space="preserve">, Arnott G, Ash J, Aspinall V, Austin J, Bachran Collection, </t>
    </r>
    <r>
      <rPr>
        <b/>
        <sz val="10"/>
        <color indexed="8"/>
        <rFont val="Arial"/>
        <family val="2"/>
      </rPr>
      <t>Baker L</t>
    </r>
    <r>
      <rPr>
        <sz val="10"/>
        <color indexed="8"/>
        <rFont val="Arial"/>
        <family val="2"/>
      </rPr>
      <t xml:space="preserve">, Barnard P, Behrens C, Berriman N, Berry C, </t>
    </r>
    <r>
      <rPr>
        <b/>
        <sz val="10"/>
        <color indexed="8"/>
        <rFont val="Arial"/>
        <family val="2"/>
      </rPr>
      <t>Berry H</t>
    </r>
    <r>
      <rPr>
        <sz val="10"/>
        <color indexed="8"/>
        <rFont val="Arial"/>
        <family val="2"/>
      </rPr>
      <t>, Berry M, Bethune S, Biggs H, B</t>
    </r>
    <r>
      <rPr>
        <sz val="10"/>
        <color indexed="8"/>
        <rFont val="Calibri"/>
        <family val="2"/>
      </rPr>
      <t>ö</t>
    </r>
    <r>
      <rPr>
        <sz val="10"/>
        <color indexed="8"/>
        <rFont val="Arial"/>
        <family val="2"/>
      </rPr>
      <t xml:space="preserve">hme H, Bolton J, Boois D, Boorman M, Boyer D, Boyer H, </t>
    </r>
    <r>
      <rPr>
        <b/>
        <sz val="10"/>
        <color indexed="8"/>
        <rFont val="Arial"/>
        <family val="2"/>
      </rPr>
      <t>Braby J</t>
    </r>
    <r>
      <rPr>
        <sz val="10"/>
        <color indexed="8"/>
        <rFont val="Arial"/>
        <family val="2"/>
      </rPr>
      <t xml:space="preserve">, </t>
    </r>
    <r>
      <rPr>
        <b/>
        <sz val="10"/>
        <color indexed="8"/>
        <rFont val="Arial"/>
        <family val="2"/>
      </rPr>
      <t>Braby R</t>
    </r>
    <r>
      <rPr>
        <sz val="10"/>
        <color indexed="8"/>
        <rFont val="Arial"/>
        <family val="2"/>
      </rPr>
      <t xml:space="preserve">, </t>
    </r>
    <r>
      <rPr>
        <b/>
        <sz val="10"/>
        <color indexed="8"/>
        <rFont val="Arial"/>
        <family val="2"/>
      </rPr>
      <t>Braby S</t>
    </r>
    <r>
      <rPr>
        <sz val="10"/>
        <color indexed="8"/>
        <rFont val="Arial"/>
        <family val="2"/>
      </rPr>
      <t xml:space="preserve">, Bradely J, Braine L, </t>
    </r>
    <r>
      <rPr>
        <b/>
        <sz val="10"/>
        <color indexed="8"/>
        <rFont val="Arial"/>
        <family val="2"/>
      </rPr>
      <t>Braine S</t>
    </r>
    <r>
      <rPr>
        <sz val="10"/>
        <color indexed="8"/>
        <rFont val="Arial"/>
        <family val="2"/>
      </rPr>
      <t>, Brand D, Brand R, Bredenkamp F, Brell B,</t>
    </r>
    <r>
      <rPr>
        <b/>
        <sz val="10"/>
        <color indexed="8"/>
        <rFont val="Arial"/>
        <family val="2"/>
      </rPr>
      <t xml:space="preserve"> Bridgeford M</t>
    </r>
    <r>
      <rPr>
        <sz val="10"/>
        <color indexed="8"/>
        <rFont val="Arial"/>
        <family val="2"/>
      </rPr>
      <t xml:space="preserve">, </t>
    </r>
    <r>
      <rPr>
        <b/>
        <sz val="10"/>
        <color indexed="8"/>
        <rFont val="Arial"/>
        <family val="2"/>
      </rPr>
      <t>Bridgeford P</t>
    </r>
    <r>
      <rPr>
        <sz val="10"/>
        <color indexed="8"/>
        <rFont val="Arial"/>
        <family val="2"/>
      </rPr>
      <t xml:space="preserve">, Britz M, </t>
    </r>
    <r>
      <rPr>
        <b/>
        <sz val="10"/>
        <color indexed="8"/>
        <rFont val="Arial"/>
        <family val="2"/>
      </rPr>
      <t>Brown C</t>
    </r>
    <r>
      <rPr>
        <sz val="10"/>
        <color indexed="8"/>
        <rFont val="Arial"/>
        <family val="2"/>
      </rPr>
      <t xml:space="preserve">, </t>
    </r>
    <r>
      <rPr>
        <b/>
        <sz val="10"/>
        <color indexed="8"/>
        <rFont val="Arial"/>
        <family val="2"/>
      </rPr>
      <t>Bryson U</t>
    </r>
    <r>
      <rPr>
        <sz val="10"/>
        <color indexed="8"/>
        <rFont val="Arial"/>
        <family val="2"/>
      </rPr>
      <t xml:space="preserve">, Burger P, Buys G, </t>
    </r>
    <r>
      <rPr>
        <b/>
        <sz val="10"/>
        <color indexed="8"/>
        <rFont val="Arial"/>
        <family val="2"/>
      </rPr>
      <t>Carey C</t>
    </r>
    <r>
      <rPr>
        <sz val="10"/>
        <color indexed="8"/>
        <rFont val="Arial"/>
        <family val="2"/>
      </rPr>
      <t xml:space="preserve">, Carter P, Cassidy T, Changuion L, Cilliers A, Clark D, Clark J, </t>
    </r>
    <r>
      <rPr>
        <b/>
        <sz val="10"/>
        <color indexed="8"/>
        <rFont val="Arial"/>
        <family val="2"/>
      </rPr>
      <t>Clinning C</t>
    </r>
    <r>
      <rPr>
        <sz val="10"/>
        <color indexed="8"/>
        <rFont val="Arial"/>
        <family val="2"/>
      </rPr>
      <t xml:space="preserve">, Coetzee F, Colahan B, Coleman E, Cooper J, Cooper T, Coulson P, Cronje E, Crous R, Curtis B, D’Alton M, Dantu S, Davidson I, Davis R, Dawson R, Day D, Dean R, de Beer C, Delport  J, de Villiers D, de Villiers J, de Wet P, Dixon J, Donova A, Dujardin R, Dunaiski B, du Plessis W, Dürr M, Dyck A, Erasmus J, Erasmus P, Erb K, Erhman N, Eyre C, Ferguson W, Finke L, Finkeldey H, Fourie N, Frankel S, Freyer E, Friede G, </t>
    </r>
    <r>
      <rPr>
        <b/>
        <sz val="10"/>
        <color indexed="8"/>
        <rFont val="Arial"/>
        <family val="2"/>
      </rPr>
      <t>Friede J</t>
    </r>
    <r>
      <rPr>
        <sz val="10"/>
        <color indexed="8"/>
        <rFont val="Arial"/>
        <family val="2"/>
      </rPr>
      <t xml:space="preserve">, </t>
    </r>
    <r>
      <rPr>
        <b/>
        <sz val="10"/>
        <color indexed="8"/>
        <rFont val="Arial"/>
        <family val="2"/>
      </rPr>
      <t>Friede O</t>
    </r>
    <r>
      <rPr>
        <sz val="10"/>
        <color indexed="8"/>
        <rFont val="Arial"/>
        <family val="2"/>
      </rPr>
      <t xml:space="preserve">, Frost P, Fuller J, Germishuys H, Gerrans C, Gertle K, Gerstle P, Gilchrist D, Gildenhuys S, Gillies A, Glane D, Gondwana Collection, Gous I, Goussard S, Graham B, Grobler D, Grobler J, Grobler M, Hall T, Hanssen R, Haraseb A, Heber-Percy R, Heinrich D, Hempson D, Hendrichsen I, Hendrichsen J, Herremans D, Herremans J, Heymans J, Heywood M, Hillen K, </t>
    </r>
    <r>
      <rPr>
        <b/>
        <sz val="10"/>
        <color indexed="8"/>
        <rFont val="Arial"/>
        <family val="2"/>
      </rPr>
      <t xml:space="preserve">Hines </t>
    </r>
    <r>
      <rPr>
        <sz val="10"/>
        <color indexed="8"/>
        <rFont val="Arial"/>
        <family val="2"/>
      </rPr>
      <t xml:space="preserve">C, Hiseman R, Holzhausen J, Huber A, Hughes D, James M, Jamieson I, Jankowitz W, Jansen D, Jarvis A, Jenje P, </t>
    </r>
    <r>
      <rPr>
        <b/>
        <sz val="10"/>
        <color indexed="8"/>
        <rFont val="Arial"/>
        <family val="2"/>
      </rPr>
      <t>Jensen R</t>
    </r>
    <r>
      <rPr>
        <sz val="10"/>
        <color indexed="8"/>
        <rFont val="Arial"/>
        <family val="2"/>
      </rPr>
      <t xml:space="preserve">, Joerges B, Jones P, Jones R, Jordaan G, Joubert E, Junius-Steyn L, Kahl M, Kapner J, Kapunee B,  Karsten C, Kavendjii I, Keding M, Kemp A, Kennedy D, Kinahan J, Klaassen E, Kleinjan C, Knowles J, Kolberg C, Kolberg H, Komen E, Komen J, Kötting S, Kramer H, Kreitz G, Kroon L, Kruger B, Kyle R, Lambrechts C, Le Grange J, Lane P, Lenssen J, Le Roux J, Lind P, Lombard H, Loske K, Loutit B, </t>
    </r>
    <r>
      <rPr>
        <b/>
        <sz val="10"/>
        <color indexed="8"/>
        <rFont val="Arial"/>
        <family val="2"/>
      </rPr>
      <t>Loutit R</t>
    </r>
    <r>
      <rPr>
        <sz val="10"/>
        <color indexed="8"/>
        <rFont val="Arial"/>
        <family val="2"/>
      </rPr>
      <t xml:space="preserve">, Louw A, Lowry A, Ludgens H, Ludwig D, MacDonald A, MacKenzie P, MacKenzie R, Maclean G, Malan P, Mallet-Veale S, Marshall S, Martin A, Martin J, Matthee A, McLachlan G, McNamara K, McRae S, Meaker G, </t>
    </r>
    <r>
      <rPr>
        <b/>
        <sz val="10"/>
        <color indexed="8"/>
        <rFont val="Arial"/>
        <family val="2"/>
      </rPr>
      <t>Mendelsohn J</t>
    </r>
    <r>
      <rPr>
        <sz val="10"/>
        <color indexed="8"/>
        <rFont val="Arial"/>
        <family val="2"/>
      </rPr>
      <t xml:space="preserve">, Menzel, Meyer A, Meyer C, Meyer J, Meyer M, Miller R, Miller T, Milstein P, Mittendorf G, Mittendorf H, Moore F, Morsbach J, Mostert P, Myburgh N, NamibRand Nature Reserve, Neatherway M, Neatherway P, Nell J, Nel R, </t>
    </r>
    <r>
      <rPr>
        <b/>
        <sz val="10"/>
        <color indexed="8"/>
        <rFont val="Arial"/>
        <family val="2"/>
      </rPr>
      <t>Niethammer W</t>
    </r>
    <r>
      <rPr>
        <sz val="10"/>
        <color indexed="8"/>
        <rFont val="Arial"/>
        <family val="2"/>
      </rPr>
      <t xml:space="preserve">, Niven P, </t>
    </r>
    <r>
      <rPr>
        <b/>
        <sz val="10"/>
        <color indexed="8"/>
        <rFont val="Arial"/>
        <family val="2"/>
      </rPr>
      <t>Noble D</t>
    </r>
    <r>
      <rPr>
        <sz val="10"/>
        <color indexed="8"/>
        <rFont val="Arial"/>
        <family val="2"/>
      </rPr>
      <t xml:space="preserve">, </t>
    </r>
    <r>
      <rPr>
        <b/>
        <sz val="10"/>
        <color indexed="8"/>
        <rFont val="Arial"/>
        <family val="2"/>
      </rPr>
      <t>Noller R</t>
    </r>
    <r>
      <rPr>
        <sz val="10"/>
        <color indexed="8"/>
        <rFont val="Arial"/>
        <family val="2"/>
      </rPr>
      <t xml:space="preserve">, Norris-Jones R, Nott T, Oelofse J, Olivier W, Orford J, Orford R, Osborne T, Oschadleus D, Owen-Smith J, Pallet J, Paterson J, Pather B, </t>
    </r>
    <r>
      <rPr>
        <b/>
        <sz val="10"/>
        <color indexed="8"/>
        <rFont val="Arial"/>
        <family val="2"/>
      </rPr>
      <t>Patten G</t>
    </r>
    <r>
      <rPr>
        <sz val="10"/>
        <color indexed="8"/>
        <rFont val="Arial"/>
        <family val="2"/>
      </rPr>
      <t xml:space="preserve">, Patterson B, </t>
    </r>
    <r>
      <rPr>
        <b/>
        <sz val="10"/>
        <color indexed="8"/>
        <rFont val="Arial"/>
        <family val="2"/>
      </rPr>
      <t>Paxton M</t>
    </r>
    <r>
      <rPr>
        <sz val="10"/>
        <color indexed="8"/>
        <rFont val="Arial"/>
        <family val="2"/>
      </rPr>
      <t xml:space="preserve">, Perrin R, Piepmeyer W, Pieterse J, Plowes D, Popinet J, Riekert B, Riekerts C, Risser R, Ritter S, Roberts G, Robertson H, Robertson T, Röhm S, Roodt A, Roodt C, Rothange A, Roux P, Rowlands B, Rudolf A, Rundle D, Ryan P, Sagell C-I, Samahija A, Scheepers L, Schlettwein C, Schmidt O, Schober E, Scholtz E, Schrader H, Schulze L, Scott A, Scott M, Seely M, Seftel S, Semba J, Setzer G, Sichombe B, Sievers J, Simmons K, </t>
    </r>
    <r>
      <rPr>
        <b/>
        <sz val="10"/>
        <color indexed="8"/>
        <rFont val="Arial"/>
        <family val="2"/>
      </rPr>
      <t>Simmons R</t>
    </r>
    <r>
      <rPr>
        <sz val="10"/>
        <color indexed="8"/>
        <rFont val="Arial"/>
        <family val="2"/>
      </rPr>
      <t xml:space="preserve">, Sinclair I, Sizoka S, Smit W, Snyders F, Stafford L, Stanback M, Stander P, Steenkamp J, Steenkamp L, Steiner H, Steyn P, Stock H, Stommel, R, Strassen I, Strauss H, Stutterheim C, Swanepoel W, Swart R, Tarboton W, </t>
    </r>
    <r>
      <rPr>
        <b/>
        <sz val="10"/>
        <color indexed="8"/>
        <rFont val="Arial"/>
        <family val="2"/>
      </rPr>
      <t>Tarr P</t>
    </r>
    <r>
      <rPr>
        <sz val="10"/>
        <color indexed="8"/>
        <rFont val="Arial"/>
        <family val="2"/>
      </rPr>
      <t xml:space="preserve">, Tarr J, Techn H, Teifel R, Teifel R, Thomas D, Thomson G, </t>
    </r>
    <r>
      <rPr>
        <b/>
        <sz val="10"/>
        <color indexed="8"/>
        <rFont val="Arial"/>
        <family val="2"/>
      </rPr>
      <t>Thomson N</t>
    </r>
    <r>
      <rPr>
        <sz val="10"/>
        <color indexed="8"/>
        <rFont val="Arial"/>
        <family val="2"/>
      </rPr>
      <t xml:space="preserve">, Trewby M, Underhill L, van de Reep J, van de Reep S, van den Heever I, van der Merwe F, van der Merwe P, van der Sandt S, van Niekerk C, van Rensburg J, van Schwind H, van Wyk G, van Zijl G, Venter C, Vermaak P, Vernon C, </t>
    </r>
    <r>
      <rPr>
        <b/>
        <sz val="10"/>
        <color indexed="8"/>
        <rFont val="Arial"/>
        <family val="2"/>
      </rPr>
      <t>Versfeld W</t>
    </r>
    <r>
      <rPr>
        <sz val="10"/>
        <color indexed="8"/>
        <rFont val="Arial"/>
        <family val="2"/>
      </rPr>
      <t xml:space="preserve">, Vinjevold C, Vinjevold R, von Blottnitz F, von Plato S, Ward D, Watson C, Watson R, Watt J, Wearne J, Wearne K, Webster J, Weeks R, Wessels L, Western Cape Wader Study Group, White A, Williams A, Wilson A, W ilson G, Wilson H, Wolf D, Wood A, Yates M, Zarge R, Zeilhofer P, Zur Strassen H. 
The Namibia Avifaunal Database provided valuable nesting and museum information and facilitated the cross-referencing of records.
Rob Crawford then of the Sea Fisheries Research Institute in Cape Town, and Tony Williams then of the Cape Department of Nature Conservation, kindly provided seabird breeding data for the islands off the Namibian coast; Dieter Ludwig provided access to his vulture ringing data sheets; Alan Kemp and Tamar Cassidy, then of the Transvaal Museum, extracted information on eggs and nests from Namibia held in the collection; the National Museum of Namibia provided access to its bird collection; Ann-Charlott Öberg of the Vänersborgs Museum in Sweden extracted information from Axel Eriksson’s egg collection; and Dieter Oschadleus of the Animal Demography Unit of the University of Cape Town provided all the weaver records from Namibia held in the PHOWN  database.
Finally, we wish to pay tribute to Warwick Tarboton and his excellent publication on the nests &amp; eggs of southern African birds. His well-structured layout and clear presentation of information has greatly assisted in the preparation of this publication.
</t>
    </r>
  </si>
  <si>
    <t>Recent contributions (from 2016):</t>
  </si>
  <si>
    <t>Dr Ursula Bryson - 1,319 records, 138 species (most based on fresh brood patches on birds caught for ringing), including first confirmed Namibian breeding records for White-browed Coucal, African Yellow White-eye, Jameson's Firefinch and Bronze Mannikin (submitted April &amp; May 2016)</t>
  </si>
  <si>
    <t xml:space="preserve"> White-browed (Heuglin's) Robin-Chat</t>
  </si>
  <si>
    <t xml:space="preserve">     Mean = 260 (260) n = 1</t>
  </si>
  <si>
    <t>Date</t>
  </si>
  <si>
    <t>Source</t>
  </si>
  <si>
    <t>No. breeding records</t>
  </si>
  <si>
    <t>No. species with breeding data</t>
  </si>
  <si>
    <t>No. species with &gt;50 records</t>
  </si>
  <si>
    <t>No. species with &gt;100 records</t>
  </si>
  <si>
    <t>No species with &gt; 200 records</t>
  </si>
  <si>
    <t>Clinning</t>
  </si>
  <si>
    <t>Brown</t>
  </si>
  <si>
    <r>
      <t xml:space="preserve">Brown </t>
    </r>
    <r>
      <rPr>
        <i/>
        <sz val="10"/>
        <color indexed="8"/>
        <rFont val="Arial"/>
        <family val="2"/>
      </rPr>
      <t>et al</t>
    </r>
    <r>
      <rPr>
        <sz val="10"/>
        <color indexed="8"/>
        <rFont val="Arial"/>
      </rPr>
      <t>.</t>
    </r>
  </si>
  <si>
    <t>Approx. no. nests (millions)</t>
  </si>
  <si>
    <t>This website</t>
  </si>
  <si>
    <t>Table 9: Bird species that have been confirmed breeding in Namibia but for which there is insufficient information to derive laying dates and clutch sizes (24 species).</t>
  </si>
  <si>
    <t>Table 7: Bird species that could possibly breed in Namibia but are considered, on the strength of current knowledge, unlikely to do so.</t>
  </si>
  <si>
    <t>Table 6: Acknowledgements</t>
  </si>
  <si>
    <t>Table 5: Reference list</t>
  </si>
  <si>
    <t>Table 4: Egg sizes</t>
  </si>
  <si>
    <t>Table 3: Clutch sizes</t>
  </si>
  <si>
    <t>Table 2: Egg-laying months</t>
  </si>
  <si>
    <t>Table 1: Headline statistics on bird breeding data for Namibia</t>
  </si>
  <si>
    <t>Table 2: Egg-laying month and colony size per species</t>
  </si>
  <si>
    <t>Table 3: Clutch size per species</t>
  </si>
  <si>
    <t>Table 4: Egg size per species</t>
  </si>
  <si>
    <t>Table 5: Reference list of publications on breeding data of birds in Namibia</t>
  </si>
  <si>
    <t>Table 6: Acknowledgements - contributors to the Namibian nest record scheme</t>
  </si>
  <si>
    <t>Table 7: List of bird species that could possibly breed in Namibia but on current evidence are considered unlikely to do so</t>
  </si>
  <si>
    <t>Table 8: List of bird species that are expected to breed in Namibia but have not yet been confirmed doing so</t>
  </si>
  <si>
    <t>Table 9: List of bird species confirmed breeding in Namibia but with no breeding details, e.g. no laying dates or clutch sizes</t>
  </si>
  <si>
    <t>Comparison of breeding information on the birds of Namibia over the past 37 years</t>
  </si>
  <si>
    <t>b. Total number of indigenous resident breeding bird species in Namibia - 470</t>
  </si>
  <si>
    <t>g. Total number of non-breeding species (non-breeding migrants (palaearctic and intra-African), pelagic seabirds, vagrants) - 160</t>
  </si>
  <si>
    <t>Mean (per palm tree) = 10.8 (3-32) n=4</t>
  </si>
  <si>
    <t>Mean (per cluster of palm trees) = 1,080, n=1</t>
  </si>
  <si>
    <r>
      <t xml:space="preserve">Brown CJ,  Bridgeford PA, Braine SG, Paxton M &amp; Versfeld W 2015. Breeding data on the birds of Namibia: laying months, colony and clutch sizes and egg measurements. </t>
    </r>
    <r>
      <rPr>
        <i/>
        <sz val="9"/>
        <color indexed="8"/>
        <rFont val="Arial"/>
        <family val="2"/>
      </rPr>
      <t xml:space="preserve">Ornithological Observations </t>
    </r>
    <r>
      <rPr>
        <sz val="9"/>
        <color indexed="8"/>
        <rFont val="Arial"/>
        <family val="2"/>
      </rPr>
      <t>6: 92-196.</t>
    </r>
  </si>
  <si>
    <r>
      <t xml:space="preserve">Brown C &amp; Franke-Bryson U 2016. The use of brood patches in birds to estimate the approximate date of egg-laying. </t>
    </r>
    <r>
      <rPr>
        <i/>
        <sz val="9"/>
        <color indexed="8"/>
        <rFont val="Arial"/>
        <family val="2"/>
      </rPr>
      <t>Lanioturdus</t>
    </r>
    <r>
      <rPr>
        <sz val="9"/>
        <color indexed="8"/>
        <rFont val="Arial"/>
        <family val="2"/>
      </rPr>
      <t xml:space="preserve"> 49(3): 14-16.</t>
    </r>
  </si>
  <si>
    <r>
      <t xml:space="preserve">Brown C 2016. The status of breeding data on the birds of Namibia. </t>
    </r>
    <r>
      <rPr>
        <i/>
        <sz val="9"/>
        <color indexed="8"/>
        <rFont val="Arial"/>
        <family val="2"/>
      </rPr>
      <t>Lanioturdus</t>
    </r>
    <r>
      <rPr>
        <sz val="9"/>
        <color indexed="8"/>
        <rFont val="Arial"/>
        <family val="2"/>
      </rPr>
      <t xml:space="preserve"> 49(1): 2-8.</t>
    </r>
  </si>
  <si>
    <r>
      <t xml:space="preserve">Bartlewski S 2017. Wild bird rescue, spring 2016. </t>
    </r>
    <r>
      <rPr>
        <i/>
        <sz val="9"/>
        <color indexed="8"/>
        <rFont val="Arial"/>
        <family val="2"/>
      </rPr>
      <t>Lanioturdus</t>
    </r>
    <r>
      <rPr>
        <sz val="9"/>
        <color indexed="8"/>
        <rFont val="Arial"/>
        <family val="2"/>
      </rPr>
      <t xml:space="preserve"> 50(2): 21-23.</t>
    </r>
  </si>
  <si>
    <r>
      <t xml:space="preserve">Brown C 2016. Population and breeding of the African Palm-Swift at Gross Barmen. </t>
    </r>
    <r>
      <rPr>
        <i/>
        <sz val="9"/>
        <color indexed="8"/>
        <rFont val="Arial"/>
        <family val="2"/>
      </rPr>
      <t>Lanioturdus</t>
    </r>
    <r>
      <rPr>
        <sz val="9"/>
        <color indexed="8"/>
        <rFont val="Arial"/>
        <family val="2"/>
      </rPr>
      <t xml:space="preserve"> 49(4): 10-13.</t>
    </r>
  </si>
  <si>
    <r>
      <t xml:space="preserve">Oschadleus HD  2016. Cape Weavers breeding in Namibia. </t>
    </r>
    <r>
      <rPr>
        <i/>
        <sz val="9"/>
        <color indexed="8"/>
        <rFont val="Arial"/>
        <family val="2"/>
      </rPr>
      <t>Lanioturdus</t>
    </r>
    <r>
      <rPr>
        <sz val="9"/>
        <color indexed="8"/>
        <rFont val="Arial"/>
        <family val="2"/>
      </rPr>
      <t xml:space="preserve"> 49(4): 24-25.</t>
    </r>
  </si>
  <si>
    <r>
      <t xml:space="preserve">Thomson N 2017. Short notes. </t>
    </r>
    <r>
      <rPr>
        <i/>
        <sz val="9"/>
        <color indexed="8"/>
        <rFont val="Arial"/>
        <family val="2"/>
      </rPr>
      <t>Lanioturdus</t>
    </r>
    <r>
      <rPr>
        <sz val="9"/>
        <color indexed="8"/>
        <rFont val="Arial"/>
        <family val="2"/>
      </rPr>
      <t xml:space="preserve"> 50(2): 28-36.</t>
    </r>
  </si>
  <si>
    <r>
      <t xml:space="preserve">Thomson N 2016. Finding Sclater's Lark breeding in south central Namibia. </t>
    </r>
    <r>
      <rPr>
        <i/>
        <sz val="9"/>
        <color indexed="8"/>
        <rFont val="Arial"/>
        <family val="2"/>
      </rPr>
      <t>Lanioturdus</t>
    </r>
    <r>
      <rPr>
        <sz val="9"/>
        <color indexed="8"/>
        <rFont val="Arial"/>
        <family val="2"/>
      </rPr>
      <t xml:space="preserve"> 49(4): 17-18.</t>
    </r>
  </si>
  <si>
    <r>
      <t xml:space="preserve">Thomson N 2016. Twitching the Garganey. </t>
    </r>
    <r>
      <rPr>
        <i/>
        <sz val="9"/>
        <color indexed="8"/>
        <rFont val="Arial"/>
        <family val="2"/>
      </rPr>
      <t>Lanioturdus</t>
    </r>
    <r>
      <rPr>
        <sz val="9"/>
        <color indexed="8"/>
        <rFont val="Arial"/>
        <family val="2"/>
      </rPr>
      <t xml:space="preserve"> 494(4): 5-7.</t>
    </r>
  </si>
  <si>
    <r>
      <t xml:space="preserve">Thomson N 2017. Rarities and interesting observations. </t>
    </r>
    <r>
      <rPr>
        <i/>
        <sz val="9"/>
        <color indexed="8"/>
        <rFont val="Arial"/>
        <family val="2"/>
      </rPr>
      <t>Lanioturdus</t>
    </r>
    <r>
      <rPr>
        <sz val="9"/>
        <color indexed="8"/>
        <rFont val="Arial"/>
        <family val="2"/>
      </rPr>
      <t xml:space="preserve"> 50(1): 26-31.</t>
    </r>
  </si>
  <si>
    <r>
      <t xml:space="preserve">Thomson N 2016. Short notes. </t>
    </r>
    <r>
      <rPr>
        <i/>
        <sz val="9"/>
        <color indexed="8"/>
        <rFont val="Arial"/>
        <family val="2"/>
      </rPr>
      <t>Lanioturdus</t>
    </r>
    <r>
      <rPr>
        <sz val="9"/>
        <color indexed="8"/>
        <rFont val="Arial"/>
        <family val="2"/>
      </rPr>
      <t xml:space="preserve"> 49(3): 6-11.</t>
    </r>
  </si>
  <si>
    <r>
      <t xml:space="preserve">Thomson N 2016. Rarities and interesting observations. </t>
    </r>
    <r>
      <rPr>
        <i/>
        <sz val="9"/>
        <color indexed="8"/>
        <rFont val="Arial"/>
        <family val="2"/>
      </rPr>
      <t>Lanioturdus</t>
    </r>
    <r>
      <rPr>
        <sz val="9"/>
        <color indexed="8"/>
        <rFont val="Arial"/>
        <family val="2"/>
      </rPr>
      <t xml:space="preserve"> 49(2): 26-30.</t>
    </r>
  </si>
  <si>
    <r>
      <t>Source of the data</t>
    </r>
    <r>
      <rPr>
        <sz val="10"/>
        <color indexed="8"/>
        <rFont val="Arial"/>
        <family val="2"/>
      </rPr>
      <t>: The source of these data, the methodology used and an analysis of the information are set out in Brown CJ,  Bridgeford PA, Braine SG, Paxton M &amp; Versfeld W 2015. Breeding data on the birds of Namibia: laying months, colony and clutch sizes and egg measurements.</t>
    </r>
    <r>
      <rPr>
        <i/>
        <sz val="10"/>
        <color indexed="8"/>
        <rFont val="Arial"/>
        <family val="2"/>
      </rPr>
      <t xml:space="preserve"> Ornithological Observations </t>
    </r>
    <r>
      <rPr>
        <sz val="10"/>
        <color indexed="8"/>
        <rFont val="Arial"/>
        <family val="2"/>
      </rPr>
      <t>6: 92-196. http://oo.adu.org.za/content.php?id=185</t>
    </r>
  </si>
  <si>
    <r>
      <t xml:space="preserve">a. Total number of bird species unequivocally confirmed for Namibia - 676 (Brown </t>
    </r>
    <r>
      <rPr>
        <i/>
        <sz val="10"/>
        <color indexed="8"/>
        <rFont val="Arial"/>
        <family val="2"/>
      </rPr>
      <t>et al.</t>
    </r>
    <r>
      <rPr>
        <sz val="10"/>
        <color indexed="8"/>
        <rFont val="Arial"/>
        <family val="2"/>
      </rPr>
      <t xml:space="preserve"> 2017. </t>
    </r>
    <r>
      <rPr>
        <i/>
        <sz val="10"/>
        <color indexed="8"/>
        <rFont val="Arial"/>
        <family val="2"/>
      </rPr>
      <t>Biological Observations</t>
    </r>
    <r>
      <rPr>
        <sz val="10"/>
        <color indexed="8"/>
        <rFont val="Arial"/>
        <family val="2"/>
      </rPr>
      <t xml:space="preserve"> 8.20: 1-153) http://oo.adu.org.za/content.php?id=315</t>
    </r>
  </si>
  <si>
    <t>[African Redeyed Bulbul x 9]</t>
  </si>
  <si>
    <t>[Acacia Pied Barbet x 9]</t>
  </si>
  <si>
    <t>i.   Number of bird species confirmed breeding in Namibia to date (data on nest record cards, eggs in collections, publications, etc) - 456</t>
  </si>
  <si>
    <t>ii.  Number of bird species expected to breed in Namibia but not yet confirmed doing so - 60 (Table 8)</t>
  </si>
  <si>
    <t>Table 8: Bird species expected to breed in Namibia but for which there are as yet no confirmed records (60 species).</t>
  </si>
  <si>
    <t>v.  Total number of egg size records - 1,397 measurements (length x width), 256 mass (Table 4)</t>
  </si>
  <si>
    <t>vi  Total number of publications listed from which breeding information on Namibia's birds was obtained - 331 (Table 5)</t>
  </si>
  <si>
    <t>Simmons RE, Brown CJ, Kemper J 2015. Birds to watch in Namibia: red, rare and endemic species. Ministry of Environment &amp; Tourism and Namibia Nature Foundation, Windhoek.</t>
  </si>
  <si>
    <t>[Fork-tailed Drongo x 9]</t>
  </si>
  <si>
    <t>[Cape Crow x 7, Burchell's Starling x 10, Cape Glossy Starling x 11, Palewinged Starling x 12, Meves' Starling x 2]</t>
  </si>
  <si>
    <r>
      <t>Chris Brown - Palm Swift (</t>
    </r>
    <r>
      <rPr>
        <i/>
        <sz val="10"/>
        <color indexed="8"/>
        <rFont val="Arial"/>
        <family val="2"/>
      </rPr>
      <t>Lanioturdus</t>
    </r>
    <r>
      <rPr>
        <sz val="10"/>
        <color indexed="8"/>
        <rFont val="Arial"/>
      </rPr>
      <t xml:space="preserve"> 49(4): 10-13.)</t>
    </r>
  </si>
  <si>
    <t>Neil Thomson - 22 nest box records, including 94 egg measurements (Submitted January &amp; March 2017).</t>
  </si>
  <si>
    <t>(1-5-"many")</t>
  </si>
  <si>
    <t>Inland: mean = 7 (1-114) n=52</t>
  </si>
  <si>
    <t>Mean = 29 (2-81) n=8</t>
  </si>
  <si>
    <t>Mean = 22 (5-108) n=9</t>
  </si>
  <si>
    <r>
      <rPr>
        <b/>
        <u/>
        <sz val="10"/>
        <color indexed="8"/>
        <rFont val="Arial"/>
        <family val="2"/>
      </rPr>
      <t>Suggested citation</t>
    </r>
    <r>
      <rPr>
        <sz val="10"/>
        <color indexed="8"/>
        <rFont val="Arial"/>
        <family val="2"/>
      </rPr>
      <t xml:space="preserve">: These data are placed in the public domain to allow free access for all students, researchers, scientists and keen birders who wish to promote the conservation of birds and to expand our knowledge and understanding of bird biology. When making use of these data the source should be acknowledged using the following suggested citation: "Brown CJ (accessed on dd-mm-yyyy). Breeding data on the birds of Namibia. http://www.the-eis.com/breeding-birds.php." [Note: these tables are updated with new records from time to time, so it is important to record the date you accessed the information in your citation.] </t>
    </r>
    <r>
      <rPr>
        <b/>
        <sz val="10"/>
        <color indexed="8"/>
        <rFont val="Arial"/>
        <family val="2"/>
      </rPr>
      <t>Last updated: 1st June 2017.</t>
    </r>
  </si>
  <si>
    <t>Mean = 23 (1-80) n=9</t>
  </si>
  <si>
    <t>Mean = 9.9 (1-105) n=166</t>
  </si>
  <si>
    <t>Ursula Bryson - 436 records, 71 species, most from fresh brood patches on birds caught for ringing (submitted May 2016).</t>
  </si>
  <si>
    <t>Mean = 48.9 nest chambers per nest structure (5-196) n=111</t>
  </si>
  <si>
    <t>iii. Total number of egg-laying month records - 18,697 comprising about 3,303,733 nests / clutches (Table 2)</t>
  </si>
  <si>
    <t>iv. Total number of clutch size records - 99,842 (Table 3)</t>
  </si>
  <si>
    <t>2017 (June)</t>
  </si>
</sst>
</file>

<file path=xl/styles.xml><?xml version="1.0" encoding="utf-8"?>
<styleSheet xmlns="http://schemas.openxmlformats.org/spreadsheetml/2006/main">
  <numFmts count="5">
    <numFmt numFmtId="43" formatCode="_(* #,##0.00_);_(* \(#,##0.00\);_(* &quot;-&quot;??_);_(@_)"/>
    <numFmt numFmtId="164" formatCode="_(* #,##0.0_);_(* \(#,##0.0\);_(* &quot;-&quot;??_);_(@_)"/>
    <numFmt numFmtId="165" formatCode="_(* #,##0_);_(* \(#,##0\);_(* &quot;-&quot;??_);_(@_)"/>
    <numFmt numFmtId="166" formatCode="0_);\(0\)"/>
    <numFmt numFmtId="167" formatCode="0.0"/>
  </numFmts>
  <fonts count="59">
    <font>
      <sz val="10"/>
      <color indexed="8"/>
      <name val="Arial"/>
    </font>
    <font>
      <sz val="10"/>
      <color indexed="8"/>
      <name val="Arial"/>
      <family val="2"/>
    </font>
    <font>
      <sz val="10"/>
      <color indexed="8"/>
      <name val="Arial"/>
      <family val="2"/>
    </font>
    <font>
      <sz val="9"/>
      <color indexed="8"/>
      <name val="Arial"/>
      <family val="2"/>
    </font>
    <font>
      <i/>
      <sz val="8"/>
      <name val="Arial"/>
      <family val="2"/>
    </font>
    <font>
      <i/>
      <sz val="8"/>
      <color indexed="8"/>
      <name val="Arial"/>
      <family val="2"/>
    </font>
    <font>
      <b/>
      <sz val="10"/>
      <color indexed="8"/>
      <name val="Arial"/>
      <family val="2"/>
    </font>
    <font>
      <b/>
      <sz val="11"/>
      <color indexed="8"/>
      <name val="Arial"/>
      <family val="2"/>
    </font>
    <font>
      <sz val="8"/>
      <color indexed="8"/>
      <name val="Arial"/>
      <family val="2"/>
    </font>
    <font>
      <sz val="8"/>
      <name val="Arial"/>
      <family val="2"/>
    </font>
    <font>
      <sz val="9"/>
      <name val="Arial"/>
      <family val="2"/>
    </font>
    <font>
      <b/>
      <sz val="9"/>
      <color indexed="8"/>
      <name val="Arial"/>
      <family val="2"/>
    </font>
    <font>
      <b/>
      <sz val="9"/>
      <name val="Arial"/>
      <family val="2"/>
    </font>
    <font>
      <b/>
      <sz val="8"/>
      <color indexed="8"/>
      <name val="Arial"/>
      <family val="2"/>
    </font>
    <font>
      <sz val="11"/>
      <color indexed="8"/>
      <name val="Arial"/>
      <family val="2"/>
    </font>
    <font>
      <u/>
      <sz val="10"/>
      <color theme="10"/>
      <name val="Arial"/>
      <family val="2"/>
    </font>
    <font>
      <sz val="9"/>
      <color theme="9" tint="-0.499984740745262"/>
      <name val="Arial"/>
      <family val="2"/>
    </font>
    <font>
      <sz val="9"/>
      <color rgb="FF000000"/>
      <name val="Verdana"/>
      <family val="2"/>
    </font>
    <font>
      <b/>
      <sz val="9"/>
      <color rgb="FF000000"/>
      <name val="Arial"/>
      <family val="2"/>
    </font>
    <font>
      <sz val="9"/>
      <color rgb="FF000000"/>
      <name val="Arial"/>
      <family val="2"/>
    </font>
    <font>
      <sz val="8"/>
      <color rgb="FF000000"/>
      <name val="Arial"/>
      <family val="2"/>
    </font>
    <font>
      <i/>
      <sz val="8"/>
      <color rgb="FF000000"/>
      <name val="Arial"/>
      <family val="2"/>
    </font>
    <font>
      <sz val="9"/>
      <color theme="1"/>
      <name val="Arial"/>
      <family val="2"/>
    </font>
    <font>
      <sz val="10"/>
      <color indexed="8"/>
      <name val="Arial"/>
      <family val="2"/>
    </font>
    <font>
      <b/>
      <sz val="14"/>
      <color indexed="8"/>
      <name val="Arial"/>
      <family val="2"/>
    </font>
    <font>
      <sz val="10"/>
      <name val="Arial"/>
      <family val="2"/>
    </font>
    <font>
      <sz val="9"/>
      <color rgb="FF00B050"/>
      <name val="Arial"/>
      <family val="2"/>
    </font>
    <font>
      <i/>
      <sz val="8"/>
      <color rgb="FF00B050"/>
      <name val="Arial"/>
      <family val="2"/>
    </font>
    <font>
      <sz val="9"/>
      <color rgb="FFC00000"/>
      <name val="Arial"/>
      <family val="2"/>
    </font>
    <font>
      <i/>
      <sz val="8"/>
      <color rgb="FFC00000"/>
      <name val="Arial"/>
      <family val="2"/>
    </font>
    <font>
      <sz val="9"/>
      <color theme="8" tint="-0.249977111117893"/>
      <name val="Arial"/>
      <family val="2"/>
    </font>
    <font>
      <i/>
      <sz val="8"/>
      <color theme="8" tint="-0.249977111117893"/>
      <name val="Arial"/>
      <family val="2"/>
    </font>
    <font>
      <b/>
      <sz val="9"/>
      <color rgb="FF00B050"/>
      <name val="Arial"/>
      <family val="2"/>
    </font>
    <font>
      <sz val="9"/>
      <color rgb="FF0070C0"/>
      <name val="Arial"/>
      <family val="2"/>
    </font>
    <font>
      <i/>
      <sz val="8"/>
      <color rgb="FF0070C0"/>
      <name val="Arial"/>
      <family val="2"/>
    </font>
    <font>
      <sz val="9"/>
      <color rgb="FFFF0000"/>
      <name val="Arial"/>
      <family val="2"/>
    </font>
    <font>
      <i/>
      <sz val="8"/>
      <color rgb="FFFF0000"/>
      <name val="Arial"/>
      <family val="2"/>
    </font>
    <font>
      <sz val="12"/>
      <color indexed="8"/>
      <name val="Arial"/>
      <family val="2"/>
    </font>
    <font>
      <i/>
      <sz val="8"/>
      <color theme="1"/>
      <name val="Arial"/>
      <family val="2"/>
    </font>
    <font>
      <sz val="8"/>
      <color theme="1"/>
      <name val="Arial"/>
      <family val="2"/>
    </font>
    <font>
      <sz val="11"/>
      <color indexed="8"/>
      <name val="Calibri"/>
      <family val="2"/>
    </font>
    <font>
      <sz val="8"/>
      <color rgb="FF000000"/>
      <name val="Verdana"/>
      <family val="2"/>
    </font>
    <font>
      <b/>
      <sz val="8"/>
      <name val="Arial"/>
      <family val="2"/>
    </font>
    <font>
      <sz val="9"/>
      <color theme="4" tint="-0.249977111117893"/>
      <name val="Arial"/>
      <family val="2"/>
    </font>
    <font>
      <i/>
      <sz val="8"/>
      <color theme="4" tint="-0.249977111117893"/>
      <name val="Arial"/>
      <family val="2"/>
    </font>
    <font>
      <b/>
      <u/>
      <sz val="10"/>
      <color indexed="8"/>
      <name val="Arial"/>
      <family val="2"/>
    </font>
    <font>
      <b/>
      <sz val="22"/>
      <color indexed="8"/>
      <name val="Arial"/>
      <family val="2"/>
    </font>
    <font>
      <i/>
      <sz val="10"/>
      <color indexed="8"/>
      <name val="Arial"/>
      <family val="2"/>
    </font>
    <font>
      <b/>
      <sz val="10"/>
      <color rgb="FF00B050"/>
      <name val="Arial"/>
      <family val="2"/>
    </font>
    <font>
      <b/>
      <sz val="10"/>
      <color theme="3"/>
      <name val="Arial"/>
      <family val="2"/>
    </font>
    <font>
      <b/>
      <sz val="10"/>
      <color rgb="FFFF0000"/>
      <name val="Arial"/>
      <family val="2"/>
    </font>
    <font>
      <b/>
      <sz val="14"/>
      <name val="Arial"/>
      <family val="2"/>
    </font>
    <font>
      <i/>
      <sz val="9"/>
      <color indexed="8"/>
      <name val="Arial"/>
      <family val="2"/>
    </font>
    <font>
      <i/>
      <sz val="9"/>
      <color rgb="FF000000"/>
      <name val="Arial"/>
      <family val="2"/>
    </font>
    <font>
      <sz val="9"/>
      <color rgb="FF231F20"/>
      <name val="Arial"/>
      <family val="2"/>
    </font>
    <font>
      <i/>
      <sz val="9"/>
      <color rgb="FF231F20"/>
      <name val="Arial"/>
      <family val="2"/>
    </font>
    <font>
      <i/>
      <vertAlign val="superscript"/>
      <sz val="9"/>
      <color indexed="8"/>
      <name val="Arial"/>
      <family val="2"/>
    </font>
    <font>
      <b/>
      <sz val="20"/>
      <color indexed="8"/>
      <name val="Arial"/>
      <family val="2"/>
    </font>
    <font>
      <sz val="10"/>
      <color indexed="8"/>
      <name val="Calibri"/>
      <family val="2"/>
    </font>
  </fonts>
  <fills count="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FFFFCC"/>
        <bgColor indexed="64"/>
      </patternFill>
    </fill>
  </fills>
  <borders count="41">
    <border>
      <left/>
      <right/>
      <top/>
      <bottom/>
      <diagonal/>
    </border>
    <border>
      <left style="thin">
        <color auto="1"/>
      </left>
      <right style="thin">
        <color auto="1"/>
      </right>
      <top/>
      <bottom/>
      <diagonal/>
    </border>
    <border>
      <left style="thin">
        <color auto="1"/>
      </left>
      <right style="thin">
        <color auto="1"/>
      </right>
      <top/>
      <bottom style="medium">
        <color auto="1"/>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bottom/>
      <diagonal/>
    </border>
    <border>
      <left/>
      <right style="medium">
        <color auto="1"/>
      </right>
      <top/>
      <bottom/>
      <diagonal/>
    </border>
    <border>
      <left/>
      <right style="medium">
        <color auto="1"/>
      </right>
      <top/>
      <bottom style="medium">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medium">
        <color indexed="64"/>
      </bottom>
      <diagonal/>
    </border>
    <border>
      <left style="thin">
        <color auto="1"/>
      </left>
      <right/>
      <top style="thin">
        <color auto="1"/>
      </top>
      <bottom/>
      <diagonal/>
    </border>
    <border>
      <left style="medium">
        <color auto="1"/>
      </left>
      <right style="medium">
        <color auto="1"/>
      </right>
      <top/>
      <bottom style="medium">
        <color indexed="64"/>
      </bottom>
      <diagonal/>
    </border>
    <border>
      <left style="medium">
        <color auto="1"/>
      </left>
      <right style="medium">
        <color indexed="64"/>
      </right>
      <top/>
      <bottom/>
      <diagonal/>
    </border>
    <border>
      <left/>
      <right style="thin">
        <color indexed="64"/>
      </right>
      <top style="thin">
        <color auto="1"/>
      </top>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auto="1"/>
      </left>
      <right style="medium">
        <color indexed="64"/>
      </right>
      <top/>
      <bottom style="thin">
        <color theme="0" tint="-0.34998626667073579"/>
      </bottom>
      <diagonal/>
    </border>
    <border>
      <left style="medium">
        <color auto="1"/>
      </left>
      <right style="medium">
        <color indexed="64"/>
      </right>
      <top style="thin">
        <color theme="0" tint="-0.34998626667073579"/>
      </top>
      <bottom style="thin">
        <color theme="0" tint="-0.34998626667073579"/>
      </bottom>
      <diagonal/>
    </border>
    <border>
      <left style="medium">
        <color auto="1"/>
      </left>
      <right style="medium">
        <color indexed="64"/>
      </right>
      <top style="thin">
        <color theme="0" tint="-0.34998626667073579"/>
      </top>
      <bottom/>
      <diagonal/>
    </border>
    <border>
      <left style="thin">
        <color indexed="64"/>
      </left>
      <right style="thin">
        <color indexed="64"/>
      </right>
      <top style="medium">
        <color auto="1"/>
      </top>
      <bottom style="medium">
        <color indexed="64"/>
      </bottom>
      <diagonal/>
    </border>
    <border>
      <left style="medium">
        <color auto="1"/>
      </left>
      <right/>
      <top/>
      <bottom style="thin">
        <color indexed="64"/>
      </bottom>
      <diagonal/>
    </border>
    <border>
      <left/>
      <right style="medium">
        <color auto="1"/>
      </right>
      <top/>
      <bottom style="thin">
        <color indexed="64"/>
      </bottom>
      <diagonal/>
    </border>
    <border>
      <left style="medium">
        <color auto="1"/>
      </left>
      <right/>
      <top style="thin">
        <color indexed="64"/>
      </top>
      <bottom style="thin">
        <color indexed="64"/>
      </bottom>
      <diagonal/>
    </border>
    <border>
      <left/>
      <right/>
      <top style="thin">
        <color indexed="64"/>
      </top>
      <bottom style="thin">
        <color indexed="64"/>
      </bottom>
      <diagonal/>
    </border>
    <border>
      <left/>
      <right style="medium">
        <color auto="1"/>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0" fontId="15" fillId="0" borderId="0" applyNumberFormat="0" applyFill="0" applyBorder="0" applyAlignment="0" applyProtection="0">
      <alignment vertical="top"/>
      <protection locked="0"/>
    </xf>
  </cellStyleXfs>
  <cellXfs count="429">
    <xf numFmtId="0" fontId="0" fillId="0" borderId="0" xfId="0"/>
    <xf numFmtId="0" fontId="2" fillId="0" borderId="0" xfId="0" applyFont="1"/>
    <xf numFmtId="0" fontId="6" fillId="0" borderId="0" xfId="0" applyFont="1" applyAlignment="1">
      <alignment horizontal="center"/>
    </xf>
    <xf numFmtId="0" fontId="3" fillId="2" borderId="1" xfId="0" applyFont="1" applyFill="1" applyBorder="1"/>
    <xf numFmtId="9" fontId="3" fillId="2" borderId="1" xfId="0" applyNumberFormat="1" applyFont="1" applyFill="1" applyBorder="1"/>
    <xf numFmtId="0" fontId="16" fillId="2" borderId="1" xfId="0" applyFont="1" applyFill="1" applyBorder="1" applyAlignment="1">
      <alignment horizontal="right"/>
    </xf>
    <xf numFmtId="0" fontId="3" fillId="2" borderId="1" xfId="0" applyFont="1" applyFill="1" applyBorder="1" applyAlignment="1">
      <alignment horizontal="right"/>
    </xf>
    <xf numFmtId="9" fontId="3" fillId="2" borderId="1" xfId="1" applyNumberFormat="1" applyFont="1" applyFill="1" applyBorder="1"/>
    <xf numFmtId="0" fontId="10" fillId="2" borderId="1" xfId="0" applyFont="1" applyFill="1" applyBorder="1" applyAlignment="1">
      <alignment horizontal="right"/>
    </xf>
    <xf numFmtId="0" fontId="8" fillId="2" borderId="1" xfId="0" applyFont="1" applyFill="1" applyBorder="1" applyAlignment="1">
      <alignment horizontal="left"/>
    </xf>
    <xf numFmtId="0" fontId="3" fillId="2" borderId="2" xfId="0" applyFont="1" applyFill="1" applyBorder="1"/>
    <xf numFmtId="0" fontId="3" fillId="0" borderId="0" xfId="0" applyFont="1" applyFill="1" applyBorder="1"/>
    <xf numFmtId="0" fontId="11" fillId="0" borderId="0" xfId="0" applyFont="1" applyFill="1" applyBorder="1"/>
    <xf numFmtId="0" fontId="17" fillId="0" borderId="0" xfId="0" applyFont="1" applyFill="1" applyBorder="1" applyAlignment="1">
      <alignment wrapText="1"/>
    </xf>
    <xf numFmtId="0" fontId="16" fillId="0" borderId="0" xfId="0" applyFont="1" applyFill="1" applyBorder="1" applyAlignment="1">
      <alignment horizontal="right"/>
    </xf>
    <xf numFmtId="0" fontId="3" fillId="0" borderId="0" xfId="0" applyFont="1" applyFill="1" applyBorder="1" applyAlignment="1">
      <alignment horizontal="right"/>
    </xf>
    <xf numFmtId="0" fontId="10" fillId="0" borderId="0" xfId="0" applyFont="1" applyFill="1" applyBorder="1" applyAlignment="1">
      <alignment horizontal="right"/>
    </xf>
    <xf numFmtId="0" fontId="2" fillId="0" borderId="0" xfId="0" applyFont="1" applyFill="1" applyBorder="1"/>
    <xf numFmtId="0" fontId="2" fillId="0" borderId="0" xfId="0" applyFont="1" applyFill="1" applyBorder="1" applyAlignment="1">
      <alignment horizontal="left" wrapText="1" indent="1"/>
    </xf>
    <xf numFmtId="0" fontId="18" fillId="0" borderId="3" xfId="0" applyFont="1" applyFill="1" applyBorder="1" applyAlignment="1">
      <alignment wrapText="1"/>
    </xf>
    <xf numFmtId="0" fontId="19" fillId="0" borderId="3" xfId="0" applyFont="1" applyFill="1" applyBorder="1" applyAlignment="1">
      <alignment horizontal="left" wrapText="1" indent="1"/>
    </xf>
    <xf numFmtId="0" fontId="4" fillId="0" borderId="3" xfId="0" applyFont="1" applyFill="1" applyBorder="1" applyAlignment="1">
      <alignment horizontal="left" wrapText="1" indent="1"/>
    </xf>
    <xf numFmtId="0" fontId="17" fillId="0" borderId="3" xfId="0" applyFont="1" applyFill="1" applyBorder="1" applyAlignment="1">
      <alignment wrapText="1"/>
    </xf>
    <xf numFmtId="0" fontId="20" fillId="0" borderId="3" xfId="0" applyFont="1" applyFill="1" applyBorder="1" applyAlignment="1">
      <alignment horizontal="left" wrapText="1" indent="2"/>
    </xf>
    <xf numFmtId="0" fontId="18" fillId="0" borderId="3" xfId="0" applyFont="1" applyFill="1" applyBorder="1" applyAlignment="1">
      <alignment horizontal="left" wrapText="1"/>
    </xf>
    <xf numFmtId="0" fontId="5" fillId="0" borderId="3" xfId="0" applyFont="1" applyFill="1" applyBorder="1" applyAlignment="1">
      <alignment horizontal="left" indent="1"/>
    </xf>
    <xf numFmtId="0" fontId="4" fillId="0" borderId="3" xfId="2" applyFont="1" applyFill="1" applyBorder="1" applyAlignment="1" applyProtection="1">
      <alignment horizontal="left" wrapText="1" indent="1"/>
    </xf>
    <xf numFmtId="0" fontId="8" fillId="0" borderId="3" xfId="0" applyFont="1" applyFill="1" applyBorder="1" applyAlignment="1">
      <alignment horizontal="left" indent="2"/>
    </xf>
    <xf numFmtId="0" fontId="17" fillId="0" borderId="3" xfId="0" applyFont="1" applyFill="1" applyBorder="1" applyAlignment="1">
      <alignment horizontal="left" wrapText="1" indent="1"/>
    </xf>
    <xf numFmtId="0" fontId="9" fillId="0" borderId="3" xfId="2" applyFont="1" applyFill="1" applyBorder="1" applyAlignment="1" applyProtection="1">
      <alignment horizontal="left" wrapText="1" indent="2"/>
    </xf>
    <xf numFmtId="0" fontId="3" fillId="0" borderId="3" xfId="0" applyFont="1" applyFill="1" applyBorder="1" applyAlignment="1">
      <alignment horizontal="left" indent="1"/>
    </xf>
    <xf numFmtId="0" fontId="21" fillId="0" borderId="3" xfId="0" applyFont="1" applyFill="1" applyBorder="1" applyAlignment="1">
      <alignment horizontal="left" wrapText="1" indent="1"/>
    </xf>
    <xf numFmtId="0" fontId="3" fillId="0" borderId="1" xfId="0" applyFont="1" applyFill="1" applyBorder="1"/>
    <xf numFmtId="9" fontId="3" fillId="0" borderId="1" xfId="0" applyNumberFormat="1" applyFont="1" applyFill="1" applyBorder="1"/>
    <xf numFmtId="0" fontId="16" fillId="0" borderId="1" xfId="0" applyFont="1" applyFill="1" applyBorder="1" applyAlignment="1">
      <alignment horizontal="right"/>
    </xf>
    <xf numFmtId="0" fontId="3" fillId="0" borderId="1" xfId="0" applyFont="1" applyFill="1" applyBorder="1" applyAlignment="1">
      <alignment horizontal="right"/>
    </xf>
    <xf numFmtId="9" fontId="3" fillId="0" borderId="1" xfId="1" applyNumberFormat="1" applyFont="1" applyFill="1" applyBorder="1"/>
    <xf numFmtId="0" fontId="10" fillId="0" borderId="1" xfId="0" applyFont="1" applyFill="1" applyBorder="1" applyAlignment="1">
      <alignment horizontal="right"/>
    </xf>
    <xf numFmtId="0" fontId="3" fillId="0" borderId="2" xfId="0" applyFont="1" applyFill="1" applyBorder="1"/>
    <xf numFmtId="0" fontId="11" fillId="3" borderId="5" xfId="0" applyFont="1" applyFill="1" applyBorder="1"/>
    <xf numFmtId="0" fontId="11" fillId="3" borderId="5" xfId="1" applyNumberFormat="1" applyFont="1" applyFill="1" applyBorder="1" applyAlignment="1">
      <alignment horizontal="right"/>
    </xf>
    <xf numFmtId="0" fontId="11" fillId="3" borderId="5" xfId="0" applyFont="1" applyFill="1" applyBorder="1" applyAlignment="1">
      <alignment horizontal="right"/>
    </xf>
    <xf numFmtId="0" fontId="11" fillId="3" borderId="5" xfId="0" applyNumberFormat="1" applyFont="1" applyFill="1" applyBorder="1" applyAlignment="1">
      <alignment horizontal="right"/>
    </xf>
    <xf numFmtId="9" fontId="11" fillId="3" borderId="5" xfId="0" applyNumberFormat="1" applyFont="1" applyFill="1" applyBorder="1"/>
    <xf numFmtId="0" fontId="6" fillId="3" borderId="5" xfId="0" applyFont="1" applyFill="1" applyBorder="1"/>
    <xf numFmtId="0" fontId="12" fillId="3" borderId="5" xfId="0" applyFont="1" applyFill="1" applyBorder="1"/>
    <xf numFmtId="0" fontId="6" fillId="3" borderId="5" xfId="0" applyFont="1" applyFill="1" applyBorder="1" applyAlignment="1">
      <alignment horizontal="right"/>
    </xf>
    <xf numFmtId="0" fontId="13" fillId="3" borderId="5" xfId="0" applyFont="1" applyFill="1" applyBorder="1" applyAlignment="1">
      <alignment horizontal="left"/>
    </xf>
    <xf numFmtId="0" fontId="11" fillId="3" borderId="6" xfId="0" applyFont="1" applyFill="1" applyBorder="1"/>
    <xf numFmtId="0" fontId="11" fillId="3" borderId="7" xfId="0" applyFont="1" applyFill="1" applyBorder="1"/>
    <xf numFmtId="0" fontId="0" fillId="0" borderId="0" xfId="0" applyFill="1" applyBorder="1"/>
    <xf numFmtId="0" fontId="6" fillId="2" borderId="8" xfId="0" applyFont="1" applyFill="1" applyBorder="1" applyAlignment="1">
      <alignment horizontal="center"/>
    </xf>
    <xf numFmtId="0" fontId="6" fillId="0" borderId="8" xfId="0" applyFont="1" applyFill="1" applyBorder="1" applyAlignment="1">
      <alignment horizontal="center"/>
    </xf>
    <xf numFmtId="49" fontId="6" fillId="0" borderId="0" xfId="0" applyNumberFormat="1" applyFont="1" applyAlignment="1">
      <alignment horizontal="center"/>
    </xf>
    <xf numFmtId="0" fontId="19" fillId="0" borderId="0" xfId="0" applyFont="1" applyFill="1" applyBorder="1" applyAlignment="1">
      <alignment horizontal="left" wrapText="1"/>
    </xf>
    <xf numFmtId="0" fontId="5" fillId="0" borderId="0" xfId="0" applyFont="1" applyFill="1" applyBorder="1" applyAlignment="1">
      <alignment horizontal="left"/>
    </xf>
    <xf numFmtId="0" fontId="4" fillId="0" borderId="0" xfId="2" applyFont="1" applyFill="1" applyBorder="1" applyAlignment="1" applyProtection="1">
      <alignment horizontal="left" wrapText="1"/>
    </xf>
    <xf numFmtId="0" fontId="17" fillId="0" borderId="0" xfId="0" applyFont="1" applyFill="1" applyBorder="1" applyAlignment="1">
      <alignment horizontal="left" wrapText="1"/>
    </xf>
    <xf numFmtId="0" fontId="3" fillId="0" borderId="0" xfId="0" applyFont="1" applyFill="1" applyBorder="1" applyAlignment="1">
      <alignment horizontal="center"/>
    </xf>
    <xf numFmtId="0" fontId="0" fillId="0" borderId="0" xfId="0" applyAlignment="1">
      <alignment horizontal="center"/>
    </xf>
    <xf numFmtId="3" fontId="3" fillId="0" borderId="0" xfId="0" applyNumberFormat="1" applyFont="1" applyFill="1" applyBorder="1" applyAlignment="1">
      <alignment horizontal="center"/>
    </xf>
    <xf numFmtId="0" fontId="3" fillId="0" borderId="0" xfId="0" applyFont="1" applyFill="1" applyBorder="1" applyAlignment="1">
      <alignment horizontal="left"/>
    </xf>
    <xf numFmtId="0" fontId="20" fillId="0" borderId="0" xfId="0" applyFont="1" applyFill="1" applyBorder="1" applyAlignment="1">
      <alignment horizontal="left" wrapText="1"/>
    </xf>
    <xf numFmtId="0" fontId="22" fillId="0" borderId="0" xfId="0" applyFont="1" applyFill="1" applyBorder="1" applyAlignment="1">
      <alignment horizontal="right"/>
    </xf>
    <xf numFmtId="0" fontId="10" fillId="0" borderId="0" xfId="0" applyFont="1" applyFill="1" applyBorder="1"/>
    <xf numFmtId="0" fontId="19" fillId="0" borderId="3" xfId="0" applyFont="1" applyFill="1" applyBorder="1" applyAlignment="1">
      <alignment horizontal="left" wrapText="1"/>
    </xf>
    <xf numFmtId="0" fontId="8" fillId="0" borderId="0" xfId="0" applyFont="1" applyFill="1" applyBorder="1" applyAlignment="1"/>
    <xf numFmtId="0" fontId="6" fillId="4" borderId="0" xfId="0" applyFont="1" applyFill="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6" fillId="4" borderId="0" xfId="0" applyFont="1" applyFill="1" applyBorder="1" applyAlignment="1">
      <alignment horizontal="right"/>
    </xf>
    <xf numFmtId="0" fontId="3" fillId="4" borderId="0" xfId="0" applyFont="1" applyFill="1" applyBorder="1" applyAlignment="1">
      <alignment horizontal="right"/>
    </xf>
    <xf numFmtId="0" fontId="10" fillId="4" borderId="0" xfId="0" applyFont="1" applyFill="1" applyBorder="1" applyAlignment="1">
      <alignment horizontal="right"/>
    </xf>
    <xf numFmtId="3" fontId="3" fillId="4" borderId="0" xfId="0" applyNumberFormat="1" applyFont="1" applyFill="1" applyBorder="1"/>
    <xf numFmtId="0" fontId="22" fillId="4" borderId="0" xfId="0" applyFont="1" applyFill="1" applyBorder="1" applyAlignment="1">
      <alignment horizontal="right"/>
    </xf>
    <xf numFmtId="0" fontId="8" fillId="4" borderId="0" xfId="0" applyFont="1" applyFill="1" applyBorder="1" applyAlignment="1"/>
    <xf numFmtId="0" fontId="0" fillId="4" borderId="0" xfId="0" applyFill="1" applyBorder="1" applyAlignment="1">
      <alignment horizontal="center"/>
    </xf>
    <xf numFmtId="0" fontId="0" fillId="4" borderId="0" xfId="0" applyFill="1" applyBorder="1"/>
    <xf numFmtId="0" fontId="0" fillId="4" borderId="0" xfId="0" applyFill="1" applyAlignment="1">
      <alignment horizontal="center"/>
    </xf>
    <xf numFmtId="0" fontId="0" fillId="4" borderId="0" xfId="0" applyFill="1"/>
    <xf numFmtId="0" fontId="5" fillId="0" borderId="3" xfId="0" applyFont="1" applyFill="1" applyBorder="1" applyAlignment="1">
      <alignment horizontal="left" vertical="top" indent="1"/>
    </xf>
    <xf numFmtId="0" fontId="5" fillId="0" borderId="3" xfId="0" applyFont="1" applyFill="1" applyBorder="1" applyAlignment="1">
      <alignment horizontal="left" vertical="top" wrapText="1" indent="1"/>
    </xf>
    <xf numFmtId="0" fontId="3" fillId="0" borderId="9" xfId="0" applyFont="1" applyFill="1" applyBorder="1"/>
    <xf numFmtId="0" fontId="16" fillId="0" borderId="9" xfId="0" applyFont="1" applyFill="1" applyBorder="1" applyAlignment="1">
      <alignment horizontal="right"/>
    </xf>
    <xf numFmtId="0" fontId="8" fillId="3" borderId="5" xfId="0" applyFont="1" applyFill="1" applyBorder="1" applyAlignment="1"/>
    <xf numFmtId="0" fontId="8" fillId="3" borderId="5" xfId="0" applyFont="1" applyFill="1" applyBorder="1" applyAlignment="1">
      <alignment wrapText="1"/>
    </xf>
    <xf numFmtId="0" fontId="6" fillId="0" borderId="0" xfId="0" applyFont="1" applyFill="1" applyBorder="1" applyAlignment="1">
      <alignment horizontal="left"/>
    </xf>
    <xf numFmtId="0" fontId="11" fillId="3" borderId="10" xfId="0" applyFont="1" applyFill="1" applyBorder="1" applyAlignment="1">
      <alignment horizontal="center"/>
    </xf>
    <xf numFmtId="0" fontId="6" fillId="3" borderId="10" xfId="0" applyFont="1" applyFill="1" applyBorder="1" applyAlignment="1">
      <alignment horizontal="left"/>
    </xf>
    <xf numFmtId="0" fontId="6" fillId="3" borderId="10" xfId="0" applyFont="1" applyFill="1" applyBorder="1" applyAlignment="1">
      <alignment horizontal="right"/>
    </xf>
    <xf numFmtId="164" fontId="8" fillId="5" borderId="0" xfId="1" applyNumberFormat="1" applyFont="1" applyFill="1"/>
    <xf numFmtId="164" fontId="8" fillId="0" borderId="0" xfId="1" applyNumberFormat="1" applyFont="1"/>
    <xf numFmtId="164" fontId="8" fillId="4" borderId="0" xfId="1" applyNumberFormat="1" applyFont="1" applyFill="1"/>
    <xf numFmtId="164" fontId="8" fillId="4" borderId="0" xfId="1" applyNumberFormat="1" applyFont="1" applyFill="1" applyAlignment="1">
      <alignment horizontal="center"/>
    </xf>
    <xf numFmtId="164" fontId="8" fillId="5" borderId="0" xfId="1" applyNumberFormat="1" applyFont="1" applyFill="1" applyAlignment="1">
      <alignment horizontal="center"/>
    </xf>
    <xf numFmtId="164" fontId="8" fillId="0" borderId="0" xfId="1" applyNumberFormat="1" applyFont="1" applyAlignment="1">
      <alignment horizontal="center"/>
    </xf>
    <xf numFmtId="164" fontId="8" fillId="5" borderId="0" xfId="1" applyNumberFormat="1" applyFont="1" applyFill="1" applyBorder="1"/>
    <xf numFmtId="164" fontId="8" fillId="4" borderId="0" xfId="1" applyNumberFormat="1" applyFont="1" applyFill="1" applyBorder="1"/>
    <xf numFmtId="164" fontId="8" fillId="0" borderId="0" xfId="1" applyNumberFormat="1" applyFont="1" applyFill="1" applyBorder="1"/>
    <xf numFmtId="164" fontId="8" fillId="2" borderId="0" xfId="1" applyNumberFormat="1" applyFont="1" applyFill="1"/>
    <xf numFmtId="164" fontId="8" fillId="4" borderId="9" xfId="1" applyNumberFormat="1" applyFont="1" applyFill="1" applyBorder="1" applyAlignment="1">
      <alignment horizontal="center"/>
    </xf>
    <xf numFmtId="164" fontId="8" fillId="5" borderId="0" xfId="1" applyNumberFormat="1" applyFont="1" applyFill="1" applyBorder="1" applyAlignment="1">
      <alignment horizontal="center"/>
    </xf>
    <xf numFmtId="164" fontId="8" fillId="4" borderId="9" xfId="1" applyNumberFormat="1" applyFont="1" applyFill="1" applyBorder="1"/>
    <xf numFmtId="164" fontId="8" fillId="0" borderId="11" xfId="1" applyNumberFormat="1" applyFont="1" applyBorder="1" applyAlignment="1">
      <alignment horizontal="center"/>
    </xf>
    <xf numFmtId="164" fontId="8" fillId="0" borderId="11" xfId="1" applyNumberFormat="1" applyFont="1" applyBorder="1"/>
    <xf numFmtId="164" fontId="8" fillId="2" borderId="9" xfId="1" applyNumberFormat="1" applyFont="1" applyFill="1" applyBorder="1"/>
    <xf numFmtId="164" fontId="8" fillId="4" borderId="12" xfId="1" applyNumberFormat="1" applyFont="1" applyFill="1" applyBorder="1"/>
    <xf numFmtId="164" fontId="8" fillId="5" borderId="13" xfId="1" applyNumberFormat="1" applyFont="1" applyFill="1" applyBorder="1"/>
    <xf numFmtId="164" fontId="8" fillId="0" borderId="13" xfId="1" applyNumberFormat="1" applyFont="1" applyBorder="1"/>
    <xf numFmtId="164" fontId="8" fillId="0" borderId="14" xfId="1" applyNumberFormat="1" applyFont="1" applyBorder="1"/>
    <xf numFmtId="164" fontId="8" fillId="4" borderId="13" xfId="1" applyNumberFormat="1" applyFont="1" applyFill="1" applyBorder="1"/>
    <xf numFmtId="0" fontId="10" fillId="2" borderId="1" xfId="0" applyFont="1" applyFill="1" applyBorder="1"/>
    <xf numFmtId="0" fontId="10" fillId="6" borderId="1" xfId="0" applyFont="1" applyFill="1" applyBorder="1"/>
    <xf numFmtId="0" fontId="10" fillId="0" borderId="1" xfId="0" applyFont="1" applyFill="1" applyBorder="1"/>
    <xf numFmtId="0" fontId="10" fillId="4" borderId="0" xfId="0" applyFont="1" applyFill="1" applyBorder="1"/>
    <xf numFmtId="0" fontId="0" fillId="0" borderId="0" xfId="0" applyFill="1" applyAlignment="1">
      <alignment horizontal="center"/>
    </xf>
    <xf numFmtId="0" fontId="0" fillId="0" borderId="0" xfId="0" applyFill="1"/>
    <xf numFmtId="0" fontId="6" fillId="4" borderId="11" xfId="0" applyFont="1" applyFill="1" applyBorder="1" applyAlignment="1">
      <alignment horizontal="center"/>
    </xf>
    <xf numFmtId="0" fontId="0" fillId="4" borderId="11" xfId="0" applyFill="1" applyBorder="1" applyAlignment="1">
      <alignment horizontal="center"/>
    </xf>
    <xf numFmtId="0" fontId="0" fillId="4" borderId="11" xfId="0" applyFill="1" applyBorder="1"/>
    <xf numFmtId="0" fontId="3" fillId="4" borderId="11" xfId="0" applyFont="1" applyFill="1" applyBorder="1"/>
    <xf numFmtId="0" fontId="8" fillId="0" borderId="3" xfId="0" applyFont="1" applyFill="1" applyBorder="1" applyAlignment="1">
      <alignment horizontal="left" indent="1"/>
    </xf>
    <xf numFmtId="0" fontId="0" fillId="7" borderId="0" xfId="0" applyFill="1"/>
    <xf numFmtId="0" fontId="0" fillId="7" borderId="0" xfId="0" applyFill="1" applyBorder="1"/>
    <xf numFmtId="0" fontId="0" fillId="0" borderId="0" xfId="0" applyBorder="1"/>
    <xf numFmtId="0" fontId="8" fillId="7" borderId="0" xfId="0" applyFont="1" applyFill="1"/>
    <xf numFmtId="0" fontId="8" fillId="0" borderId="0" xfId="0" applyFont="1"/>
    <xf numFmtId="0" fontId="8" fillId="4" borderId="9" xfId="0" applyFont="1" applyFill="1" applyBorder="1"/>
    <xf numFmtId="0" fontId="8" fillId="7" borderId="0" xfId="0" applyFont="1" applyFill="1" applyBorder="1"/>
    <xf numFmtId="0" fontId="8" fillId="0" borderId="11" xfId="0" applyFont="1" applyBorder="1"/>
    <xf numFmtId="0" fontId="8" fillId="4" borderId="0" xfId="0" applyFont="1" applyFill="1"/>
    <xf numFmtId="0" fontId="8" fillId="7" borderId="13" xfId="0" applyFont="1" applyFill="1" applyBorder="1"/>
    <xf numFmtId="0" fontId="8" fillId="0" borderId="13" xfId="0" applyFont="1" applyBorder="1"/>
    <xf numFmtId="0" fontId="8" fillId="4" borderId="12" xfId="0" applyFont="1" applyFill="1" applyBorder="1"/>
    <xf numFmtId="0" fontId="8" fillId="0" borderId="14" xfId="0" applyFont="1" applyBorder="1"/>
    <xf numFmtId="0" fontId="8" fillId="4" borderId="13" xfId="0" applyFont="1" applyFill="1" applyBorder="1"/>
    <xf numFmtId="164" fontId="19" fillId="3" borderId="10" xfId="1" applyNumberFormat="1" applyFont="1" applyFill="1" applyBorder="1" applyAlignment="1">
      <alignment horizontal="left" wrapText="1"/>
    </xf>
    <xf numFmtId="165" fontId="19" fillId="3" borderId="10" xfId="1" applyNumberFormat="1" applyFont="1" applyFill="1" applyBorder="1" applyAlignment="1">
      <alignment horizontal="left" wrapText="1"/>
    </xf>
    <xf numFmtId="165" fontId="3" fillId="3" borderId="10" xfId="1" applyNumberFormat="1" applyFont="1" applyFill="1" applyBorder="1" applyAlignment="1">
      <alignment horizontal="left"/>
    </xf>
    <xf numFmtId="0" fontId="8" fillId="0" borderId="9" xfId="0" applyFont="1" applyFill="1" applyBorder="1" applyAlignment="1">
      <alignment horizontal="left"/>
    </xf>
    <xf numFmtId="0" fontId="8" fillId="0" borderId="0" xfId="0" applyFont="1" applyFill="1" applyBorder="1" applyAlignment="1">
      <alignment horizontal="left"/>
    </xf>
    <xf numFmtId="0" fontId="8" fillId="0" borderId="1" xfId="0" applyFont="1" applyFill="1" applyBorder="1" applyAlignment="1">
      <alignment horizontal="left"/>
    </xf>
    <xf numFmtId="0" fontId="6" fillId="0" borderId="0" xfId="0" applyFont="1" applyFill="1" applyBorder="1" applyAlignment="1">
      <alignment horizontal="left"/>
    </xf>
    <xf numFmtId="0" fontId="6" fillId="0" borderId="0" xfId="0" applyFont="1" applyFill="1" applyBorder="1" applyAlignment="1">
      <alignment horizontal="center"/>
    </xf>
    <xf numFmtId="0" fontId="23" fillId="0" borderId="11" xfId="0" applyFont="1" applyBorder="1"/>
    <xf numFmtId="0" fontId="23" fillId="0" borderId="0" xfId="0" applyFont="1"/>
    <xf numFmtId="164" fontId="8" fillId="0" borderId="0" xfId="1" applyNumberFormat="1" applyFont="1" applyFill="1"/>
    <xf numFmtId="49" fontId="23" fillId="0" borderId="0" xfId="0" applyNumberFormat="1" applyFont="1" applyAlignment="1">
      <alignment horizontal="center"/>
    </xf>
    <xf numFmtId="0" fontId="23" fillId="0" borderId="0" xfId="0" applyFont="1" applyAlignment="1">
      <alignment horizontal="center"/>
    </xf>
    <xf numFmtId="0" fontId="23" fillId="0" borderId="0" xfId="0" applyFont="1" applyFill="1" applyBorder="1" applyAlignment="1">
      <alignment horizontal="left"/>
    </xf>
    <xf numFmtId="0" fontId="23" fillId="4" borderId="0" xfId="0" applyFont="1" applyFill="1" applyBorder="1"/>
    <xf numFmtId="0" fontId="23" fillId="4" borderId="0" xfId="0" applyFont="1" applyFill="1"/>
    <xf numFmtId="0" fontId="23" fillId="0" borderId="0" xfId="0" applyFont="1" applyFill="1"/>
    <xf numFmtId="0" fontId="23" fillId="4" borderId="11" xfId="0" applyFont="1" applyFill="1" applyBorder="1"/>
    <xf numFmtId="0" fontId="25" fillId="4" borderId="0" xfId="0" applyFont="1" applyFill="1" applyBorder="1"/>
    <xf numFmtId="0" fontId="25" fillId="0" borderId="0" xfId="0" applyFont="1"/>
    <xf numFmtId="0" fontId="25" fillId="4" borderId="0" xfId="0" applyFont="1" applyFill="1"/>
    <xf numFmtId="0" fontId="25" fillId="0" borderId="0" xfId="0" applyFont="1" applyFill="1"/>
    <xf numFmtId="0" fontId="23" fillId="0" borderId="0" xfId="0" applyFont="1" applyFill="1" applyBorder="1"/>
    <xf numFmtId="0" fontId="3" fillId="0" borderId="18" xfId="0" applyFont="1" applyFill="1" applyBorder="1"/>
    <xf numFmtId="0" fontId="0" fillId="0" borderId="18" xfId="0" applyFill="1" applyBorder="1"/>
    <xf numFmtId="0" fontId="0" fillId="0" borderId="18" xfId="0" applyBorder="1"/>
    <xf numFmtId="0" fontId="23" fillId="0" borderId="3" xfId="0" applyFont="1" applyFill="1" applyBorder="1" applyAlignment="1">
      <alignment horizontal="left" indent="1"/>
    </xf>
    <xf numFmtId="0" fontId="23" fillId="2" borderId="1" xfId="0" applyFont="1" applyFill="1" applyBorder="1"/>
    <xf numFmtId="0" fontId="23" fillId="0" borderId="1" xfId="0" applyFont="1" applyFill="1" applyBorder="1"/>
    <xf numFmtId="0" fontId="23" fillId="3" borderId="5" xfId="0" applyFont="1" applyFill="1" applyBorder="1"/>
    <xf numFmtId="0" fontId="23" fillId="0" borderId="0" xfId="0" applyFont="1" applyAlignment="1">
      <alignment wrapText="1"/>
    </xf>
    <xf numFmtId="0" fontId="23" fillId="0" borderId="4" xfId="0" applyFont="1" applyFill="1" applyBorder="1" applyAlignment="1">
      <alignment horizontal="left" wrapText="1" indent="1"/>
    </xf>
    <xf numFmtId="165" fontId="11" fillId="0" borderId="0" xfId="1" applyNumberFormat="1" applyFont="1" applyFill="1" applyBorder="1"/>
    <xf numFmtId="0" fontId="6" fillId="0" borderId="19" xfId="0" applyFont="1" applyFill="1" applyBorder="1" applyAlignment="1">
      <alignment horizontal="center"/>
    </xf>
    <xf numFmtId="0" fontId="11" fillId="3" borderId="20" xfId="0" applyFont="1" applyFill="1" applyBorder="1" applyAlignment="1">
      <alignment horizontal="right"/>
    </xf>
    <xf numFmtId="3" fontId="11" fillId="3" borderId="5" xfId="0" applyNumberFormat="1" applyFont="1" applyFill="1" applyBorder="1" applyAlignment="1">
      <alignment horizontal="right"/>
    </xf>
    <xf numFmtId="0" fontId="6" fillId="0" borderId="3" xfId="0" applyFont="1" applyFill="1" applyBorder="1"/>
    <xf numFmtId="165" fontId="11" fillId="0" borderId="6" xfId="1" applyNumberFormat="1" applyFont="1" applyFill="1" applyBorder="1"/>
    <xf numFmtId="0" fontId="6" fillId="0" borderId="4" xfId="0" applyFont="1" applyFill="1" applyBorder="1"/>
    <xf numFmtId="0" fontId="11" fillId="0" borderId="18" xfId="0" applyFont="1" applyFill="1" applyBorder="1"/>
    <xf numFmtId="165" fontId="11" fillId="0" borderId="7" xfId="1" applyNumberFormat="1" applyFont="1" applyFill="1" applyBorder="1"/>
    <xf numFmtId="165" fontId="11" fillId="3" borderId="5" xfId="1" applyNumberFormat="1" applyFont="1" applyFill="1" applyBorder="1" applyAlignment="1">
      <alignment horizontal="right"/>
    </xf>
    <xf numFmtId="0" fontId="7" fillId="0" borderId="0" xfId="0" applyFont="1" applyFill="1" applyBorder="1" applyAlignment="1">
      <alignment horizontal="center" vertical="center"/>
    </xf>
    <xf numFmtId="0" fontId="6" fillId="0" borderId="0" xfId="0" applyFont="1" applyFill="1" applyBorder="1" applyAlignment="1">
      <alignment horizontal="center"/>
    </xf>
    <xf numFmtId="164" fontId="23" fillId="0" borderId="11" xfId="1" applyNumberFormat="1" applyFont="1" applyBorder="1"/>
    <xf numFmtId="164" fontId="23" fillId="0" borderId="0" xfId="1" applyNumberFormat="1" applyFont="1"/>
    <xf numFmtId="43" fontId="8" fillId="0" borderId="11" xfId="1" applyNumberFormat="1" applyFont="1" applyBorder="1"/>
    <xf numFmtId="166" fontId="3" fillId="0" borderId="0" xfId="1" applyNumberFormat="1" applyFont="1" applyFill="1" applyBorder="1" applyAlignment="1">
      <alignment horizontal="right"/>
    </xf>
    <xf numFmtId="1" fontId="3" fillId="4" borderId="0" xfId="0" applyNumberFormat="1" applyFont="1" applyFill="1" applyBorder="1"/>
    <xf numFmtId="1" fontId="3" fillId="0" borderId="0" xfId="0" applyNumberFormat="1" applyFont="1" applyFill="1" applyBorder="1"/>
    <xf numFmtId="1" fontId="0" fillId="4" borderId="0" xfId="0" applyNumberFormat="1" applyFill="1" applyBorder="1"/>
    <xf numFmtId="1" fontId="23" fillId="0" borderId="0" xfId="0" applyNumberFormat="1" applyFont="1"/>
    <xf numFmtId="1" fontId="0" fillId="4" borderId="0" xfId="0" applyNumberFormat="1" applyFill="1"/>
    <xf numFmtId="1" fontId="0" fillId="0" borderId="0" xfId="0" applyNumberFormat="1" applyFill="1"/>
    <xf numFmtId="1" fontId="0" fillId="4" borderId="11" xfId="0" applyNumberFormat="1" applyFill="1" applyBorder="1"/>
    <xf numFmtId="0" fontId="6" fillId="0" borderId="9" xfId="0" applyFont="1" applyFill="1" applyBorder="1" applyAlignment="1">
      <alignment horizontal="center"/>
    </xf>
    <xf numFmtId="0" fontId="6" fillId="0" borderId="9" xfId="0" applyFont="1" applyFill="1" applyBorder="1" applyAlignment="1">
      <alignment horizontal="right"/>
    </xf>
    <xf numFmtId="1" fontId="3" fillId="0" borderId="9" xfId="0" applyNumberFormat="1" applyFont="1" applyFill="1" applyBorder="1" applyAlignment="1">
      <alignment horizontal="right"/>
    </xf>
    <xf numFmtId="1" fontId="16" fillId="0" borderId="9" xfId="0" applyNumberFormat="1" applyFont="1" applyFill="1" applyBorder="1" applyAlignment="1">
      <alignment horizontal="right"/>
    </xf>
    <xf numFmtId="1" fontId="10" fillId="0" borderId="9" xfId="0" applyNumberFormat="1" applyFont="1" applyFill="1" applyBorder="1" applyAlignment="1">
      <alignment horizontal="right"/>
    </xf>
    <xf numFmtId="1" fontId="23" fillId="0" borderId="9" xfId="0" applyNumberFormat="1" applyFont="1" applyFill="1" applyBorder="1" applyAlignment="1">
      <alignment horizontal="right"/>
    </xf>
    <xf numFmtId="1" fontId="8" fillId="0" borderId="9" xfId="0" applyNumberFormat="1" applyFont="1" applyFill="1" applyBorder="1" applyAlignment="1">
      <alignment horizontal="right"/>
    </xf>
    <xf numFmtId="1" fontId="3" fillId="6" borderId="9" xfId="0" applyNumberFormat="1" applyFont="1" applyFill="1" applyBorder="1" applyAlignment="1">
      <alignment horizontal="right"/>
    </xf>
    <xf numFmtId="1" fontId="23" fillId="0" borderId="9" xfId="0" applyNumberFormat="1" applyFont="1" applyBorder="1" applyAlignment="1">
      <alignment horizontal="right"/>
    </xf>
    <xf numFmtId="166" fontId="6" fillId="0" borderId="11" xfId="1" applyNumberFormat="1" applyFont="1" applyFill="1" applyBorder="1" applyAlignment="1">
      <alignment horizontal="center"/>
    </xf>
    <xf numFmtId="166" fontId="11" fillId="0" borderId="11" xfId="1" applyNumberFormat="1" applyFont="1" applyFill="1" applyBorder="1" applyAlignment="1">
      <alignment horizontal="right"/>
    </xf>
    <xf numFmtId="166" fontId="3" fillId="0" borderId="11" xfId="1" applyNumberFormat="1" applyFont="1" applyFill="1" applyBorder="1" applyAlignment="1">
      <alignment horizontal="right"/>
    </xf>
    <xf numFmtId="37" fontId="3" fillId="0" borderId="11" xfId="1" applyNumberFormat="1" applyFont="1" applyFill="1" applyBorder="1" applyAlignment="1">
      <alignment horizontal="right"/>
    </xf>
    <xf numFmtId="167" fontId="6" fillId="0" borderId="8" xfId="0" applyNumberFormat="1" applyFont="1" applyFill="1" applyBorder="1" applyAlignment="1">
      <alignment horizontal="center"/>
    </xf>
    <xf numFmtId="167" fontId="11" fillId="0" borderId="1" xfId="0" applyNumberFormat="1" applyFont="1" applyFill="1" applyBorder="1" applyAlignment="1">
      <alignment horizontal="right"/>
    </xf>
    <xf numFmtId="0" fontId="11" fillId="0" borderId="1" xfId="0" applyFont="1" applyFill="1" applyBorder="1" applyAlignment="1">
      <alignment horizontal="right"/>
    </xf>
    <xf numFmtId="0" fontId="3" fillId="6" borderId="1" xfId="0" applyFont="1" applyFill="1" applyBorder="1" applyAlignment="1">
      <alignment horizontal="right"/>
    </xf>
    <xf numFmtId="0" fontId="3" fillId="0" borderId="1" xfId="0" applyFont="1" applyBorder="1" applyAlignment="1">
      <alignment horizontal="right"/>
    </xf>
    <xf numFmtId="0" fontId="6" fillId="0" borderId="0" xfId="0" applyFont="1" applyFill="1" applyBorder="1"/>
    <xf numFmtId="0" fontId="6" fillId="0" borderId="0" xfId="0" applyFont="1"/>
    <xf numFmtId="0" fontId="6" fillId="0" borderId="0" xfId="0" applyFont="1" applyFill="1"/>
    <xf numFmtId="0" fontId="23" fillId="0" borderId="0" xfId="0" applyFont="1" applyFill="1" applyBorder="1" applyAlignment="1">
      <alignment horizontal="left" wrapText="1" indent="1"/>
    </xf>
    <xf numFmtId="0" fontId="3" fillId="0" borderId="9" xfId="0" applyFont="1" applyFill="1" applyBorder="1" applyAlignment="1">
      <alignment horizontal="right"/>
    </xf>
    <xf numFmtId="0" fontId="23" fillId="0" borderId="19" xfId="0" applyFont="1" applyFill="1" applyBorder="1"/>
    <xf numFmtId="0" fontId="3" fillId="0" borderId="23" xfId="0" applyFont="1" applyFill="1" applyBorder="1" applyAlignment="1">
      <alignment horizontal="right"/>
    </xf>
    <xf numFmtId="166" fontId="3" fillId="0" borderId="22" xfId="1" applyNumberFormat="1" applyFont="1" applyFill="1" applyBorder="1" applyAlignment="1">
      <alignment horizontal="right"/>
    </xf>
    <xf numFmtId="0" fontId="6" fillId="0" borderId="12" xfId="0" applyFont="1" applyFill="1" applyBorder="1"/>
    <xf numFmtId="0" fontId="11" fillId="0" borderId="13" xfId="0" applyFont="1" applyFill="1" applyBorder="1" applyAlignment="1">
      <alignment horizontal="right"/>
    </xf>
    <xf numFmtId="167" fontId="11" fillId="0" borderId="13" xfId="0" applyNumberFormat="1" applyFont="1" applyFill="1" applyBorder="1"/>
    <xf numFmtId="165" fontId="11" fillId="0" borderId="14" xfId="1" applyNumberFormat="1" applyFont="1" applyFill="1" applyBorder="1" applyAlignment="1">
      <alignment horizontal="right"/>
    </xf>
    <xf numFmtId="0" fontId="26" fillId="0" borderId="3" xfId="0" applyFont="1" applyFill="1" applyBorder="1" applyAlignment="1">
      <alignment horizontal="left" wrapText="1" indent="1"/>
    </xf>
    <xf numFmtId="0" fontId="27" fillId="0" borderId="3" xfId="0" applyFont="1" applyFill="1" applyBorder="1" applyAlignment="1">
      <alignment horizontal="left" indent="1"/>
    </xf>
    <xf numFmtId="0" fontId="28" fillId="0" borderId="3" xfId="0" applyFont="1" applyFill="1" applyBorder="1" applyAlignment="1">
      <alignment horizontal="left" wrapText="1" indent="1"/>
    </xf>
    <xf numFmtId="0" fontId="29" fillId="0" borderId="3" xfId="0" applyFont="1" applyFill="1" applyBorder="1" applyAlignment="1">
      <alignment horizontal="left" indent="1"/>
    </xf>
    <xf numFmtId="0" fontId="31" fillId="0" borderId="3" xfId="0" applyFont="1" applyFill="1" applyBorder="1" applyAlignment="1">
      <alignment horizontal="left" indent="1"/>
    </xf>
    <xf numFmtId="0" fontId="33" fillId="0" borderId="3" xfId="0" applyFont="1" applyFill="1" applyBorder="1" applyAlignment="1">
      <alignment horizontal="left" wrapText="1" indent="1"/>
    </xf>
    <xf numFmtId="0" fontId="34" fillId="0" borderId="3" xfId="0" applyFont="1" applyFill="1" applyBorder="1" applyAlignment="1">
      <alignment horizontal="left" indent="1"/>
    </xf>
    <xf numFmtId="0" fontId="28" fillId="0" borderId="3" xfId="0" applyFont="1" applyFill="1" applyBorder="1" applyAlignment="1">
      <alignment horizontal="left" indent="1"/>
    </xf>
    <xf numFmtId="0" fontId="30" fillId="0" borderId="3" xfId="0" applyFont="1" applyFill="1" applyBorder="1" applyAlignment="1">
      <alignment horizontal="left" indent="1"/>
    </xf>
    <xf numFmtId="0" fontId="35" fillId="0" borderId="3" xfId="0" applyFont="1" applyFill="1" applyBorder="1" applyAlignment="1">
      <alignment horizontal="left" indent="1"/>
    </xf>
    <xf numFmtId="0" fontId="36" fillId="0" borderId="3" xfId="0" applyFont="1" applyFill="1" applyBorder="1" applyAlignment="1">
      <alignment horizontal="left" indent="1"/>
    </xf>
    <xf numFmtId="0" fontId="34" fillId="0" borderId="3" xfId="0" applyFont="1" applyFill="1" applyBorder="1" applyAlignment="1">
      <alignment horizontal="left" wrapText="1" indent="1"/>
    </xf>
    <xf numFmtId="0" fontId="33" fillId="0" borderId="3" xfId="0" applyFont="1" applyFill="1" applyBorder="1" applyAlignment="1">
      <alignment horizontal="left" indent="1"/>
    </xf>
    <xf numFmtId="1" fontId="3" fillId="0" borderId="1" xfId="0" applyNumberFormat="1" applyFont="1" applyFill="1" applyBorder="1" applyAlignment="1">
      <alignment horizontal="right"/>
    </xf>
    <xf numFmtId="37" fontId="11" fillId="3" borderId="5" xfId="1" applyNumberFormat="1" applyFont="1" applyFill="1" applyBorder="1" applyAlignment="1">
      <alignment horizontal="right"/>
    </xf>
    <xf numFmtId="165" fontId="6" fillId="0" borderId="0" xfId="0" applyNumberFormat="1" applyFont="1" applyFill="1" applyBorder="1"/>
    <xf numFmtId="0" fontId="18" fillId="0" borderId="0" xfId="0" applyFont="1" applyFill="1" applyBorder="1" applyAlignment="1">
      <alignment horizontal="left" wrapText="1"/>
    </xf>
    <xf numFmtId="0" fontId="22" fillId="0" borderId="3" xfId="0" applyFont="1" applyFill="1" applyBorder="1" applyAlignment="1">
      <alignment horizontal="left" wrapText="1" indent="1"/>
    </xf>
    <xf numFmtId="0" fontId="38" fillId="0" borderId="3" xfId="0" applyFont="1" applyFill="1" applyBorder="1" applyAlignment="1">
      <alignment horizontal="left" indent="1"/>
    </xf>
    <xf numFmtId="0" fontId="39" fillId="0" borderId="3" xfId="0" applyFont="1" applyFill="1" applyBorder="1" applyAlignment="1">
      <alignment horizontal="left" indent="2"/>
    </xf>
    <xf numFmtId="0" fontId="40" fillId="0" borderId="0" xfId="0" applyFont="1"/>
    <xf numFmtId="0" fontId="41" fillId="0" borderId="3" xfId="0" applyFont="1" applyFill="1" applyBorder="1" applyAlignment="1">
      <alignment horizontal="right" wrapText="1"/>
    </xf>
    <xf numFmtId="0" fontId="10" fillId="0" borderId="3" xfId="0" applyFont="1" applyFill="1" applyBorder="1" applyAlignment="1">
      <alignment horizontal="left" wrapText="1" indent="1"/>
    </xf>
    <xf numFmtId="0" fontId="4" fillId="0" borderId="3" xfId="0" applyFont="1" applyFill="1" applyBorder="1" applyAlignment="1">
      <alignment horizontal="left" indent="1"/>
    </xf>
    <xf numFmtId="0" fontId="7" fillId="0" borderId="0" xfId="0" applyFont="1" applyFill="1" applyBorder="1" applyAlignment="1">
      <alignment horizontal="left" vertical="center"/>
    </xf>
    <xf numFmtId="0" fontId="7" fillId="0" borderId="0" xfId="0" applyFont="1" applyFill="1" applyBorder="1" applyAlignment="1">
      <alignment vertical="center"/>
    </xf>
    <xf numFmtId="0" fontId="1" fillId="0" borderId="0" xfId="0" applyFont="1"/>
    <xf numFmtId="0" fontId="3" fillId="0" borderId="1" xfId="0" applyNumberFormat="1" applyFont="1" applyFill="1" applyBorder="1" applyAlignment="1">
      <alignment horizontal="right"/>
    </xf>
    <xf numFmtId="37" fontId="10" fillId="0" borderId="11" xfId="1" applyNumberFormat="1" applyFont="1" applyFill="1" applyBorder="1" applyAlignment="1">
      <alignment horizontal="right"/>
    </xf>
    <xf numFmtId="165" fontId="11" fillId="3" borderId="5" xfId="1" applyNumberFormat="1" applyFont="1" applyFill="1" applyBorder="1"/>
    <xf numFmtId="0" fontId="14" fillId="0" borderId="0" xfId="0" applyFont="1"/>
    <xf numFmtId="164" fontId="8" fillId="5" borderId="0" xfId="1" applyNumberFormat="1" applyFont="1" applyFill="1" applyAlignment="1"/>
    <xf numFmtId="0" fontId="26" fillId="2" borderId="1" xfId="0" applyFont="1" applyFill="1" applyBorder="1" applyAlignment="1">
      <alignment horizontal="right"/>
    </xf>
    <xf numFmtId="0" fontId="26" fillId="0" borderId="1" xfId="0" applyFont="1" applyFill="1" applyBorder="1" applyAlignment="1">
      <alignment horizontal="right"/>
    </xf>
    <xf numFmtId="0" fontId="32" fillId="3" borderId="5" xfId="0" applyFont="1" applyFill="1" applyBorder="1"/>
    <xf numFmtId="0" fontId="27" fillId="0" borderId="3" xfId="0" applyFont="1" applyFill="1" applyBorder="1" applyAlignment="1">
      <alignment horizontal="left" wrapText="1" indent="1"/>
    </xf>
    <xf numFmtId="0" fontId="12" fillId="3" borderId="5" xfId="0" applyFont="1" applyFill="1" applyBorder="1" applyAlignment="1">
      <alignment horizontal="right"/>
    </xf>
    <xf numFmtId="166" fontId="10" fillId="0" borderId="11" xfId="1" applyNumberFormat="1" applyFont="1" applyFill="1" applyBorder="1" applyAlignment="1">
      <alignment horizontal="right"/>
    </xf>
    <xf numFmtId="0" fontId="43" fillId="0" borderId="3" xfId="0" applyFont="1" applyFill="1" applyBorder="1" applyAlignment="1">
      <alignment horizontal="left" wrapText="1" indent="1"/>
    </xf>
    <xf numFmtId="0" fontId="44" fillId="0" borderId="3" xfId="0" applyFont="1" applyFill="1" applyBorder="1" applyAlignment="1">
      <alignment horizontal="left" indent="1"/>
    </xf>
    <xf numFmtId="165" fontId="3" fillId="0" borderId="11" xfId="1" applyNumberFormat="1" applyFont="1" applyFill="1" applyBorder="1" applyAlignment="1">
      <alignment horizontal="right"/>
    </xf>
    <xf numFmtId="0" fontId="47" fillId="0" borderId="0" xfId="0" applyFont="1" applyFill="1" applyBorder="1"/>
    <xf numFmtId="0" fontId="20" fillId="0" borderId="3" xfId="0" applyFont="1" applyFill="1" applyBorder="1" applyAlignment="1">
      <alignment horizontal="right" wrapText="1" indent="2"/>
    </xf>
    <xf numFmtId="0" fontId="3" fillId="0" borderId="0" xfId="0" applyFont="1"/>
    <xf numFmtId="0" fontId="19" fillId="0" borderId="0" xfId="0" applyFont="1"/>
    <xf numFmtId="0" fontId="54" fillId="0" borderId="0" xfId="0" applyFont="1"/>
    <xf numFmtId="0" fontId="3" fillId="0" borderId="0" xfId="0" applyFont="1" applyAlignment="1"/>
    <xf numFmtId="0" fontId="3" fillId="0" borderId="0" xfId="0" applyFont="1" applyAlignment="1">
      <alignment vertical="center"/>
    </xf>
    <xf numFmtId="0" fontId="46" fillId="0" borderId="29" xfId="0" applyFont="1" applyBorder="1" applyAlignment="1">
      <alignment horizontal="center" vertical="center"/>
    </xf>
    <xf numFmtId="0" fontId="14" fillId="0" borderId="21" xfId="0" applyFont="1" applyBorder="1" applyAlignment="1">
      <alignment horizontal="center" vertical="center"/>
    </xf>
    <xf numFmtId="0" fontId="15" fillId="0" borderId="20" xfId="2" applyFont="1" applyBorder="1" applyAlignment="1" applyProtection="1">
      <alignment horizontal="center" vertical="center"/>
    </xf>
    <xf numFmtId="0" fontId="24" fillId="0" borderId="28" xfId="0" applyFont="1" applyBorder="1" applyAlignment="1">
      <alignment horizontal="center" vertical="center" wrapText="1"/>
    </xf>
    <xf numFmtId="0" fontId="1" fillId="0" borderId="28" xfId="0" applyFont="1" applyBorder="1" applyAlignment="1">
      <alignment wrapText="1"/>
    </xf>
    <xf numFmtId="0" fontId="6" fillId="0" borderId="30" xfId="0" applyFont="1" applyBorder="1"/>
    <xf numFmtId="0" fontId="14" fillId="0" borderId="0" xfId="0" applyFont="1" applyFill="1" applyBorder="1" applyAlignment="1">
      <alignment vertical="center"/>
    </xf>
    <xf numFmtId="0" fontId="14" fillId="0" borderId="0" xfId="0" applyFont="1" applyFill="1" applyBorder="1" applyAlignment="1"/>
    <xf numFmtId="0" fontId="46" fillId="0" borderId="0" xfId="0" applyFont="1" applyFill="1" applyBorder="1" applyAlignment="1">
      <alignment vertical="center"/>
    </xf>
    <xf numFmtId="0" fontId="37" fillId="0" borderId="0" xfId="0" applyFont="1" applyFill="1" applyBorder="1" applyAlignment="1">
      <alignment vertical="center"/>
    </xf>
    <xf numFmtId="0" fontId="23" fillId="0" borderId="0" xfId="0" applyFont="1" applyFill="1" applyBorder="1" applyAlignment="1">
      <alignment vertical="center" wrapText="1"/>
    </xf>
    <xf numFmtId="0" fontId="1" fillId="0" borderId="0" xfId="0" applyFont="1" applyFill="1" applyBorder="1" applyAlignment="1">
      <alignment vertical="center" wrapText="1"/>
    </xf>
    <xf numFmtId="0" fontId="46" fillId="0" borderId="29" xfId="0" applyFont="1" applyFill="1" applyBorder="1" applyAlignment="1">
      <alignment horizontal="center" vertical="center"/>
    </xf>
    <xf numFmtId="0" fontId="14" fillId="0" borderId="21" xfId="0" applyFont="1" applyFill="1" applyBorder="1" applyAlignment="1">
      <alignment horizontal="center" vertical="center"/>
    </xf>
    <xf numFmtId="0" fontId="14" fillId="0" borderId="21" xfId="0" applyFont="1" applyFill="1" applyBorder="1" applyAlignment="1">
      <alignment horizontal="center"/>
    </xf>
    <xf numFmtId="0" fontId="15" fillId="0" borderId="20" xfId="2" applyFill="1" applyBorder="1" applyAlignment="1" applyProtection="1">
      <alignment horizontal="center" vertical="center"/>
    </xf>
    <xf numFmtId="0" fontId="1" fillId="0" borderId="20" xfId="0" applyFont="1" applyFill="1" applyBorder="1" applyAlignment="1">
      <alignment vertical="center" wrapText="1"/>
    </xf>
    <xf numFmtId="0" fontId="45" fillId="0" borderId="31" xfId="0" applyFont="1" applyFill="1" applyBorder="1" applyAlignment="1">
      <alignment vertical="center" wrapText="1"/>
    </xf>
    <xf numFmtId="0" fontId="57" fillId="0" borderId="21" xfId="0" applyFont="1" applyBorder="1" applyAlignment="1">
      <alignment horizontal="center"/>
    </xf>
    <xf numFmtId="0" fontId="14" fillId="0" borderId="20" xfId="0" applyFont="1" applyBorder="1"/>
    <xf numFmtId="0" fontId="1" fillId="0" borderId="28" xfId="0" applyFont="1" applyBorder="1" applyAlignment="1">
      <alignment vertical="center" wrapText="1"/>
    </xf>
    <xf numFmtId="0" fontId="6" fillId="0" borderId="29" xfId="0" applyFont="1" applyBorder="1" applyAlignment="1">
      <alignment horizontal="left" vertical="center"/>
    </xf>
    <xf numFmtId="0" fontId="0" fillId="0" borderId="21" xfId="0" applyBorder="1"/>
    <xf numFmtId="0" fontId="0" fillId="0" borderId="20" xfId="0" applyBorder="1"/>
    <xf numFmtId="0" fontId="1" fillId="0" borderId="21" xfId="0" applyFont="1" applyBorder="1" applyAlignment="1">
      <alignment wrapText="1"/>
    </xf>
    <xf numFmtId="0" fontId="14" fillId="0" borderId="32" xfId="0" applyFont="1" applyBorder="1"/>
    <xf numFmtId="0" fontId="14" fillId="0" borderId="33" xfId="0" applyFont="1" applyBorder="1"/>
    <xf numFmtId="167" fontId="11" fillId="0" borderId="1" xfId="0" applyNumberFormat="1" applyFont="1" applyFill="1" applyBorder="1"/>
    <xf numFmtId="167" fontId="12" fillId="0" borderId="1" xfId="0" applyNumberFormat="1" applyFont="1" applyFill="1" applyBorder="1"/>
    <xf numFmtId="167" fontId="11" fillId="0" borderId="23" xfId="0" applyNumberFormat="1" applyFont="1" applyFill="1" applyBorder="1"/>
    <xf numFmtId="167" fontId="11" fillId="0" borderId="0" xfId="0" applyNumberFormat="1" applyFont="1" applyFill="1" applyBorder="1"/>
    <xf numFmtId="0" fontId="14" fillId="0" borderId="34" xfId="0" applyFont="1" applyBorder="1"/>
    <xf numFmtId="0" fontId="14" fillId="0" borderId="21" xfId="0" applyFont="1" applyBorder="1"/>
    <xf numFmtId="0" fontId="8" fillId="0" borderId="0" xfId="0" applyFont="1" applyBorder="1" applyAlignment="1">
      <alignment horizontal="justify" wrapText="1"/>
    </xf>
    <xf numFmtId="0" fontId="14" fillId="0" borderId="0" xfId="0" applyFont="1" applyBorder="1" applyAlignment="1">
      <alignment horizontal="justify" vertical="center" wrapText="1"/>
    </xf>
    <xf numFmtId="0" fontId="14" fillId="0" borderId="0" xfId="0" applyFont="1" applyBorder="1" applyAlignment="1">
      <alignment horizontal="justify" wrapText="1"/>
    </xf>
    <xf numFmtId="0" fontId="14" fillId="0" borderId="21" xfId="0" applyFont="1" applyBorder="1" applyAlignment="1">
      <alignment horizontal="justify" wrapText="1"/>
    </xf>
    <xf numFmtId="0" fontId="14" fillId="0" borderId="20" xfId="0" applyFont="1" applyBorder="1" applyAlignment="1">
      <alignment horizontal="justify" wrapText="1"/>
    </xf>
    <xf numFmtId="0" fontId="14" fillId="0" borderId="0" xfId="0" applyFont="1" applyBorder="1" applyAlignment="1">
      <alignment horizontal="justify" vertical="top" wrapText="1"/>
    </xf>
    <xf numFmtId="0" fontId="14" fillId="0" borderId="0" xfId="0" applyFont="1" applyBorder="1"/>
    <xf numFmtId="0" fontId="7" fillId="0" borderId="0" xfId="0" applyFont="1" applyBorder="1" applyAlignment="1">
      <alignment horizontal="justify" vertical="center" wrapText="1"/>
    </xf>
    <xf numFmtId="0" fontId="14" fillId="0" borderId="21" xfId="0" applyFont="1" applyBorder="1" applyAlignment="1">
      <alignment horizontal="left"/>
    </xf>
    <xf numFmtId="0" fontId="0" fillId="0" borderId="3" xfId="0" applyBorder="1" applyAlignment="1">
      <alignment horizontal="center"/>
    </xf>
    <xf numFmtId="3" fontId="0" fillId="0" borderId="0" xfId="0" applyNumberFormat="1" applyBorder="1" applyAlignment="1">
      <alignment horizontal="center"/>
    </xf>
    <xf numFmtId="0" fontId="0" fillId="0" borderId="0" xfId="0" applyBorder="1" applyAlignment="1">
      <alignment horizontal="center"/>
    </xf>
    <xf numFmtId="0" fontId="0" fillId="0" borderId="6" xfId="0" applyBorder="1" applyAlignment="1">
      <alignment horizontal="center"/>
    </xf>
    <xf numFmtId="0" fontId="1" fillId="0" borderId="4" xfId="0" applyFont="1" applyBorder="1" applyAlignment="1">
      <alignment horizontal="center"/>
    </xf>
    <xf numFmtId="3" fontId="0" fillId="0" borderId="18" xfId="0" applyNumberFormat="1" applyBorder="1" applyAlignment="1">
      <alignment horizontal="center"/>
    </xf>
    <xf numFmtId="0" fontId="0" fillId="0" borderId="18" xfId="0" applyBorder="1" applyAlignment="1">
      <alignment horizontal="center"/>
    </xf>
    <xf numFmtId="0" fontId="0" fillId="0" borderId="7" xfId="0" applyBorder="1" applyAlignment="1">
      <alignment horizontal="center"/>
    </xf>
    <xf numFmtId="0" fontId="6" fillId="0" borderId="15" xfId="0" applyFont="1" applyBorder="1" applyAlignment="1">
      <alignment horizontal="center" wrapText="1"/>
    </xf>
    <xf numFmtId="0" fontId="6" fillId="0" borderId="16" xfId="0" applyFont="1" applyBorder="1" applyAlignment="1">
      <alignment horizontal="center" wrapText="1"/>
    </xf>
    <xf numFmtId="0" fontId="6" fillId="0" borderId="17" xfId="0" applyFont="1" applyBorder="1" applyAlignment="1">
      <alignment horizontal="center" wrapText="1"/>
    </xf>
    <xf numFmtId="0" fontId="6" fillId="0" borderId="35" xfId="0" applyFont="1" applyBorder="1" applyAlignment="1">
      <alignment horizontal="center" wrapText="1"/>
    </xf>
    <xf numFmtId="0" fontId="1" fillId="0" borderId="1" xfId="0" applyFont="1" applyBorder="1" applyAlignment="1">
      <alignment horizontal="left"/>
    </xf>
    <xf numFmtId="0" fontId="1" fillId="0" borderId="2" xfId="0" applyFont="1" applyBorder="1" applyAlignment="1">
      <alignment horizontal="left"/>
    </xf>
    <xf numFmtId="49" fontId="1" fillId="0" borderId="1" xfId="0" applyNumberFormat="1" applyFont="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43" fontId="19" fillId="3" borderId="10" xfId="1" applyNumberFormat="1" applyFont="1" applyFill="1" applyBorder="1" applyAlignment="1">
      <alignment horizontal="left" wrapText="1"/>
    </xf>
    <xf numFmtId="0" fontId="1" fillId="0" borderId="21" xfId="0" applyFont="1" applyBorder="1"/>
    <xf numFmtId="0" fontId="23" fillId="0" borderId="0" xfId="0" applyFont="1" applyBorder="1"/>
    <xf numFmtId="0" fontId="46" fillId="0" borderId="24" xfId="0" applyFont="1" applyBorder="1" applyAlignment="1">
      <alignment horizontal="center" vertical="center"/>
    </xf>
    <xf numFmtId="0" fontId="46" fillId="0" borderId="25" xfId="0" applyFont="1" applyBorder="1" applyAlignment="1">
      <alignment horizontal="center" vertical="center"/>
    </xf>
    <xf numFmtId="0" fontId="46" fillId="0" borderId="26" xfId="0" applyFont="1" applyBorder="1" applyAlignment="1">
      <alignment horizontal="center" vertical="center"/>
    </xf>
    <xf numFmtId="0" fontId="14" fillId="0" borderId="3" xfId="0" applyFont="1" applyBorder="1" applyAlignment="1">
      <alignment horizontal="center" vertical="center"/>
    </xf>
    <xf numFmtId="0" fontId="14" fillId="0" borderId="0" xfId="0" applyFont="1" applyBorder="1" applyAlignment="1">
      <alignment horizontal="center" vertical="center"/>
    </xf>
    <xf numFmtId="0" fontId="14" fillId="0" borderId="6" xfId="0" applyFont="1" applyBorder="1" applyAlignment="1">
      <alignment horizontal="center" vertical="center"/>
    </xf>
    <xf numFmtId="0" fontId="15" fillId="0" borderId="4" xfId="2" applyFont="1" applyBorder="1" applyAlignment="1" applyProtection="1">
      <alignment horizontal="center" vertical="center"/>
    </xf>
    <xf numFmtId="0" fontId="15" fillId="0" borderId="18" xfId="2" applyFont="1" applyBorder="1" applyAlignment="1" applyProtection="1">
      <alignment horizontal="center" vertical="center"/>
    </xf>
    <xf numFmtId="0" fontId="15" fillId="0" borderId="7" xfId="2" applyFont="1" applyBorder="1" applyAlignment="1" applyProtection="1">
      <alignment horizontal="center" vertical="center"/>
    </xf>
    <xf numFmtId="0" fontId="1" fillId="0" borderId="3" xfId="0" applyFont="1" applyBorder="1" applyAlignment="1">
      <alignment horizontal="left" wrapText="1"/>
    </xf>
    <xf numFmtId="0" fontId="1" fillId="0" borderId="0" xfId="0" applyFont="1" applyBorder="1" applyAlignment="1">
      <alignment horizontal="left" wrapText="1"/>
    </xf>
    <xf numFmtId="0" fontId="1" fillId="0" borderId="6" xfId="0" applyFont="1" applyBorder="1" applyAlignment="1">
      <alignment horizontal="left" wrapText="1"/>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1" fillId="0" borderId="24" xfId="0" applyFont="1" applyFill="1" applyBorder="1" applyAlignment="1">
      <alignment horizontal="left" wrapText="1"/>
    </xf>
    <xf numFmtId="0" fontId="1" fillId="0" borderId="25" xfId="0" applyFont="1" applyFill="1" applyBorder="1" applyAlignment="1">
      <alignment horizontal="left" wrapText="1"/>
    </xf>
    <xf numFmtId="0" fontId="1" fillId="0" borderId="26" xfId="0" applyFont="1" applyFill="1" applyBorder="1" applyAlignment="1">
      <alignment horizontal="left" wrapText="1"/>
    </xf>
    <xf numFmtId="0" fontId="24" fillId="0" borderId="15" xfId="0" applyFont="1" applyFill="1" applyBorder="1" applyAlignment="1">
      <alignment horizontal="center" vertical="center"/>
    </xf>
    <xf numFmtId="0" fontId="24" fillId="0" borderId="16" xfId="0" applyFont="1" applyFill="1" applyBorder="1" applyAlignment="1">
      <alignment horizontal="center" vertical="center"/>
    </xf>
    <xf numFmtId="0" fontId="24" fillId="0" borderId="17" xfId="0" applyFont="1" applyFill="1" applyBorder="1" applyAlignment="1">
      <alignment horizontal="center" vertical="center"/>
    </xf>
    <xf numFmtId="0" fontId="1" fillId="0" borderId="3" xfId="0" applyFont="1" applyFill="1" applyBorder="1" applyAlignment="1">
      <alignment horizontal="left" wrapText="1"/>
    </xf>
    <xf numFmtId="0" fontId="1" fillId="0" borderId="0" xfId="0" applyFont="1" applyFill="1" applyBorder="1" applyAlignment="1">
      <alignment horizontal="left" wrapText="1"/>
    </xf>
    <xf numFmtId="0" fontId="1" fillId="0" borderId="6" xfId="0" applyFont="1" applyFill="1" applyBorder="1" applyAlignment="1">
      <alignment horizontal="left" wrapText="1"/>
    </xf>
    <xf numFmtId="0" fontId="1" fillId="0" borderId="36" xfId="0" applyFont="1" applyFill="1" applyBorder="1" applyAlignment="1">
      <alignment horizontal="left" wrapText="1"/>
    </xf>
    <xf numFmtId="0" fontId="1" fillId="0" borderId="13" xfId="0" applyFont="1" applyFill="1" applyBorder="1" applyAlignment="1">
      <alignment horizontal="left" wrapText="1"/>
    </xf>
    <xf numFmtId="0" fontId="1" fillId="0" borderId="37" xfId="0" applyFont="1" applyFill="1" applyBorder="1" applyAlignment="1">
      <alignment horizontal="left" wrapText="1"/>
    </xf>
    <xf numFmtId="0" fontId="1" fillId="0" borderId="38" xfId="0" applyFont="1" applyFill="1" applyBorder="1" applyAlignment="1">
      <alignment horizontal="left" wrapText="1"/>
    </xf>
    <xf numFmtId="0" fontId="1" fillId="0" borderId="39" xfId="0" applyFont="1" applyFill="1" applyBorder="1" applyAlignment="1">
      <alignment horizontal="left" wrapText="1"/>
    </xf>
    <xf numFmtId="0" fontId="1" fillId="0" borderId="40" xfId="0" applyFont="1" applyFill="1" applyBorder="1" applyAlignment="1">
      <alignment horizontal="left" wrapText="1"/>
    </xf>
    <xf numFmtId="0" fontId="1" fillId="0" borderId="4" xfId="0" applyFont="1" applyBorder="1" applyAlignment="1">
      <alignment horizontal="left" wrapText="1"/>
    </xf>
    <xf numFmtId="0" fontId="1" fillId="0" borderId="18" xfId="0" applyFont="1" applyBorder="1" applyAlignment="1">
      <alignment horizontal="left" wrapText="1"/>
    </xf>
    <xf numFmtId="0" fontId="1" fillId="0" borderId="7" xfId="0" applyFont="1" applyBorder="1" applyAlignment="1">
      <alignment horizontal="left" wrapText="1"/>
    </xf>
    <xf numFmtId="0" fontId="14" fillId="0" borderId="3"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6" xfId="0" applyFont="1" applyFill="1" applyBorder="1" applyAlignment="1">
      <alignment horizontal="center" vertical="center"/>
    </xf>
    <xf numFmtId="0" fontId="15" fillId="0" borderId="4" xfId="2" applyFill="1" applyBorder="1" applyAlignment="1" applyProtection="1">
      <alignment horizontal="center" vertical="center"/>
    </xf>
    <xf numFmtId="0" fontId="37" fillId="0" borderId="18" xfId="0" applyFont="1" applyFill="1" applyBorder="1" applyAlignment="1">
      <alignment horizontal="center" vertical="center"/>
    </xf>
    <xf numFmtId="0" fontId="37" fillId="0" borderId="7" xfId="0" applyFont="1" applyFill="1" applyBorder="1" applyAlignment="1">
      <alignment horizontal="center" vertical="center"/>
    </xf>
    <xf numFmtId="0" fontId="1" fillId="0" borderId="24" xfId="0" applyFont="1" applyFill="1" applyBorder="1" applyAlignment="1">
      <alignment horizontal="left" vertical="center" wrapText="1"/>
    </xf>
    <xf numFmtId="0" fontId="1" fillId="0" borderId="25" xfId="0" applyFont="1" applyFill="1" applyBorder="1" applyAlignment="1">
      <alignment horizontal="left" vertical="center" wrapText="1"/>
    </xf>
    <xf numFmtId="0" fontId="1" fillId="0" borderId="26" xfId="0" applyFont="1" applyFill="1" applyBorder="1" applyAlignment="1">
      <alignment horizontal="left" vertical="center" wrapText="1"/>
    </xf>
    <xf numFmtId="0" fontId="8" fillId="0" borderId="9" xfId="0" applyFont="1" applyFill="1" applyBorder="1" applyAlignment="1">
      <alignment horizontal="left"/>
    </xf>
    <xf numFmtId="0" fontId="8" fillId="0" borderId="0" xfId="0" applyFont="1" applyFill="1" applyBorder="1" applyAlignment="1">
      <alignment horizontal="left"/>
    </xf>
    <xf numFmtId="0" fontId="6" fillId="0" borderId="3" xfId="0" applyFont="1" applyFill="1" applyBorder="1" applyAlignment="1">
      <alignment horizontal="left"/>
    </xf>
    <xf numFmtId="0" fontId="8" fillId="0" borderId="1" xfId="0" applyFont="1" applyFill="1" applyBorder="1" applyAlignment="1">
      <alignment horizontal="left"/>
    </xf>
    <xf numFmtId="0" fontId="3" fillId="0" borderId="4"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7" xfId="0" applyFont="1" applyFill="1" applyBorder="1" applyAlignment="1">
      <alignment horizontal="left" vertical="center" wrapText="1"/>
    </xf>
    <xf numFmtId="0" fontId="6" fillId="3" borderId="21" xfId="0" applyFont="1" applyFill="1" applyBorder="1" applyAlignment="1">
      <alignment horizontal="center" wrapText="1"/>
    </xf>
    <xf numFmtId="0" fontId="6" fillId="0" borderId="12" xfId="0" applyFont="1" applyFill="1" applyBorder="1" applyAlignment="1">
      <alignment horizontal="center"/>
    </xf>
    <xf numFmtId="0" fontId="6" fillId="0" borderId="13" xfId="0" applyFont="1" applyFill="1" applyBorder="1" applyAlignment="1">
      <alignment horizontal="center"/>
    </xf>
    <xf numFmtId="0" fontId="24" fillId="0" borderId="4" xfId="0" applyFont="1" applyFill="1" applyBorder="1" applyAlignment="1">
      <alignment horizontal="center" vertical="center"/>
    </xf>
    <xf numFmtId="0" fontId="24" fillId="0" borderId="18" xfId="0" applyFont="1" applyFill="1" applyBorder="1" applyAlignment="1">
      <alignment horizontal="center" vertical="center"/>
    </xf>
    <xf numFmtId="0" fontId="24" fillId="0" borderId="7" xfId="0" applyFont="1" applyFill="1" applyBorder="1" applyAlignment="1">
      <alignment horizontal="center" vertical="center"/>
    </xf>
    <xf numFmtId="0" fontId="14" fillId="0" borderId="3" xfId="0" applyFont="1" applyFill="1" applyBorder="1" applyAlignment="1">
      <alignment horizontal="center"/>
    </xf>
    <xf numFmtId="0" fontId="14" fillId="0" borderId="0" xfId="0" applyFont="1" applyFill="1" applyBorder="1" applyAlignment="1">
      <alignment horizontal="center"/>
    </xf>
    <xf numFmtId="0" fontId="14" fillId="0" borderId="6" xfId="0" applyFont="1" applyFill="1" applyBorder="1" applyAlignment="1">
      <alignment horizontal="center"/>
    </xf>
    <xf numFmtId="0" fontId="8" fillId="0" borderId="9" xfId="0" applyFont="1" applyFill="1" applyBorder="1" applyAlignment="1">
      <alignment horizontal="left" wrapText="1"/>
    </xf>
    <xf numFmtId="0" fontId="8" fillId="0" borderId="0" xfId="0" applyFont="1" applyFill="1" applyBorder="1" applyAlignment="1">
      <alignment horizontal="left" wrapText="1"/>
    </xf>
    <xf numFmtId="0" fontId="8" fillId="2" borderId="9" xfId="0" applyFont="1" applyFill="1" applyBorder="1" applyAlignment="1">
      <alignment horizontal="left"/>
    </xf>
    <xf numFmtId="0" fontId="8" fillId="2" borderId="0" xfId="0" applyFont="1" applyFill="1" applyBorder="1" applyAlignment="1">
      <alignment horizontal="left"/>
    </xf>
    <xf numFmtId="0" fontId="8" fillId="2" borderId="11" xfId="0" applyFont="1" applyFill="1" applyBorder="1" applyAlignment="1">
      <alignment horizontal="left"/>
    </xf>
    <xf numFmtId="0" fontId="8" fillId="2" borderId="9" xfId="0" applyFont="1" applyFill="1" applyBorder="1" applyAlignment="1">
      <alignment horizontal="left" wrapText="1"/>
    </xf>
    <xf numFmtId="0" fontId="8" fillId="2" borderId="0" xfId="0" applyFont="1" applyFill="1" applyBorder="1" applyAlignment="1">
      <alignment horizontal="left" wrapText="1"/>
    </xf>
    <xf numFmtId="0" fontId="8" fillId="2" borderId="11" xfId="0" applyFont="1" applyFill="1" applyBorder="1" applyAlignment="1">
      <alignment horizontal="left" wrapText="1"/>
    </xf>
    <xf numFmtId="0" fontId="46" fillId="0" borderId="24" xfId="0" applyFont="1" applyFill="1" applyBorder="1" applyAlignment="1">
      <alignment horizontal="center" vertical="center"/>
    </xf>
    <xf numFmtId="0" fontId="46" fillId="0" borderId="25" xfId="0" applyFont="1" applyFill="1" applyBorder="1" applyAlignment="1">
      <alignment horizontal="center" vertical="center"/>
    </xf>
    <xf numFmtId="0" fontId="46" fillId="0" borderId="26" xfId="0" applyFont="1" applyFill="1" applyBorder="1" applyAlignment="1">
      <alignment horizontal="center" vertical="center"/>
    </xf>
    <xf numFmtId="0" fontId="6" fillId="3" borderId="5" xfId="0" applyFont="1" applyFill="1" applyBorder="1" applyAlignment="1">
      <alignment horizontal="center" wrapText="1"/>
    </xf>
    <xf numFmtId="0" fontId="8" fillId="0" borderId="11" xfId="0" applyFont="1" applyFill="1" applyBorder="1" applyAlignment="1">
      <alignment horizontal="left" wrapText="1"/>
    </xf>
    <xf numFmtId="0" fontId="8" fillId="0" borderId="11" xfId="0" applyFont="1" applyFill="1" applyBorder="1" applyAlignment="1">
      <alignment horizontal="left"/>
    </xf>
    <xf numFmtId="0" fontId="6" fillId="0" borderId="0" xfId="0" applyFont="1" applyFill="1" applyBorder="1" applyAlignment="1">
      <alignment horizontal="left"/>
    </xf>
    <xf numFmtId="0" fontId="6" fillId="0" borderId="14" xfId="0" applyFont="1" applyFill="1" applyBorder="1" applyAlignment="1">
      <alignment horizontal="center"/>
    </xf>
    <xf numFmtId="0" fontId="1" fillId="0" borderId="15"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17" xfId="0" applyFont="1" applyFill="1" applyBorder="1" applyAlignment="1">
      <alignment horizontal="left" vertical="center" wrapText="1"/>
    </xf>
    <xf numFmtId="0" fontId="51" fillId="0" borderId="4" xfId="0" applyFont="1" applyFill="1" applyBorder="1" applyAlignment="1">
      <alignment horizontal="center" vertical="center"/>
    </xf>
    <xf numFmtId="0" fontId="51" fillId="0" borderId="18" xfId="0" applyFont="1" applyFill="1" applyBorder="1" applyAlignment="1">
      <alignment horizontal="center" vertical="center"/>
    </xf>
    <xf numFmtId="0" fontId="51" fillId="0" borderId="7"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6" xfId="0" applyFont="1" applyFill="1" applyBorder="1" applyAlignment="1">
      <alignment horizontal="center" vertical="center"/>
    </xf>
    <xf numFmtId="0" fontId="14" fillId="0" borderId="18" xfId="0" applyFont="1" applyFill="1" applyBorder="1" applyAlignment="1">
      <alignment horizontal="center" vertical="center"/>
    </xf>
    <xf numFmtId="0" fontId="14" fillId="0" borderId="7" xfId="0" applyFont="1" applyFill="1" applyBorder="1" applyAlignment="1">
      <alignment horizontal="center" vertical="center"/>
    </xf>
    <xf numFmtId="0" fontId="3" fillId="0" borderId="15"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17" xfId="0" applyFont="1" applyFill="1" applyBorder="1" applyAlignment="1">
      <alignment horizontal="left" vertical="center" wrapText="1"/>
    </xf>
    <xf numFmtId="164" fontId="13" fillId="0" borderId="12" xfId="1" applyNumberFormat="1" applyFont="1" applyFill="1" applyBorder="1" applyAlignment="1">
      <alignment horizontal="center"/>
    </xf>
    <xf numFmtId="164" fontId="13" fillId="0" borderId="13" xfId="1" applyNumberFormat="1" applyFont="1" applyFill="1" applyBorder="1" applyAlignment="1">
      <alignment horizontal="center"/>
    </xf>
    <xf numFmtId="164" fontId="13" fillId="0" borderId="14" xfId="1" applyNumberFormat="1" applyFont="1" applyFill="1" applyBorder="1" applyAlignment="1">
      <alignment horizontal="center"/>
    </xf>
    <xf numFmtId="164" fontId="13" fillId="0" borderId="0" xfId="1" applyNumberFormat="1" applyFont="1" applyFill="1" applyBorder="1" applyAlignment="1">
      <alignment horizontal="center"/>
    </xf>
    <xf numFmtId="0" fontId="6" fillId="3" borderId="10" xfId="0" applyFont="1" applyFill="1" applyBorder="1" applyAlignment="1">
      <alignment horizontal="center"/>
    </xf>
    <xf numFmtId="0" fontId="6" fillId="3" borderId="27" xfId="0" applyFont="1" applyFill="1" applyBorder="1" applyAlignment="1">
      <alignment horizontal="center"/>
    </xf>
    <xf numFmtId="0" fontId="13" fillId="0" borderId="13" xfId="0" applyFont="1" applyFill="1" applyBorder="1" applyAlignment="1">
      <alignment horizontal="center"/>
    </xf>
    <xf numFmtId="0" fontId="13" fillId="0" borderId="12" xfId="0" applyFont="1" applyFill="1" applyBorder="1" applyAlignment="1">
      <alignment horizontal="center"/>
    </xf>
    <xf numFmtId="0" fontId="13" fillId="0" borderId="14" xfId="0" applyFont="1" applyFill="1" applyBorder="1" applyAlignment="1">
      <alignment horizontal="center"/>
    </xf>
    <xf numFmtId="0" fontId="1" fillId="0" borderId="29" xfId="0" applyFont="1" applyBorder="1" applyAlignment="1">
      <alignment horizontal="left" vertical="center" wrapText="1"/>
    </xf>
    <xf numFmtId="0" fontId="1" fillId="0" borderId="20" xfId="0" applyFont="1" applyBorder="1" applyAlignment="1">
      <alignment horizontal="left" vertical="center" wrapText="1"/>
    </xf>
  </cellXfs>
  <cellStyles count="3">
    <cellStyle name="Comma" xfId="1" builtinId="3"/>
    <cellStyle name="Hyperlink" xfId="2" builtinId="8"/>
    <cellStyle name="Normal" xfId="0" builtinId="0"/>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Southern Masked Weaver </a:t>
            </a:r>
          </a:p>
        </c:rich>
      </c:tx>
      <c:layout>
        <c:manualLayout>
          <c:xMode val="edge"/>
          <c:yMode val="edge"/>
          <c:x val="0.16074381327334084"/>
          <c:y val="0"/>
        </c:manualLayout>
      </c:layout>
      <c:spPr>
        <a:noFill/>
        <a:ln w="25400">
          <a:noFill/>
        </a:ln>
      </c:spPr>
    </c:title>
    <c:plotArea>
      <c:layout>
        <c:manualLayout>
          <c:layoutTarget val="inner"/>
          <c:xMode val="edge"/>
          <c:yMode val="edge"/>
          <c:x val="0.13719744546102297"/>
          <c:y val="0.15012187170870867"/>
          <c:w val="0.83041389057137105"/>
          <c:h val="0.67456141230755728"/>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months'!$B$1602:$M$1602</c:f>
              <c:numCache>
                <c:formatCode>General</c:formatCode>
                <c:ptCount val="12"/>
                <c:pt idx="0">
                  <c:v>117</c:v>
                </c:pt>
                <c:pt idx="1">
                  <c:v>61</c:v>
                </c:pt>
                <c:pt idx="2">
                  <c:v>50</c:v>
                </c:pt>
                <c:pt idx="3">
                  <c:v>4</c:v>
                </c:pt>
                <c:pt idx="4">
                  <c:v>0</c:v>
                </c:pt>
                <c:pt idx="5">
                  <c:v>0</c:v>
                </c:pt>
                <c:pt idx="6">
                  <c:v>0</c:v>
                </c:pt>
                <c:pt idx="7">
                  <c:v>1</c:v>
                </c:pt>
                <c:pt idx="8">
                  <c:v>18</c:v>
                </c:pt>
                <c:pt idx="9">
                  <c:v>26</c:v>
                </c:pt>
                <c:pt idx="10">
                  <c:v>71</c:v>
                </c:pt>
                <c:pt idx="11">
                  <c:v>80</c:v>
                </c:pt>
              </c:numCache>
            </c:numRef>
          </c:val>
        </c:ser>
        <c:axId val="78214272"/>
        <c:axId val="78215808"/>
      </c:barChart>
      <c:catAx>
        <c:axId val="78214272"/>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215808"/>
        <c:crosses val="autoZero"/>
        <c:auto val="1"/>
        <c:lblAlgn val="ctr"/>
        <c:lblOffset val="100"/>
      </c:catAx>
      <c:valAx>
        <c:axId val="78215808"/>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214272"/>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Monteiro's Hornbill</a:t>
            </a:r>
          </a:p>
        </c:rich>
      </c:tx>
      <c:layout>
        <c:manualLayout>
          <c:xMode val="edge"/>
          <c:yMode val="edge"/>
          <c:x val="0.24252200775787991"/>
          <c:y val="0"/>
        </c:manualLayout>
      </c:layout>
      <c:spPr>
        <a:noFill/>
        <a:ln w="25400">
          <a:noFill/>
        </a:ln>
      </c:spPr>
    </c:title>
    <c:plotArea>
      <c:layout>
        <c:manualLayout>
          <c:layoutTarget val="inner"/>
          <c:xMode val="edge"/>
          <c:yMode val="edge"/>
          <c:x val="0.14863056591610288"/>
          <c:y val="0.17645826529748748"/>
          <c:w val="0.82055559426753066"/>
          <c:h val="0.65468848651985956"/>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months'!$B$912:$M$912</c:f>
              <c:numCache>
                <c:formatCode>General</c:formatCode>
                <c:ptCount val="12"/>
                <c:pt idx="0">
                  <c:v>32</c:v>
                </c:pt>
                <c:pt idx="1">
                  <c:v>55</c:v>
                </c:pt>
                <c:pt idx="2">
                  <c:v>58</c:v>
                </c:pt>
                <c:pt idx="3">
                  <c:v>10</c:v>
                </c:pt>
                <c:pt idx="4">
                  <c:v>0</c:v>
                </c:pt>
                <c:pt idx="5">
                  <c:v>0</c:v>
                </c:pt>
                <c:pt idx="6">
                  <c:v>0</c:v>
                </c:pt>
                <c:pt idx="7">
                  <c:v>0</c:v>
                </c:pt>
                <c:pt idx="8">
                  <c:v>0</c:v>
                </c:pt>
                <c:pt idx="9">
                  <c:v>0</c:v>
                </c:pt>
                <c:pt idx="10">
                  <c:v>2</c:v>
                </c:pt>
                <c:pt idx="11">
                  <c:v>1</c:v>
                </c:pt>
              </c:numCache>
            </c:numRef>
          </c:val>
        </c:ser>
        <c:axId val="78791424"/>
        <c:axId val="78792960"/>
      </c:barChart>
      <c:catAx>
        <c:axId val="78791424"/>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792960"/>
        <c:crosses val="autoZero"/>
        <c:auto val="1"/>
        <c:lblAlgn val="ctr"/>
        <c:lblOffset val="100"/>
      </c:catAx>
      <c:valAx>
        <c:axId val="78792960"/>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791424"/>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Ludwig's Bustard</a:t>
            </a:r>
          </a:p>
        </c:rich>
      </c:tx>
      <c:layout>
        <c:manualLayout>
          <c:xMode val="edge"/>
          <c:yMode val="edge"/>
          <c:x val="0.27036012390343783"/>
          <c:y val="0"/>
        </c:manualLayout>
      </c:layout>
    </c:title>
    <c:plotArea>
      <c:layout>
        <c:manualLayout>
          <c:layoutTarget val="inner"/>
          <c:xMode val="edge"/>
          <c:yMode val="edge"/>
          <c:x val="0.16781253694639744"/>
          <c:y val="0.14957203266258384"/>
          <c:w val="0.80215743302360065"/>
          <c:h val="0.70005358705161858"/>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months'!$B$488:$M$488</c:f>
              <c:numCache>
                <c:formatCode>General</c:formatCode>
                <c:ptCount val="12"/>
                <c:pt idx="0">
                  <c:v>0</c:v>
                </c:pt>
                <c:pt idx="1">
                  <c:v>1</c:v>
                </c:pt>
                <c:pt idx="2">
                  <c:v>5</c:v>
                </c:pt>
                <c:pt idx="3">
                  <c:v>5</c:v>
                </c:pt>
                <c:pt idx="4">
                  <c:v>1</c:v>
                </c:pt>
                <c:pt idx="5">
                  <c:v>2</c:v>
                </c:pt>
                <c:pt idx="6">
                  <c:v>1</c:v>
                </c:pt>
                <c:pt idx="7">
                  <c:v>1</c:v>
                </c:pt>
                <c:pt idx="8">
                  <c:v>1</c:v>
                </c:pt>
                <c:pt idx="9">
                  <c:v>3</c:v>
                </c:pt>
                <c:pt idx="10">
                  <c:v>0</c:v>
                </c:pt>
                <c:pt idx="11">
                  <c:v>1</c:v>
                </c:pt>
              </c:numCache>
            </c:numRef>
          </c:val>
        </c:ser>
        <c:axId val="84630528"/>
        <c:axId val="84644608"/>
      </c:barChart>
      <c:catAx>
        <c:axId val="84630528"/>
        <c:scaling>
          <c:orientation val="minMax"/>
        </c:scaling>
        <c:axPos val="b"/>
        <c:majorTickMark val="none"/>
        <c:tickLblPos val="nextTo"/>
        <c:txPr>
          <a:bodyPr/>
          <a:lstStyle/>
          <a:p>
            <a:pPr>
              <a:defRPr lang="en-US"/>
            </a:pPr>
            <a:endParaRPr lang="en-US"/>
          </a:p>
        </c:txPr>
        <c:crossAx val="84644608"/>
        <c:crosses val="autoZero"/>
        <c:auto val="1"/>
        <c:lblAlgn val="ctr"/>
        <c:lblOffset val="100"/>
      </c:catAx>
      <c:valAx>
        <c:axId val="84644608"/>
        <c:scaling>
          <c:orientation val="minMax"/>
        </c:scaling>
        <c:axPos val="l"/>
        <c:majorGridlines/>
        <c:numFmt formatCode="General" sourceLinked="1"/>
        <c:majorTickMark val="none"/>
        <c:tickLblPos val="nextTo"/>
        <c:txPr>
          <a:bodyPr/>
          <a:lstStyle/>
          <a:p>
            <a:pPr>
              <a:defRPr lang="en-US"/>
            </a:pPr>
            <a:endParaRPr lang="en-US"/>
          </a:p>
        </c:txPr>
        <c:crossAx val="84630528"/>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Red-crested Korhaan</a:t>
            </a:r>
          </a:p>
        </c:rich>
      </c:tx>
      <c:layout>
        <c:manualLayout>
          <c:xMode val="edge"/>
          <c:yMode val="edge"/>
          <c:x val="0.23399079599355013"/>
          <c:y val="7.0546737213404934E-3"/>
        </c:manualLayout>
      </c:layout>
    </c:title>
    <c:plotArea>
      <c:layout>
        <c:manualLayout>
          <c:layoutTarget val="inner"/>
          <c:xMode val="edge"/>
          <c:yMode val="edge"/>
          <c:x val="0.12164918847027729"/>
          <c:y val="0.17148189809607509"/>
          <c:w val="0.84247637206784132"/>
          <c:h val="0.63464955769421683"/>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months'!$B$494:$M$494</c:f>
              <c:numCache>
                <c:formatCode>General</c:formatCode>
                <c:ptCount val="12"/>
                <c:pt idx="0">
                  <c:v>5</c:v>
                </c:pt>
                <c:pt idx="1">
                  <c:v>7</c:v>
                </c:pt>
                <c:pt idx="2">
                  <c:v>7</c:v>
                </c:pt>
                <c:pt idx="3">
                  <c:v>2</c:v>
                </c:pt>
                <c:pt idx="4">
                  <c:v>0</c:v>
                </c:pt>
                <c:pt idx="5">
                  <c:v>0</c:v>
                </c:pt>
                <c:pt idx="6">
                  <c:v>0</c:v>
                </c:pt>
                <c:pt idx="7">
                  <c:v>0</c:v>
                </c:pt>
                <c:pt idx="8">
                  <c:v>1</c:v>
                </c:pt>
                <c:pt idx="9">
                  <c:v>4</c:v>
                </c:pt>
                <c:pt idx="10">
                  <c:v>5</c:v>
                </c:pt>
                <c:pt idx="11">
                  <c:v>4</c:v>
                </c:pt>
              </c:numCache>
            </c:numRef>
          </c:val>
        </c:ser>
        <c:axId val="84287488"/>
        <c:axId val="84289024"/>
      </c:barChart>
      <c:catAx>
        <c:axId val="84287488"/>
        <c:scaling>
          <c:orientation val="minMax"/>
        </c:scaling>
        <c:axPos val="b"/>
        <c:majorTickMark val="none"/>
        <c:tickLblPos val="nextTo"/>
        <c:txPr>
          <a:bodyPr/>
          <a:lstStyle/>
          <a:p>
            <a:pPr>
              <a:defRPr lang="en-US"/>
            </a:pPr>
            <a:endParaRPr lang="en-US"/>
          </a:p>
        </c:txPr>
        <c:crossAx val="84289024"/>
        <c:crosses val="autoZero"/>
        <c:auto val="1"/>
        <c:lblAlgn val="ctr"/>
        <c:lblOffset val="100"/>
      </c:catAx>
      <c:valAx>
        <c:axId val="84289024"/>
        <c:scaling>
          <c:orientation val="minMax"/>
        </c:scaling>
        <c:axPos val="l"/>
        <c:majorGridlines/>
        <c:numFmt formatCode="General" sourceLinked="1"/>
        <c:majorTickMark val="none"/>
        <c:tickLblPos val="nextTo"/>
        <c:txPr>
          <a:bodyPr/>
          <a:lstStyle/>
          <a:p>
            <a:pPr>
              <a:defRPr lang="en-US"/>
            </a:pPr>
            <a:endParaRPr lang="en-US"/>
          </a:p>
        </c:txPr>
        <c:crossAx val="84287488"/>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Northern Black Korhaan</a:t>
            </a:r>
          </a:p>
        </c:rich>
      </c:tx>
      <c:layout>
        <c:manualLayout>
          <c:xMode val="edge"/>
          <c:yMode val="edge"/>
          <c:x val="0.20112994350282884"/>
          <c:y val="0"/>
        </c:manualLayout>
      </c:layout>
    </c:title>
    <c:plotArea>
      <c:layout>
        <c:manualLayout>
          <c:layoutTarget val="inner"/>
          <c:xMode val="edge"/>
          <c:yMode val="edge"/>
          <c:x val="0.14884647893589925"/>
          <c:y val="0.1775814023247094"/>
          <c:w val="0.81160549846524743"/>
          <c:h val="0.61304056992875888"/>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months'!$B$497:$M$497</c:f>
              <c:numCache>
                <c:formatCode>General</c:formatCode>
                <c:ptCount val="12"/>
                <c:pt idx="0">
                  <c:v>4</c:v>
                </c:pt>
                <c:pt idx="1">
                  <c:v>5</c:v>
                </c:pt>
                <c:pt idx="2">
                  <c:v>5</c:v>
                </c:pt>
                <c:pt idx="3">
                  <c:v>1</c:v>
                </c:pt>
                <c:pt idx="4">
                  <c:v>0</c:v>
                </c:pt>
                <c:pt idx="5">
                  <c:v>0</c:v>
                </c:pt>
                <c:pt idx="6">
                  <c:v>0</c:v>
                </c:pt>
                <c:pt idx="7">
                  <c:v>0</c:v>
                </c:pt>
                <c:pt idx="8">
                  <c:v>0</c:v>
                </c:pt>
                <c:pt idx="9">
                  <c:v>0</c:v>
                </c:pt>
                <c:pt idx="10">
                  <c:v>1</c:v>
                </c:pt>
                <c:pt idx="11">
                  <c:v>1</c:v>
                </c:pt>
              </c:numCache>
            </c:numRef>
          </c:val>
        </c:ser>
        <c:axId val="84312832"/>
        <c:axId val="84314368"/>
      </c:barChart>
      <c:catAx>
        <c:axId val="84312832"/>
        <c:scaling>
          <c:orientation val="minMax"/>
        </c:scaling>
        <c:axPos val="b"/>
        <c:majorTickMark val="none"/>
        <c:tickLblPos val="nextTo"/>
        <c:txPr>
          <a:bodyPr/>
          <a:lstStyle/>
          <a:p>
            <a:pPr>
              <a:defRPr lang="en-US"/>
            </a:pPr>
            <a:endParaRPr lang="en-US"/>
          </a:p>
        </c:txPr>
        <c:crossAx val="84314368"/>
        <c:crosses val="autoZero"/>
        <c:auto val="1"/>
        <c:lblAlgn val="ctr"/>
        <c:lblOffset val="100"/>
      </c:catAx>
      <c:valAx>
        <c:axId val="84314368"/>
        <c:scaling>
          <c:orientation val="minMax"/>
        </c:scaling>
        <c:axPos val="l"/>
        <c:majorGridlines/>
        <c:numFmt formatCode="General" sourceLinked="1"/>
        <c:majorTickMark val="none"/>
        <c:tickLblPos val="nextTo"/>
        <c:txPr>
          <a:bodyPr/>
          <a:lstStyle/>
          <a:p>
            <a:pPr>
              <a:defRPr lang="en-US"/>
            </a:pPr>
            <a:endParaRPr lang="en-US"/>
          </a:p>
        </c:txPr>
        <c:crossAx val="84312832"/>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Gray's Lark</a:t>
            </a:r>
          </a:p>
        </c:rich>
      </c:tx>
      <c:layout>
        <c:manualLayout>
          <c:xMode val="edge"/>
          <c:yMode val="edge"/>
          <c:x val="0.36102150537635386"/>
          <c:y val="0"/>
        </c:manualLayout>
      </c:layout>
    </c:title>
    <c:plotArea>
      <c:layout>
        <c:manualLayout>
          <c:layoutTarget val="inner"/>
          <c:xMode val="edge"/>
          <c:yMode val="edge"/>
          <c:x val="0.1400321034250884"/>
          <c:y val="0.17114505265155108"/>
          <c:w val="0.83189735580573088"/>
          <c:h val="0.60812509882049548"/>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months'!$B$1025:$M$1025</c:f>
              <c:numCache>
                <c:formatCode>General</c:formatCode>
                <c:ptCount val="12"/>
                <c:pt idx="0">
                  <c:v>1</c:v>
                </c:pt>
                <c:pt idx="1">
                  <c:v>3</c:v>
                </c:pt>
                <c:pt idx="2">
                  <c:v>3</c:v>
                </c:pt>
                <c:pt idx="3">
                  <c:v>14</c:v>
                </c:pt>
                <c:pt idx="4">
                  <c:v>18</c:v>
                </c:pt>
                <c:pt idx="5">
                  <c:v>5</c:v>
                </c:pt>
                <c:pt idx="6">
                  <c:v>1</c:v>
                </c:pt>
                <c:pt idx="7">
                  <c:v>0</c:v>
                </c:pt>
                <c:pt idx="8">
                  <c:v>1</c:v>
                </c:pt>
                <c:pt idx="9">
                  <c:v>0</c:v>
                </c:pt>
                <c:pt idx="10">
                  <c:v>0</c:v>
                </c:pt>
                <c:pt idx="11">
                  <c:v>2</c:v>
                </c:pt>
              </c:numCache>
            </c:numRef>
          </c:val>
        </c:ser>
        <c:axId val="84674048"/>
        <c:axId val="84675584"/>
      </c:barChart>
      <c:catAx>
        <c:axId val="84674048"/>
        <c:scaling>
          <c:orientation val="minMax"/>
        </c:scaling>
        <c:axPos val="b"/>
        <c:majorTickMark val="none"/>
        <c:tickLblPos val="nextTo"/>
        <c:txPr>
          <a:bodyPr/>
          <a:lstStyle/>
          <a:p>
            <a:pPr>
              <a:defRPr lang="en-US"/>
            </a:pPr>
            <a:endParaRPr lang="en-US"/>
          </a:p>
        </c:txPr>
        <c:crossAx val="84675584"/>
        <c:crosses val="autoZero"/>
        <c:auto val="1"/>
        <c:lblAlgn val="ctr"/>
        <c:lblOffset val="100"/>
      </c:catAx>
      <c:valAx>
        <c:axId val="84675584"/>
        <c:scaling>
          <c:orientation val="minMax"/>
        </c:scaling>
        <c:axPos val="l"/>
        <c:majorGridlines/>
        <c:numFmt formatCode="General" sourceLinked="1"/>
        <c:majorTickMark val="none"/>
        <c:tickLblPos val="nextTo"/>
        <c:txPr>
          <a:bodyPr/>
          <a:lstStyle/>
          <a:p>
            <a:pPr>
              <a:defRPr lang="en-US"/>
            </a:pPr>
            <a:endParaRPr lang="en-US"/>
          </a:p>
        </c:txPr>
        <c:crossAx val="84674048"/>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Monotonous Lark</a:t>
            </a:r>
          </a:p>
        </c:rich>
      </c:tx>
      <c:layout>
        <c:manualLayout>
          <c:xMode val="edge"/>
          <c:yMode val="edge"/>
          <c:x val="0.26212257100149688"/>
          <c:y val="1.3888888888889301E-2"/>
        </c:manualLayout>
      </c:layout>
    </c:title>
    <c:plotArea>
      <c:layout>
        <c:manualLayout>
          <c:layoutTarget val="inner"/>
          <c:xMode val="edge"/>
          <c:yMode val="edge"/>
          <c:x val="0.15196308981557269"/>
          <c:y val="0.16432824349994923"/>
          <c:w val="0.82412061720986585"/>
          <c:h val="0.6332344368556146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months'!$B$983:$M$983</c:f>
              <c:numCache>
                <c:formatCode>General</c:formatCode>
                <c:ptCount val="12"/>
                <c:pt idx="0">
                  <c:v>11</c:v>
                </c:pt>
                <c:pt idx="1">
                  <c:v>14</c:v>
                </c:pt>
                <c:pt idx="2">
                  <c:v>3</c:v>
                </c:pt>
                <c:pt idx="3">
                  <c:v>0</c:v>
                </c:pt>
                <c:pt idx="4">
                  <c:v>3</c:v>
                </c:pt>
                <c:pt idx="5">
                  <c:v>0</c:v>
                </c:pt>
                <c:pt idx="6">
                  <c:v>0</c:v>
                </c:pt>
                <c:pt idx="7">
                  <c:v>0</c:v>
                </c:pt>
                <c:pt idx="8">
                  <c:v>0</c:v>
                </c:pt>
                <c:pt idx="9">
                  <c:v>0</c:v>
                </c:pt>
                <c:pt idx="10">
                  <c:v>4</c:v>
                </c:pt>
                <c:pt idx="11">
                  <c:v>12</c:v>
                </c:pt>
              </c:numCache>
            </c:numRef>
          </c:val>
        </c:ser>
        <c:axId val="84707584"/>
        <c:axId val="84713472"/>
      </c:barChart>
      <c:catAx>
        <c:axId val="84707584"/>
        <c:scaling>
          <c:orientation val="minMax"/>
        </c:scaling>
        <c:axPos val="b"/>
        <c:majorTickMark val="none"/>
        <c:tickLblPos val="nextTo"/>
        <c:txPr>
          <a:bodyPr/>
          <a:lstStyle/>
          <a:p>
            <a:pPr>
              <a:defRPr lang="en-US"/>
            </a:pPr>
            <a:endParaRPr lang="en-US"/>
          </a:p>
        </c:txPr>
        <c:crossAx val="84713472"/>
        <c:crosses val="autoZero"/>
        <c:auto val="1"/>
        <c:lblAlgn val="ctr"/>
        <c:lblOffset val="100"/>
      </c:catAx>
      <c:valAx>
        <c:axId val="84713472"/>
        <c:scaling>
          <c:orientation val="minMax"/>
        </c:scaling>
        <c:axPos val="l"/>
        <c:majorGridlines/>
        <c:numFmt formatCode="General" sourceLinked="1"/>
        <c:majorTickMark val="none"/>
        <c:tickLblPos val="nextTo"/>
        <c:txPr>
          <a:bodyPr/>
          <a:lstStyle/>
          <a:p>
            <a:pPr>
              <a:defRPr lang="en-US"/>
            </a:pPr>
            <a:endParaRPr lang="en-US"/>
          </a:p>
        </c:txPr>
        <c:crossAx val="84707584"/>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Sabota Lark</a:t>
            </a:r>
          </a:p>
        </c:rich>
      </c:tx>
      <c:layout>
        <c:manualLayout>
          <c:xMode val="edge"/>
          <c:yMode val="edge"/>
          <c:x val="0.34040935672514622"/>
          <c:y val="0"/>
        </c:manualLayout>
      </c:layout>
    </c:title>
    <c:plotArea>
      <c:layout>
        <c:manualLayout>
          <c:layoutTarget val="inner"/>
          <c:xMode val="edge"/>
          <c:yMode val="edge"/>
          <c:x val="0.1486305659161026"/>
          <c:y val="0.14616813616860774"/>
          <c:w val="0.83382557443480176"/>
          <c:h val="0.63442375092335013"/>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months'!$B$1001:$M$1001</c:f>
              <c:numCache>
                <c:formatCode>General</c:formatCode>
                <c:ptCount val="12"/>
                <c:pt idx="0">
                  <c:v>25</c:v>
                </c:pt>
                <c:pt idx="1">
                  <c:v>21</c:v>
                </c:pt>
                <c:pt idx="2">
                  <c:v>7</c:v>
                </c:pt>
                <c:pt idx="3">
                  <c:v>4</c:v>
                </c:pt>
                <c:pt idx="4">
                  <c:v>1</c:v>
                </c:pt>
                <c:pt idx="5">
                  <c:v>0</c:v>
                </c:pt>
                <c:pt idx="6">
                  <c:v>0</c:v>
                </c:pt>
                <c:pt idx="7">
                  <c:v>1</c:v>
                </c:pt>
                <c:pt idx="8">
                  <c:v>1</c:v>
                </c:pt>
                <c:pt idx="9">
                  <c:v>0</c:v>
                </c:pt>
                <c:pt idx="10">
                  <c:v>24</c:v>
                </c:pt>
                <c:pt idx="11">
                  <c:v>14</c:v>
                </c:pt>
              </c:numCache>
            </c:numRef>
          </c:val>
        </c:ser>
        <c:axId val="84732928"/>
        <c:axId val="84738816"/>
      </c:barChart>
      <c:catAx>
        <c:axId val="84732928"/>
        <c:scaling>
          <c:orientation val="minMax"/>
        </c:scaling>
        <c:axPos val="b"/>
        <c:majorTickMark val="none"/>
        <c:tickLblPos val="nextTo"/>
        <c:txPr>
          <a:bodyPr/>
          <a:lstStyle/>
          <a:p>
            <a:pPr>
              <a:defRPr lang="en-US"/>
            </a:pPr>
            <a:endParaRPr lang="en-US"/>
          </a:p>
        </c:txPr>
        <c:crossAx val="84738816"/>
        <c:crosses val="autoZero"/>
        <c:auto val="1"/>
        <c:lblAlgn val="ctr"/>
        <c:lblOffset val="100"/>
      </c:catAx>
      <c:valAx>
        <c:axId val="84738816"/>
        <c:scaling>
          <c:orientation val="minMax"/>
        </c:scaling>
        <c:axPos val="l"/>
        <c:majorGridlines/>
        <c:numFmt formatCode="General" sourceLinked="1"/>
        <c:majorTickMark val="none"/>
        <c:tickLblPos val="nextTo"/>
        <c:txPr>
          <a:bodyPr/>
          <a:lstStyle/>
          <a:p>
            <a:pPr>
              <a:defRPr lang="en-US"/>
            </a:pPr>
            <a:endParaRPr lang="en-US"/>
          </a:p>
        </c:txPr>
        <c:crossAx val="84732928"/>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Dune Lark</a:t>
            </a:r>
          </a:p>
        </c:rich>
      </c:tx>
      <c:layout>
        <c:manualLayout>
          <c:xMode val="edge"/>
          <c:yMode val="edge"/>
          <c:x val="0.36069868995633186"/>
          <c:y val="0"/>
        </c:manualLayout>
      </c:layout>
    </c:title>
    <c:plotArea>
      <c:layout>
        <c:manualLayout>
          <c:layoutTarget val="inner"/>
          <c:xMode val="edge"/>
          <c:yMode val="edge"/>
          <c:x val="0.14798152414354318"/>
          <c:y val="0.1742949615960637"/>
          <c:w val="0.83455122694816064"/>
          <c:h val="0.6009126773263776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months'!$B$1007:$M$1007</c:f>
              <c:numCache>
                <c:formatCode>General</c:formatCode>
                <c:ptCount val="12"/>
                <c:pt idx="0">
                  <c:v>12</c:v>
                </c:pt>
                <c:pt idx="1">
                  <c:v>11</c:v>
                </c:pt>
                <c:pt idx="2">
                  <c:v>5</c:v>
                </c:pt>
                <c:pt idx="3">
                  <c:v>4</c:v>
                </c:pt>
                <c:pt idx="4">
                  <c:v>1</c:v>
                </c:pt>
                <c:pt idx="5">
                  <c:v>2</c:v>
                </c:pt>
                <c:pt idx="6">
                  <c:v>0</c:v>
                </c:pt>
                <c:pt idx="7">
                  <c:v>3</c:v>
                </c:pt>
                <c:pt idx="8">
                  <c:v>4</c:v>
                </c:pt>
                <c:pt idx="9">
                  <c:v>0</c:v>
                </c:pt>
                <c:pt idx="10">
                  <c:v>0</c:v>
                </c:pt>
                <c:pt idx="11">
                  <c:v>2</c:v>
                </c:pt>
              </c:numCache>
            </c:numRef>
          </c:val>
        </c:ser>
        <c:axId val="84754432"/>
        <c:axId val="84755968"/>
      </c:barChart>
      <c:catAx>
        <c:axId val="84754432"/>
        <c:scaling>
          <c:orientation val="minMax"/>
        </c:scaling>
        <c:axPos val="b"/>
        <c:majorTickMark val="none"/>
        <c:tickLblPos val="nextTo"/>
        <c:txPr>
          <a:bodyPr/>
          <a:lstStyle/>
          <a:p>
            <a:pPr>
              <a:defRPr lang="en-US"/>
            </a:pPr>
            <a:endParaRPr lang="en-US"/>
          </a:p>
        </c:txPr>
        <c:crossAx val="84755968"/>
        <c:crosses val="autoZero"/>
        <c:auto val="1"/>
        <c:lblAlgn val="ctr"/>
        <c:lblOffset val="100"/>
      </c:catAx>
      <c:valAx>
        <c:axId val="84755968"/>
        <c:scaling>
          <c:orientation val="minMax"/>
        </c:scaling>
        <c:axPos val="l"/>
        <c:majorGridlines/>
        <c:numFmt formatCode="General" sourceLinked="1"/>
        <c:majorTickMark val="none"/>
        <c:tickLblPos val="nextTo"/>
        <c:txPr>
          <a:bodyPr/>
          <a:lstStyle/>
          <a:p>
            <a:pPr>
              <a:defRPr lang="en-US"/>
            </a:pPr>
            <a:endParaRPr lang="en-US"/>
          </a:p>
        </c:txPr>
        <c:crossAx val="84754432"/>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Spike-heeled Lark</a:t>
            </a:r>
          </a:p>
        </c:rich>
      </c:tx>
      <c:layout>
        <c:manualLayout>
          <c:xMode val="edge"/>
          <c:yMode val="edge"/>
          <c:x val="0.26953600365171743"/>
          <c:y val="0"/>
        </c:manualLayout>
      </c:layout>
    </c:title>
    <c:plotArea>
      <c:layout>
        <c:manualLayout>
          <c:layoutTarget val="inner"/>
          <c:xMode val="edge"/>
          <c:yMode val="edge"/>
          <c:x val="0.11794682186465823"/>
          <c:y val="0.17867974050413521"/>
          <c:w val="0.8472705694396897"/>
          <c:h val="0.59087274468049988"/>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months'!$B$1019:$M$1019</c:f>
              <c:numCache>
                <c:formatCode>General</c:formatCode>
                <c:ptCount val="12"/>
                <c:pt idx="0">
                  <c:v>3</c:v>
                </c:pt>
                <c:pt idx="1">
                  <c:v>4</c:v>
                </c:pt>
                <c:pt idx="2">
                  <c:v>8</c:v>
                </c:pt>
                <c:pt idx="3">
                  <c:v>6</c:v>
                </c:pt>
                <c:pt idx="4">
                  <c:v>4</c:v>
                </c:pt>
                <c:pt idx="5">
                  <c:v>0</c:v>
                </c:pt>
                <c:pt idx="6">
                  <c:v>0</c:v>
                </c:pt>
                <c:pt idx="7">
                  <c:v>0</c:v>
                </c:pt>
                <c:pt idx="8">
                  <c:v>0</c:v>
                </c:pt>
                <c:pt idx="9">
                  <c:v>0</c:v>
                </c:pt>
                <c:pt idx="10">
                  <c:v>0</c:v>
                </c:pt>
                <c:pt idx="11">
                  <c:v>0</c:v>
                </c:pt>
              </c:numCache>
            </c:numRef>
          </c:val>
        </c:ser>
        <c:axId val="84783872"/>
        <c:axId val="84785408"/>
      </c:barChart>
      <c:catAx>
        <c:axId val="84783872"/>
        <c:scaling>
          <c:orientation val="minMax"/>
        </c:scaling>
        <c:axPos val="b"/>
        <c:majorTickMark val="none"/>
        <c:tickLblPos val="nextTo"/>
        <c:txPr>
          <a:bodyPr/>
          <a:lstStyle/>
          <a:p>
            <a:pPr>
              <a:defRPr lang="en-US"/>
            </a:pPr>
            <a:endParaRPr lang="en-US"/>
          </a:p>
        </c:txPr>
        <c:crossAx val="84785408"/>
        <c:crosses val="autoZero"/>
        <c:auto val="1"/>
        <c:lblAlgn val="ctr"/>
        <c:lblOffset val="100"/>
      </c:catAx>
      <c:valAx>
        <c:axId val="84785408"/>
        <c:scaling>
          <c:orientation val="minMax"/>
        </c:scaling>
        <c:axPos val="l"/>
        <c:majorGridlines/>
        <c:numFmt formatCode="General" sourceLinked="1"/>
        <c:majorTickMark val="none"/>
        <c:tickLblPos val="nextTo"/>
        <c:txPr>
          <a:bodyPr/>
          <a:lstStyle/>
          <a:p>
            <a:pPr>
              <a:defRPr lang="en-US"/>
            </a:pPr>
            <a:endParaRPr lang="en-US"/>
          </a:p>
        </c:txPr>
        <c:crossAx val="84783872"/>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Stark's Lark</a:t>
            </a:r>
          </a:p>
        </c:rich>
      </c:tx>
      <c:layout>
        <c:manualLayout>
          <c:xMode val="edge"/>
          <c:yMode val="edge"/>
          <c:x val="0.35561327561327588"/>
          <c:y val="0"/>
        </c:manualLayout>
      </c:layout>
    </c:title>
    <c:plotArea>
      <c:layout>
        <c:manualLayout>
          <c:layoutTarget val="inner"/>
          <c:xMode val="edge"/>
          <c:yMode val="edge"/>
          <c:x val="0.14670029882628849"/>
          <c:y val="0.18173535325628598"/>
          <c:w val="0.83021167808569385"/>
          <c:h val="0.60398888735400924"/>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months'!$B$1037:$M$1037</c:f>
              <c:numCache>
                <c:formatCode>General</c:formatCode>
                <c:ptCount val="12"/>
                <c:pt idx="0">
                  <c:v>11</c:v>
                </c:pt>
                <c:pt idx="1">
                  <c:v>3</c:v>
                </c:pt>
                <c:pt idx="2">
                  <c:v>10</c:v>
                </c:pt>
                <c:pt idx="3">
                  <c:v>21</c:v>
                </c:pt>
                <c:pt idx="4">
                  <c:v>15</c:v>
                </c:pt>
                <c:pt idx="5">
                  <c:v>1</c:v>
                </c:pt>
                <c:pt idx="6">
                  <c:v>1</c:v>
                </c:pt>
                <c:pt idx="7">
                  <c:v>0</c:v>
                </c:pt>
                <c:pt idx="8">
                  <c:v>0</c:v>
                </c:pt>
                <c:pt idx="9">
                  <c:v>0</c:v>
                </c:pt>
                <c:pt idx="10">
                  <c:v>0</c:v>
                </c:pt>
                <c:pt idx="11">
                  <c:v>20</c:v>
                </c:pt>
              </c:numCache>
            </c:numRef>
          </c:val>
        </c:ser>
        <c:axId val="85145088"/>
        <c:axId val="85146624"/>
      </c:barChart>
      <c:catAx>
        <c:axId val="85145088"/>
        <c:scaling>
          <c:orientation val="minMax"/>
        </c:scaling>
        <c:axPos val="b"/>
        <c:majorTickMark val="none"/>
        <c:tickLblPos val="nextTo"/>
        <c:txPr>
          <a:bodyPr/>
          <a:lstStyle/>
          <a:p>
            <a:pPr>
              <a:defRPr lang="en-US"/>
            </a:pPr>
            <a:endParaRPr lang="en-US"/>
          </a:p>
        </c:txPr>
        <c:crossAx val="85146624"/>
        <c:crosses val="autoZero"/>
        <c:auto val="1"/>
        <c:lblAlgn val="ctr"/>
        <c:lblOffset val="100"/>
      </c:catAx>
      <c:valAx>
        <c:axId val="85146624"/>
        <c:scaling>
          <c:orientation val="minMax"/>
        </c:scaling>
        <c:axPos val="l"/>
        <c:majorGridlines/>
        <c:numFmt formatCode="General" sourceLinked="1"/>
        <c:majorTickMark val="none"/>
        <c:tickLblPos val="nextTo"/>
        <c:txPr>
          <a:bodyPr/>
          <a:lstStyle/>
          <a:p>
            <a:pPr>
              <a:defRPr lang="en-US"/>
            </a:pPr>
            <a:endParaRPr lang="en-US"/>
          </a:p>
        </c:txPr>
        <c:crossAx val="85145088"/>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Barlow's Lark</a:t>
            </a:r>
          </a:p>
        </c:rich>
      </c:tx>
      <c:layout>
        <c:manualLayout>
          <c:xMode val="edge"/>
          <c:yMode val="edge"/>
          <c:x val="0.30847352024923097"/>
          <c:y val="0"/>
        </c:manualLayout>
      </c:layout>
    </c:title>
    <c:plotArea>
      <c:layout>
        <c:manualLayout>
          <c:layoutTarget val="inner"/>
          <c:xMode val="edge"/>
          <c:yMode val="edge"/>
          <c:x val="0.15835406088257944"/>
          <c:y val="0.17657241708422824"/>
          <c:w val="0.8167238207373605"/>
          <c:h val="0.61523920305418656"/>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months'!$B$1010:$M$1010</c:f>
              <c:numCache>
                <c:formatCode>General</c:formatCode>
                <c:ptCount val="12"/>
                <c:pt idx="0">
                  <c:v>0</c:v>
                </c:pt>
                <c:pt idx="1">
                  <c:v>0</c:v>
                </c:pt>
                <c:pt idx="2">
                  <c:v>0</c:v>
                </c:pt>
                <c:pt idx="3">
                  <c:v>0</c:v>
                </c:pt>
                <c:pt idx="4">
                  <c:v>0</c:v>
                </c:pt>
                <c:pt idx="5">
                  <c:v>0</c:v>
                </c:pt>
                <c:pt idx="6">
                  <c:v>0</c:v>
                </c:pt>
                <c:pt idx="7">
                  <c:v>1</c:v>
                </c:pt>
                <c:pt idx="8">
                  <c:v>3</c:v>
                </c:pt>
                <c:pt idx="9">
                  <c:v>8</c:v>
                </c:pt>
                <c:pt idx="10">
                  <c:v>1</c:v>
                </c:pt>
                <c:pt idx="11">
                  <c:v>0</c:v>
                </c:pt>
              </c:numCache>
            </c:numRef>
          </c:val>
        </c:ser>
        <c:axId val="85166336"/>
        <c:axId val="85192704"/>
      </c:barChart>
      <c:catAx>
        <c:axId val="85166336"/>
        <c:scaling>
          <c:orientation val="minMax"/>
        </c:scaling>
        <c:axPos val="b"/>
        <c:majorTickMark val="none"/>
        <c:tickLblPos val="nextTo"/>
        <c:txPr>
          <a:bodyPr/>
          <a:lstStyle/>
          <a:p>
            <a:pPr>
              <a:defRPr lang="en-US"/>
            </a:pPr>
            <a:endParaRPr lang="en-US"/>
          </a:p>
        </c:txPr>
        <c:crossAx val="85192704"/>
        <c:crosses val="autoZero"/>
        <c:auto val="1"/>
        <c:lblAlgn val="ctr"/>
        <c:lblOffset val="100"/>
      </c:catAx>
      <c:valAx>
        <c:axId val="85192704"/>
        <c:scaling>
          <c:orientation val="minMax"/>
        </c:scaling>
        <c:axPos val="l"/>
        <c:majorGridlines/>
        <c:numFmt formatCode="General" sourceLinked="1"/>
        <c:majorTickMark val="none"/>
        <c:tickLblPos val="nextTo"/>
        <c:txPr>
          <a:bodyPr/>
          <a:lstStyle/>
          <a:p>
            <a:pPr>
              <a:defRPr lang="en-US"/>
            </a:pPr>
            <a:endParaRPr lang="en-US"/>
          </a:p>
        </c:txPr>
        <c:crossAx val="85166336"/>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Chestnut Weaver</a:t>
            </a:r>
          </a:p>
        </c:rich>
      </c:tx>
      <c:layout>
        <c:manualLayout>
          <c:xMode val="edge"/>
          <c:yMode val="edge"/>
          <c:x val="0.28344447178478915"/>
          <c:y val="1.6563061196298141E-2"/>
        </c:manualLayout>
      </c:layout>
      <c:spPr>
        <a:noFill/>
        <a:ln w="25400">
          <a:noFill/>
        </a:ln>
      </c:spPr>
    </c:title>
    <c:plotArea>
      <c:layout>
        <c:manualLayout>
          <c:layoutTarget val="inner"/>
          <c:xMode val="edge"/>
          <c:yMode val="edge"/>
          <c:x val="0.15310739019068778"/>
          <c:y val="0.20933087067820227"/>
          <c:w val="0.82546762904635163"/>
          <c:h val="0.56448916107708758"/>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months'!$B$1610:$M$1610</c:f>
              <c:numCache>
                <c:formatCode>General</c:formatCode>
                <c:ptCount val="12"/>
                <c:pt idx="0">
                  <c:v>74</c:v>
                </c:pt>
                <c:pt idx="1">
                  <c:v>75</c:v>
                </c:pt>
                <c:pt idx="2">
                  <c:v>94</c:v>
                </c:pt>
                <c:pt idx="3">
                  <c:v>6</c:v>
                </c:pt>
                <c:pt idx="4">
                  <c:v>2</c:v>
                </c:pt>
                <c:pt idx="5">
                  <c:v>0</c:v>
                </c:pt>
                <c:pt idx="6">
                  <c:v>0</c:v>
                </c:pt>
                <c:pt idx="7">
                  <c:v>0</c:v>
                </c:pt>
                <c:pt idx="8">
                  <c:v>0</c:v>
                </c:pt>
                <c:pt idx="9">
                  <c:v>0</c:v>
                </c:pt>
                <c:pt idx="10">
                  <c:v>0</c:v>
                </c:pt>
                <c:pt idx="11">
                  <c:v>13</c:v>
                </c:pt>
              </c:numCache>
            </c:numRef>
          </c:val>
        </c:ser>
        <c:axId val="78824960"/>
        <c:axId val="78826496"/>
      </c:barChart>
      <c:catAx>
        <c:axId val="78824960"/>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826496"/>
        <c:crosses val="autoZero"/>
        <c:auto val="1"/>
        <c:lblAlgn val="ctr"/>
        <c:lblOffset val="100"/>
      </c:catAx>
      <c:valAx>
        <c:axId val="78826496"/>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824960"/>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Woodpeckers</a:t>
            </a:r>
          </a:p>
        </c:rich>
      </c:tx>
      <c:layout/>
    </c:title>
    <c:plotArea>
      <c:layout>
        <c:manualLayout>
          <c:layoutTarget val="inner"/>
          <c:xMode val="edge"/>
          <c:yMode val="edge"/>
          <c:x val="9.9669908908445765E-2"/>
          <c:y val="0.14957203266258384"/>
          <c:w val="0.89317307395399104"/>
          <c:h val="0.7238480150918879"/>
        </c:manualLayout>
      </c:layout>
      <c:barChart>
        <c:barDir val="col"/>
        <c:grouping val="clustered"/>
        <c:ser>
          <c:idx val="0"/>
          <c:order val="0"/>
          <c:tx>
            <c:v>Bennett's</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months'!$B$963:$M$963</c:f>
              <c:numCache>
                <c:formatCode>General</c:formatCode>
                <c:ptCount val="12"/>
                <c:pt idx="0">
                  <c:v>1</c:v>
                </c:pt>
                <c:pt idx="1">
                  <c:v>0</c:v>
                </c:pt>
                <c:pt idx="2">
                  <c:v>0</c:v>
                </c:pt>
                <c:pt idx="3">
                  <c:v>0</c:v>
                </c:pt>
                <c:pt idx="4">
                  <c:v>0</c:v>
                </c:pt>
                <c:pt idx="5">
                  <c:v>1</c:v>
                </c:pt>
                <c:pt idx="6">
                  <c:v>0</c:v>
                </c:pt>
                <c:pt idx="7">
                  <c:v>0</c:v>
                </c:pt>
                <c:pt idx="8">
                  <c:v>0</c:v>
                </c:pt>
                <c:pt idx="9">
                  <c:v>2</c:v>
                </c:pt>
                <c:pt idx="10">
                  <c:v>0</c:v>
                </c:pt>
                <c:pt idx="11">
                  <c:v>1</c:v>
                </c:pt>
              </c:numCache>
            </c:numRef>
          </c:val>
        </c:ser>
        <c:ser>
          <c:idx val="1"/>
          <c:order val="1"/>
          <c:tx>
            <c:v>Golden-tailed</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months'!$B$966:$M$966</c:f>
              <c:numCache>
                <c:formatCode>General</c:formatCode>
                <c:ptCount val="12"/>
                <c:pt idx="0">
                  <c:v>0</c:v>
                </c:pt>
                <c:pt idx="1">
                  <c:v>0</c:v>
                </c:pt>
                <c:pt idx="2">
                  <c:v>1</c:v>
                </c:pt>
                <c:pt idx="3">
                  <c:v>0</c:v>
                </c:pt>
                <c:pt idx="4">
                  <c:v>0</c:v>
                </c:pt>
                <c:pt idx="5">
                  <c:v>0</c:v>
                </c:pt>
                <c:pt idx="6">
                  <c:v>0</c:v>
                </c:pt>
                <c:pt idx="7">
                  <c:v>0</c:v>
                </c:pt>
                <c:pt idx="8">
                  <c:v>0</c:v>
                </c:pt>
                <c:pt idx="9">
                  <c:v>2</c:v>
                </c:pt>
                <c:pt idx="10">
                  <c:v>2</c:v>
                </c:pt>
                <c:pt idx="11">
                  <c:v>1</c:v>
                </c:pt>
              </c:numCache>
            </c:numRef>
          </c:val>
        </c:ser>
        <c:ser>
          <c:idx val="2"/>
          <c:order val="2"/>
          <c:tx>
            <c:v>Cardinal</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months'!$B$969:$M$969</c:f>
              <c:numCache>
                <c:formatCode>General</c:formatCode>
                <c:ptCount val="12"/>
                <c:pt idx="0">
                  <c:v>1</c:v>
                </c:pt>
                <c:pt idx="1">
                  <c:v>0</c:v>
                </c:pt>
                <c:pt idx="2">
                  <c:v>0</c:v>
                </c:pt>
                <c:pt idx="3">
                  <c:v>1</c:v>
                </c:pt>
                <c:pt idx="4">
                  <c:v>0</c:v>
                </c:pt>
                <c:pt idx="5">
                  <c:v>0</c:v>
                </c:pt>
                <c:pt idx="6">
                  <c:v>0</c:v>
                </c:pt>
                <c:pt idx="7">
                  <c:v>0</c:v>
                </c:pt>
                <c:pt idx="8">
                  <c:v>1</c:v>
                </c:pt>
                <c:pt idx="9">
                  <c:v>9</c:v>
                </c:pt>
                <c:pt idx="10">
                  <c:v>3</c:v>
                </c:pt>
                <c:pt idx="11">
                  <c:v>6</c:v>
                </c:pt>
              </c:numCache>
            </c:numRef>
          </c:val>
        </c:ser>
        <c:ser>
          <c:idx val="3"/>
          <c:order val="3"/>
          <c:tx>
            <c:v>Bearded</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months'!$B$972:$M$972</c:f>
              <c:numCache>
                <c:formatCode>General</c:formatCode>
                <c:ptCount val="12"/>
                <c:pt idx="0">
                  <c:v>0</c:v>
                </c:pt>
                <c:pt idx="1">
                  <c:v>0</c:v>
                </c:pt>
                <c:pt idx="2">
                  <c:v>0</c:v>
                </c:pt>
                <c:pt idx="3">
                  <c:v>0</c:v>
                </c:pt>
                <c:pt idx="4">
                  <c:v>0</c:v>
                </c:pt>
                <c:pt idx="5">
                  <c:v>1</c:v>
                </c:pt>
                <c:pt idx="6">
                  <c:v>4</c:v>
                </c:pt>
                <c:pt idx="7">
                  <c:v>1</c:v>
                </c:pt>
                <c:pt idx="8">
                  <c:v>1</c:v>
                </c:pt>
                <c:pt idx="9">
                  <c:v>1</c:v>
                </c:pt>
                <c:pt idx="10">
                  <c:v>2</c:v>
                </c:pt>
                <c:pt idx="11">
                  <c:v>2</c:v>
                </c:pt>
              </c:numCache>
            </c:numRef>
          </c:val>
        </c:ser>
        <c:axId val="85227008"/>
        <c:axId val="85228544"/>
      </c:barChart>
      <c:catAx>
        <c:axId val="85227008"/>
        <c:scaling>
          <c:orientation val="minMax"/>
        </c:scaling>
        <c:axPos val="b"/>
        <c:majorTickMark val="none"/>
        <c:tickLblPos val="nextTo"/>
        <c:txPr>
          <a:bodyPr/>
          <a:lstStyle/>
          <a:p>
            <a:pPr>
              <a:defRPr lang="en-US" sz="800"/>
            </a:pPr>
            <a:endParaRPr lang="en-US"/>
          </a:p>
        </c:txPr>
        <c:crossAx val="85228544"/>
        <c:crosses val="autoZero"/>
        <c:auto val="1"/>
        <c:lblAlgn val="ctr"/>
        <c:lblOffset val="100"/>
      </c:catAx>
      <c:valAx>
        <c:axId val="85228544"/>
        <c:scaling>
          <c:orientation val="minMax"/>
        </c:scaling>
        <c:axPos val="l"/>
        <c:majorGridlines/>
        <c:numFmt formatCode="General" sourceLinked="1"/>
        <c:majorTickMark val="none"/>
        <c:tickLblPos val="nextTo"/>
        <c:txPr>
          <a:bodyPr/>
          <a:lstStyle/>
          <a:p>
            <a:pPr>
              <a:defRPr lang="en-US"/>
            </a:pPr>
            <a:endParaRPr lang="en-US"/>
          </a:p>
        </c:txPr>
        <c:crossAx val="85227008"/>
        <c:crosses val="autoZero"/>
        <c:crossBetween val="between"/>
      </c:valAx>
    </c:plotArea>
    <c:legend>
      <c:legendPos val="r"/>
      <c:layout>
        <c:manualLayout>
          <c:xMode val="edge"/>
          <c:yMode val="edge"/>
          <c:x val="0.10350470897020569"/>
          <c:y val="0.15401820866142443"/>
          <c:w val="0.28345863351785594"/>
          <c:h val="0.22284817913385827"/>
        </c:manualLayout>
      </c:layout>
      <c:spPr>
        <a:solidFill>
          <a:schemeClr val="bg1"/>
        </a:solidFill>
      </c:spPr>
      <c:txPr>
        <a:bodyPr/>
        <a:lstStyle/>
        <a:p>
          <a:pPr>
            <a:defRPr lang="en-US" sz="800" baseline="0"/>
          </a:pPr>
          <a:endParaRPr lang="en-US"/>
        </a:p>
      </c:txPr>
    </c:legend>
    <c:plotVisOnly val="1"/>
  </c:chart>
  <c:printSettings>
    <c:headerFooter/>
    <c:pageMargins b="0.75000000000001321" l="0.70000000000000062" r="0.70000000000000062" t="0.75000000000001321"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African Black Oystercatcher</a:t>
            </a:r>
          </a:p>
        </c:rich>
      </c:tx>
      <c:layout>
        <c:manualLayout>
          <c:xMode val="edge"/>
          <c:yMode val="edge"/>
          <c:x val="0.16601672672271897"/>
          <c:y val="0"/>
        </c:manualLayout>
      </c:layout>
    </c:title>
    <c:plotArea>
      <c:layout>
        <c:manualLayout>
          <c:layoutTarget val="inner"/>
          <c:xMode val="edge"/>
          <c:yMode val="edge"/>
          <c:x val="0.12010862278578822"/>
          <c:y val="0.17896298676951194"/>
          <c:w val="0.85164263557966025"/>
          <c:h val="0.63409234559965721"/>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months'!$B$521:$M$521</c:f>
              <c:numCache>
                <c:formatCode>General</c:formatCode>
                <c:ptCount val="12"/>
                <c:pt idx="0">
                  <c:v>3</c:v>
                </c:pt>
                <c:pt idx="1">
                  <c:v>2</c:v>
                </c:pt>
                <c:pt idx="2">
                  <c:v>3</c:v>
                </c:pt>
                <c:pt idx="3">
                  <c:v>4</c:v>
                </c:pt>
                <c:pt idx="4">
                  <c:v>5</c:v>
                </c:pt>
                <c:pt idx="5">
                  <c:v>0</c:v>
                </c:pt>
                <c:pt idx="6">
                  <c:v>0</c:v>
                </c:pt>
                <c:pt idx="7">
                  <c:v>0</c:v>
                </c:pt>
                <c:pt idx="8">
                  <c:v>0</c:v>
                </c:pt>
                <c:pt idx="9">
                  <c:v>0</c:v>
                </c:pt>
                <c:pt idx="10">
                  <c:v>0</c:v>
                </c:pt>
                <c:pt idx="11">
                  <c:v>0</c:v>
                </c:pt>
              </c:numCache>
            </c:numRef>
          </c:val>
        </c:ser>
        <c:axId val="85265024"/>
        <c:axId val="85270912"/>
      </c:barChart>
      <c:catAx>
        <c:axId val="85265024"/>
        <c:scaling>
          <c:orientation val="minMax"/>
        </c:scaling>
        <c:axPos val="b"/>
        <c:majorTickMark val="none"/>
        <c:tickLblPos val="nextTo"/>
        <c:txPr>
          <a:bodyPr/>
          <a:lstStyle/>
          <a:p>
            <a:pPr>
              <a:defRPr lang="en-US"/>
            </a:pPr>
            <a:endParaRPr lang="en-US"/>
          </a:p>
        </c:txPr>
        <c:crossAx val="85270912"/>
        <c:crosses val="autoZero"/>
        <c:auto val="1"/>
        <c:lblAlgn val="ctr"/>
        <c:lblOffset val="100"/>
      </c:catAx>
      <c:valAx>
        <c:axId val="85270912"/>
        <c:scaling>
          <c:orientation val="minMax"/>
        </c:scaling>
        <c:axPos val="l"/>
        <c:majorGridlines/>
        <c:numFmt formatCode="General" sourceLinked="1"/>
        <c:majorTickMark val="none"/>
        <c:tickLblPos val="nextTo"/>
        <c:txPr>
          <a:bodyPr/>
          <a:lstStyle/>
          <a:p>
            <a:pPr>
              <a:defRPr lang="en-US"/>
            </a:pPr>
            <a:endParaRPr lang="en-US"/>
          </a:p>
        </c:txPr>
        <c:crossAx val="85265024"/>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Burchell's Courser</a:t>
            </a:r>
          </a:p>
        </c:rich>
      </c:tx>
      <c:layout>
        <c:manualLayout>
          <c:xMode val="edge"/>
          <c:yMode val="edge"/>
          <c:x val="0.24110589541691921"/>
          <c:y val="0"/>
        </c:manualLayout>
      </c:layout>
    </c:title>
    <c:plotArea>
      <c:layout>
        <c:manualLayout>
          <c:layoutTarget val="inner"/>
          <c:xMode val="edge"/>
          <c:yMode val="edge"/>
          <c:x val="0.1304219664849586"/>
          <c:y val="0.17646011639849837"/>
          <c:w val="0.83111649505350293"/>
          <c:h val="0.5959550708335376"/>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months'!$B$543:$M$543</c:f>
              <c:numCache>
                <c:formatCode>General</c:formatCode>
                <c:ptCount val="12"/>
                <c:pt idx="0">
                  <c:v>2</c:v>
                </c:pt>
                <c:pt idx="1">
                  <c:v>4</c:v>
                </c:pt>
                <c:pt idx="2">
                  <c:v>2</c:v>
                </c:pt>
                <c:pt idx="3">
                  <c:v>7</c:v>
                </c:pt>
                <c:pt idx="4">
                  <c:v>3</c:v>
                </c:pt>
                <c:pt idx="5">
                  <c:v>2</c:v>
                </c:pt>
                <c:pt idx="6">
                  <c:v>5</c:v>
                </c:pt>
                <c:pt idx="7">
                  <c:v>2</c:v>
                </c:pt>
                <c:pt idx="8">
                  <c:v>1</c:v>
                </c:pt>
                <c:pt idx="9">
                  <c:v>2</c:v>
                </c:pt>
                <c:pt idx="10">
                  <c:v>0</c:v>
                </c:pt>
                <c:pt idx="11">
                  <c:v>0</c:v>
                </c:pt>
              </c:numCache>
            </c:numRef>
          </c:val>
        </c:ser>
        <c:axId val="85282176"/>
        <c:axId val="85304448"/>
      </c:barChart>
      <c:catAx>
        <c:axId val="85282176"/>
        <c:scaling>
          <c:orientation val="minMax"/>
        </c:scaling>
        <c:axPos val="b"/>
        <c:majorTickMark val="none"/>
        <c:tickLblPos val="nextTo"/>
        <c:txPr>
          <a:bodyPr/>
          <a:lstStyle/>
          <a:p>
            <a:pPr>
              <a:defRPr lang="en-US"/>
            </a:pPr>
            <a:endParaRPr lang="en-US"/>
          </a:p>
        </c:txPr>
        <c:crossAx val="85304448"/>
        <c:crosses val="autoZero"/>
        <c:auto val="1"/>
        <c:lblAlgn val="ctr"/>
        <c:lblOffset val="100"/>
      </c:catAx>
      <c:valAx>
        <c:axId val="85304448"/>
        <c:scaling>
          <c:orientation val="minMax"/>
        </c:scaling>
        <c:axPos val="l"/>
        <c:majorGridlines/>
        <c:numFmt formatCode="General" sourceLinked="1"/>
        <c:majorTickMark val="none"/>
        <c:tickLblPos val="nextTo"/>
        <c:txPr>
          <a:bodyPr/>
          <a:lstStyle/>
          <a:p>
            <a:pPr>
              <a:defRPr lang="en-US"/>
            </a:pPr>
            <a:endParaRPr lang="en-US"/>
          </a:p>
        </c:txPr>
        <c:crossAx val="85282176"/>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Double-banded Courser</a:t>
            </a:r>
          </a:p>
        </c:rich>
      </c:tx>
      <c:layout>
        <c:manualLayout>
          <c:xMode val="edge"/>
          <c:yMode val="edge"/>
          <c:x val="0.18091300231307086"/>
          <c:y val="0"/>
        </c:manualLayout>
      </c:layout>
    </c:title>
    <c:plotArea>
      <c:layout>
        <c:manualLayout>
          <c:layoutTarget val="inner"/>
          <c:xMode val="edge"/>
          <c:yMode val="edge"/>
          <c:x val="0.15473867136470953"/>
          <c:y val="0.16614081134595018"/>
          <c:w val="0.80873164827000465"/>
          <c:h val="0.61958342926432441"/>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months'!$B$549:$M$549</c:f>
              <c:numCache>
                <c:formatCode>General</c:formatCode>
                <c:ptCount val="12"/>
                <c:pt idx="0">
                  <c:v>8</c:v>
                </c:pt>
                <c:pt idx="1">
                  <c:v>5</c:v>
                </c:pt>
                <c:pt idx="2">
                  <c:v>6</c:v>
                </c:pt>
                <c:pt idx="3">
                  <c:v>9</c:v>
                </c:pt>
                <c:pt idx="4">
                  <c:v>3</c:v>
                </c:pt>
                <c:pt idx="5">
                  <c:v>0</c:v>
                </c:pt>
                <c:pt idx="6">
                  <c:v>3</c:v>
                </c:pt>
                <c:pt idx="7">
                  <c:v>2</c:v>
                </c:pt>
                <c:pt idx="8">
                  <c:v>5</c:v>
                </c:pt>
                <c:pt idx="9">
                  <c:v>3</c:v>
                </c:pt>
                <c:pt idx="10">
                  <c:v>12</c:v>
                </c:pt>
                <c:pt idx="11">
                  <c:v>15</c:v>
                </c:pt>
              </c:numCache>
            </c:numRef>
          </c:val>
        </c:ser>
        <c:axId val="85336448"/>
        <c:axId val="85337984"/>
      </c:barChart>
      <c:catAx>
        <c:axId val="85336448"/>
        <c:scaling>
          <c:orientation val="minMax"/>
        </c:scaling>
        <c:axPos val="b"/>
        <c:majorTickMark val="none"/>
        <c:tickLblPos val="nextTo"/>
        <c:txPr>
          <a:bodyPr/>
          <a:lstStyle/>
          <a:p>
            <a:pPr>
              <a:defRPr lang="en-US"/>
            </a:pPr>
            <a:endParaRPr lang="en-US"/>
          </a:p>
        </c:txPr>
        <c:crossAx val="85337984"/>
        <c:crosses val="autoZero"/>
        <c:auto val="1"/>
        <c:lblAlgn val="ctr"/>
        <c:lblOffset val="100"/>
      </c:catAx>
      <c:valAx>
        <c:axId val="85337984"/>
        <c:scaling>
          <c:orientation val="minMax"/>
        </c:scaling>
        <c:axPos val="l"/>
        <c:majorGridlines/>
        <c:numFmt formatCode="General" sourceLinked="1"/>
        <c:majorTickMark val="none"/>
        <c:tickLblPos val="nextTo"/>
        <c:txPr>
          <a:bodyPr/>
          <a:lstStyle/>
          <a:p>
            <a:pPr>
              <a:defRPr lang="en-US"/>
            </a:pPr>
            <a:endParaRPr lang="en-US"/>
          </a:p>
        </c:txPr>
        <c:crossAx val="85336448"/>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Rock Pratincole</a:t>
            </a:r>
          </a:p>
        </c:rich>
      </c:tx>
      <c:layout>
        <c:manualLayout>
          <c:xMode val="edge"/>
          <c:yMode val="edge"/>
          <c:x val="0.27437512618614984"/>
          <c:y val="0"/>
        </c:manualLayout>
      </c:layout>
    </c:title>
    <c:plotArea>
      <c:layout>
        <c:manualLayout>
          <c:layoutTarget val="inner"/>
          <c:xMode val="edge"/>
          <c:yMode val="edge"/>
          <c:x val="0.1629219664849586"/>
          <c:y val="0.20256299212598441"/>
          <c:w val="0.81143700787401551"/>
          <c:h val="0.568429790026246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months'!$B$561:$M$561</c:f>
              <c:numCache>
                <c:formatCode>General</c:formatCode>
                <c:ptCount val="12"/>
                <c:pt idx="0">
                  <c:v>0</c:v>
                </c:pt>
                <c:pt idx="1">
                  <c:v>0</c:v>
                </c:pt>
                <c:pt idx="2">
                  <c:v>0</c:v>
                </c:pt>
                <c:pt idx="3">
                  <c:v>0</c:v>
                </c:pt>
                <c:pt idx="4">
                  <c:v>0</c:v>
                </c:pt>
                <c:pt idx="5">
                  <c:v>0</c:v>
                </c:pt>
                <c:pt idx="6">
                  <c:v>0</c:v>
                </c:pt>
                <c:pt idx="7">
                  <c:v>0</c:v>
                </c:pt>
                <c:pt idx="8">
                  <c:v>0</c:v>
                </c:pt>
                <c:pt idx="9">
                  <c:v>2</c:v>
                </c:pt>
                <c:pt idx="10">
                  <c:v>9</c:v>
                </c:pt>
                <c:pt idx="11">
                  <c:v>5</c:v>
                </c:pt>
              </c:numCache>
            </c:numRef>
          </c:val>
        </c:ser>
        <c:axId val="85349504"/>
        <c:axId val="85351040"/>
      </c:barChart>
      <c:catAx>
        <c:axId val="85349504"/>
        <c:scaling>
          <c:orientation val="minMax"/>
        </c:scaling>
        <c:axPos val="b"/>
        <c:majorTickMark val="none"/>
        <c:tickLblPos val="nextTo"/>
        <c:txPr>
          <a:bodyPr/>
          <a:lstStyle/>
          <a:p>
            <a:pPr>
              <a:defRPr lang="en-US"/>
            </a:pPr>
            <a:endParaRPr lang="en-US"/>
          </a:p>
        </c:txPr>
        <c:crossAx val="85351040"/>
        <c:crosses val="autoZero"/>
        <c:auto val="1"/>
        <c:lblAlgn val="ctr"/>
        <c:lblOffset val="100"/>
      </c:catAx>
      <c:valAx>
        <c:axId val="85351040"/>
        <c:scaling>
          <c:orientation val="minMax"/>
        </c:scaling>
        <c:axPos val="l"/>
        <c:majorGridlines/>
        <c:numFmt formatCode="General" sourceLinked="1"/>
        <c:majorTickMark val="none"/>
        <c:tickLblPos val="nextTo"/>
        <c:txPr>
          <a:bodyPr/>
          <a:lstStyle/>
          <a:p>
            <a:pPr>
              <a:defRPr lang="en-US"/>
            </a:pPr>
            <a:endParaRPr lang="en-US"/>
          </a:p>
        </c:txPr>
        <c:crossAx val="85349504"/>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Kittlitz's Plover</a:t>
            </a:r>
          </a:p>
        </c:rich>
      </c:tx>
      <c:layout>
        <c:manualLayout>
          <c:xMode val="edge"/>
          <c:yMode val="edge"/>
          <c:x val="0.29220676182601307"/>
          <c:y val="0"/>
        </c:manualLayout>
      </c:layout>
    </c:title>
    <c:plotArea>
      <c:layout>
        <c:manualLayout>
          <c:layoutTarget val="inner"/>
          <c:xMode val="edge"/>
          <c:yMode val="edge"/>
          <c:x val="0.15473867136470953"/>
          <c:y val="0.1742949615960637"/>
          <c:w val="0.83308476851352564"/>
          <c:h val="0.6009126773263776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months'!$B$565:$M$565</c:f>
              <c:numCache>
                <c:formatCode>General</c:formatCode>
                <c:ptCount val="12"/>
                <c:pt idx="0">
                  <c:v>14</c:v>
                </c:pt>
                <c:pt idx="1">
                  <c:v>6</c:v>
                </c:pt>
                <c:pt idx="2">
                  <c:v>8</c:v>
                </c:pt>
                <c:pt idx="3">
                  <c:v>9</c:v>
                </c:pt>
                <c:pt idx="4">
                  <c:v>6</c:v>
                </c:pt>
                <c:pt idx="5">
                  <c:v>16</c:v>
                </c:pt>
                <c:pt idx="6">
                  <c:v>17</c:v>
                </c:pt>
                <c:pt idx="7">
                  <c:v>7</c:v>
                </c:pt>
                <c:pt idx="8">
                  <c:v>3</c:v>
                </c:pt>
                <c:pt idx="9">
                  <c:v>2</c:v>
                </c:pt>
                <c:pt idx="10">
                  <c:v>7</c:v>
                </c:pt>
                <c:pt idx="11">
                  <c:v>10</c:v>
                </c:pt>
              </c:numCache>
            </c:numRef>
          </c:val>
        </c:ser>
        <c:axId val="85374848"/>
        <c:axId val="85376384"/>
      </c:barChart>
      <c:catAx>
        <c:axId val="85374848"/>
        <c:scaling>
          <c:orientation val="minMax"/>
        </c:scaling>
        <c:axPos val="b"/>
        <c:majorTickMark val="none"/>
        <c:tickLblPos val="nextTo"/>
        <c:txPr>
          <a:bodyPr/>
          <a:lstStyle/>
          <a:p>
            <a:pPr>
              <a:defRPr lang="en-US"/>
            </a:pPr>
            <a:endParaRPr lang="en-US"/>
          </a:p>
        </c:txPr>
        <c:crossAx val="85376384"/>
        <c:crosses val="autoZero"/>
        <c:auto val="1"/>
        <c:lblAlgn val="ctr"/>
        <c:lblOffset val="100"/>
      </c:catAx>
      <c:valAx>
        <c:axId val="85376384"/>
        <c:scaling>
          <c:orientation val="minMax"/>
        </c:scaling>
        <c:axPos val="l"/>
        <c:majorGridlines/>
        <c:numFmt formatCode="General" sourceLinked="1"/>
        <c:majorTickMark val="none"/>
        <c:tickLblPos val="nextTo"/>
        <c:txPr>
          <a:bodyPr/>
          <a:lstStyle/>
          <a:p>
            <a:pPr>
              <a:defRPr lang="en-US"/>
            </a:pPr>
            <a:endParaRPr lang="en-US"/>
          </a:p>
        </c:txPr>
        <c:crossAx val="85374848"/>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Three-banded Plover</a:t>
            </a:r>
          </a:p>
        </c:rich>
      </c:tx>
      <c:layout>
        <c:manualLayout>
          <c:xMode val="edge"/>
          <c:yMode val="edge"/>
          <c:x val="0.20283866430571768"/>
          <c:y val="0"/>
        </c:manualLayout>
      </c:layout>
    </c:title>
    <c:plotArea>
      <c:layout>
        <c:manualLayout>
          <c:layoutTarget val="inner"/>
          <c:xMode val="edge"/>
          <c:yMode val="edge"/>
          <c:x val="0.16214243554484309"/>
          <c:y val="0.18448103078024933"/>
          <c:w val="0.81233922314734586"/>
          <c:h val="0.57758939223506167"/>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months'!$B$568:$M$568</c:f>
              <c:numCache>
                <c:formatCode>General</c:formatCode>
                <c:ptCount val="12"/>
                <c:pt idx="0">
                  <c:v>5</c:v>
                </c:pt>
                <c:pt idx="1">
                  <c:v>3</c:v>
                </c:pt>
                <c:pt idx="2">
                  <c:v>4</c:v>
                </c:pt>
                <c:pt idx="3">
                  <c:v>1</c:v>
                </c:pt>
                <c:pt idx="4">
                  <c:v>0</c:v>
                </c:pt>
                <c:pt idx="5">
                  <c:v>2</c:v>
                </c:pt>
                <c:pt idx="6">
                  <c:v>0</c:v>
                </c:pt>
                <c:pt idx="7">
                  <c:v>6</c:v>
                </c:pt>
                <c:pt idx="8">
                  <c:v>5</c:v>
                </c:pt>
                <c:pt idx="9">
                  <c:v>4</c:v>
                </c:pt>
                <c:pt idx="10">
                  <c:v>2</c:v>
                </c:pt>
                <c:pt idx="11">
                  <c:v>2</c:v>
                </c:pt>
              </c:numCache>
            </c:numRef>
          </c:val>
        </c:ser>
        <c:axId val="85392000"/>
        <c:axId val="85426560"/>
      </c:barChart>
      <c:catAx>
        <c:axId val="85392000"/>
        <c:scaling>
          <c:orientation val="minMax"/>
        </c:scaling>
        <c:axPos val="b"/>
        <c:majorTickMark val="none"/>
        <c:tickLblPos val="nextTo"/>
        <c:txPr>
          <a:bodyPr/>
          <a:lstStyle/>
          <a:p>
            <a:pPr>
              <a:defRPr lang="en-US"/>
            </a:pPr>
            <a:endParaRPr lang="en-US"/>
          </a:p>
        </c:txPr>
        <c:crossAx val="85426560"/>
        <c:crosses val="autoZero"/>
        <c:auto val="1"/>
        <c:lblAlgn val="ctr"/>
        <c:lblOffset val="100"/>
      </c:catAx>
      <c:valAx>
        <c:axId val="85426560"/>
        <c:scaling>
          <c:orientation val="minMax"/>
        </c:scaling>
        <c:axPos val="l"/>
        <c:majorGridlines/>
        <c:numFmt formatCode="General" sourceLinked="1"/>
        <c:majorTickMark val="none"/>
        <c:tickLblPos val="nextTo"/>
        <c:txPr>
          <a:bodyPr/>
          <a:lstStyle/>
          <a:p>
            <a:pPr>
              <a:defRPr lang="en-US"/>
            </a:pPr>
            <a:endParaRPr lang="en-US"/>
          </a:p>
        </c:txPr>
        <c:crossAx val="85392000"/>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Hartlaub's Gull</a:t>
            </a:r>
          </a:p>
        </c:rich>
      </c:tx>
      <c:layout>
        <c:manualLayout>
          <c:xMode val="edge"/>
          <c:yMode val="edge"/>
          <c:x val="0.29695207018042552"/>
          <c:y val="0"/>
        </c:manualLayout>
      </c:layout>
    </c:title>
    <c:plotArea>
      <c:layout>
        <c:manualLayout>
          <c:layoutTarget val="inner"/>
          <c:xMode val="edge"/>
          <c:yMode val="edge"/>
          <c:x val="0.15264760823815937"/>
          <c:y val="0.23953999171156656"/>
          <c:w val="0.81732236173179362"/>
          <c:h val="0.51939977897499667"/>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months'!$B$597:$M$597</c:f>
              <c:numCache>
                <c:formatCode>General</c:formatCode>
                <c:ptCount val="12"/>
                <c:pt idx="0">
                  <c:v>5</c:v>
                </c:pt>
                <c:pt idx="1">
                  <c:v>6</c:v>
                </c:pt>
                <c:pt idx="2">
                  <c:v>11</c:v>
                </c:pt>
                <c:pt idx="3">
                  <c:v>20</c:v>
                </c:pt>
                <c:pt idx="4">
                  <c:v>10</c:v>
                </c:pt>
                <c:pt idx="5">
                  <c:v>2</c:v>
                </c:pt>
                <c:pt idx="6">
                  <c:v>2</c:v>
                </c:pt>
                <c:pt idx="7">
                  <c:v>2</c:v>
                </c:pt>
                <c:pt idx="8">
                  <c:v>0</c:v>
                </c:pt>
                <c:pt idx="9">
                  <c:v>1</c:v>
                </c:pt>
                <c:pt idx="10">
                  <c:v>0</c:v>
                </c:pt>
                <c:pt idx="11">
                  <c:v>3</c:v>
                </c:pt>
              </c:numCache>
            </c:numRef>
          </c:val>
        </c:ser>
        <c:axId val="85446016"/>
        <c:axId val="85451904"/>
      </c:barChart>
      <c:catAx>
        <c:axId val="85446016"/>
        <c:scaling>
          <c:orientation val="minMax"/>
        </c:scaling>
        <c:axPos val="b"/>
        <c:majorTickMark val="none"/>
        <c:tickLblPos val="nextTo"/>
        <c:txPr>
          <a:bodyPr/>
          <a:lstStyle/>
          <a:p>
            <a:pPr>
              <a:defRPr lang="en-US"/>
            </a:pPr>
            <a:endParaRPr lang="en-US"/>
          </a:p>
        </c:txPr>
        <c:crossAx val="85451904"/>
        <c:crosses val="autoZero"/>
        <c:auto val="1"/>
        <c:lblAlgn val="ctr"/>
        <c:lblOffset val="100"/>
      </c:catAx>
      <c:valAx>
        <c:axId val="85451904"/>
        <c:scaling>
          <c:orientation val="minMax"/>
        </c:scaling>
        <c:axPos val="l"/>
        <c:majorGridlines/>
        <c:numFmt formatCode="General" sourceLinked="1"/>
        <c:majorTickMark val="none"/>
        <c:tickLblPos val="nextTo"/>
        <c:txPr>
          <a:bodyPr/>
          <a:lstStyle/>
          <a:p>
            <a:pPr>
              <a:defRPr lang="en-US"/>
            </a:pPr>
            <a:endParaRPr lang="en-US"/>
          </a:p>
        </c:txPr>
        <c:crossAx val="85446016"/>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Kelp Gull</a:t>
            </a:r>
          </a:p>
        </c:rich>
      </c:tx>
      <c:layout>
        <c:manualLayout>
          <c:xMode val="edge"/>
          <c:yMode val="edge"/>
          <c:x val="0.37618594972927055"/>
          <c:y val="0"/>
        </c:manualLayout>
      </c:layout>
    </c:title>
    <c:plotArea>
      <c:layout>
        <c:manualLayout>
          <c:layoutTarget val="inner"/>
          <c:xMode val="edge"/>
          <c:yMode val="edge"/>
          <c:x val="0.15264760823815937"/>
          <c:y val="0.17468868004402691"/>
          <c:w val="0.81131635572578908"/>
          <c:h val="0.58891677250021157"/>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months'!$B$605:$M$605</c:f>
              <c:numCache>
                <c:formatCode>General</c:formatCode>
                <c:ptCount val="12"/>
                <c:pt idx="0">
                  <c:v>17</c:v>
                </c:pt>
                <c:pt idx="1">
                  <c:v>0</c:v>
                </c:pt>
                <c:pt idx="2">
                  <c:v>1</c:v>
                </c:pt>
                <c:pt idx="3">
                  <c:v>1</c:v>
                </c:pt>
                <c:pt idx="4">
                  <c:v>1</c:v>
                </c:pt>
                <c:pt idx="5">
                  <c:v>0</c:v>
                </c:pt>
                <c:pt idx="6">
                  <c:v>0</c:v>
                </c:pt>
                <c:pt idx="7">
                  <c:v>0</c:v>
                </c:pt>
                <c:pt idx="8">
                  <c:v>2</c:v>
                </c:pt>
                <c:pt idx="9">
                  <c:v>21</c:v>
                </c:pt>
                <c:pt idx="10">
                  <c:v>43</c:v>
                </c:pt>
                <c:pt idx="11">
                  <c:v>32</c:v>
                </c:pt>
              </c:numCache>
            </c:numRef>
          </c:val>
        </c:ser>
        <c:axId val="85488000"/>
        <c:axId val="85489536"/>
      </c:barChart>
      <c:catAx>
        <c:axId val="85488000"/>
        <c:scaling>
          <c:orientation val="minMax"/>
        </c:scaling>
        <c:axPos val="b"/>
        <c:majorTickMark val="none"/>
        <c:tickLblPos val="nextTo"/>
        <c:txPr>
          <a:bodyPr/>
          <a:lstStyle/>
          <a:p>
            <a:pPr>
              <a:defRPr lang="en-US"/>
            </a:pPr>
            <a:endParaRPr lang="en-US"/>
          </a:p>
        </c:txPr>
        <c:crossAx val="85489536"/>
        <c:crosses val="autoZero"/>
        <c:auto val="1"/>
        <c:lblAlgn val="ctr"/>
        <c:lblOffset val="100"/>
      </c:catAx>
      <c:valAx>
        <c:axId val="85489536"/>
        <c:scaling>
          <c:orientation val="minMax"/>
        </c:scaling>
        <c:axPos val="l"/>
        <c:majorGridlines/>
        <c:numFmt formatCode="General" sourceLinked="1"/>
        <c:majorTickMark val="none"/>
        <c:tickLblPos val="nextTo"/>
        <c:txPr>
          <a:bodyPr/>
          <a:lstStyle/>
          <a:p>
            <a:pPr>
              <a:defRPr lang="en-US"/>
            </a:pPr>
            <a:endParaRPr lang="en-US"/>
          </a:p>
        </c:txPr>
        <c:crossAx val="85488000"/>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Terns</a:t>
            </a:r>
          </a:p>
        </c:rich>
      </c:tx>
      <c:layout>
        <c:manualLayout>
          <c:xMode val="edge"/>
          <c:yMode val="edge"/>
          <c:x val="0.40956189398391241"/>
          <c:y val="0"/>
        </c:manualLayout>
      </c:layout>
    </c:title>
    <c:plotArea>
      <c:layout>
        <c:manualLayout>
          <c:layoutTarget val="inner"/>
          <c:xMode val="edge"/>
          <c:yMode val="edge"/>
          <c:x val="0.12736048075141526"/>
          <c:y val="0.19545135802925639"/>
          <c:w val="0.8563453508042097"/>
          <c:h val="0.57410097499197743"/>
        </c:manualLayout>
      </c:layout>
      <c:barChart>
        <c:barDir val="col"/>
        <c:grouping val="clustered"/>
        <c:ser>
          <c:idx val="0"/>
          <c:order val="0"/>
          <c:tx>
            <c:v>Caspian</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months'!$B$609:$M$609</c:f>
              <c:numCache>
                <c:formatCode>General</c:formatCode>
                <c:ptCount val="12"/>
                <c:pt idx="0">
                  <c:v>3</c:v>
                </c:pt>
                <c:pt idx="1">
                  <c:v>4</c:v>
                </c:pt>
                <c:pt idx="2">
                  <c:v>4</c:v>
                </c:pt>
                <c:pt idx="3">
                  <c:v>1</c:v>
                </c:pt>
                <c:pt idx="4">
                  <c:v>0</c:v>
                </c:pt>
                <c:pt idx="5">
                  <c:v>0</c:v>
                </c:pt>
                <c:pt idx="6">
                  <c:v>0</c:v>
                </c:pt>
                <c:pt idx="7">
                  <c:v>0</c:v>
                </c:pt>
                <c:pt idx="8">
                  <c:v>0</c:v>
                </c:pt>
                <c:pt idx="9">
                  <c:v>0</c:v>
                </c:pt>
                <c:pt idx="10">
                  <c:v>0</c:v>
                </c:pt>
                <c:pt idx="11">
                  <c:v>2</c:v>
                </c:pt>
              </c:numCache>
            </c:numRef>
          </c:val>
        </c:ser>
        <c:ser>
          <c:idx val="1"/>
          <c:order val="1"/>
          <c:tx>
            <c:v>Swift</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months'!$B$613:$M$613</c:f>
              <c:numCache>
                <c:formatCode>General</c:formatCode>
                <c:ptCount val="12"/>
                <c:pt idx="0">
                  <c:v>0</c:v>
                </c:pt>
                <c:pt idx="1">
                  <c:v>3</c:v>
                </c:pt>
                <c:pt idx="2">
                  <c:v>7</c:v>
                </c:pt>
                <c:pt idx="3">
                  <c:v>7</c:v>
                </c:pt>
                <c:pt idx="4">
                  <c:v>3</c:v>
                </c:pt>
                <c:pt idx="5">
                  <c:v>1</c:v>
                </c:pt>
                <c:pt idx="6">
                  <c:v>0</c:v>
                </c:pt>
                <c:pt idx="7">
                  <c:v>0</c:v>
                </c:pt>
                <c:pt idx="8">
                  <c:v>0</c:v>
                </c:pt>
                <c:pt idx="9">
                  <c:v>0</c:v>
                </c:pt>
                <c:pt idx="10">
                  <c:v>0</c:v>
                </c:pt>
                <c:pt idx="11">
                  <c:v>0</c:v>
                </c:pt>
              </c:numCache>
            </c:numRef>
          </c:val>
        </c:ser>
        <c:axId val="85514112"/>
        <c:axId val="85515648"/>
      </c:barChart>
      <c:catAx>
        <c:axId val="85514112"/>
        <c:scaling>
          <c:orientation val="minMax"/>
        </c:scaling>
        <c:axPos val="b"/>
        <c:majorTickMark val="none"/>
        <c:tickLblPos val="nextTo"/>
        <c:txPr>
          <a:bodyPr/>
          <a:lstStyle/>
          <a:p>
            <a:pPr>
              <a:defRPr lang="en-US"/>
            </a:pPr>
            <a:endParaRPr lang="en-US"/>
          </a:p>
        </c:txPr>
        <c:crossAx val="85515648"/>
        <c:crosses val="autoZero"/>
        <c:auto val="1"/>
        <c:lblAlgn val="ctr"/>
        <c:lblOffset val="100"/>
      </c:catAx>
      <c:valAx>
        <c:axId val="85515648"/>
        <c:scaling>
          <c:orientation val="minMax"/>
        </c:scaling>
        <c:axPos val="l"/>
        <c:majorGridlines/>
        <c:numFmt formatCode="General" sourceLinked="1"/>
        <c:majorTickMark val="none"/>
        <c:tickLblPos val="nextTo"/>
        <c:txPr>
          <a:bodyPr/>
          <a:lstStyle/>
          <a:p>
            <a:pPr>
              <a:defRPr lang="en-US"/>
            </a:pPr>
            <a:endParaRPr lang="en-US"/>
          </a:p>
        </c:txPr>
        <c:crossAx val="85514112"/>
        <c:crosses val="autoZero"/>
        <c:crossBetween val="between"/>
      </c:valAx>
    </c:plotArea>
    <c:legend>
      <c:legendPos val="r"/>
      <c:layout>
        <c:manualLayout>
          <c:xMode val="edge"/>
          <c:yMode val="edge"/>
          <c:x val="0.74279484075503865"/>
          <c:y val="0.20595533498759896"/>
          <c:w val="0.25094537525187038"/>
          <c:h val="0.26276449777283145"/>
        </c:manualLayout>
      </c:layout>
      <c:spPr>
        <a:solidFill>
          <a:sysClr val="window" lastClr="FFFFFF"/>
        </a:solidFill>
      </c:spPr>
      <c:txPr>
        <a:bodyPr/>
        <a:lstStyle/>
        <a:p>
          <a:pPr>
            <a:defRPr lang="en-US" sz="800" baseline="0"/>
          </a:pPr>
          <a:endParaRPr lang="en-US"/>
        </a:p>
      </c:txPr>
    </c:legend>
    <c:plotVisOnly val="1"/>
  </c:chart>
  <c:printSettings>
    <c:headerFooter/>
    <c:pageMargins b="0.75000000000001321" l="0.70000000000000062" r="0.70000000000000062" t="0.7500000000000132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Pririt Batis</a:t>
            </a:r>
          </a:p>
        </c:rich>
      </c:tx>
      <c:layout>
        <c:manualLayout>
          <c:xMode val="edge"/>
          <c:yMode val="edge"/>
          <c:x val="0.35594387994202287"/>
          <c:y val="4.6293833764138115E-3"/>
        </c:manualLayout>
      </c:layout>
      <c:spPr>
        <a:noFill/>
        <a:ln w="25400">
          <a:noFill/>
        </a:ln>
      </c:spPr>
    </c:title>
    <c:plotArea>
      <c:layout>
        <c:manualLayout>
          <c:layoutTarget val="inner"/>
          <c:xMode val="edge"/>
          <c:yMode val="edge"/>
          <c:x val="7.0599518810148934E-2"/>
          <c:y val="0.12642388451444003"/>
          <c:w val="0.80185139303321862"/>
          <c:h val="0.74634988334791563"/>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months'!$B$1353:$M$1353</c:f>
              <c:numCache>
                <c:formatCode>General</c:formatCode>
                <c:ptCount val="12"/>
                <c:pt idx="0">
                  <c:v>15</c:v>
                </c:pt>
                <c:pt idx="1">
                  <c:v>15</c:v>
                </c:pt>
                <c:pt idx="2">
                  <c:v>7</c:v>
                </c:pt>
                <c:pt idx="3">
                  <c:v>3</c:v>
                </c:pt>
                <c:pt idx="4">
                  <c:v>0</c:v>
                </c:pt>
                <c:pt idx="5">
                  <c:v>0</c:v>
                </c:pt>
                <c:pt idx="6">
                  <c:v>0</c:v>
                </c:pt>
                <c:pt idx="7">
                  <c:v>0</c:v>
                </c:pt>
                <c:pt idx="8">
                  <c:v>10</c:v>
                </c:pt>
                <c:pt idx="9">
                  <c:v>17</c:v>
                </c:pt>
                <c:pt idx="10">
                  <c:v>19</c:v>
                </c:pt>
                <c:pt idx="11">
                  <c:v>19</c:v>
                </c:pt>
              </c:numCache>
            </c:numRef>
          </c:val>
        </c:ser>
        <c:axId val="78838016"/>
        <c:axId val="78987264"/>
      </c:barChart>
      <c:catAx>
        <c:axId val="78838016"/>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987264"/>
        <c:crosses val="autoZero"/>
        <c:auto val="1"/>
        <c:lblAlgn val="ctr"/>
        <c:lblOffset val="100"/>
      </c:catAx>
      <c:valAx>
        <c:axId val="78987264"/>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838016"/>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African Skimmer</a:t>
            </a:r>
          </a:p>
        </c:rich>
      </c:tx>
      <c:layout>
        <c:manualLayout>
          <c:xMode val="edge"/>
          <c:yMode val="edge"/>
          <c:x val="0.26799975584447538"/>
          <c:y val="0"/>
        </c:manualLayout>
      </c:layout>
    </c:title>
    <c:plotArea>
      <c:layout>
        <c:manualLayout>
          <c:layoutTarget val="inner"/>
          <c:xMode val="edge"/>
          <c:yMode val="edge"/>
          <c:x val="0.15761753036684739"/>
          <c:y val="0.15547820853604113"/>
          <c:w val="0.78656851614478462"/>
          <c:h val="0.61113863951720004"/>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months'!$B$626:$M$626</c:f>
              <c:numCache>
                <c:formatCode>General</c:formatCode>
                <c:ptCount val="12"/>
                <c:pt idx="0">
                  <c:v>0</c:v>
                </c:pt>
                <c:pt idx="1">
                  <c:v>0</c:v>
                </c:pt>
                <c:pt idx="2">
                  <c:v>0</c:v>
                </c:pt>
                <c:pt idx="3">
                  <c:v>0</c:v>
                </c:pt>
                <c:pt idx="4">
                  <c:v>0</c:v>
                </c:pt>
                <c:pt idx="5">
                  <c:v>0</c:v>
                </c:pt>
                <c:pt idx="6">
                  <c:v>1</c:v>
                </c:pt>
                <c:pt idx="7">
                  <c:v>9</c:v>
                </c:pt>
                <c:pt idx="8">
                  <c:v>2</c:v>
                </c:pt>
                <c:pt idx="9">
                  <c:v>1</c:v>
                </c:pt>
                <c:pt idx="10">
                  <c:v>0</c:v>
                </c:pt>
                <c:pt idx="11">
                  <c:v>0</c:v>
                </c:pt>
              </c:numCache>
            </c:numRef>
          </c:val>
        </c:ser>
        <c:axId val="85507072"/>
        <c:axId val="86143744"/>
      </c:barChart>
      <c:catAx>
        <c:axId val="85507072"/>
        <c:scaling>
          <c:orientation val="minMax"/>
        </c:scaling>
        <c:axPos val="b"/>
        <c:majorTickMark val="none"/>
        <c:tickLblPos val="nextTo"/>
        <c:txPr>
          <a:bodyPr/>
          <a:lstStyle/>
          <a:p>
            <a:pPr>
              <a:defRPr lang="en-US"/>
            </a:pPr>
            <a:endParaRPr lang="en-US"/>
          </a:p>
        </c:txPr>
        <c:crossAx val="86143744"/>
        <c:crosses val="autoZero"/>
        <c:auto val="1"/>
        <c:lblAlgn val="ctr"/>
        <c:lblOffset val="100"/>
      </c:catAx>
      <c:valAx>
        <c:axId val="86143744"/>
        <c:scaling>
          <c:orientation val="minMax"/>
        </c:scaling>
        <c:axPos val="l"/>
        <c:majorGridlines/>
        <c:numFmt formatCode="General" sourceLinked="1"/>
        <c:majorTickMark val="none"/>
        <c:tickLblPos val="nextTo"/>
        <c:txPr>
          <a:bodyPr/>
          <a:lstStyle/>
          <a:p>
            <a:pPr>
              <a:defRPr lang="en-US"/>
            </a:pPr>
            <a:endParaRPr lang="en-US"/>
          </a:p>
        </c:txPr>
        <c:crossAx val="85507072"/>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Double-banded Sandgrouse</a:t>
            </a:r>
          </a:p>
        </c:rich>
      </c:tx>
      <c:layout>
        <c:manualLayout>
          <c:xMode val="edge"/>
          <c:yMode val="edge"/>
          <c:x val="0.14638992706556839"/>
          <c:y val="0"/>
        </c:manualLayout>
      </c:layout>
    </c:title>
    <c:plotArea>
      <c:layout>
        <c:manualLayout>
          <c:layoutTarget val="inner"/>
          <c:xMode val="edge"/>
          <c:yMode val="edge"/>
          <c:x val="0.15616483423443403"/>
          <c:y val="0.20085364329458427"/>
          <c:w val="0.81311319955973249"/>
          <c:h val="0.5810442444694417"/>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months'!$B$634:$M$634</c:f>
              <c:numCache>
                <c:formatCode>General</c:formatCode>
                <c:ptCount val="12"/>
                <c:pt idx="0">
                  <c:v>0</c:v>
                </c:pt>
                <c:pt idx="1">
                  <c:v>0</c:v>
                </c:pt>
                <c:pt idx="2">
                  <c:v>1</c:v>
                </c:pt>
                <c:pt idx="3">
                  <c:v>0</c:v>
                </c:pt>
                <c:pt idx="4">
                  <c:v>11</c:v>
                </c:pt>
                <c:pt idx="5">
                  <c:v>0</c:v>
                </c:pt>
                <c:pt idx="6">
                  <c:v>1</c:v>
                </c:pt>
                <c:pt idx="7">
                  <c:v>4</c:v>
                </c:pt>
                <c:pt idx="8">
                  <c:v>0</c:v>
                </c:pt>
                <c:pt idx="9">
                  <c:v>2</c:v>
                </c:pt>
                <c:pt idx="10">
                  <c:v>1</c:v>
                </c:pt>
                <c:pt idx="11">
                  <c:v>7</c:v>
                </c:pt>
              </c:numCache>
            </c:numRef>
          </c:val>
        </c:ser>
        <c:axId val="86155264"/>
        <c:axId val="86156800"/>
      </c:barChart>
      <c:catAx>
        <c:axId val="86155264"/>
        <c:scaling>
          <c:orientation val="minMax"/>
        </c:scaling>
        <c:axPos val="b"/>
        <c:majorTickMark val="none"/>
        <c:tickLblPos val="nextTo"/>
        <c:txPr>
          <a:bodyPr/>
          <a:lstStyle/>
          <a:p>
            <a:pPr>
              <a:defRPr lang="en-US"/>
            </a:pPr>
            <a:endParaRPr lang="en-US"/>
          </a:p>
        </c:txPr>
        <c:crossAx val="86156800"/>
        <c:crosses val="autoZero"/>
        <c:auto val="1"/>
        <c:lblAlgn val="ctr"/>
        <c:lblOffset val="100"/>
      </c:catAx>
      <c:valAx>
        <c:axId val="86156800"/>
        <c:scaling>
          <c:orientation val="minMax"/>
        </c:scaling>
        <c:axPos val="l"/>
        <c:majorGridlines/>
        <c:numFmt formatCode="General" sourceLinked="1"/>
        <c:majorTickMark val="none"/>
        <c:tickLblPos val="nextTo"/>
        <c:txPr>
          <a:bodyPr/>
          <a:lstStyle/>
          <a:p>
            <a:pPr>
              <a:defRPr lang="en-US"/>
            </a:pPr>
            <a:endParaRPr lang="en-US"/>
          </a:p>
        </c:txPr>
        <c:crossAx val="86155264"/>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Namaqua Dove</a:t>
            </a:r>
          </a:p>
        </c:rich>
      </c:tx>
      <c:layout>
        <c:manualLayout>
          <c:xMode val="edge"/>
          <c:yMode val="edge"/>
          <c:x val="0.29312000383513731"/>
          <c:y val="0"/>
        </c:manualLayout>
      </c:layout>
    </c:title>
    <c:plotArea>
      <c:layout>
        <c:manualLayout>
          <c:layoutTarget val="inner"/>
          <c:xMode val="edge"/>
          <c:yMode val="edge"/>
          <c:x val="0.15473867136470953"/>
          <c:y val="0.15989696940056441"/>
          <c:w val="0.79655508814822806"/>
          <c:h val="0.61251821783146676"/>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months'!$B$650:$M$650</c:f>
              <c:numCache>
                <c:formatCode>General</c:formatCode>
                <c:ptCount val="12"/>
                <c:pt idx="0">
                  <c:v>6</c:v>
                </c:pt>
                <c:pt idx="1">
                  <c:v>6</c:v>
                </c:pt>
                <c:pt idx="2">
                  <c:v>5</c:v>
                </c:pt>
                <c:pt idx="3">
                  <c:v>3</c:v>
                </c:pt>
                <c:pt idx="4">
                  <c:v>0</c:v>
                </c:pt>
                <c:pt idx="5">
                  <c:v>0</c:v>
                </c:pt>
                <c:pt idx="6">
                  <c:v>2</c:v>
                </c:pt>
                <c:pt idx="7">
                  <c:v>1</c:v>
                </c:pt>
                <c:pt idx="8">
                  <c:v>4</c:v>
                </c:pt>
                <c:pt idx="9">
                  <c:v>3</c:v>
                </c:pt>
                <c:pt idx="10">
                  <c:v>2</c:v>
                </c:pt>
                <c:pt idx="11">
                  <c:v>11</c:v>
                </c:pt>
              </c:numCache>
            </c:numRef>
          </c:val>
        </c:ser>
        <c:axId val="86516480"/>
        <c:axId val="86518016"/>
      </c:barChart>
      <c:catAx>
        <c:axId val="86516480"/>
        <c:scaling>
          <c:orientation val="minMax"/>
        </c:scaling>
        <c:axPos val="b"/>
        <c:majorTickMark val="none"/>
        <c:tickLblPos val="nextTo"/>
        <c:txPr>
          <a:bodyPr/>
          <a:lstStyle/>
          <a:p>
            <a:pPr>
              <a:defRPr lang="en-US"/>
            </a:pPr>
            <a:endParaRPr lang="en-US"/>
          </a:p>
        </c:txPr>
        <c:crossAx val="86518016"/>
        <c:crosses val="autoZero"/>
        <c:auto val="1"/>
        <c:lblAlgn val="ctr"/>
        <c:lblOffset val="100"/>
      </c:catAx>
      <c:valAx>
        <c:axId val="86518016"/>
        <c:scaling>
          <c:orientation val="minMax"/>
        </c:scaling>
        <c:axPos val="l"/>
        <c:majorGridlines/>
        <c:numFmt formatCode="General" sourceLinked="1"/>
        <c:majorTickMark val="none"/>
        <c:tickLblPos val="nextTo"/>
        <c:txPr>
          <a:bodyPr/>
          <a:lstStyle/>
          <a:p>
            <a:pPr>
              <a:defRPr lang="en-US"/>
            </a:pPr>
            <a:endParaRPr lang="en-US"/>
          </a:p>
        </c:txPr>
        <c:crossAx val="86516480"/>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Speckled (Rock) Pigeon)</a:t>
            </a:r>
          </a:p>
        </c:rich>
      </c:tx>
      <c:layout>
        <c:manualLayout>
          <c:xMode val="edge"/>
          <c:yMode val="edge"/>
          <c:x val="0.19036012390343088"/>
          <c:y val="0"/>
        </c:manualLayout>
      </c:layout>
    </c:title>
    <c:plotArea>
      <c:layout>
        <c:manualLayout>
          <c:layoutTarget val="inner"/>
          <c:xMode val="edge"/>
          <c:yMode val="edge"/>
          <c:x val="0.15264760823815937"/>
          <c:y val="0.1906548797964672"/>
          <c:w val="0.83534037974982855"/>
          <c:h val="0.58455275912593729"/>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months'!$B$653:$M$653</c:f>
              <c:numCache>
                <c:formatCode>General</c:formatCode>
                <c:ptCount val="12"/>
                <c:pt idx="0">
                  <c:v>6</c:v>
                </c:pt>
                <c:pt idx="1">
                  <c:v>6</c:v>
                </c:pt>
                <c:pt idx="2">
                  <c:v>8</c:v>
                </c:pt>
                <c:pt idx="3">
                  <c:v>2</c:v>
                </c:pt>
                <c:pt idx="4">
                  <c:v>2</c:v>
                </c:pt>
                <c:pt idx="5">
                  <c:v>3</c:v>
                </c:pt>
                <c:pt idx="6">
                  <c:v>2</c:v>
                </c:pt>
                <c:pt idx="7">
                  <c:v>5</c:v>
                </c:pt>
                <c:pt idx="8">
                  <c:v>1</c:v>
                </c:pt>
                <c:pt idx="9">
                  <c:v>1</c:v>
                </c:pt>
                <c:pt idx="10">
                  <c:v>1</c:v>
                </c:pt>
                <c:pt idx="11">
                  <c:v>9</c:v>
                </c:pt>
              </c:numCache>
            </c:numRef>
          </c:val>
        </c:ser>
        <c:axId val="86541824"/>
        <c:axId val="86543360"/>
      </c:barChart>
      <c:catAx>
        <c:axId val="86541824"/>
        <c:scaling>
          <c:orientation val="minMax"/>
        </c:scaling>
        <c:axPos val="b"/>
        <c:majorTickMark val="none"/>
        <c:tickLblPos val="nextTo"/>
        <c:txPr>
          <a:bodyPr/>
          <a:lstStyle/>
          <a:p>
            <a:pPr>
              <a:defRPr lang="en-US"/>
            </a:pPr>
            <a:endParaRPr lang="en-US"/>
          </a:p>
        </c:txPr>
        <c:crossAx val="86543360"/>
        <c:crosses val="autoZero"/>
        <c:auto val="1"/>
        <c:lblAlgn val="ctr"/>
        <c:lblOffset val="100"/>
      </c:catAx>
      <c:valAx>
        <c:axId val="86543360"/>
        <c:scaling>
          <c:orientation val="minMax"/>
        </c:scaling>
        <c:axPos val="l"/>
        <c:majorGridlines/>
        <c:numFmt formatCode="General" sourceLinked="1"/>
        <c:majorTickMark val="none"/>
        <c:tickLblPos val="nextTo"/>
        <c:txPr>
          <a:bodyPr/>
          <a:lstStyle/>
          <a:p>
            <a:pPr>
              <a:defRPr lang="en-US"/>
            </a:pPr>
            <a:endParaRPr lang="en-US"/>
          </a:p>
        </c:txPr>
        <c:crossAx val="86541824"/>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Feral (Common) Pigeon</a:t>
            </a:r>
          </a:p>
        </c:rich>
      </c:tx>
      <c:layout>
        <c:manualLayout>
          <c:xMode val="edge"/>
          <c:yMode val="edge"/>
          <c:x val="0.18841628959277198"/>
          <c:y val="0"/>
        </c:manualLayout>
      </c:layout>
    </c:title>
    <c:plotArea>
      <c:layout>
        <c:manualLayout>
          <c:layoutTarget val="inner"/>
          <c:xMode val="edge"/>
          <c:yMode val="edge"/>
          <c:x val="0.15333832139760994"/>
          <c:y val="0.18172312353573294"/>
          <c:w val="0.81649576608355301"/>
          <c:h val="0.57236308548679737"/>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months'!$B$656:$M$656</c:f>
              <c:numCache>
                <c:formatCode>General</c:formatCode>
                <c:ptCount val="12"/>
                <c:pt idx="0">
                  <c:v>15</c:v>
                </c:pt>
                <c:pt idx="1">
                  <c:v>5</c:v>
                </c:pt>
                <c:pt idx="2">
                  <c:v>0</c:v>
                </c:pt>
                <c:pt idx="3">
                  <c:v>0</c:v>
                </c:pt>
                <c:pt idx="4">
                  <c:v>0</c:v>
                </c:pt>
                <c:pt idx="5">
                  <c:v>0</c:v>
                </c:pt>
                <c:pt idx="6">
                  <c:v>0</c:v>
                </c:pt>
                <c:pt idx="7">
                  <c:v>0</c:v>
                </c:pt>
                <c:pt idx="8">
                  <c:v>0</c:v>
                </c:pt>
                <c:pt idx="9">
                  <c:v>0</c:v>
                </c:pt>
                <c:pt idx="10">
                  <c:v>0</c:v>
                </c:pt>
                <c:pt idx="11">
                  <c:v>18</c:v>
                </c:pt>
              </c:numCache>
            </c:numRef>
          </c:val>
        </c:ser>
        <c:axId val="86448384"/>
        <c:axId val="86450176"/>
      </c:barChart>
      <c:catAx>
        <c:axId val="86448384"/>
        <c:scaling>
          <c:orientation val="minMax"/>
        </c:scaling>
        <c:axPos val="b"/>
        <c:majorTickMark val="none"/>
        <c:tickLblPos val="nextTo"/>
        <c:txPr>
          <a:bodyPr/>
          <a:lstStyle/>
          <a:p>
            <a:pPr>
              <a:defRPr lang="en-US"/>
            </a:pPr>
            <a:endParaRPr lang="en-US"/>
          </a:p>
        </c:txPr>
        <c:crossAx val="86450176"/>
        <c:crosses val="autoZero"/>
        <c:auto val="1"/>
        <c:lblAlgn val="ctr"/>
        <c:lblOffset val="100"/>
      </c:catAx>
      <c:valAx>
        <c:axId val="86450176"/>
        <c:scaling>
          <c:orientation val="minMax"/>
        </c:scaling>
        <c:axPos val="l"/>
        <c:majorGridlines/>
        <c:numFmt formatCode="General" sourceLinked="1"/>
        <c:majorTickMark val="none"/>
        <c:tickLblPos val="nextTo"/>
        <c:txPr>
          <a:bodyPr/>
          <a:lstStyle/>
          <a:p>
            <a:pPr>
              <a:defRPr lang="en-US"/>
            </a:pPr>
            <a:endParaRPr lang="en-US"/>
          </a:p>
        </c:txPr>
        <c:crossAx val="86448384"/>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Parrots</a:t>
            </a:r>
          </a:p>
        </c:rich>
      </c:tx>
      <c:layout>
        <c:manualLayout>
          <c:xMode val="edge"/>
          <c:yMode val="edge"/>
          <c:x val="0.39323020463150071"/>
          <c:y val="9.2592592592596386E-3"/>
        </c:manualLayout>
      </c:layout>
    </c:title>
    <c:plotArea>
      <c:layout>
        <c:manualLayout>
          <c:layoutTarget val="inner"/>
          <c:xMode val="edge"/>
          <c:yMode val="edge"/>
          <c:x val="0.14953290130769445"/>
          <c:y val="0.21817001198549604"/>
          <c:w val="0.78739228392911076"/>
          <c:h val="0.5700314050339087"/>
        </c:manualLayout>
      </c:layout>
      <c:barChart>
        <c:barDir val="col"/>
        <c:grouping val="clustered"/>
        <c:ser>
          <c:idx val="0"/>
          <c:order val="0"/>
          <c:tx>
            <c:v>Grey-headed</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months'!$B$672:$M$672</c:f>
              <c:numCache>
                <c:formatCode>General</c:formatCode>
                <c:ptCount val="12"/>
                <c:pt idx="0">
                  <c:v>0</c:v>
                </c:pt>
                <c:pt idx="1">
                  <c:v>1</c:v>
                </c:pt>
                <c:pt idx="2">
                  <c:v>2</c:v>
                </c:pt>
                <c:pt idx="3">
                  <c:v>1</c:v>
                </c:pt>
                <c:pt idx="4">
                  <c:v>1</c:v>
                </c:pt>
                <c:pt idx="5">
                  <c:v>0</c:v>
                </c:pt>
                <c:pt idx="6">
                  <c:v>0</c:v>
                </c:pt>
                <c:pt idx="7">
                  <c:v>0</c:v>
                </c:pt>
                <c:pt idx="8">
                  <c:v>0</c:v>
                </c:pt>
                <c:pt idx="9">
                  <c:v>0</c:v>
                </c:pt>
                <c:pt idx="10">
                  <c:v>0</c:v>
                </c:pt>
                <c:pt idx="11">
                  <c:v>0</c:v>
                </c:pt>
              </c:numCache>
            </c:numRef>
          </c:val>
        </c:ser>
        <c:ser>
          <c:idx val="1"/>
          <c:order val="1"/>
          <c:tx>
            <c:v>Meyer's</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months'!$B$675:$M$675</c:f>
              <c:numCache>
                <c:formatCode>General</c:formatCode>
                <c:ptCount val="12"/>
                <c:pt idx="0">
                  <c:v>1</c:v>
                </c:pt>
                <c:pt idx="1">
                  <c:v>1</c:v>
                </c:pt>
                <c:pt idx="2">
                  <c:v>3</c:v>
                </c:pt>
                <c:pt idx="3">
                  <c:v>2</c:v>
                </c:pt>
                <c:pt idx="4">
                  <c:v>1</c:v>
                </c:pt>
                <c:pt idx="5">
                  <c:v>1</c:v>
                </c:pt>
                <c:pt idx="6">
                  <c:v>0</c:v>
                </c:pt>
                <c:pt idx="7">
                  <c:v>0</c:v>
                </c:pt>
                <c:pt idx="8">
                  <c:v>0</c:v>
                </c:pt>
                <c:pt idx="9">
                  <c:v>0</c:v>
                </c:pt>
                <c:pt idx="10">
                  <c:v>0</c:v>
                </c:pt>
                <c:pt idx="11">
                  <c:v>1</c:v>
                </c:pt>
              </c:numCache>
            </c:numRef>
          </c:val>
        </c:ser>
        <c:ser>
          <c:idx val="2"/>
          <c:order val="2"/>
          <c:tx>
            <c:v>Ruppell's</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months'!$B$678:$M$678</c:f>
              <c:numCache>
                <c:formatCode>General</c:formatCode>
                <c:ptCount val="12"/>
                <c:pt idx="0">
                  <c:v>1</c:v>
                </c:pt>
                <c:pt idx="1">
                  <c:v>7</c:v>
                </c:pt>
                <c:pt idx="2">
                  <c:v>2</c:v>
                </c:pt>
                <c:pt idx="3">
                  <c:v>0</c:v>
                </c:pt>
                <c:pt idx="4">
                  <c:v>0</c:v>
                </c:pt>
                <c:pt idx="5">
                  <c:v>0</c:v>
                </c:pt>
                <c:pt idx="6">
                  <c:v>0</c:v>
                </c:pt>
                <c:pt idx="7">
                  <c:v>0</c:v>
                </c:pt>
                <c:pt idx="8">
                  <c:v>0</c:v>
                </c:pt>
                <c:pt idx="9">
                  <c:v>0</c:v>
                </c:pt>
                <c:pt idx="10">
                  <c:v>0</c:v>
                </c:pt>
                <c:pt idx="11">
                  <c:v>0</c:v>
                </c:pt>
              </c:numCache>
            </c:numRef>
          </c:val>
        </c:ser>
        <c:axId val="86496000"/>
        <c:axId val="86497536"/>
      </c:barChart>
      <c:catAx>
        <c:axId val="86496000"/>
        <c:scaling>
          <c:orientation val="minMax"/>
        </c:scaling>
        <c:axPos val="b"/>
        <c:majorTickMark val="none"/>
        <c:tickLblPos val="nextTo"/>
        <c:txPr>
          <a:bodyPr/>
          <a:lstStyle/>
          <a:p>
            <a:pPr>
              <a:defRPr lang="en-US"/>
            </a:pPr>
            <a:endParaRPr lang="en-US"/>
          </a:p>
        </c:txPr>
        <c:crossAx val="86497536"/>
        <c:crosses val="autoZero"/>
        <c:auto val="1"/>
        <c:lblAlgn val="ctr"/>
        <c:lblOffset val="100"/>
      </c:catAx>
      <c:valAx>
        <c:axId val="86497536"/>
        <c:scaling>
          <c:orientation val="minMax"/>
        </c:scaling>
        <c:axPos val="l"/>
        <c:majorGridlines/>
        <c:numFmt formatCode="General" sourceLinked="1"/>
        <c:majorTickMark val="none"/>
        <c:tickLblPos val="nextTo"/>
        <c:txPr>
          <a:bodyPr/>
          <a:lstStyle/>
          <a:p>
            <a:pPr>
              <a:defRPr lang="en-US"/>
            </a:pPr>
            <a:endParaRPr lang="en-US"/>
          </a:p>
        </c:txPr>
        <c:crossAx val="86496000"/>
        <c:crosses val="autoZero"/>
        <c:crossBetween val="between"/>
      </c:valAx>
    </c:plotArea>
    <c:legend>
      <c:legendPos val="r"/>
      <c:layout>
        <c:manualLayout>
          <c:xMode val="edge"/>
          <c:yMode val="edge"/>
          <c:x val="0.51718016198923611"/>
          <c:y val="0.23103302838590264"/>
          <c:w val="0.44152175841038221"/>
          <c:h val="0.21581478615751518"/>
        </c:manualLayout>
      </c:layout>
      <c:spPr>
        <a:solidFill>
          <a:sysClr val="window" lastClr="FFFFFF"/>
        </a:solidFill>
      </c:spPr>
      <c:txPr>
        <a:bodyPr/>
        <a:lstStyle/>
        <a:p>
          <a:pPr>
            <a:defRPr lang="en-US" sz="800"/>
          </a:pPr>
          <a:endParaRPr lang="en-US"/>
        </a:p>
      </c:txPr>
    </c:legend>
    <c:plotVisOnly val="1"/>
  </c:chart>
  <c:printSettings>
    <c:headerFooter/>
    <c:pageMargins b="0.75000000000001321" l="0.70000000000000062" r="0.70000000000000062" t="0.75000000000001321"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Rosy-faced Lovebird</a:t>
            </a:r>
          </a:p>
        </c:rich>
      </c:tx>
      <c:layout>
        <c:manualLayout>
          <c:xMode val="edge"/>
          <c:yMode val="edge"/>
          <c:x val="0.25249300449014123"/>
          <c:y val="0"/>
        </c:manualLayout>
      </c:layout>
    </c:title>
    <c:plotArea>
      <c:layout>
        <c:manualLayout>
          <c:layoutTarget val="inner"/>
          <c:xMode val="edge"/>
          <c:yMode val="edge"/>
          <c:x val="0.1400321034250884"/>
          <c:y val="0.2132396162344114"/>
          <c:w val="0.81589076158870011"/>
          <c:h val="0.5797482094399351"/>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months'!$B$681:$M$681</c:f>
              <c:numCache>
                <c:formatCode>General</c:formatCode>
                <c:ptCount val="12"/>
                <c:pt idx="0">
                  <c:v>1</c:v>
                </c:pt>
                <c:pt idx="1">
                  <c:v>12</c:v>
                </c:pt>
                <c:pt idx="2">
                  <c:v>12</c:v>
                </c:pt>
                <c:pt idx="3">
                  <c:v>4</c:v>
                </c:pt>
                <c:pt idx="4">
                  <c:v>1</c:v>
                </c:pt>
                <c:pt idx="5">
                  <c:v>0</c:v>
                </c:pt>
                <c:pt idx="6">
                  <c:v>0</c:v>
                </c:pt>
                <c:pt idx="7">
                  <c:v>0</c:v>
                </c:pt>
                <c:pt idx="8">
                  <c:v>0</c:v>
                </c:pt>
                <c:pt idx="9">
                  <c:v>1</c:v>
                </c:pt>
                <c:pt idx="10">
                  <c:v>0</c:v>
                </c:pt>
                <c:pt idx="11">
                  <c:v>0</c:v>
                </c:pt>
              </c:numCache>
            </c:numRef>
          </c:val>
        </c:ser>
        <c:axId val="86595456"/>
        <c:axId val="86596992"/>
      </c:barChart>
      <c:catAx>
        <c:axId val="86595456"/>
        <c:scaling>
          <c:orientation val="minMax"/>
        </c:scaling>
        <c:axPos val="b"/>
        <c:majorTickMark val="none"/>
        <c:tickLblPos val="nextTo"/>
        <c:txPr>
          <a:bodyPr/>
          <a:lstStyle/>
          <a:p>
            <a:pPr>
              <a:defRPr lang="en-US"/>
            </a:pPr>
            <a:endParaRPr lang="en-US"/>
          </a:p>
        </c:txPr>
        <c:crossAx val="86596992"/>
        <c:crosses val="autoZero"/>
        <c:auto val="1"/>
        <c:lblAlgn val="ctr"/>
        <c:lblOffset val="100"/>
      </c:catAx>
      <c:valAx>
        <c:axId val="86596992"/>
        <c:scaling>
          <c:orientation val="minMax"/>
        </c:scaling>
        <c:axPos val="l"/>
        <c:majorGridlines/>
        <c:numFmt formatCode="General" sourceLinked="1"/>
        <c:majorTickMark val="none"/>
        <c:tickLblPos val="nextTo"/>
        <c:txPr>
          <a:bodyPr/>
          <a:lstStyle/>
          <a:p>
            <a:pPr>
              <a:defRPr lang="en-US"/>
            </a:pPr>
            <a:endParaRPr lang="en-US"/>
          </a:p>
        </c:txPr>
        <c:crossAx val="86595456"/>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Cuckoos</a:t>
            </a:r>
          </a:p>
        </c:rich>
      </c:tx>
      <c:layout>
        <c:manualLayout>
          <c:xMode val="edge"/>
          <c:yMode val="edge"/>
          <c:x val="0.42127672637412261"/>
          <c:y val="0"/>
        </c:manualLayout>
      </c:layout>
    </c:title>
    <c:plotArea>
      <c:layout>
        <c:manualLayout>
          <c:layoutTarget val="inner"/>
          <c:xMode val="edge"/>
          <c:yMode val="edge"/>
          <c:x val="9.9087043944068545E-2"/>
          <c:y val="0.12141059290665612"/>
          <c:w val="0.89089929548281477"/>
          <c:h val="0.72200327523162167"/>
        </c:manualLayout>
      </c:layout>
      <c:barChart>
        <c:barDir val="col"/>
        <c:grouping val="clustered"/>
        <c:ser>
          <c:idx val="0"/>
          <c:order val="0"/>
          <c:tx>
            <c:v>Jacobin</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months'!$B$698:$M$698</c:f>
              <c:numCache>
                <c:formatCode>General</c:formatCode>
                <c:ptCount val="12"/>
                <c:pt idx="0">
                  <c:v>2</c:v>
                </c:pt>
                <c:pt idx="1">
                  <c:v>3</c:v>
                </c:pt>
                <c:pt idx="2">
                  <c:v>1</c:v>
                </c:pt>
                <c:pt idx="3">
                  <c:v>2</c:v>
                </c:pt>
                <c:pt idx="4">
                  <c:v>0</c:v>
                </c:pt>
                <c:pt idx="5">
                  <c:v>0</c:v>
                </c:pt>
                <c:pt idx="6">
                  <c:v>0</c:v>
                </c:pt>
                <c:pt idx="7">
                  <c:v>0</c:v>
                </c:pt>
                <c:pt idx="8">
                  <c:v>0</c:v>
                </c:pt>
                <c:pt idx="9">
                  <c:v>0</c:v>
                </c:pt>
                <c:pt idx="10">
                  <c:v>1</c:v>
                </c:pt>
                <c:pt idx="11">
                  <c:v>9</c:v>
                </c:pt>
              </c:numCache>
            </c:numRef>
          </c:val>
        </c:ser>
        <c:ser>
          <c:idx val="1"/>
          <c:order val="1"/>
          <c:tx>
            <c:v>Levaillant's</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months'!$B$701:$M$701</c:f>
              <c:numCache>
                <c:formatCode>General</c:formatCode>
                <c:ptCount val="12"/>
                <c:pt idx="0">
                  <c:v>2</c:v>
                </c:pt>
                <c:pt idx="1">
                  <c:v>1</c:v>
                </c:pt>
                <c:pt idx="2">
                  <c:v>0</c:v>
                </c:pt>
                <c:pt idx="3">
                  <c:v>0</c:v>
                </c:pt>
                <c:pt idx="4">
                  <c:v>0</c:v>
                </c:pt>
                <c:pt idx="5">
                  <c:v>0</c:v>
                </c:pt>
                <c:pt idx="6">
                  <c:v>0</c:v>
                </c:pt>
                <c:pt idx="7">
                  <c:v>0</c:v>
                </c:pt>
                <c:pt idx="8">
                  <c:v>0</c:v>
                </c:pt>
                <c:pt idx="9">
                  <c:v>0</c:v>
                </c:pt>
                <c:pt idx="10">
                  <c:v>1</c:v>
                </c:pt>
                <c:pt idx="11">
                  <c:v>2</c:v>
                </c:pt>
              </c:numCache>
            </c:numRef>
          </c:val>
        </c:ser>
        <c:ser>
          <c:idx val="2"/>
          <c:order val="2"/>
          <c:tx>
            <c:v>Great Spotted</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months'!$B$704:$M$704</c:f>
              <c:numCache>
                <c:formatCode>General</c:formatCode>
                <c:ptCount val="12"/>
                <c:pt idx="0">
                  <c:v>10</c:v>
                </c:pt>
                <c:pt idx="1">
                  <c:v>26</c:v>
                </c:pt>
                <c:pt idx="2">
                  <c:v>22</c:v>
                </c:pt>
                <c:pt idx="3">
                  <c:v>3</c:v>
                </c:pt>
                <c:pt idx="4">
                  <c:v>0</c:v>
                </c:pt>
                <c:pt idx="5">
                  <c:v>0</c:v>
                </c:pt>
                <c:pt idx="6">
                  <c:v>0</c:v>
                </c:pt>
                <c:pt idx="7">
                  <c:v>0</c:v>
                </c:pt>
                <c:pt idx="8">
                  <c:v>0</c:v>
                </c:pt>
                <c:pt idx="9">
                  <c:v>0</c:v>
                </c:pt>
                <c:pt idx="10">
                  <c:v>0</c:v>
                </c:pt>
                <c:pt idx="11">
                  <c:v>0</c:v>
                </c:pt>
              </c:numCache>
            </c:numRef>
          </c:val>
        </c:ser>
        <c:ser>
          <c:idx val="3"/>
          <c:order val="3"/>
          <c:tx>
            <c:v>Black</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months'!$B$713:$M$713</c:f>
              <c:numCache>
                <c:formatCode>General</c:formatCode>
                <c:ptCount val="12"/>
                <c:pt idx="0">
                  <c:v>12</c:v>
                </c:pt>
                <c:pt idx="1">
                  <c:v>11</c:v>
                </c:pt>
                <c:pt idx="2">
                  <c:v>3</c:v>
                </c:pt>
                <c:pt idx="3">
                  <c:v>0</c:v>
                </c:pt>
                <c:pt idx="4">
                  <c:v>0</c:v>
                </c:pt>
                <c:pt idx="5">
                  <c:v>0</c:v>
                </c:pt>
                <c:pt idx="6">
                  <c:v>0</c:v>
                </c:pt>
                <c:pt idx="7">
                  <c:v>0</c:v>
                </c:pt>
                <c:pt idx="8">
                  <c:v>0</c:v>
                </c:pt>
                <c:pt idx="9">
                  <c:v>0</c:v>
                </c:pt>
                <c:pt idx="10">
                  <c:v>0</c:v>
                </c:pt>
                <c:pt idx="11">
                  <c:v>1</c:v>
                </c:pt>
              </c:numCache>
            </c:numRef>
          </c:val>
        </c:ser>
        <c:ser>
          <c:idx val="4"/>
          <c:order val="4"/>
          <c:tx>
            <c:v>African</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months'!$B$716:$M$716</c:f>
              <c:numCache>
                <c:formatCode>General</c:formatCode>
                <c:ptCount val="12"/>
                <c:pt idx="0">
                  <c:v>1</c:v>
                </c:pt>
                <c:pt idx="1">
                  <c:v>0</c:v>
                </c:pt>
                <c:pt idx="2">
                  <c:v>0</c:v>
                </c:pt>
                <c:pt idx="3">
                  <c:v>0</c:v>
                </c:pt>
                <c:pt idx="4">
                  <c:v>0</c:v>
                </c:pt>
                <c:pt idx="5">
                  <c:v>0</c:v>
                </c:pt>
                <c:pt idx="6">
                  <c:v>0</c:v>
                </c:pt>
                <c:pt idx="7">
                  <c:v>0</c:v>
                </c:pt>
                <c:pt idx="8">
                  <c:v>0</c:v>
                </c:pt>
                <c:pt idx="9">
                  <c:v>0</c:v>
                </c:pt>
                <c:pt idx="10">
                  <c:v>5</c:v>
                </c:pt>
                <c:pt idx="11">
                  <c:v>4</c:v>
                </c:pt>
              </c:numCache>
            </c:numRef>
          </c:val>
        </c:ser>
        <c:ser>
          <c:idx val="5"/>
          <c:order val="5"/>
          <c:tx>
            <c:v>Klaas's</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months'!$B$722:$M$722</c:f>
              <c:numCache>
                <c:formatCode>General</c:formatCode>
                <c:ptCount val="12"/>
                <c:pt idx="0">
                  <c:v>7</c:v>
                </c:pt>
                <c:pt idx="1">
                  <c:v>3</c:v>
                </c:pt>
                <c:pt idx="2">
                  <c:v>4</c:v>
                </c:pt>
                <c:pt idx="3">
                  <c:v>5</c:v>
                </c:pt>
                <c:pt idx="4">
                  <c:v>0</c:v>
                </c:pt>
                <c:pt idx="5">
                  <c:v>0</c:v>
                </c:pt>
                <c:pt idx="6">
                  <c:v>0</c:v>
                </c:pt>
                <c:pt idx="7">
                  <c:v>0</c:v>
                </c:pt>
                <c:pt idx="8">
                  <c:v>0</c:v>
                </c:pt>
                <c:pt idx="9">
                  <c:v>0</c:v>
                </c:pt>
                <c:pt idx="10">
                  <c:v>1</c:v>
                </c:pt>
                <c:pt idx="11">
                  <c:v>3</c:v>
                </c:pt>
              </c:numCache>
            </c:numRef>
          </c:val>
        </c:ser>
        <c:ser>
          <c:idx val="6"/>
          <c:order val="6"/>
          <c:tx>
            <c:v>Diederik</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months'!$B$725:$M$725</c:f>
              <c:numCache>
                <c:formatCode>General</c:formatCode>
                <c:ptCount val="12"/>
                <c:pt idx="0">
                  <c:v>30</c:v>
                </c:pt>
                <c:pt idx="1">
                  <c:v>21</c:v>
                </c:pt>
                <c:pt idx="2">
                  <c:v>7</c:v>
                </c:pt>
                <c:pt idx="3">
                  <c:v>1</c:v>
                </c:pt>
                <c:pt idx="4">
                  <c:v>0</c:v>
                </c:pt>
                <c:pt idx="5">
                  <c:v>0</c:v>
                </c:pt>
                <c:pt idx="6">
                  <c:v>0</c:v>
                </c:pt>
                <c:pt idx="7">
                  <c:v>0</c:v>
                </c:pt>
                <c:pt idx="8">
                  <c:v>0</c:v>
                </c:pt>
                <c:pt idx="9">
                  <c:v>1</c:v>
                </c:pt>
                <c:pt idx="10">
                  <c:v>0</c:v>
                </c:pt>
                <c:pt idx="11">
                  <c:v>11</c:v>
                </c:pt>
              </c:numCache>
            </c:numRef>
          </c:val>
        </c:ser>
        <c:axId val="86642048"/>
        <c:axId val="86660224"/>
      </c:barChart>
      <c:catAx>
        <c:axId val="86642048"/>
        <c:scaling>
          <c:orientation val="minMax"/>
        </c:scaling>
        <c:axPos val="b"/>
        <c:majorTickMark val="none"/>
        <c:tickLblPos val="nextTo"/>
        <c:txPr>
          <a:bodyPr/>
          <a:lstStyle/>
          <a:p>
            <a:pPr>
              <a:defRPr lang="en-US"/>
            </a:pPr>
            <a:endParaRPr lang="en-US"/>
          </a:p>
        </c:txPr>
        <c:crossAx val="86660224"/>
        <c:crosses val="autoZero"/>
        <c:auto val="1"/>
        <c:lblAlgn val="ctr"/>
        <c:lblOffset val="100"/>
      </c:catAx>
      <c:valAx>
        <c:axId val="86660224"/>
        <c:scaling>
          <c:orientation val="minMax"/>
        </c:scaling>
        <c:axPos val="l"/>
        <c:majorGridlines/>
        <c:numFmt formatCode="General" sourceLinked="1"/>
        <c:majorTickMark val="none"/>
        <c:tickLblPos val="nextTo"/>
        <c:txPr>
          <a:bodyPr/>
          <a:lstStyle/>
          <a:p>
            <a:pPr>
              <a:defRPr lang="en-US"/>
            </a:pPr>
            <a:endParaRPr lang="en-US"/>
          </a:p>
        </c:txPr>
        <c:crossAx val="86642048"/>
        <c:crosses val="autoZero"/>
        <c:crossBetween val="between"/>
      </c:valAx>
    </c:plotArea>
    <c:legend>
      <c:legendPos val="r"/>
      <c:layout>
        <c:manualLayout>
          <c:xMode val="edge"/>
          <c:yMode val="edge"/>
          <c:x val="0.40519101778944538"/>
          <c:y val="0.19097920452251171"/>
          <c:w val="0.23613451827293519"/>
          <c:h val="0.37419521277788992"/>
        </c:manualLayout>
      </c:layout>
      <c:spPr>
        <a:solidFill>
          <a:sysClr val="window" lastClr="FFFFFF"/>
        </a:solidFill>
      </c:spPr>
      <c:txPr>
        <a:bodyPr/>
        <a:lstStyle/>
        <a:p>
          <a:pPr>
            <a:defRPr lang="en-US" sz="800"/>
          </a:pPr>
          <a:endParaRPr lang="en-US"/>
        </a:p>
      </c:txPr>
    </c:legend>
    <c:plotVisOnly val="1"/>
  </c:chart>
  <c:printSettings>
    <c:headerFooter/>
    <c:pageMargins b="0.75000000000001321" l="0.70000000000000062" r="0.70000000000000062" t="0.75000000000001321"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Western Barn Owl</a:t>
            </a:r>
          </a:p>
        </c:rich>
      </c:tx>
      <c:layout>
        <c:manualLayout>
          <c:xMode val="edge"/>
          <c:yMode val="edge"/>
          <c:x val="0.27366391184573002"/>
          <c:y val="0"/>
        </c:manualLayout>
      </c:layout>
    </c:title>
    <c:plotArea>
      <c:layout>
        <c:manualLayout>
          <c:layoutTarget val="inner"/>
          <c:xMode val="edge"/>
          <c:yMode val="edge"/>
          <c:x val="0.1400321034250884"/>
          <c:y val="0.18520044994375703"/>
          <c:w val="0.82140040346196397"/>
          <c:h val="0.60542152230972646"/>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months'!$B$741:$M$741</c:f>
              <c:numCache>
                <c:formatCode>General</c:formatCode>
                <c:ptCount val="12"/>
                <c:pt idx="0">
                  <c:v>0</c:v>
                </c:pt>
                <c:pt idx="1">
                  <c:v>1</c:v>
                </c:pt>
                <c:pt idx="2">
                  <c:v>5</c:v>
                </c:pt>
                <c:pt idx="3">
                  <c:v>11</c:v>
                </c:pt>
                <c:pt idx="4">
                  <c:v>7</c:v>
                </c:pt>
                <c:pt idx="5">
                  <c:v>4</c:v>
                </c:pt>
                <c:pt idx="6">
                  <c:v>5</c:v>
                </c:pt>
                <c:pt idx="7">
                  <c:v>8</c:v>
                </c:pt>
                <c:pt idx="8">
                  <c:v>3</c:v>
                </c:pt>
                <c:pt idx="9">
                  <c:v>9</c:v>
                </c:pt>
                <c:pt idx="10">
                  <c:v>2</c:v>
                </c:pt>
                <c:pt idx="11">
                  <c:v>0</c:v>
                </c:pt>
              </c:numCache>
            </c:numRef>
          </c:val>
        </c:ser>
        <c:axId val="86692608"/>
        <c:axId val="86694144"/>
      </c:barChart>
      <c:catAx>
        <c:axId val="86692608"/>
        <c:scaling>
          <c:orientation val="minMax"/>
        </c:scaling>
        <c:axPos val="b"/>
        <c:majorTickMark val="none"/>
        <c:tickLblPos val="nextTo"/>
        <c:txPr>
          <a:bodyPr/>
          <a:lstStyle/>
          <a:p>
            <a:pPr>
              <a:defRPr lang="en-US"/>
            </a:pPr>
            <a:endParaRPr lang="en-US"/>
          </a:p>
        </c:txPr>
        <c:crossAx val="86694144"/>
        <c:crosses val="autoZero"/>
        <c:auto val="1"/>
        <c:lblAlgn val="ctr"/>
        <c:lblOffset val="100"/>
      </c:catAx>
      <c:valAx>
        <c:axId val="86694144"/>
        <c:scaling>
          <c:orientation val="minMax"/>
        </c:scaling>
        <c:axPos val="l"/>
        <c:majorGridlines/>
        <c:numFmt formatCode="General" sourceLinked="1"/>
        <c:majorTickMark val="none"/>
        <c:tickLblPos val="nextTo"/>
        <c:txPr>
          <a:bodyPr/>
          <a:lstStyle/>
          <a:p>
            <a:pPr>
              <a:defRPr lang="en-US"/>
            </a:pPr>
            <a:endParaRPr lang="en-US"/>
          </a:p>
        </c:txPr>
        <c:crossAx val="86692608"/>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African Scops Owl</a:t>
            </a:r>
          </a:p>
        </c:rich>
      </c:tx>
      <c:layout>
        <c:manualLayout>
          <c:xMode val="edge"/>
          <c:yMode val="edge"/>
          <c:x val="0.27051259618189138"/>
          <c:y val="0"/>
        </c:manualLayout>
      </c:layout>
    </c:title>
    <c:plotArea>
      <c:layout>
        <c:manualLayout>
          <c:layoutTarget val="inner"/>
          <c:xMode val="edge"/>
          <c:yMode val="edge"/>
          <c:x val="0.14481952576440771"/>
          <c:y val="0.15256299212598817"/>
          <c:w val="0.82669044574556383"/>
          <c:h val="0.61842979002624676"/>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months'!$B$745:$M$745</c:f>
              <c:numCache>
                <c:formatCode>General</c:formatCode>
                <c:ptCount val="12"/>
                <c:pt idx="0">
                  <c:v>0</c:v>
                </c:pt>
                <c:pt idx="1">
                  <c:v>1</c:v>
                </c:pt>
                <c:pt idx="2">
                  <c:v>0</c:v>
                </c:pt>
                <c:pt idx="3">
                  <c:v>0</c:v>
                </c:pt>
                <c:pt idx="4">
                  <c:v>0</c:v>
                </c:pt>
                <c:pt idx="5">
                  <c:v>0</c:v>
                </c:pt>
                <c:pt idx="6">
                  <c:v>0</c:v>
                </c:pt>
                <c:pt idx="7">
                  <c:v>0</c:v>
                </c:pt>
                <c:pt idx="8">
                  <c:v>6</c:v>
                </c:pt>
                <c:pt idx="9">
                  <c:v>11</c:v>
                </c:pt>
                <c:pt idx="10">
                  <c:v>0</c:v>
                </c:pt>
                <c:pt idx="11">
                  <c:v>0</c:v>
                </c:pt>
              </c:numCache>
            </c:numRef>
          </c:val>
        </c:ser>
        <c:axId val="86705664"/>
        <c:axId val="86707200"/>
      </c:barChart>
      <c:catAx>
        <c:axId val="86705664"/>
        <c:scaling>
          <c:orientation val="minMax"/>
        </c:scaling>
        <c:axPos val="b"/>
        <c:majorTickMark val="none"/>
        <c:tickLblPos val="nextTo"/>
        <c:txPr>
          <a:bodyPr/>
          <a:lstStyle/>
          <a:p>
            <a:pPr>
              <a:defRPr lang="en-US"/>
            </a:pPr>
            <a:endParaRPr lang="en-US"/>
          </a:p>
        </c:txPr>
        <c:crossAx val="86707200"/>
        <c:crosses val="autoZero"/>
        <c:auto val="1"/>
        <c:lblAlgn val="ctr"/>
        <c:lblOffset val="100"/>
      </c:catAx>
      <c:valAx>
        <c:axId val="86707200"/>
        <c:scaling>
          <c:orientation val="minMax"/>
        </c:scaling>
        <c:axPos val="l"/>
        <c:majorGridlines/>
        <c:numFmt formatCode="General" sourceLinked="1"/>
        <c:majorTickMark val="none"/>
        <c:tickLblPos val="nextTo"/>
        <c:txPr>
          <a:bodyPr/>
          <a:lstStyle/>
          <a:p>
            <a:pPr>
              <a:defRPr lang="en-US"/>
            </a:pPr>
            <a:endParaRPr lang="en-US"/>
          </a:p>
        </c:txPr>
        <c:crossAx val="86705664"/>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Fork-tailed Drongo</a:t>
            </a:r>
          </a:p>
        </c:rich>
      </c:tx>
      <c:layout>
        <c:manualLayout>
          <c:xMode val="edge"/>
          <c:yMode val="edge"/>
          <c:x val="0.26151745977405338"/>
          <c:y val="1.2578740157480298E-2"/>
        </c:manualLayout>
      </c:layout>
      <c:spPr>
        <a:noFill/>
        <a:ln w="25400">
          <a:noFill/>
        </a:ln>
      </c:spPr>
    </c:title>
    <c:plotArea>
      <c:layout>
        <c:manualLayout>
          <c:layoutTarget val="inner"/>
          <c:xMode val="edge"/>
          <c:yMode val="edge"/>
          <c:x val="0.14420327246328304"/>
          <c:y val="0.17174565443470521"/>
          <c:w val="0.83310169207574225"/>
          <c:h val="0.65541870945378577"/>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months'!$B$1502:$M$1502</c:f>
              <c:numCache>
                <c:formatCode>General</c:formatCode>
                <c:ptCount val="12"/>
                <c:pt idx="0">
                  <c:v>15</c:v>
                </c:pt>
                <c:pt idx="1">
                  <c:v>0</c:v>
                </c:pt>
                <c:pt idx="2">
                  <c:v>0</c:v>
                </c:pt>
                <c:pt idx="3">
                  <c:v>0</c:v>
                </c:pt>
                <c:pt idx="4">
                  <c:v>0</c:v>
                </c:pt>
                <c:pt idx="5">
                  <c:v>0</c:v>
                </c:pt>
                <c:pt idx="6">
                  <c:v>0</c:v>
                </c:pt>
                <c:pt idx="7">
                  <c:v>1</c:v>
                </c:pt>
                <c:pt idx="8">
                  <c:v>8</c:v>
                </c:pt>
                <c:pt idx="9">
                  <c:v>24</c:v>
                </c:pt>
                <c:pt idx="10">
                  <c:v>32</c:v>
                </c:pt>
                <c:pt idx="11">
                  <c:v>31</c:v>
                </c:pt>
              </c:numCache>
            </c:numRef>
          </c:val>
        </c:ser>
        <c:axId val="79035392"/>
        <c:axId val="78844672"/>
      </c:barChart>
      <c:catAx>
        <c:axId val="79035392"/>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844672"/>
        <c:crosses val="autoZero"/>
        <c:auto val="1"/>
        <c:lblAlgn val="ctr"/>
        <c:lblOffset val="100"/>
      </c:catAx>
      <c:valAx>
        <c:axId val="78844672"/>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035392"/>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Southern White-faced Owl</a:t>
            </a:r>
          </a:p>
        </c:rich>
      </c:tx>
      <c:layout>
        <c:manualLayout>
          <c:xMode val="edge"/>
          <c:yMode val="edge"/>
          <c:x val="0.17791130185980625"/>
          <c:y val="0"/>
        </c:manualLayout>
      </c:layout>
    </c:title>
    <c:plotArea>
      <c:layout>
        <c:manualLayout>
          <c:layoutTarget val="inner"/>
          <c:xMode val="edge"/>
          <c:yMode val="edge"/>
          <c:x val="0.14544106879344404"/>
          <c:y val="0.17796331671558804"/>
          <c:w val="0.82022416725806269"/>
          <c:h val="0.59013061237167863"/>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months'!$B$748:$M$748</c:f>
              <c:numCache>
                <c:formatCode>General</c:formatCode>
                <c:ptCount val="12"/>
                <c:pt idx="0">
                  <c:v>3</c:v>
                </c:pt>
                <c:pt idx="1">
                  <c:v>2</c:v>
                </c:pt>
                <c:pt idx="2">
                  <c:v>0</c:v>
                </c:pt>
                <c:pt idx="3">
                  <c:v>0</c:v>
                </c:pt>
                <c:pt idx="4">
                  <c:v>0</c:v>
                </c:pt>
                <c:pt idx="5">
                  <c:v>0</c:v>
                </c:pt>
                <c:pt idx="6">
                  <c:v>1</c:v>
                </c:pt>
                <c:pt idx="7">
                  <c:v>5</c:v>
                </c:pt>
                <c:pt idx="8">
                  <c:v>8</c:v>
                </c:pt>
                <c:pt idx="9">
                  <c:v>12</c:v>
                </c:pt>
                <c:pt idx="10">
                  <c:v>7</c:v>
                </c:pt>
                <c:pt idx="11">
                  <c:v>3</c:v>
                </c:pt>
              </c:numCache>
            </c:numRef>
          </c:val>
        </c:ser>
        <c:axId val="86731008"/>
        <c:axId val="86736896"/>
      </c:barChart>
      <c:catAx>
        <c:axId val="86731008"/>
        <c:scaling>
          <c:orientation val="minMax"/>
        </c:scaling>
        <c:axPos val="b"/>
        <c:majorTickMark val="none"/>
        <c:tickLblPos val="nextTo"/>
        <c:txPr>
          <a:bodyPr/>
          <a:lstStyle/>
          <a:p>
            <a:pPr>
              <a:defRPr lang="en-US"/>
            </a:pPr>
            <a:endParaRPr lang="en-US"/>
          </a:p>
        </c:txPr>
        <c:crossAx val="86736896"/>
        <c:crosses val="autoZero"/>
        <c:auto val="1"/>
        <c:lblAlgn val="ctr"/>
        <c:lblOffset val="100"/>
      </c:catAx>
      <c:valAx>
        <c:axId val="86736896"/>
        <c:scaling>
          <c:orientation val="minMax"/>
        </c:scaling>
        <c:axPos val="l"/>
        <c:majorGridlines/>
        <c:numFmt formatCode="General" sourceLinked="1"/>
        <c:majorTickMark val="none"/>
        <c:tickLblPos val="nextTo"/>
        <c:txPr>
          <a:bodyPr/>
          <a:lstStyle/>
          <a:p>
            <a:pPr>
              <a:defRPr lang="en-US"/>
            </a:pPr>
            <a:endParaRPr lang="en-US"/>
          </a:p>
        </c:txPr>
        <c:crossAx val="86731008"/>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Spotted Eagle-Owl</a:t>
            </a:r>
          </a:p>
        </c:rich>
      </c:tx>
      <c:layout>
        <c:manualLayout>
          <c:xMode val="edge"/>
          <c:yMode val="edge"/>
          <c:x val="0.28193637621023532"/>
          <c:y val="0"/>
        </c:manualLayout>
      </c:layout>
    </c:title>
    <c:plotArea>
      <c:layout>
        <c:manualLayout>
          <c:layoutTarget val="inner"/>
          <c:xMode val="edge"/>
          <c:yMode val="edge"/>
          <c:x val="0.15167815641302099"/>
          <c:y val="0.15232788209166553"/>
          <c:w val="0.80959431938227644"/>
          <c:h val="0.6308605507151846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months'!$B$754:$M$754</c:f>
              <c:numCache>
                <c:formatCode>General</c:formatCode>
                <c:ptCount val="12"/>
                <c:pt idx="0">
                  <c:v>1</c:v>
                </c:pt>
                <c:pt idx="1">
                  <c:v>0</c:v>
                </c:pt>
                <c:pt idx="2">
                  <c:v>0</c:v>
                </c:pt>
                <c:pt idx="3">
                  <c:v>2</c:v>
                </c:pt>
                <c:pt idx="4">
                  <c:v>1</c:v>
                </c:pt>
                <c:pt idx="5">
                  <c:v>2</c:v>
                </c:pt>
                <c:pt idx="6">
                  <c:v>2</c:v>
                </c:pt>
                <c:pt idx="7">
                  <c:v>6</c:v>
                </c:pt>
                <c:pt idx="8">
                  <c:v>27</c:v>
                </c:pt>
                <c:pt idx="9">
                  <c:v>22</c:v>
                </c:pt>
                <c:pt idx="10">
                  <c:v>7</c:v>
                </c:pt>
                <c:pt idx="11">
                  <c:v>2</c:v>
                </c:pt>
              </c:numCache>
            </c:numRef>
          </c:val>
        </c:ser>
        <c:axId val="86752256"/>
        <c:axId val="86770432"/>
      </c:barChart>
      <c:catAx>
        <c:axId val="86752256"/>
        <c:scaling>
          <c:orientation val="minMax"/>
        </c:scaling>
        <c:axPos val="b"/>
        <c:majorTickMark val="none"/>
        <c:tickLblPos val="nextTo"/>
        <c:txPr>
          <a:bodyPr/>
          <a:lstStyle/>
          <a:p>
            <a:pPr>
              <a:defRPr lang="en-US"/>
            </a:pPr>
            <a:endParaRPr lang="en-US"/>
          </a:p>
        </c:txPr>
        <c:crossAx val="86770432"/>
        <c:crosses val="autoZero"/>
        <c:auto val="1"/>
        <c:lblAlgn val="ctr"/>
        <c:lblOffset val="100"/>
      </c:catAx>
      <c:valAx>
        <c:axId val="86770432"/>
        <c:scaling>
          <c:orientation val="minMax"/>
        </c:scaling>
        <c:axPos val="l"/>
        <c:majorGridlines/>
        <c:numFmt formatCode="General" sourceLinked="1"/>
        <c:majorTickMark val="none"/>
        <c:tickLblPos val="nextTo"/>
        <c:txPr>
          <a:bodyPr/>
          <a:lstStyle/>
          <a:p>
            <a:pPr>
              <a:defRPr lang="en-US"/>
            </a:pPr>
            <a:endParaRPr lang="en-US"/>
          </a:p>
        </c:txPr>
        <c:crossAx val="86752256"/>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Verreaux's Eagle-Owl</a:t>
            </a:r>
          </a:p>
        </c:rich>
      </c:tx>
      <c:layout>
        <c:manualLayout>
          <c:xMode val="edge"/>
          <c:yMode val="edge"/>
          <c:x val="0.23462621051678884"/>
          <c:y val="0"/>
        </c:manualLayout>
      </c:layout>
    </c:title>
    <c:plotArea>
      <c:layout>
        <c:manualLayout>
          <c:layoutTarget val="inner"/>
          <c:xMode val="edge"/>
          <c:yMode val="edge"/>
          <c:x val="0.14566567110145714"/>
          <c:y val="0.16021742844274744"/>
          <c:w val="0.82559869671463482"/>
          <c:h val="0.62297100436412889"/>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months'!$B$757:$M$757</c:f>
              <c:numCache>
                <c:formatCode>General</c:formatCode>
                <c:ptCount val="12"/>
                <c:pt idx="0">
                  <c:v>0</c:v>
                </c:pt>
                <c:pt idx="1">
                  <c:v>0</c:v>
                </c:pt>
                <c:pt idx="2">
                  <c:v>1</c:v>
                </c:pt>
                <c:pt idx="3">
                  <c:v>0</c:v>
                </c:pt>
                <c:pt idx="4">
                  <c:v>2</c:v>
                </c:pt>
                <c:pt idx="5">
                  <c:v>3</c:v>
                </c:pt>
                <c:pt idx="6">
                  <c:v>4</c:v>
                </c:pt>
                <c:pt idx="7">
                  <c:v>3</c:v>
                </c:pt>
                <c:pt idx="8">
                  <c:v>1</c:v>
                </c:pt>
                <c:pt idx="9">
                  <c:v>0</c:v>
                </c:pt>
                <c:pt idx="10">
                  <c:v>0</c:v>
                </c:pt>
                <c:pt idx="11">
                  <c:v>0</c:v>
                </c:pt>
              </c:numCache>
            </c:numRef>
          </c:val>
        </c:ser>
        <c:axId val="86790144"/>
        <c:axId val="86791680"/>
      </c:barChart>
      <c:catAx>
        <c:axId val="86790144"/>
        <c:scaling>
          <c:orientation val="minMax"/>
        </c:scaling>
        <c:axPos val="b"/>
        <c:majorTickMark val="none"/>
        <c:tickLblPos val="nextTo"/>
        <c:txPr>
          <a:bodyPr/>
          <a:lstStyle/>
          <a:p>
            <a:pPr>
              <a:defRPr lang="en-US"/>
            </a:pPr>
            <a:endParaRPr lang="en-US"/>
          </a:p>
        </c:txPr>
        <c:crossAx val="86791680"/>
        <c:crosses val="autoZero"/>
        <c:auto val="1"/>
        <c:lblAlgn val="ctr"/>
        <c:lblOffset val="100"/>
      </c:catAx>
      <c:valAx>
        <c:axId val="86791680"/>
        <c:scaling>
          <c:orientation val="minMax"/>
        </c:scaling>
        <c:axPos val="l"/>
        <c:majorGridlines/>
        <c:numFmt formatCode="General" sourceLinked="1"/>
        <c:majorTickMark val="none"/>
        <c:tickLblPos val="nextTo"/>
        <c:txPr>
          <a:bodyPr/>
          <a:lstStyle/>
          <a:p>
            <a:pPr>
              <a:defRPr lang="en-US"/>
            </a:pPr>
            <a:endParaRPr lang="en-US"/>
          </a:p>
        </c:txPr>
        <c:crossAx val="86790144"/>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Pearl-spotted Owlet</a:t>
            </a:r>
          </a:p>
        </c:rich>
      </c:tx>
      <c:layout>
        <c:manualLayout>
          <c:xMode val="edge"/>
          <c:yMode val="edge"/>
          <c:x val="0.24864091559370541"/>
          <c:y val="0"/>
        </c:manualLayout>
      </c:layout>
    </c:title>
    <c:plotArea>
      <c:layout>
        <c:manualLayout>
          <c:layoutTarget val="inner"/>
          <c:xMode val="edge"/>
          <c:yMode val="edge"/>
          <c:x val="0.14544106879344404"/>
          <c:y val="0.24490956812217199"/>
          <c:w val="0.83166908857422861"/>
          <c:h val="0.5330228266921186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months'!$B$763:$M$763</c:f>
              <c:numCache>
                <c:formatCode>General</c:formatCode>
                <c:ptCount val="12"/>
                <c:pt idx="0">
                  <c:v>0</c:v>
                </c:pt>
                <c:pt idx="1">
                  <c:v>0</c:v>
                </c:pt>
                <c:pt idx="2">
                  <c:v>0</c:v>
                </c:pt>
                <c:pt idx="3">
                  <c:v>0</c:v>
                </c:pt>
                <c:pt idx="4">
                  <c:v>0</c:v>
                </c:pt>
                <c:pt idx="5">
                  <c:v>0</c:v>
                </c:pt>
                <c:pt idx="6">
                  <c:v>0</c:v>
                </c:pt>
                <c:pt idx="7">
                  <c:v>0</c:v>
                </c:pt>
                <c:pt idx="8">
                  <c:v>8</c:v>
                </c:pt>
                <c:pt idx="9">
                  <c:v>25</c:v>
                </c:pt>
                <c:pt idx="10">
                  <c:v>10</c:v>
                </c:pt>
                <c:pt idx="11">
                  <c:v>0</c:v>
                </c:pt>
              </c:numCache>
            </c:numRef>
          </c:val>
        </c:ser>
        <c:axId val="86831872"/>
        <c:axId val="86833408"/>
      </c:barChart>
      <c:catAx>
        <c:axId val="86831872"/>
        <c:scaling>
          <c:orientation val="minMax"/>
        </c:scaling>
        <c:axPos val="b"/>
        <c:majorTickMark val="none"/>
        <c:tickLblPos val="nextTo"/>
        <c:txPr>
          <a:bodyPr/>
          <a:lstStyle/>
          <a:p>
            <a:pPr>
              <a:defRPr lang="en-US"/>
            </a:pPr>
            <a:endParaRPr lang="en-US"/>
          </a:p>
        </c:txPr>
        <c:crossAx val="86833408"/>
        <c:crosses val="autoZero"/>
        <c:auto val="1"/>
        <c:lblAlgn val="ctr"/>
        <c:lblOffset val="100"/>
      </c:catAx>
      <c:valAx>
        <c:axId val="86833408"/>
        <c:scaling>
          <c:orientation val="minMax"/>
        </c:scaling>
        <c:axPos val="l"/>
        <c:majorGridlines/>
        <c:numFmt formatCode="General" sourceLinked="1"/>
        <c:majorTickMark val="none"/>
        <c:tickLblPos val="nextTo"/>
        <c:txPr>
          <a:bodyPr/>
          <a:lstStyle/>
          <a:p>
            <a:pPr>
              <a:defRPr lang="en-US"/>
            </a:pPr>
            <a:endParaRPr lang="en-US"/>
          </a:p>
        </c:txPr>
        <c:crossAx val="86831872"/>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Nightjars</a:t>
            </a:r>
          </a:p>
        </c:rich>
      </c:tx>
      <c:layout>
        <c:manualLayout>
          <c:xMode val="edge"/>
          <c:yMode val="edge"/>
          <c:x val="0.3756551584898043"/>
          <c:y val="0"/>
        </c:manualLayout>
      </c:layout>
    </c:title>
    <c:plotArea>
      <c:layout>
        <c:manualLayout>
          <c:layoutTarget val="inner"/>
          <c:xMode val="edge"/>
          <c:yMode val="edge"/>
          <c:x val="0.11556155125135335"/>
          <c:y val="0.14957203266258384"/>
          <c:w val="0.8405546069806048"/>
          <c:h val="0.67245962898705469"/>
        </c:manualLayout>
      </c:layout>
      <c:barChart>
        <c:barDir val="col"/>
        <c:grouping val="clustered"/>
        <c:ser>
          <c:idx val="0"/>
          <c:order val="0"/>
          <c:tx>
            <c:v>Square-tailed</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months'!$B$779:$M$779</c:f>
              <c:numCache>
                <c:formatCode>General</c:formatCode>
                <c:ptCount val="12"/>
                <c:pt idx="0">
                  <c:v>0</c:v>
                </c:pt>
                <c:pt idx="1">
                  <c:v>0</c:v>
                </c:pt>
                <c:pt idx="2">
                  <c:v>0</c:v>
                </c:pt>
                <c:pt idx="3">
                  <c:v>0</c:v>
                </c:pt>
                <c:pt idx="4">
                  <c:v>0</c:v>
                </c:pt>
                <c:pt idx="5">
                  <c:v>0</c:v>
                </c:pt>
                <c:pt idx="6">
                  <c:v>0</c:v>
                </c:pt>
                <c:pt idx="7">
                  <c:v>0</c:v>
                </c:pt>
                <c:pt idx="8">
                  <c:v>0</c:v>
                </c:pt>
                <c:pt idx="9">
                  <c:v>0</c:v>
                </c:pt>
                <c:pt idx="10">
                  <c:v>1</c:v>
                </c:pt>
                <c:pt idx="11">
                  <c:v>0</c:v>
                </c:pt>
              </c:numCache>
            </c:numRef>
          </c:val>
        </c:ser>
        <c:ser>
          <c:idx val="1"/>
          <c:order val="1"/>
          <c:tx>
            <c:v>Fiery-necked</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months'!$B$782:$M$782</c:f>
              <c:numCache>
                <c:formatCode>General</c:formatCode>
                <c:ptCount val="12"/>
                <c:pt idx="0">
                  <c:v>0</c:v>
                </c:pt>
                <c:pt idx="1">
                  <c:v>0</c:v>
                </c:pt>
                <c:pt idx="2">
                  <c:v>0</c:v>
                </c:pt>
                <c:pt idx="3">
                  <c:v>0</c:v>
                </c:pt>
                <c:pt idx="4">
                  <c:v>0</c:v>
                </c:pt>
                <c:pt idx="5">
                  <c:v>0</c:v>
                </c:pt>
                <c:pt idx="6">
                  <c:v>0</c:v>
                </c:pt>
                <c:pt idx="7">
                  <c:v>0</c:v>
                </c:pt>
                <c:pt idx="8">
                  <c:v>0</c:v>
                </c:pt>
                <c:pt idx="9">
                  <c:v>1</c:v>
                </c:pt>
                <c:pt idx="10">
                  <c:v>4</c:v>
                </c:pt>
                <c:pt idx="11">
                  <c:v>3</c:v>
                </c:pt>
              </c:numCache>
            </c:numRef>
          </c:val>
        </c:ser>
        <c:ser>
          <c:idx val="2"/>
          <c:order val="2"/>
          <c:tx>
            <c:v>Freckled</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months'!$B$785:$M$785</c:f>
              <c:numCache>
                <c:formatCode>General</c:formatCode>
                <c:ptCount val="12"/>
                <c:pt idx="0">
                  <c:v>0</c:v>
                </c:pt>
                <c:pt idx="1">
                  <c:v>1</c:v>
                </c:pt>
                <c:pt idx="2">
                  <c:v>0</c:v>
                </c:pt>
                <c:pt idx="3">
                  <c:v>0</c:v>
                </c:pt>
                <c:pt idx="4">
                  <c:v>0</c:v>
                </c:pt>
                <c:pt idx="5">
                  <c:v>0</c:v>
                </c:pt>
                <c:pt idx="6">
                  <c:v>0</c:v>
                </c:pt>
                <c:pt idx="7">
                  <c:v>0</c:v>
                </c:pt>
                <c:pt idx="8">
                  <c:v>1</c:v>
                </c:pt>
                <c:pt idx="9">
                  <c:v>0</c:v>
                </c:pt>
                <c:pt idx="10">
                  <c:v>1</c:v>
                </c:pt>
                <c:pt idx="11">
                  <c:v>2</c:v>
                </c:pt>
              </c:numCache>
            </c:numRef>
          </c:val>
        </c:ser>
        <c:ser>
          <c:idx val="3"/>
          <c:order val="3"/>
          <c:tx>
            <c:v>Rufous-cheeked</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months'!$B$788:$M$788</c:f>
              <c:numCache>
                <c:formatCode>General</c:formatCode>
                <c:ptCount val="12"/>
                <c:pt idx="0">
                  <c:v>1</c:v>
                </c:pt>
                <c:pt idx="1">
                  <c:v>0</c:v>
                </c:pt>
                <c:pt idx="2">
                  <c:v>0</c:v>
                </c:pt>
                <c:pt idx="3">
                  <c:v>0</c:v>
                </c:pt>
                <c:pt idx="4">
                  <c:v>0</c:v>
                </c:pt>
                <c:pt idx="5">
                  <c:v>0</c:v>
                </c:pt>
                <c:pt idx="6">
                  <c:v>0</c:v>
                </c:pt>
                <c:pt idx="7">
                  <c:v>0</c:v>
                </c:pt>
                <c:pt idx="8">
                  <c:v>0</c:v>
                </c:pt>
                <c:pt idx="9">
                  <c:v>4</c:v>
                </c:pt>
                <c:pt idx="10">
                  <c:v>14</c:v>
                </c:pt>
                <c:pt idx="11">
                  <c:v>9</c:v>
                </c:pt>
              </c:numCache>
            </c:numRef>
          </c:val>
        </c:ser>
        <c:axId val="86880256"/>
        <c:axId val="86881792"/>
      </c:barChart>
      <c:catAx>
        <c:axId val="86880256"/>
        <c:scaling>
          <c:orientation val="minMax"/>
        </c:scaling>
        <c:axPos val="b"/>
        <c:majorTickMark val="none"/>
        <c:tickLblPos val="nextTo"/>
        <c:txPr>
          <a:bodyPr/>
          <a:lstStyle/>
          <a:p>
            <a:pPr>
              <a:defRPr lang="en-US"/>
            </a:pPr>
            <a:endParaRPr lang="en-US"/>
          </a:p>
        </c:txPr>
        <c:crossAx val="86881792"/>
        <c:crosses val="autoZero"/>
        <c:auto val="1"/>
        <c:lblAlgn val="ctr"/>
        <c:lblOffset val="100"/>
      </c:catAx>
      <c:valAx>
        <c:axId val="86881792"/>
        <c:scaling>
          <c:orientation val="minMax"/>
        </c:scaling>
        <c:axPos val="l"/>
        <c:majorGridlines/>
        <c:numFmt formatCode="General" sourceLinked="1"/>
        <c:majorTickMark val="none"/>
        <c:tickLblPos val="nextTo"/>
        <c:txPr>
          <a:bodyPr/>
          <a:lstStyle/>
          <a:p>
            <a:pPr>
              <a:defRPr lang="en-US"/>
            </a:pPr>
            <a:endParaRPr lang="en-US"/>
          </a:p>
        </c:txPr>
        <c:crossAx val="86880256"/>
        <c:crosses val="autoZero"/>
        <c:crossBetween val="between"/>
      </c:valAx>
    </c:plotArea>
    <c:legend>
      <c:legendPos val="r"/>
      <c:layout>
        <c:manualLayout>
          <c:xMode val="edge"/>
          <c:yMode val="edge"/>
          <c:x val="0.12545851778153405"/>
          <c:y val="0.1554143867609851"/>
          <c:w val="0.37771227314535655"/>
          <c:h val="0.23006717380666444"/>
        </c:manualLayout>
      </c:layout>
      <c:spPr>
        <a:solidFill>
          <a:sysClr val="window" lastClr="FFFFFF"/>
        </a:solidFill>
      </c:spPr>
      <c:txPr>
        <a:bodyPr/>
        <a:lstStyle/>
        <a:p>
          <a:pPr>
            <a:defRPr lang="en-US" sz="800"/>
          </a:pPr>
          <a:endParaRPr lang="en-US"/>
        </a:p>
      </c:txPr>
    </c:legend>
    <c:plotVisOnly val="1"/>
  </c:chart>
  <c:printSettings>
    <c:headerFooter/>
    <c:pageMargins b="0.75000000000001321" l="0.70000000000000062" r="0.70000000000000062" t="0.75000000000001321"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African Palm Swift</a:t>
            </a:r>
          </a:p>
        </c:rich>
      </c:tx>
      <c:layout>
        <c:manualLayout>
          <c:xMode val="edge"/>
          <c:yMode val="edge"/>
          <c:x val="0.35772587748566453"/>
          <c:y val="0"/>
        </c:manualLayout>
      </c:layout>
    </c:title>
    <c:plotArea>
      <c:layout>
        <c:manualLayout>
          <c:layoutTarget val="inner"/>
          <c:xMode val="edge"/>
          <c:yMode val="edge"/>
          <c:x val="0.13754704390764724"/>
          <c:y val="0.14443833574058187"/>
          <c:w val="0.82855465100760706"/>
          <c:h val="0.63875009706626962"/>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months'!$B$798:$M$798</c:f>
              <c:numCache>
                <c:formatCode>General</c:formatCode>
                <c:ptCount val="12"/>
                <c:pt idx="0">
                  <c:v>5</c:v>
                </c:pt>
                <c:pt idx="1">
                  <c:v>2</c:v>
                </c:pt>
                <c:pt idx="2">
                  <c:v>0</c:v>
                </c:pt>
                <c:pt idx="3">
                  <c:v>0</c:v>
                </c:pt>
                <c:pt idx="4">
                  <c:v>0</c:v>
                </c:pt>
                <c:pt idx="5">
                  <c:v>0</c:v>
                </c:pt>
                <c:pt idx="6">
                  <c:v>0</c:v>
                </c:pt>
                <c:pt idx="7">
                  <c:v>0</c:v>
                </c:pt>
                <c:pt idx="8">
                  <c:v>3</c:v>
                </c:pt>
                <c:pt idx="9">
                  <c:v>1</c:v>
                </c:pt>
                <c:pt idx="10">
                  <c:v>4</c:v>
                </c:pt>
                <c:pt idx="11">
                  <c:v>6</c:v>
                </c:pt>
              </c:numCache>
            </c:numRef>
          </c:val>
        </c:ser>
        <c:axId val="86897792"/>
        <c:axId val="86899328"/>
      </c:barChart>
      <c:catAx>
        <c:axId val="86897792"/>
        <c:scaling>
          <c:orientation val="minMax"/>
        </c:scaling>
        <c:axPos val="b"/>
        <c:majorTickMark val="none"/>
        <c:tickLblPos val="nextTo"/>
        <c:txPr>
          <a:bodyPr/>
          <a:lstStyle/>
          <a:p>
            <a:pPr>
              <a:defRPr lang="en-US"/>
            </a:pPr>
            <a:endParaRPr lang="en-US"/>
          </a:p>
        </c:txPr>
        <c:crossAx val="86899328"/>
        <c:crosses val="autoZero"/>
        <c:auto val="1"/>
        <c:lblAlgn val="ctr"/>
        <c:lblOffset val="100"/>
      </c:catAx>
      <c:valAx>
        <c:axId val="86899328"/>
        <c:scaling>
          <c:orientation val="minMax"/>
        </c:scaling>
        <c:axPos val="l"/>
        <c:majorGridlines/>
        <c:numFmt formatCode="General" sourceLinked="1"/>
        <c:majorTickMark val="none"/>
        <c:tickLblPos val="nextTo"/>
        <c:txPr>
          <a:bodyPr/>
          <a:lstStyle/>
          <a:p>
            <a:pPr>
              <a:defRPr lang="en-US"/>
            </a:pPr>
            <a:endParaRPr lang="en-US"/>
          </a:p>
        </c:txPr>
        <c:crossAx val="86897792"/>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Bradfield's Swift</a:t>
            </a:r>
          </a:p>
        </c:rich>
      </c:tx>
      <c:layout>
        <c:manualLayout>
          <c:xMode val="edge"/>
          <c:yMode val="edge"/>
          <c:x val="0.29636857094992458"/>
          <c:y val="0"/>
        </c:manualLayout>
      </c:layout>
    </c:title>
    <c:plotArea>
      <c:layout>
        <c:manualLayout>
          <c:layoutTarget val="inner"/>
          <c:xMode val="edge"/>
          <c:yMode val="edge"/>
          <c:x val="0.14420327246328254"/>
          <c:y val="0.20130483689538844"/>
          <c:w val="0.81040665661473565"/>
          <c:h val="0.57111035033664259"/>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months'!$B$803:$M$803</c:f>
              <c:numCache>
                <c:formatCode>General</c:formatCode>
                <c:ptCount val="12"/>
                <c:pt idx="0">
                  <c:v>2</c:v>
                </c:pt>
                <c:pt idx="1">
                  <c:v>6</c:v>
                </c:pt>
                <c:pt idx="2">
                  <c:v>6</c:v>
                </c:pt>
                <c:pt idx="3">
                  <c:v>6</c:v>
                </c:pt>
                <c:pt idx="4">
                  <c:v>0</c:v>
                </c:pt>
                <c:pt idx="5">
                  <c:v>0</c:v>
                </c:pt>
                <c:pt idx="6">
                  <c:v>0</c:v>
                </c:pt>
                <c:pt idx="7">
                  <c:v>0</c:v>
                </c:pt>
                <c:pt idx="8">
                  <c:v>0</c:v>
                </c:pt>
                <c:pt idx="9">
                  <c:v>4</c:v>
                </c:pt>
                <c:pt idx="10">
                  <c:v>12</c:v>
                </c:pt>
                <c:pt idx="11">
                  <c:v>6</c:v>
                </c:pt>
              </c:numCache>
            </c:numRef>
          </c:val>
        </c:ser>
        <c:axId val="86931328"/>
        <c:axId val="86932864"/>
      </c:barChart>
      <c:catAx>
        <c:axId val="86931328"/>
        <c:scaling>
          <c:orientation val="minMax"/>
        </c:scaling>
        <c:axPos val="b"/>
        <c:majorTickMark val="none"/>
        <c:tickLblPos val="nextTo"/>
        <c:txPr>
          <a:bodyPr/>
          <a:lstStyle/>
          <a:p>
            <a:pPr>
              <a:defRPr lang="en-US"/>
            </a:pPr>
            <a:endParaRPr lang="en-US"/>
          </a:p>
        </c:txPr>
        <c:crossAx val="86932864"/>
        <c:crosses val="autoZero"/>
        <c:auto val="1"/>
        <c:lblAlgn val="ctr"/>
        <c:lblOffset val="100"/>
      </c:catAx>
      <c:valAx>
        <c:axId val="86932864"/>
        <c:scaling>
          <c:orientation val="minMax"/>
        </c:scaling>
        <c:axPos val="l"/>
        <c:majorGridlines/>
        <c:numFmt formatCode="General" sourceLinked="1"/>
        <c:majorTickMark val="none"/>
        <c:tickLblPos val="nextTo"/>
        <c:txPr>
          <a:bodyPr/>
          <a:lstStyle/>
          <a:p>
            <a:pPr>
              <a:defRPr lang="en-US"/>
            </a:pPr>
            <a:endParaRPr lang="en-US"/>
          </a:p>
        </c:txPr>
        <c:crossAx val="86931328"/>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"Little" Swifts</a:t>
            </a:r>
          </a:p>
        </c:rich>
      </c:tx>
      <c:layout>
        <c:manualLayout>
          <c:xMode val="edge"/>
          <c:yMode val="edge"/>
          <c:x val="0.32245087011183604"/>
          <c:y val="0"/>
        </c:manualLayout>
      </c:layout>
    </c:title>
    <c:plotArea>
      <c:layout>
        <c:manualLayout>
          <c:layoutTarget val="inner"/>
          <c:xMode val="edge"/>
          <c:yMode val="edge"/>
          <c:x val="0.14199342729218078"/>
          <c:y val="0.17704411948506912"/>
          <c:w val="0.82868700236001591"/>
          <c:h val="0.60485376827896509"/>
        </c:manualLayout>
      </c:layout>
      <c:barChart>
        <c:barDir val="col"/>
        <c:grouping val="clustered"/>
        <c:ser>
          <c:idx val="0"/>
          <c:order val="0"/>
          <c:tx>
            <c:v>White-rumped</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months'!$B$807:$M$807</c:f>
              <c:numCache>
                <c:formatCode>General</c:formatCode>
                <c:ptCount val="12"/>
                <c:pt idx="0">
                  <c:v>3</c:v>
                </c:pt>
                <c:pt idx="1">
                  <c:v>2</c:v>
                </c:pt>
                <c:pt idx="2">
                  <c:v>0</c:v>
                </c:pt>
                <c:pt idx="3">
                  <c:v>0</c:v>
                </c:pt>
                <c:pt idx="4">
                  <c:v>0</c:v>
                </c:pt>
                <c:pt idx="5">
                  <c:v>0</c:v>
                </c:pt>
                <c:pt idx="6">
                  <c:v>0</c:v>
                </c:pt>
                <c:pt idx="7">
                  <c:v>0</c:v>
                </c:pt>
                <c:pt idx="8">
                  <c:v>0</c:v>
                </c:pt>
                <c:pt idx="9">
                  <c:v>0</c:v>
                </c:pt>
                <c:pt idx="10">
                  <c:v>7</c:v>
                </c:pt>
                <c:pt idx="11">
                  <c:v>5</c:v>
                </c:pt>
              </c:numCache>
            </c:numRef>
          </c:val>
        </c:ser>
        <c:ser>
          <c:idx val="1"/>
          <c:order val="1"/>
          <c:tx>
            <c:v>Horus</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months'!$B$810:$M$810</c:f>
              <c:numCache>
                <c:formatCode>General</c:formatCode>
                <c:ptCount val="12"/>
                <c:pt idx="0">
                  <c:v>0</c:v>
                </c:pt>
                <c:pt idx="1">
                  <c:v>0</c:v>
                </c:pt>
                <c:pt idx="2">
                  <c:v>4</c:v>
                </c:pt>
                <c:pt idx="3">
                  <c:v>0</c:v>
                </c:pt>
                <c:pt idx="4">
                  <c:v>0</c:v>
                </c:pt>
                <c:pt idx="5">
                  <c:v>0</c:v>
                </c:pt>
                <c:pt idx="6">
                  <c:v>0</c:v>
                </c:pt>
                <c:pt idx="7">
                  <c:v>0</c:v>
                </c:pt>
                <c:pt idx="8">
                  <c:v>0</c:v>
                </c:pt>
                <c:pt idx="9">
                  <c:v>0</c:v>
                </c:pt>
                <c:pt idx="10">
                  <c:v>0</c:v>
                </c:pt>
                <c:pt idx="11">
                  <c:v>0</c:v>
                </c:pt>
              </c:numCache>
            </c:numRef>
          </c:val>
        </c:ser>
        <c:ser>
          <c:idx val="2"/>
          <c:order val="2"/>
          <c:tx>
            <c:v>Little</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months'!$B$814:$M$814</c:f>
              <c:numCache>
                <c:formatCode>General</c:formatCode>
                <c:ptCount val="12"/>
                <c:pt idx="0">
                  <c:v>7</c:v>
                </c:pt>
                <c:pt idx="1">
                  <c:v>5</c:v>
                </c:pt>
                <c:pt idx="2">
                  <c:v>0</c:v>
                </c:pt>
                <c:pt idx="3">
                  <c:v>1</c:v>
                </c:pt>
                <c:pt idx="4">
                  <c:v>1</c:v>
                </c:pt>
                <c:pt idx="5">
                  <c:v>1</c:v>
                </c:pt>
                <c:pt idx="6">
                  <c:v>0</c:v>
                </c:pt>
                <c:pt idx="7">
                  <c:v>0</c:v>
                </c:pt>
                <c:pt idx="8">
                  <c:v>0</c:v>
                </c:pt>
                <c:pt idx="9">
                  <c:v>0</c:v>
                </c:pt>
                <c:pt idx="10">
                  <c:v>17</c:v>
                </c:pt>
                <c:pt idx="11">
                  <c:v>4</c:v>
                </c:pt>
              </c:numCache>
            </c:numRef>
          </c:val>
        </c:ser>
        <c:axId val="89866624"/>
        <c:axId val="89868160"/>
      </c:barChart>
      <c:catAx>
        <c:axId val="89866624"/>
        <c:scaling>
          <c:orientation val="minMax"/>
        </c:scaling>
        <c:axPos val="b"/>
        <c:majorTickMark val="none"/>
        <c:tickLblPos val="nextTo"/>
        <c:txPr>
          <a:bodyPr/>
          <a:lstStyle/>
          <a:p>
            <a:pPr>
              <a:defRPr lang="en-US"/>
            </a:pPr>
            <a:endParaRPr lang="en-US"/>
          </a:p>
        </c:txPr>
        <c:crossAx val="89868160"/>
        <c:crosses val="autoZero"/>
        <c:auto val="1"/>
        <c:lblAlgn val="ctr"/>
        <c:lblOffset val="100"/>
      </c:catAx>
      <c:valAx>
        <c:axId val="89868160"/>
        <c:scaling>
          <c:orientation val="minMax"/>
        </c:scaling>
        <c:axPos val="l"/>
        <c:majorGridlines/>
        <c:numFmt formatCode="General" sourceLinked="1"/>
        <c:majorTickMark val="none"/>
        <c:tickLblPos val="nextTo"/>
        <c:txPr>
          <a:bodyPr/>
          <a:lstStyle/>
          <a:p>
            <a:pPr>
              <a:defRPr lang="en-US"/>
            </a:pPr>
            <a:endParaRPr lang="en-US"/>
          </a:p>
        </c:txPr>
        <c:crossAx val="89866624"/>
        <c:crosses val="autoZero"/>
        <c:crossBetween val="between"/>
      </c:valAx>
    </c:plotArea>
    <c:legend>
      <c:legendPos val="r"/>
      <c:layout>
        <c:manualLayout>
          <c:xMode val="edge"/>
          <c:yMode val="edge"/>
          <c:x val="0.35774796390795716"/>
          <c:y val="0.19128171478565167"/>
          <c:w val="0.38662971849548888"/>
          <c:h val="0.23018997625296839"/>
        </c:manualLayout>
      </c:layout>
      <c:spPr>
        <a:solidFill>
          <a:schemeClr val="bg1"/>
        </a:solidFill>
      </c:spPr>
      <c:txPr>
        <a:bodyPr/>
        <a:lstStyle/>
        <a:p>
          <a:pPr>
            <a:defRPr lang="en-US" sz="800"/>
          </a:pPr>
          <a:endParaRPr lang="en-US"/>
        </a:p>
      </c:txPr>
    </c:legend>
    <c:plotVisOnly val="1"/>
  </c:chart>
  <c:printSettings>
    <c:headerFooter/>
    <c:pageMargins b="0.75000000000001321" l="0.70000000000000062" r="0.70000000000000062" t="0.75000000000001321"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Olive Bee-eater</a:t>
            </a:r>
          </a:p>
        </c:rich>
      </c:tx>
      <c:layout>
        <c:manualLayout>
          <c:xMode val="edge"/>
          <c:yMode val="edge"/>
          <c:x val="0.29122939632546763"/>
          <c:y val="0"/>
        </c:manualLayout>
      </c:layout>
    </c:title>
    <c:plotArea>
      <c:layout>
        <c:manualLayout>
          <c:layoutTarget val="inner"/>
          <c:xMode val="edge"/>
          <c:yMode val="edge"/>
          <c:x val="0.15019749198017424"/>
          <c:y val="0.1906548797964672"/>
          <c:w val="0.82017287839020125"/>
          <c:h val="0.58455275912593729"/>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months'!$B$871:$M$871</c:f>
              <c:numCache>
                <c:formatCode>General</c:formatCode>
                <c:ptCount val="12"/>
                <c:pt idx="0">
                  <c:v>4</c:v>
                </c:pt>
                <c:pt idx="1">
                  <c:v>0</c:v>
                </c:pt>
                <c:pt idx="2">
                  <c:v>0</c:v>
                </c:pt>
                <c:pt idx="3">
                  <c:v>0</c:v>
                </c:pt>
                <c:pt idx="4">
                  <c:v>0</c:v>
                </c:pt>
                <c:pt idx="5">
                  <c:v>0</c:v>
                </c:pt>
                <c:pt idx="6">
                  <c:v>0</c:v>
                </c:pt>
                <c:pt idx="7">
                  <c:v>0</c:v>
                </c:pt>
                <c:pt idx="8">
                  <c:v>1</c:v>
                </c:pt>
                <c:pt idx="9">
                  <c:v>1</c:v>
                </c:pt>
                <c:pt idx="10">
                  <c:v>3</c:v>
                </c:pt>
                <c:pt idx="11">
                  <c:v>7</c:v>
                </c:pt>
              </c:numCache>
            </c:numRef>
          </c:val>
        </c:ser>
        <c:axId val="89896448"/>
        <c:axId val="89897984"/>
      </c:barChart>
      <c:catAx>
        <c:axId val="89896448"/>
        <c:scaling>
          <c:orientation val="minMax"/>
        </c:scaling>
        <c:axPos val="b"/>
        <c:majorTickMark val="none"/>
        <c:tickLblPos val="nextTo"/>
        <c:txPr>
          <a:bodyPr/>
          <a:lstStyle/>
          <a:p>
            <a:pPr>
              <a:defRPr lang="en-US"/>
            </a:pPr>
            <a:endParaRPr lang="en-US"/>
          </a:p>
        </c:txPr>
        <c:crossAx val="89897984"/>
        <c:crosses val="autoZero"/>
        <c:auto val="1"/>
        <c:lblAlgn val="ctr"/>
        <c:lblOffset val="100"/>
      </c:catAx>
      <c:valAx>
        <c:axId val="89897984"/>
        <c:scaling>
          <c:orientation val="minMax"/>
        </c:scaling>
        <c:axPos val="l"/>
        <c:majorGridlines/>
        <c:numFmt formatCode="General" sourceLinked="1"/>
        <c:majorTickMark val="none"/>
        <c:tickLblPos val="nextTo"/>
        <c:txPr>
          <a:bodyPr/>
          <a:lstStyle/>
          <a:p>
            <a:pPr>
              <a:defRPr lang="en-US"/>
            </a:pPr>
            <a:endParaRPr lang="en-US"/>
          </a:p>
        </c:txPr>
        <c:crossAx val="89896448"/>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Bee-eaters</a:t>
            </a:r>
          </a:p>
        </c:rich>
      </c:tx>
      <c:layout>
        <c:manualLayout>
          <c:xMode val="edge"/>
          <c:yMode val="edge"/>
          <c:x val="0.41254678576222076"/>
          <c:y val="0"/>
        </c:manualLayout>
      </c:layout>
    </c:title>
    <c:plotArea>
      <c:layout>
        <c:manualLayout>
          <c:layoutTarget val="inner"/>
          <c:xMode val="edge"/>
          <c:yMode val="edge"/>
          <c:x val="9.9963920439148646E-2"/>
          <c:y val="0.14580103957593987"/>
          <c:w val="0.9000360795608513"/>
          <c:h val="0.67458545622975863"/>
        </c:manualLayout>
      </c:layout>
      <c:barChart>
        <c:barDir val="col"/>
        <c:grouping val="clustered"/>
        <c:ser>
          <c:idx val="0"/>
          <c:order val="0"/>
          <c:tx>
            <c:v>Little</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months'!$B$861:$M$861</c:f>
              <c:numCache>
                <c:formatCode>General</c:formatCode>
                <c:ptCount val="12"/>
                <c:pt idx="0">
                  <c:v>1</c:v>
                </c:pt>
                <c:pt idx="1">
                  <c:v>1</c:v>
                </c:pt>
                <c:pt idx="2">
                  <c:v>0</c:v>
                </c:pt>
                <c:pt idx="3">
                  <c:v>0</c:v>
                </c:pt>
                <c:pt idx="4">
                  <c:v>0</c:v>
                </c:pt>
                <c:pt idx="5">
                  <c:v>0</c:v>
                </c:pt>
                <c:pt idx="6">
                  <c:v>0</c:v>
                </c:pt>
                <c:pt idx="7">
                  <c:v>0</c:v>
                </c:pt>
                <c:pt idx="8">
                  <c:v>1</c:v>
                </c:pt>
                <c:pt idx="9">
                  <c:v>3</c:v>
                </c:pt>
                <c:pt idx="10">
                  <c:v>0</c:v>
                </c:pt>
                <c:pt idx="11">
                  <c:v>3</c:v>
                </c:pt>
              </c:numCache>
            </c:numRef>
          </c:val>
        </c:ser>
        <c:ser>
          <c:idx val="1"/>
          <c:order val="1"/>
          <c:tx>
            <c:v>Swallow-tailed</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months'!$B$864:$M$864</c:f>
              <c:numCache>
                <c:formatCode>General</c:formatCode>
                <c:ptCount val="12"/>
                <c:pt idx="0">
                  <c:v>5</c:v>
                </c:pt>
                <c:pt idx="1">
                  <c:v>2</c:v>
                </c:pt>
                <c:pt idx="2">
                  <c:v>2</c:v>
                </c:pt>
                <c:pt idx="3">
                  <c:v>0</c:v>
                </c:pt>
                <c:pt idx="4">
                  <c:v>0</c:v>
                </c:pt>
                <c:pt idx="5">
                  <c:v>0</c:v>
                </c:pt>
                <c:pt idx="6">
                  <c:v>0</c:v>
                </c:pt>
                <c:pt idx="7">
                  <c:v>0</c:v>
                </c:pt>
                <c:pt idx="8">
                  <c:v>2</c:v>
                </c:pt>
                <c:pt idx="9">
                  <c:v>6</c:v>
                </c:pt>
                <c:pt idx="10">
                  <c:v>8</c:v>
                </c:pt>
                <c:pt idx="11">
                  <c:v>4</c:v>
                </c:pt>
              </c:numCache>
            </c:numRef>
          </c:val>
        </c:ser>
        <c:ser>
          <c:idx val="2"/>
          <c:order val="2"/>
          <c:tx>
            <c:v>White-fronted</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months'!$B$867:$M$867</c:f>
              <c:numCache>
                <c:formatCode>General</c:formatCode>
                <c:ptCount val="12"/>
                <c:pt idx="0">
                  <c:v>0</c:v>
                </c:pt>
                <c:pt idx="1">
                  <c:v>1</c:v>
                </c:pt>
                <c:pt idx="2">
                  <c:v>0</c:v>
                </c:pt>
                <c:pt idx="3">
                  <c:v>0</c:v>
                </c:pt>
                <c:pt idx="4">
                  <c:v>0</c:v>
                </c:pt>
                <c:pt idx="5">
                  <c:v>0</c:v>
                </c:pt>
                <c:pt idx="6">
                  <c:v>0</c:v>
                </c:pt>
                <c:pt idx="7">
                  <c:v>0</c:v>
                </c:pt>
                <c:pt idx="8">
                  <c:v>5</c:v>
                </c:pt>
                <c:pt idx="9">
                  <c:v>1</c:v>
                </c:pt>
                <c:pt idx="10">
                  <c:v>0</c:v>
                </c:pt>
                <c:pt idx="11">
                  <c:v>0</c:v>
                </c:pt>
              </c:numCache>
            </c:numRef>
          </c:val>
        </c:ser>
        <c:ser>
          <c:idx val="3"/>
          <c:order val="3"/>
          <c:tx>
            <c:v>Olive</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months'!$B$871:$M$871</c:f>
              <c:numCache>
                <c:formatCode>General</c:formatCode>
                <c:ptCount val="12"/>
                <c:pt idx="0">
                  <c:v>4</c:v>
                </c:pt>
                <c:pt idx="1">
                  <c:v>0</c:v>
                </c:pt>
                <c:pt idx="2">
                  <c:v>0</c:v>
                </c:pt>
                <c:pt idx="3">
                  <c:v>0</c:v>
                </c:pt>
                <c:pt idx="4">
                  <c:v>0</c:v>
                </c:pt>
                <c:pt idx="5">
                  <c:v>0</c:v>
                </c:pt>
                <c:pt idx="6">
                  <c:v>0</c:v>
                </c:pt>
                <c:pt idx="7">
                  <c:v>0</c:v>
                </c:pt>
                <c:pt idx="8">
                  <c:v>1</c:v>
                </c:pt>
                <c:pt idx="9">
                  <c:v>1</c:v>
                </c:pt>
                <c:pt idx="10">
                  <c:v>3</c:v>
                </c:pt>
                <c:pt idx="11">
                  <c:v>7</c:v>
                </c:pt>
              </c:numCache>
            </c:numRef>
          </c:val>
        </c:ser>
        <c:ser>
          <c:idx val="4"/>
          <c:order val="4"/>
          <c:tx>
            <c:v>European</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months'!$B$874:$M$874</c:f>
              <c:numCache>
                <c:formatCode>General</c:formatCode>
                <c:ptCount val="12"/>
                <c:pt idx="0">
                  <c:v>0</c:v>
                </c:pt>
                <c:pt idx="1">
                  <c:v>0</c:v>
                </c:pt>
                <c:pt idx="2">
                  <c:v>0</c:v>
                </c:pt>
                <c:pt idx="3">
                  <c:v>0</c:v>
                </c:pt>
                <c:pt idx="4">
                  <c:v>0</c:v>
                </c:pt>
                <c:pt idx="5">
                  <c:v>0</c:v>
                </c:pt>
                <c:pt idx="6">
                  <c:v>0</c:v>
                </c:pt>
                <c:pt idx="7">
                  <c:v>0</c:v>
                </c:pt>
                <c:pt idx="8">
                  <c:v>1</c:v>
                </c:pt>
                <c:pt idx="9">
                  <c:v>1</c:v>
                </c:pt>
                <c:pt idx="10">
                  <c:v>0</c:v>
                </c:pt>
                <c:pt idx="11">
                  <c:v>0</c:v>
                </c:pt>
              </c:numCache>
            </c:numRef>
          </c:val>
        </c:ser>
        <c:ser>
          <c:idx val="5"/>
          <c:order val="5"/>
          <c:tx>
            <c:v>Southern Carmine</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months'!$B$877:$M$877</c:f>
              <c:numCache>
                <c:formatCode>General</c:formatCode>
                <c:ptCount val="12"/>
                <c:pt idx="0">
                  <c:v>0</c:v>
                </c:pt>
                <c:pt idx="1">
                  <c:v>0</c:v>
                </c:pt>
                <c:pt idx="2">
                  <c:v>0</c:v>
                </c:pt>
                <c:pt idx="3">
                  <c:v>0</c:v>
                </c:pt>
                <c:pt idx="4">
                  <c:v>0</c:v>
                </c:pt>
                <c:pt idx="5">
                  <c:v>0</c:v>
                </c:pt>
                <c:pt idx="6">
                  <c:v>0</c:v>
                </c:pt>
                <c:pt idx="7">
                  <c:v>1</c:v>
                </c:pt>
                <c:pt idx="8">
                  <c:v>1</c:v>
                </c:pt>
                <c:pt idx="9">
                  <c:v>4</c:v>
                </c:pt>
                <c:pt idx="10">
                  <c:v>1</c:v>
                </c:pt>
                <c:pt idx="11">
                  <c:v>0</c:v>
                </c:pt>
              </c:numCache>
            </c:numRef>
          </c:val>
        </c:ser>
        <c:axId val="89950464"/>
        <c:axId val="89956352"/>
      </c:barChart>
      <c:catAx>
        <c:axId val="89950464"/>
        <c:scaling>
          <c:orientation val="minMax"/>
        </c:scaling>
        <c:axPos val="b"/>
        <c:majorTickMark val="none"/>
        <c:tickLblPos val="nextTo"/>
        <c:txPr>
          <a:bodyPr/>
          <a:lstStyle/>
          <a:p>
            <a:pPr>
              <a:defRPr lang="en-US" sz="800"/>
            </a:pPr>
            <a:endParaRPr lang="en-US"/>
          </a:p>
        </c:txPr>
        <c:crossAx val="89956352"/>
        <c:crosses val="autoZero"/>
        <c:auto val="1"/>
        <c:lblAlgn val="ctr"/>
        <c:lblOffset val="100"/>
      </c:catAx>
      <c:valAx>
        <c:axId val="89956352"/>
        <c:scaling>
          <c:orientation val="minMax"/>
        </c:scaling>
        <c:axPos val="l"/>
        <c:majorGridlines/>
        <c:numFmt formatCode="General" sourceLinked="1"/>
        <c:majorTickMark val="none"/>
        <c:tickLblPos val="nextTo"/>
        <c:txPr>
          <a:bodyPr/>
          <a:lstStyle/>
          <a:p>
            <a:pPr>
              <a:defRPr lang="en-US"/>
            </a:pPr>
            <a:endParaRPr lang="en-US"/>
          </a:p>
        </c:txPr>
        <c:crossAx val="89950464"/>
        <c:crosses val="autoZero"/>
        <c:crossBetween val="between"/>
      </c:valAx>
    </c:plotArea>
    <c:legend>
      <c:legendPos val="r"/>
      <c:layout>
        <c:manualLayout>
          <c:xMode val="edge"/>
          <c:yMode val="edge"/>
          <c:x val="0.11702158948416513"/>
          <c:y val="0.15751994236015149"/>
          <c:w val="0.33768468277174646"/>
          <c:h val="0.37911069939788916"/>
        </c:manualLayout>
      </c:layout>
      <c:spPr>
        <a:solidFill>
          <a:sysClr val="window" lastClr="FFFFFF"/>
        </a:solidFill>
      </c:spPr>
      <c:txPr>
        <a:bodyPr/>
        <a:lstStyle/>
        <a:p>
          <a:pPr>
            <a:defRPr lang="en-US" sz="800"/>
          </a:pPr>
          <a:endParaRPr lang="en-US"/>
        </a:p>
      </c:txPr>
    </c:legend>
    <c:plotVisOnly val="1"/>
  </c:chart>
  <c:printSettings>
    <c:headerFooter/>
    <c:pageMargins b="0.75000000000001321" l="0.70000000000000062" r="0.70000000000000062" t="0.7500000000000132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Cape Crow</a:t>
            </a:r>
          </a:p>
        </c:rich>
      </c:tx>
      <c:layout>
        <c:manualLayout>
          <c:xMode val="edge"/>
          <c:yMode val="edge"/>
          <c:x val="0.34815302978432"/>
          <c:y val="2.150560725363871E-2"/>
        </c:manualLayout>
      </c:layout>
      <c:spPr>
        <a:noFill/>
        <a:ln w="25400">
          <a:noFill/>
        </a:ln>
      </c:spPr>
    </c:title>
    <c:plotArea>
      <c:layout>
        <c:manualLayout>
          <c:layoutTarget val="inner"/>
          <c:xMode val="edge"/>
          <c:yMode val="edge"/>
          <c:x val="0.15264760823815887"/>
          <c:y val="0.1742477351621447"/>
          <c:w val="0.84735239176182509"/>
          <c:h val="0.62875680862474526"/>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months'!$B$1506:$M$1506</c:f>
              <c:numCache>
                <c:formatCode>General</c:formatCode>
                <c:ptCount val="12"/>
                <c:pt idx="0">
                  <c:v>14</c:v>
                </c:pt>
                <c:pt idx="1">
                  <c:v>14</c:v>
                </c:pt>
                <c:pt idx="2">
                  <c:v>10</c:v>
                </c:pt>
                <c:pt idx="3">
                  <c:v>4</c:v>
                </c:pt>
                <c:pt idx="4">
                  <c:v>1</c:v>
                </c:pt>
                <c:pt idx="5">
                  <c:v>3</c:v>
                </c:pt>
                <c:pt idx="6">
                  <c:v>1</c:v>
                </c:pt>
                <c:pt idx="7">
                  <c:v>1</c:v>
                </c:pt>
                <c:pt idx="8">
                  <c:v>5</c:v>
                </c:pt>
                <c:pt idx="9">
                  <c:v>38</c:v>
                </c:pt>
                <c:pt idx="10">
                  <c:v>22</c:v>
                </c:pt>
                <c:pt idx="11">
                  <c:v>15</c:v>
                </c:pt>
              </c:numCache>
            </c:numRef>
          </c:val>
        </c:ser>
        <c:axId val="78851456"/>
        <c:axId val="78873728"/>
      </c:barChart>
      <c:catAx>
        <c:axId val="78851456"/>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873728"/>
        <c:crosses val="autoZero"/>
        <c:auto val="1"/>
        <c:lblAlgn val="ctr"/>
        <c:lblOffset val="100"/>
      </c:catAx>
      <c:valAx>
        <c:axId val="78873728"/>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851456"/>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Bee-eaters</a:t>
            </a:r>
          </a:p>
        </c:rich>
      </c:tx>
      <c:layout>
        <c:manualLayout>
          <c:xMode val="edge"/>
          <c:yMode val="edge"/>
          <c:x val="0.39656847305852755"/>
          <c:y val="0"/>
        </c:manualLayout>
      </c:layout>
    </c:title>
    <c:plotArea>
      <c:layout>
        <c:manualLayout>
          <c:layoutTarget val="inner"/>
          <c:xMode val="edge"/>
          <c:yMode val="edge"/>
          <c:x val="9.9669908908445765E-2"/>
          <c:y val="0.15887293500077196"/>
          <c:w val="0.89698286243631309"/>
          <c:h val="0.66151356080489943"/>
        </c:manualLayout>
      </c:layout>
      <c:barChart>
        <c:barDir val="col"/>
        <c:grouping val="stacked"/>
        <c:ser>
          <c:idx val="0"/>
          <c:order val="0"/>
          <c:tx>
            <c:v>Little</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months'!$B$861:$M$861</c:f>
              <c:numCache>
                <c:formatCode>General</c:formatCode>
                <c:ptCount val="12"/>
                <c:pt idx="0">
                  <c:v>1</c:v>
                </c:pt>
                <c:pt idx="1">
                  <c:v>1</c:v>
                </c:pt>
                <c:pt idx="2">
                  <c:v>0</c:v>
                </c:pt>
                <c:pt idx="3">
                  <c:v>0</c:v>
                </c:pt>
                <c:pt idx="4">
                  <c:v>0</c:v>
                </c:pt>
                <c:pt idx="5">
                  <c:v>0</c:v>
                </c:pt>
                <c:pt idx="6">
                  <c:v>0</c:v>
                </c:pt>
                <c:pt idx="7">
                  <c:v>0</c:v>
                </c:pt>
                <c:pt idx="8">
                  <c:v>1</c:v>
                </c:pt>
                <c:pt idx="9">
                  <c:v>3</c:v>
                </c:pt>
                <c:pt idx="10">
                  <c:v>0</c:v>
                </c:pt>
                <c:pt idx="11">
                  <c:v>3</c:v>
                </c:pt>
              </c:numCache>
            </c:numRef>
          </c:val>
        </c:ser>
        <c:ser>
          <c:idx val="1"/>
          <c:order val="1"/>
          <c:tx>
            <c:v>Swallow-tailed</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months'!$B$864:$M$864</c:f>
              <c:numCache>
                <c:formatCode>General</c:formatCode>
                <c:ptCount val="12"/>
                <c:pt idx="0">
                  <c:v>5</c:v>
                </c:pt>
                <c:pt idx="1">
                  <c:v>2</c:v>
                </c:pt>
                <c:pt idx="2">
                  <c:v>2</c:v>
                </c:pt>
                <c:pt idx="3">
                  <c:v>0</c:v>
                </c:pt>
                <c:pt idx="4">
                  <c:v>0</c:v>
                </c:pt>
                <c:pt idx="5">
                  <c:v>0</c:v>
                </c:pt>
                <c:pt idx="6">
                  <c:v>0</c:v>
                </c:pt>
                <c:pt idx="7">
                  <c:v>0</c:v>
                </c:pt>
                <c:pt idx="8">
                  <c:v>2</c:v>
                </c:pt>
                <c:pt idx="9">
                  <c:v>6</c:v>
                </c:pt>
                <c:pt idx="10">
                  <c:v>8</c:v>
                </c:pt>
                <c:pt idx="11">
                  <c:v>4</c:v>
                </c:pt>
              </c:numCache>
            </c:numRef>
          </c:val>
        </c:ser>
        <c:ser>
          <c:idx val="2"/>
          <c:order val="2"/>
          <c:tx>
            <c:v>White-fronted</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months'!$B$867:$M$867</c:f>
              <c:numCache>
                <c:formatCode>General</c:formatCode>
                <c:ptCount val="12"/>
                <c:pt idx="0">
                  <c:v>0</c:v>
                </c:pt>
                <c:pt idx="1">
                  <c:v>1</c:v>
                </c:pt>
                <c:pt idx="2">
                  <c:v>0</c:v>
                </c:pt>
                <c:pt idx="3">
                  <c:v>0</c:v>
                </c:pt>
                <c:pt idx="4">
                  <c:v>0</c:v>
                </c:pt>
                <c:pt idx="5">
                  <c:v>0</c:v>
                </c:pt>
                <c:pt idx="6">
                  <c:v>0</c:v>
                </c:pt>
                <c:pt idx="7">
                  <c:v>0</c:v>
                </c:pt>
                <c:pt idx="8">
                  <c:v>5</c:v>
                </c:pt>
                <c:pt idx="9">
                  <c:v>1</c:v>
                </c:pt>
                <c:pt idx="10">
                  <c:v>0</c:v>
                </c:pt>
                <c:pt idx="11">
                  <c:v>0</c:v>
                </c:pt>
              </c:numCache>
            </c:numRef>
          </c:val>
        </c:ser>
        <c:ser>
          <c:idx val="3"/>
          <c:order val="3"/>
          <c:tx>
            <c:v>Olive</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months'!$B$871:$M$871</c:f>
              <c:numCache>
                <c:formatCode>General</c:formatCode>
                <c:ptCount val="12"/>
                <c:pt idx="0">
                  <c:v>4</c:v>
                </c:pt>
                <c:pt idx="1">
                  <c:v>0</c:v>
                </c:pt>
                <c:pt idx="2">
                  <c:v>0</c:v>
                </c:pt>
                <c:pt idx="3">
                  <c:v>0</c:v>
                </c:pt>
                <c:pt idx="4">
                  <c:v>0</c:v>
                </c:pt>
                <c:pt idx="5">
                  <c:v>0</c:v>
                </c:pt>
                <c:pt idx="6">
                  <c:v>0</c:v>
                </c:pt>
                <c:pt idx="7">
                  <c:v>0</c:v>
                </c:pt>
                <c:pt idx="8">
                  <c:v>1</c:v>
                </c:pt>
                <c:pt idx="9">
                  <c:v>1</c:v>
                </c:pt>
                <c:pt idx="10">
                  <c:v>3</c:v>
                </c:pt>
                <c:pt idx="11">
                  <c:v>7</c:v>
                </c:pt>
              </c:numCache>
            </c:numRef>
          </c:val>
        </c:ser>
        <c:ser>
          <c:idx val="4"/>
          <c:order val="4"/>
          <c:tx>
            <c:v>European</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months'!$B$874:$M$874</c:f>
              <c:numCache>
                <c:formatCode>General</c:formatCode>
                <c:ptCount val="12"/>
                <c:pt idx="0">
                  <c:v>0</c:v>
                </c:pt>
                <c:pt idx="1">
                  <c:v>0</c:v>
                </c:pt>
                <c:pt idx="2">
                  <c:v>0</c:v>
                </c:pt>
                <c:pt idx="3">
                  <c:v>0</c:v>
                </c:pt>
                <c:pt idx="4">
                  <c:v>0</c:v>
                </c:pt>
                <c:pt idx="5">
                  <c:v>0</c:v>
                </c:pt>
                <c:pt idx="6">
                  <c:v>0</c:v>
                </c:pt>
                <c:pt idx="7">
                  <c:v>0</c:v>
                </c:pt>
                <c:pt idx="8">
                  <c:v>1</c:v>
                </c:pt>
                <c:pt idx="9">
                  <c:v>1</c:v>
                </c:pt>
                <c:pt idx="10">
                  <c:v>0</c:v>
                </c:pt>
                <c:pt idx="11">
                  <c:v>0</c:v>
                </c:pt>
              </c:numCache>
            </c:numRef>
          </c:val>
        </c:ser>
        <c:ser>
          <c:idx val="5"/>
          <c:order val="5"/>
          <c:tx>
            <c:v>Southern Carmine</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months'!$B$877:$M$877</c:f>
              <c:numCache>
                <c:formatCode>General</c:formatCode>
                <c:ptCount val="12"/>
                <c:pt idx="0">
                  <c:v>0</c:v>
                </c:pt>
                <c:pt idx="1">
                  <c:v>0</c:v>
                </c:pt>
                <c:pt idx="2">
                  <c:v>0</c:v>
                </c:pt>
                <c:pt idx="3">
                  <c:v>0</c:v>
                </c:pt>
                <c:pt idx="4">
                  <c:v>0</c:v>
                </c:pt>
                <c:pt idx="5">
                  <c:v>0</c:v>
                </c:pt>
                <c:pt idx="6">
                  <c:v>0</c:v>
                </c:pt>
                <c:pt idx="7">
                  <c:v>1</c:v>
                </c:pt>
                <c:pt idx="8">
                  <c:v>1</c:v>
                </c:pt>
                <c:pt idx="9">
                  <c:v>4</c:v>
                </c:pt>
                <c:pt idx="10">
                  <c:v>1</c:v>
                </c:pt>
                <c:pt idx="11">
                  <c:v>0</c:v>
                </c:pt>
              </c:numCache>
            </c:numRef>
          </c:val>
        </c:ser>
        <c:gapWidth val="55"/>
        <c:overlap val="100"/>
        <c:axId val="90254720"/>
        <c:axId val="90264704"/>
      </c:barChart>
      <c:catAx>
        <c:axId val="90254720"/>
        <c:scaling>
          <c:orientation val="minMax"/>
        </c:scaling>
        <c:axPos val="b"/>
        <c:majorTickMark val="none"/>
        <c:tickLblPos val="nextTo"/>
        <c:txPr>
          <a:bodyPr/>
          <a:lstStyle/>
          <a:p>
            <a:pPr>
              <a:defRPr lang="en-US" sz="800"/>
            </a:pPr>
            <a:endParaRPr lang="en-US"/>
          </a:p>
        </c:txPr>
        <c:crossAx val="90264704"/>
        <c:crosses val="autoZero"/>
        <c:auto val="1"/>
        <c:lblAlgn val="ctr"/>
        <c:lblOffset val="100"/>
      </c:catAx>
      <c:valAx>
        <c:axId val="90264704"/>
        <c:scaling>
          <c:orientation val="minMax"/>
        </c:scaling>
        <c:axPos val="l"/>
        <c:majorGridlines/>
        <c:numFmt formatCode="General" sourceLinked="1"/>
        <c:majorTickMark val="none"/>
        <c:tickLblPos val="nextTo"/>
        <c:txPr>
          <a:bodyPr/>
          <a:lstStyle/>
          <a:p>
            <a:pPr>
              <a:defRPr lang="en-US"/>
            </a:pPr>
            <a:endParaRPr lang="en-US"/>
          </a:p>
        </c:txPr>
        <c:crossAx val="90254720"/>
        <c:crosses val="autoZero"/>
        <c:crossBetween val="between"/>
      </c:valAx>
    </c:plotArea>
    <c:legend>
      <c:legendPos val="r"/>
      <c:layout>
        <c:manualLayout>
          <c:xMode val="edge"/>
          <c:yMode val="edge"/>
          <c:x val="0.10885464216577152"/>
          <c:y val="0.16405589007256446"/>
          <c:w val="0.31411129402457283"/>
          <c:h val="0.35296690854819618"/>
        </c:manualLayout>
      </c:layout>
      <c:spPr>
        <a:solidFill>
          <a:sysClr val="window" lastClr="FFFFFF"/>
        </a:solidFill>
      </c:spPr>
      <c:txPr>
        <a:bodyPr/>
        <a:lstStyle/>
        <a:p>
          <a:pPr>
            <a:defRPr lang="en-US" sz="800"/>
          </a:pPr>
          <a:endParaRPr lang="en-US"/>
        </a:p>
      </c:txPr>
    </c:legend>
    <c:plotVisOnly val="1"/>
  </c:chart>
  <c:printSettings>
    <c:headerFooter/>
    <c:pageMargins b="0.75000000000001321" l="0.70000000000000062" r="0.70000000000000062" t="0.75000000000001321"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Purple Roller</a:t>
            </a:r>
          </a:p>
        </c:rich>
      </c:tx>
      <c:layout>
        <c:manualLayout>
          <c:xMode val="edge"/>
          <c:yMode val="edge"/>
          <c:x val="0.32342182890856414"/>
          <c:y val="0"/>
        </c:manualLayout>
      </c:layout>
    </c:title>
    <c:plotArea>
      <c:layout>
        <c:manualLayout>
          <c:layoutTarget val="inner"/>
          <c:xMode val="edge"/>
          <c:yMode val="edge"/>
          <c:x val="0.12003437623394422"/>
          <c:y val="0.16922965879265095"/>
          <c:w val="0.85636680370704399"/>
          <c:h val="0.60176312335959692"/>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months'!$B$882:$M$882</c:f>
              <c:numCache>
                <c:formatCode>General</c:formatCode>
                <c:ptCount val="12"/>
                <c:pt idx="0">
                  <c:v>2</c:v>
                </c:pt>
                <c:pt idx="1">
                  <c:v>4</c:v>
                </c:pt>
                <c:pt idx="2">
                  <c:v>6</c:v>
                </c:pt>
                <c:pt idx="3">
                  <c:v>2</c:v>
                </c:pt>
                <c:pt idx="4">
                  <c:v>0</c:v>
                </c:pt>
                <c:pt idx="5">
                  <c:v>0</c:v>
                </c:pt>
                <c:pt idx="6">
                  <c:v>0</c:v>
                </c:pt>
                <c:pt idx="7">
                  <c:v>0</c:v>
                </c:pt>
                <c:pt idx="8">
                  <c:v>1</c:v>
                </c:pt>
                <c:pt idx="9">
                  <c:v>1</c:v>
                </c:pt>
                <c:pt idx="10">
                  <c:v>8</c:v>
                </c:pt>
                <c:pt idx="11">
                  <c:v>6</c:v>
                </c:pt>
              </c:numCache>
            </c:numRef>
          </c:val>
        </c:ser>
        <c:axId val="90292992"/>
        <c:axId val="90294528"/>
      </c:barChart>
      <c:catAx>
        <c:axId val="90292992"/>
        <c:scaling>
          <c:orientation val="minMax"/>
        </c:scaling>
        <c:axPos val="b"/>
        <c:majorTickMark val="none"/>
        <c:tickLblPos val="nextTo"/>
        <c:txPr>
          <a:bodyPr/>
          <a:lstStyle/>
          <a:p>
            <a:pPr>
              <a:defRPr lang="en-US"/>
            </a:pPr>
            <a:endParaRPr lang="en-US"/>
          </a:p>
        </c:txPr>
        <c:crossAx val="90294528"/>
        <c:crosses val="autoZero"/>
        <c:auto val="1"/>
        <c:lblAlgn val="ctr"/>
        <c:lblOffset val="100"/>
      </c:catAx>
      <c:valAx>
        <c:axId val="90294528"/>
        <c:scaling>
          <c:orientation val="minMax"/>
        </c:scaling>
        <c:axPos val="l"/>
        <c:majorGridlines/>
        <c:numFmt formatCode="General" sourceLinked="1"/>
        <c:majorTickMark val="none"/>
        <c:tickLblPos val="nextTo"/>
        <c:txPr>
          <a:bodyPr/>
          <a:lstStyle/>
          <a:p>
            <a:pPr>
              <a:defRPr lang="en-US"/>
            </a:pPr>
            <a:endParaRPr lang="en-US"/>
          </a:p>
        </c:txPr>
        <c:crossAx val="90292992"/>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Woodhoopoes</a:t>
            </a:r>
          </a:p>
        </c:rich>
      </c:tx>
      <c:layout>
        <c:manualLayout>
          <c:xMode val="edge"/>
          <c:yMode val="edge"/>
          <c:x val="0.32146198830410655"/>
          <c:y val="0"/>
        </c:manualLayout>
      </c:layout>
    </c:title>
    <c:plotArea>
      <c:layout>
        <c:manualLayout>
          <c:layoutTarget val="inner"/>
          <c:xMode val="edge"/>
          <c:yMode val="edge"/>
          <c:x val="0.11898144310908505"/>
          <c:y val="0.17626505229559891"/>
          <c:w val="0.83429064787954565"/>
          <c:h val="0.63960854139463763"/>
        </c:manualLayout>
      </c:layout>
      <c:barChart>
        <c:barDir val="col"/>
        <c:grouping val="clustered"/>
        <c:ser>
          <c:idx val="0"/>
          <c:order val="0"/>
          <c:tx>
            <c:v>Green</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months'!$B$895:$M$895</c:f>
              <c:numCache>
                <c:formatCode>General</c:formatCode>
                <c:ptCount val="12"/>
                <c:pt idx="0">
                  <c:v>2</c:v>
                </c:pt>
                <c:pt idx="1">
                  <c:v>6</c:v>
                </c:pt>
                <c:pt idx="2">
                  <c:v>4</c:v>
                </c:pt>
                <c:pt idx="3">
                  <c:v>1</c:v>
                </c:pt>
                <c:pt idx="4">
                  <c:v>0</c:v>
                </c:pt>
                <c:pt idx="5">
                  <c:v>0</c:v>
                </c:pt>
                <c:pt idx="6">
                  <c:v>0</c:v>
                </c:pt>
                <c:pt idx="7">
                  <c:v>0</c:v>
                </c:pt>
                <c:pt idx="8">
                  <c:v>0</c:v>
                </c:pt>
                <c:pt idx="9">
                  <c:v>3</c:v>
                </c:pt>
                <c:pt idx="10">
                  <c:v>2</c:v>
                </c:pt>
                <c:pt idx="11">
                  <c:v>2</c:v>
                </c:pt>
              </c:numCache>
            </c:numRef>
          </c:val>
        </c:ser>
        <c:ser>
          <c:idx val="1"/>
          <c:order val="1"/>
          <c:tx>
            <c:v>Violet</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months'!$B$898:$M$898</c:f>
              <c:numCache>
                <c:formatCode>General</c:formatCode>
                <c:ptCount val="12"/>
                <c:pt idx="0">
                  <c:v>0</c:v>
                </c:pt>
                <c:pt idx="1">
                  <c:v>7</c:v>
                </c:pt>
                <c:pt idx="2">
                  <c:v>4</c:v>
                </c:pt>
                <c:pt idx="3">
                  <c:v>0</c:v>
                </c:pt>
                <c:pt idx="4">
                  <c:v>0</c:v>
                </c:pt>
                <c:pt idx="5">
                  <c:v>0</c:v>
                </c:pt>
                <c:pt idx="6">
                  <c:v>0</c:v>
                </c:pt>
                <c:pt idx="7">
                  <c:v>0</c:v>
                </c:pt>
                <c:pt idx="8">
                  <c:v>0</c:v>
                </c:pt>
                <c:pt idx="9">
                  <c:v>0</c:v>
                </c:pt>
                <c:pt idx="10">
                  <c:v>0</c:v>
                </c:pt>
                <c:pt idx="11">
                  <c:v>0</c:v>
                </c:pt>
              </c:numCache>
            </c:numRef>
          </c:val>
        </c:ser>
        <c:axId val="88754432"/>
        <c:axId val="88756224"/>
      </c:barChart>
      <c:catAx>
        <c:axId val="88754432"/>
        <c:scaling>
          <c:orientation val="minMax"/>
        </c:scaling>
        <c:axPos val="b"/>
        <c:majorTickMark val="none"/>
        <c:tickLblPos val="nextTo"/>
        <c:txPr>
          <a:bodyPr/>
          <a:lstStyle/>
          <a:p>
            <a:pPr>
              <a:defRPr lang="en-US"/>
            </a:pPr>
            <a:endParaRPr lang="en-US"/>
          </a:p>
        </c:txPr>
        <c:crossAx val="88756224"/>
        <c:crosses val="autoZero"/>
        <c:auto val="1"/>
        <c:lblAlgn val="ctr"/>
        <c:lblOffset val="100"/>
      </c:catAx>
      <c:valAx>
        <c:axId val="88756224"/>
        <c:scaling>
          <c:orientation val="minMax"/>
        </c:scaling>
        <c:axPos val="l"/>
        <c:majorGridlines/>
        <c:numFmt formatCode="General" sourceLinked="1"/>
        <c:majorTickMark val="none"/>
        <c:tickLblPos val="nextTo"/>
        <c:txPr>
          <a:bodyPr/>
          <a:lstStyle/>
          <a:p>
            <a:pPr>
              <a:defRPr lang="en-US"/>
            </a:pPr>
            <a:endParaRPr lang="en-US"/>
          </a:p>
        </c:txPr>
        <c:crossAx val="88754432"/>
        <c:crosses val="autoZero"/>
        <c:crossBetween val="between"/>
      </c:valAx>
    </c:plotArea>
    <c:legend>
      <c:legendPos val="r"/>
      <c:layout>
        <c:manualLayout>
          <c:xMode val="edge"/>
          <c:yMode val="edge"/>
          <c:x val="0.42872772482387744"/>
          <c:y val="0.20147984014560993"/>
          <c:w val="0.20344154349127988"/>
          <c:h val="0.11614502960999221"/>
        </c:manualLayout>
      </c:layout>
      <c:spPr>
        <a:solidFill>
          <a:sysClr val="window" lastClr="FFFFFF"/>
        </a:solidFill>
      </c:spPr>
      <c:txPr>
        <a:bodyPr/>
        <a:lstStyle/>
        <a:p>
          <a:pPr>
            <a:defRPr lang="en-US" sz="800"/>
          </a:pPr>
          <a:endParaRPr lang="en-US"/>
        </a:p>
      </c:txPr>
    </c:legend>
    <c:plotVisOnly val="1"/>
  </c:chart>
  <c:printSettings>
    <c:headerFooter/>
    <c:pageMargins b="0.75000000000001321" l="0.70000000000000062" r="0.70000000000000062" t="0.75000000000001321"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Common Scimitarbill</a:t>
            </a:r>
          </a:p>
        </c:rich>
      </c:tx>
      <c:layout>
        <c:manualLayout>
          <c:xMode val="edge"/>
          <c:yMode val="edge"/>
          <c:x val="0.24390019712266919"/>
          <c:y val="0"/>
        </c:manualLayout>
      </c:layout>
    </c:title>
    <c:plotArea>
      <c:layout>
        <c:manualLayout>
          <c:layoutTarget val="inner"/>
          <c:xMode val="edge"/>
          <c:yMode val="edge"/>
          <c:x val="0.14022587425534463"/>
          <c:y val="0.16205039370078742"/>
          <c:w val="0.8391465290976412"/>
          <c:h val="0.65474383202102837"/>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months'!$B$901:$M$901</c:f>
              <c:numCache>
                <c:formatCode>General</c:formatCode>
                <c:ptCount val="12"/>
                <c:pt idx="0">
                  <c:v>0</c:v>
                </c:pt>
                <c:pt idx="1">
                  <c:v>1</c:v>
                </c:pt>
                <c:pt idx="2">
                  <c:v>4</c:v>
                </c:pt>
                <c:pt idx="3">
                  <c:v>0</c:v>
                </c:pt>
                <c:pt idx="4">
                  <c:v>0</c:v>
                </c:pt>
                <c:pt idx="5">
                  <c:v>0</c:v>
                </c:pt>
                <c:pt idx="6">
                  <c:v>0</c:v>
                </c:pt>
                <c:pt idx="7">
                  <c:v>0</c:v>
                </c:pt>
                <c:pt idx="8">
                  <c:v>1</c:v>
                </c:pt>
                <c:pt idx="9">
                  <c:v>6</c:v>
                </c:pt>
                <c:pt idx="10">
                  <c:v>1</c:v>
                </c:pt>
                <c:pt idx="11">
                  <c:v>2</c:v>
                </c:pt>
              </c:numCache>
            </c:numRef>
          </c:val>
        </c:ser>
        <c:axId val="88788352"/>
        <c:axId val="90309760"/>
      </c:barChart>
      <c:catAx>
        <c:axId val="88788352"/>
        <c:scaling>
          <c:orientation val="minMax"/>
        </c:scaling>
        <c:axPos val="b"/>
        <c:majorTickMark val="none"/>
        <c:tickLblPos val="nextTo"/>
        <c:txPr>
          <a:bodyPr/>
          <a:lstStyle/>
          <a:p>
            <a:pPr>
              <a:defRPr lang="en-US"/>
            </a:pPr>
            <a:endParaRPr lang="en-US"/>
          </a:p>
        </c:txPr>
        <c:crossAx val="90309760"/>
        <c:crosses val="autoZero"/>
        <c:auto val="1"/>
        <c:lblAlgn val="ctr"/>
        <c:lblOffset val="100"/>
      </c:catAx>
      <c:valAx>
        <c:axId val="90309760"/>
        <c:scaling>
          <c:orientation val="minMax"/>
        </c:scaling>
        <c:axPos val="l"/>
        <c:majorGridlines/>
        <c:numFmt formatCode="General" sourceLinked="1"/>
        <c:majorTickMark val="none"/>
        <c:tickLblPos val="nextTo"/>
        <c:txPr>
          <a:bodyPr/>
          <a:lstStyle/>
          <a:p>
            <a:pPr>
              <a:defRPr lang="en-US"/>
            </a:pPr>
            <a:endParaRPr lang="en-US"/>
          </a:p>
        </c:txPr>
        <c:crossAx val="88788352"/>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Damara Hornbill</a:t>
            </a:r>
          </a:p>
        </c:rich>
      </c:tx>
      <c:layout>
        <c:manualLayout>
          <c:xMode val="edge"/>
          <c:yMode val="edge"/>
          <c:x val="0.29420459372039082"/>
          <c:y val="0"/>
        </c:manualLayout>
      </c:layout>
    </c:title>
    <c:plotArea>
      <c:layout>
        <c:manualLayout>
          <c:layoutTarget val="inner"/>
          <c:xMode val="edge"/>
          <c:yMode val="edge"/>
          <c:x val="0.14061314949739903"/>
          <c:y val="0.1784807781380269"/>
          <c:w val="0.83725683667134965"/>
          <c:h val="0.6419057176676612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months'!$B$918:$M$918</c:f>
              <c:numCache>
                <c:formatCode>General</c:formatCode>
                <c:ptCount val="12"/>
                <c:pt idx="0">
                  <c:v>9</c:v>
                </c:pt>
                <c:pt idx="1">
                  <c:v>17</c:v>
                </c:pt>
                <c:pt idx="2">
                  <c:v>17</c:v>
                </c:pt>
                <c:pt idx="3">
                  <c:v>0</c:v>
                </c:pt>
                <c:pt idx="4">
                  <c:v>0</c:v>
                </c:pt>
                <c:pt idx="5">
                  <c:v>0</c:v>
                </c:pt>
                <c:pt idx="6">
                  <c:v>0</c:v>
                </c:pt>
                <c:pt idx="7">
                  <c:v>0</c:v>
                </c:pt>
                <c:pt idx="8">
                  <c:v>2</c:v>
                </c:pt>
                <c:pt idx="9">
                  <c:v>0</c:v>
                </c:pt>
                <c:pt idx="10">
                  <c:v>1</c:v>
                </c:pt>
                <c:pt idx="11">
                  <c:v>3</c:v>
                </c:pt>
              </c:numCache>
            </c:numRef>
          </c:val>
        </c:ser>
        <c:axId val="90325376"/>
        <c:axId val="90326912"/>
      </c:barChart>
      <c:catAx>
        <c:axId val="90325376"/>
        <c:scaling>
          <c:orientation val="minMax"/>
        </c:scaling>
        <c:axPos val="b"/>
        <c:majorTickMark val="none"/>
        <c:tickLblPos val="nextTo"/>
        <c:txPr>
          <a:bodyPr/>
          <a:lstStyle/>
          <a:p>
            <a:pPr>
              <a:defRPr lang="en-US"/>
            </a:pPr>
            <a:endParaRPr lang="en-US"/>
          </a:p>
        </c:txPr>
        <c:crossAx val="90326912"/>
        <c:crosses val="autoZero"/>
        <c:auto val="1"/>
        <c:lblAlgn val="ctr"/>
        <c:lblOffset val="100"/>
      </c:catAx>
      <c:valAx>
        <c:axId val="90326912"/>
        <c:scaling>
          <c:orientation val="minMax"/>
        </c:scaling>
        <c:axPos val="l"/>
        <c:majorGridlines/>
        <c:numFmt formatCode="General" sourceLinked="1"/>
        <c:majorTickMark val="none"/>
        <c:tickLblPos val="nextTo"/>
        <c:txPr>
          <a:bodyPr/>
          <a:lstStyle/>
          <a:p>
            <a:pPr>
              <a:defRPr lang="en-US"/>
            </a:pPr>
            <a:endParaRPr lang="en-US"/>
          </a:p>
        </c:txPr>
        <c:crossAx val="90325376"/>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Southern Yellow-billed Hornbill</a:t>
            </a:r>
          </a:p>
        </c:rich>
      </c:tx>
      <c:layout>
        <c:manualLayout>
          <c:xMode val="edge"/>
          <c:yMode val="edge"/>
          <c:x val="0.21023460173205241"/>
          <c:y val="0"/>
        </c:manualLayout>
      </c:layout>
    </c:title>
    <c:plotArea>
      <c:layout>
        <c:manualLayout>
          <c:layoutTarget val="inner"/>
          <c:xMode val="edge"/>
          <c:yMode val="edge"/>
          <c:x val="0.14928532611837644"/>
          <c:y val="0.22985449634329691"/>
          <c:w val="0.83309352850718565"/>
          <c:h val="0.59227581989144551"/>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months'!$B$921:$M$921</c:f>
              <c:numCache>
                <c:formatCode>General</c:formatCode>
                <c:ptCount val="12"/>
                <c:pt idx="0">
                  <c:v>17</c:v>
                </c:pt>
                <c:pt idx="1">
                  <c:v>22</c:v>
                </c:pt>
                <c:pt idx="2">
                  <c:v>11</c:v>
                </c:pt>
                <c:pt idx="3">
                  <c:v>2</c:v>
                </c:pt>
                <c:pt idx="4">
                  <c:v>0</c:v>
                </c:pt>
                <c:pt idx="5">
                  <c:v>0</c:v>
                </c:pt>
                <c:pt idx="6">
                  <c:v>0</c:v>
                </c:pt>
                <c:pt idx="7">
                  <c:v>2</c:v>
                </c:pt>
                <c:pt idx="8">
                  <c:v>1</c:v>
                </c:pt>
                <c:pt idx="9">
                  <c:v>8</c:v>
                </c:pt>
                <c:pt idx="10">
                  <c:v>10</c:v>
                </c:pt>
                <c:pt idx="11">
                  <c:v>18</c:v>
                </c:pt>
              </c:numCache>
            </c:numRef>
          </c:val>
        </c:ser>
        <c:axId val="90350720"/>
        <c:axId val="90352256"/>
      </c:barChart>
      <c:catAx>
        <c:axId val="90350720"/>
        <c:scaling>
          <c:orientation val="minMax"/>
        </c:scaling>
        <c:axPos val="b"/>
        <c:majorTickMark val="none"/>
        <c:tickLblPos val="nextTo"/>
        <c:txPr>
          <a:bodyPr/>
          <a:lstStyle/>
          <a:p>
            <a:pPr>
              <a:defRPr lang="en-US"/>
            </a:pPr>
            <a:endParaRPr lang="en-US"/>
          </a:p>
        </c:txPr>
        <c:crossAx val="90352256"/>
        <c:crosses val="autoZero"/>
        <c:auto val="1"/>
        <c:lblAlgn val="ctr"/>
        <c:lblOffset val="100"/>
      </c:catAx>
      <c:valAx>
        <c:axId val="90352256"/>
        <c:scaling>
          <c:orientation val="minMax"/>
        </c:scaling>
        <c:axPos val="l"/>
        <c:majorGridlines/>
        <c:numFmt formatCode="General" sourceLinked="1"/>
        <c:majorTickMark val="none"/>
        <c:tickLblPos val="nextTo"/>
        <c:txPr>
          <a:bodyPr/>
          <a:lstStyle/>
          <a:p>
            <a:pPr>
              <a:defRPr lang="en-US"/>
            </a:pPr>
            <a:endParaRPr lang="en-US"/>
          </a:p>
        </c:txPr>
        <c:crossAx val="90350720"/>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African Grey Hornbill</a:t>
            </a:r>
          </a:p>
        </c:rich>
      </c:tx>
      <c:layout>
        <c:manualLayout>
          <c:xMode val="edge"/>
          <c:yMode val="edge"/>
          <c:x val="0.23427331583552091"/>
          <c:y val="1.5340792927199856E-2"/>
        </c:manualLayout>
      </c:layout>
    </c:title>
    <c:plotArea>
      <c:layout>
        <c:manualLayout>
          <c:layoutTarget val="inner"/>
          <c:xMode val="edge"/>
          <c:yMode val="edge"/>
          <c:x val="0.14481952576440771"/>
          <c:y val="0.18903610102630086"/>
          <c:w val="0.82669044574556383"/>
          <c:h val="0.59155578606564707"/>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months'!$B$930:$M$930</c:f>
              <c:numCache>
                <c:formatCode>General</c:formatCode>
                <c:ptCount val="12"/>
                <c:pt idx="0">
                  <c:v>61</c:v>
                </c:pt>
                <c:pt idx="1">
                  <c:v>10</c:v>
                </c:pt>
                <c:pt idx="2">
                  <c:v>5</c:v>
                </c:pt>
                <c:pt idx="3">
                  <c:v>1</c:v>
                </c:pt>
                <c:pt idx="4">
                  <c:v>0</c:v>
                </c:pt>
                <c:pt idx="5">
                  <c:v>0</c:v>
                </c:pt>
                <c:pt idx="6">
                  <c:v>0</c:v>
                </c:pt>
                <c:pt idx="7">
                  <c:v>0</c:v>
                </c:pt>
                <c:pt idx="8">
                  <c:v>0</c:v>
                </c:pt>
                <c:pt idx="9">
                  <c:v>8</c:v>
                </c:pt>
                <c:pt idx="10">
                  <c:v>12</c:v>
                </c:pt>
                <c:pt idx="11">
                  <c:v>21</c:v>
                </c:pt>
              </c:numCache>
            </c:numRef>
          </c:val>
        </c:ser>
        <c:axId val="91559808"/>
        <c:axId val="91561344"/>
      </c:barChart>
      <c:catAx>
        <c:axId val="91559808"/>
        <c:scaling>
          <c:orientation val="minMax"/>
        </c:scaling>
        <c:axPos val="b"/>
        <c:majorTickMark val="none"/>
        <c:tickLblPos val="nextTo"/>
        <c:txPr>
          <a:bodyPr/>
          <a:lstStyle/>
          <a:p>
            <a:pPr>
              <a:defRPr lang="en-US"/>
            </a:pPr>
            <a:endParaRPr lang="en-US"/>
          </a:p>
        </c:txPr>
        <c:crossAx val="91561344"/>
        <c:crosses val="autoZero"/>
        <c:auto val="1"/>
        <c:lblAlgn val="ctr"/>
        <c:lblOffset val="100"/>
      </c:catAx>
      <c:valAx>
        <c:axId val="91561344"/>
        <c:scaling>
          <c:orientation val="minMax"/>
        </c:scaling>
        <c:axPos val="l"/>
        <c:majorGridlines/>
        <c:numFmt formatCode="General" sourceLinked="1"/>
        <c:majorTickMark val="none"/>
        <c:tickLblPos val="nextTo"/>
        <c:txPr>
          <a:bodyPr/>
          <a:lstStyle/>
          <a:p>
            <a:pPr>
              <a:defRPr lang="en-US"/>
            </a:pPr>
            <a:endParaRPr lang="en-US"/>
          </a:p>
        </c:txPr>
        <c:crossAx val="91559808"/>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Acacia Pied Barbet</a:t>
            </a:r>
          </a:p>
        </c:rich>
      </c:tx>
      <c:layout>
        <c:manualLayout>
          <c:xMode val="edge"/>
          <c:yMode val="edge"/>
          <c:x val="0.25395257008803102"/>
          <c:y val="0"/>
        </c:manualLayout>
      </c:layout>
    </c:title>
    <c:plotArea>
      <c:layout>
        <c:manualLayout>
          <c:layoutTarget val="inner"/>
          <c:xMode val="edge"/>
          <c:yMode val="edge"/>
          <c:x val="0.14994588065872877"/>
          <c:y val="0.17614173228346491"/>
          <c:w val="0.82645529928228001"/>
          <c:h val="0.6247215565446036"/>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months'!$B$940:$M$940</c:f>
              <c:numCache>
                <c:formatCode>General</c:formatCode>
                <c:ptCount val="12"/>
                <c:pt idx="0">
                  <c:v>51</c:v>
                </c:pt>
                <c:pt idx="1">
                  <c:v>46</c:v>
                </c:pt>
                <c:pt idx="2">
                  <c:v>25</c:v>
                </c:pt>
                <c:pt idx="3">
                  <c:v>5</c:v>
                </c:pt>
                <c:pt idx="4">
                  <c:v>1</c:v>
                </c:pt>
                <c:pt idx="5">
                  <c:v>0</c:v>
                </c:pt>
                <c:pt idx="6">
                  <c:v>0</c:v>
                </c:pt>
                <c:pt idx="7">
                  <c:v>1</c:v>
                </c:pt>
                <c:pt idx="8">
                  <c:v>1</c:v>
                </c:pt>
                <c:pt idx="9">
                  <c:v>0</c:v>
                </c:pt>
                <c:pt idx="10">
                  <c:v>1</c:v>
                </c:pt>
                <c:pt idx="11">
                  <c:v>18</c:v>
                </c:pt>
              </c:numCache>
            </c:numRef>
          </c:val>
        </c:ser>
        <c:axId val="91576960"/>
        <c:axId val="91591040"/>
      </c:barChart>
      <c:catAx>
        <c:axId val="91576960"/>
        <c:scaling>
          <c:orientation val="minMax"/>
        </c:scaling>
        <c:axPos val="b"/>
        <c:majorTickMark val="none"/>
        <c:tickLblPos val="nextTo"/>
        <c:txPr>
          <a:bodyPr/>
          <a:lstStyle/>
          <a:p>
            <a:pPr>
              <a:defRPr lang="en-US"/>
            </a:pPr>
            <a:endParaRPr lang="en-US"/>
          </a:p>
        </c:txPr>
        <c:crossAx val="91591040"/>
        <c:crosses val="autoZero"/>
        <c:auto val="1"/>
        <c:lblAlgn val="ctr"/>
        <c:lblOffset val="100"/>
      </c:catAx>
      <c:valAx>
        <c:axId val="91591040"/>
        <c:scaling>
          <c:orientation val="minMax"/>
        </c:scaling>
        <c:axPos val="l"/>
        <c:majorGridlines/>
        <c:numFmt formatCode="General" sourceLinked="1"/>
        <c:majorTickMark val="none"/>
        <c:tickLblPos val="nextTo"/>
        <c:txPr>
          <a:bodyPr/>
          <a:lstStyle/>
          <a:p>
            <a:pPr>
              <a:defRPr lang="en-US"/>
            </a:pPr>
            <a:endParaRPr lang="en-US"/>
          </a:p>
        </c:txPr>
        <c:crossAx val="91576960"/>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Long-billed Larks</a:t>
            </a:r>
          </a:p>
        </c:rich>
      </c:tx>
      <c:layout>
        <c:manualLayout>
          <c:xMode val="edge"/>
          <c:yMode val="edge"/>
          <c:x val="0.26536434108527901"/>
          <c:y val="0"/>
        </c:manualLayout>
      </c:layout>
    </c:title>
    <c:plotArea>
      <c:layout>
        <c:manualLayout>
          <c:layoutTarget val="inner"/>
          <c:xMode val="edge"/>
          <c:yMode val="edge"/>
          <c:x val="0.12617566990172333"/>
          <c:y val="0.17246334654028775"/>
          <c:w val="0.87382433009829585"/>
          <c:h val="0.59415350151292301"/>
        </c:manualLayout>
      </c:layout>
      <c:barChart>
        <c:barDir val="col"/>
        <c:grouping val="clustered"/>
        <c:ser>
          <c:idx val="0"/>
          <c:order val="0"/>
          <c:tx>
            <c:v>Karoo</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months'!$B$1013:$M$1013</c:f>
              <c:numCache>
                <c:formatCode>General</c:formatCode>
                <c:ptCount val="12"/>
                <c:pt idx="0">
                  <c:v>4</c:v>
                </c:pt>
                <c:pt idx="1">
                  <c:v>5</c:v>
                </c:pt>
                <c:pt idx="2">
                  <c:v>3</c:v>
                </c:pt>
                <c:pt idx="3">
                  <c:v>3</c:v>
                </c:pt>
                <c:pt idx="4">
                  <c:v>2</c:v>
                </c:pt>
                <c:pt idx="5">
                  <c:v>1</c:v>
                </c:pt>
                <c:pt idx="6">
                  <c:v>0</c:v>
                </c:pt>
                <c:pt idx="7">
                  <c:v>1</c:v>
                </c:pt>
                <c:pt idx="8">
                  <c:v>0</c:v>
                </c:pt>
                <c:pt idx="9">
                  <c:v>0</c:v>
                </c:pt>
                <c:pt idx="10">
                  <c:v>0</c:v>
                </c:pt>
                <c:pt idx="11">
                  <c:v>2</c:v>
                </c:pt>
              </c:numCache>
            </c:numRef>
          </c:val>
        </c:ser>
        <c:ser>
          <c:idx val="1"/>
          <c:order val="1"/>
          <c:tx>
            <c:v>Benguela</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months'!$B$1016:$M$1016</c:f>
              <c:numCache>
                <c:formatCode>General</c:formatCode>
                <c:ptCount val="12"/>
                <c:pt idx="0">
                  <c:v>0</c:v>
                </c:pt>
                <c:pt idx="1">
                  <c:v>0</c:v>
                </c:pt>
                <c:pt idx="2">
                  <c:v>0</c:v>
                </c:pt>
                <c:pt idx="3">
                  <c:v>4</c:v>
                </c:pt>
                <c:pt idx="4">
                  <c:v>1</c:v>
                </c:pt>
                <c:pt idx="5">
                  <c:v>0</c:v>
                </c:pt>
                <c:pt idx="6">
                  <c:v>0</c:v>
                </c:pt>
                <c:pt idx="7">
                  <c:v>0</c:v>
                </c:pt>
                <c:pt idx="8">
                  <c:v>0</c:v>
                </c:pt>
                <c:pt idx="9">
                  <c:v>0</c:v>
                </c:pt>
                <c:pt idx="10">
                  <c:v>0</c:v>
                </c:pt>
                <c:pt idx="11">
                  <c:v>0</c:v>
                </c:pt>
              </c:numCache>
            </c:numRef>
          </c:val>
        </c:ser>
        <c:axId val="90378624"/>
        <c:axId val="90380160"/>
      </c:barChart>
      <c:catAx>
        <c:axId val="90378624"/>
        <c:scaling>
          <c:orientation val="minMax"/>
        </c:scaling>
        <c:axPos val="b"/>
        <c:majorTickMark val="none"/>
        <c:tickLblPos val="nextTo"/>
        <c:txPr>
          <a:bodyPr/>
          <a:lstStyle/>
          <a:p>
            <a:pPr>
              <a:defRPr lang="en-US"/>
            </a:pPr>
            <a:endParaRPr lang="en-US"/>
          </a:p>
        </c:txPr>
        <c:crossAx val="90380160"/>
        <c:crosses val="autoZero"/>
        <c:auto val="1"/>
        <c:lblAlgn val="ctr"/>
        <c:lblOffset val="100"/>
      </c:catAx>
      <c:valAx>
        <c:axId val="90380160"/>
        <c:scaling>
          <c:orientation val="minMax"/>
        </c:scaling>
        <c:axPos val="l"/>
        <c:majorGridlines/>
        <c:numFmt formatCode="General" sourceLinked="1"/>
        <c:majorTickMark val="none"/>
        <c:tickLblPos val="nextTo"/>
        <c:txPr>
          <a:bodyPr/>
          <a:lstStyle/>
          <a:p>
            <a:pPr>
              <a:defRPr lang="en-US"/>
            </a:pPr>
            <a:endParaRPr lang="en-US"/>
          </a:p>
        </c:txPr>
        <c:crossAx val="90378624"/>
        <c:crosses val="autoZero"/>
        <c:crossBetween val="between"/>
      </c:valAx>
    </c:plotArea>
    <c:legend>
      <c:legendPos val="r"/>
      <c:layout>
        <c:manualLayout>
          <c:xMode val="edge"/>
          <c:yMode val="edge"/>
          <c:x val="0.68410230116584259"/>
          <c:y val="0.185224267348747"/>
          <c:w val="0.27868839650857596"/>
          <c:h val="0.18118595048230893"/>
        </c:manualLayout>
      </c:layout>
      <c:spPr>
        <a:solidFill>
          <a:sysClr val="window" lastClr="FFFFFF"/>
        </a:solidFill>
      </c:spPr>
      <c:txPr>
        <a:bodyPr/>
        <a:lstStyle/>
        <a:p>
          <a:pPr>
            <a:defRPr lang="en-US" sz="800"/>
          </a:pPr>
          <a:endParaRPr lang="en-US"/>
        </a:p>
      </c:txPr>
    </c:legend>
    <c:plotVisOnly val="1"/>
  </c:chart>
  <c:printSettings>
    <c:headerFooter/>
    <c:pageMargins b="0.75000000000001321" l="0.70000000000000062" r="0.70000000000000062" t="0.75000000000001321"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Striped Swallows</a:t>
            </a:r>
          </a:p>
        </c:rich>
      </c:tx>
      <c:layout>
        <c:manualLayout>
          <c:xMode val="edge"/>
          <c:yMode val="edge"/>
          <c:x val="0.29095828686650232"/>
          <c:y val="0"/>
        </c:manualLayout>
      </c:layout>
    </c:title>
    <c:plotArea>
      <c:layout>
        <c:manualLayout>
          <c:layoutTarget val="inner"/>
          <c:xMode val="edge"/>
          <c:yMode val="edge"/>
          <c:x val="0.14544106879344404"/>
          <c:y val="0.19367063159658235"/>
          <c:w val="0.80305678528381352"/>
          <c:h val="0.61142960853299044"/>
        </c:manualLayout>
      </c:layout>
      <c:barChart>
        <c:barDir val="col"/>
        <c:grouping val="clustered"/>
        <c:ser>
          <c:idx val="0"/>
          <c:order val="0"/>
          <c:tx>
            <c:v>Lesser</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months'!$B$1072:$M$1072</c:f>
              <c:numCache>
                <c:formatCode>General</c:formatCode>
                <c:ptCount val="12"/>
                <c:pt idx="0">
                  <c:v>3</c:v>
                </c:pt>
                <c:pt idx="1">
                  <c:v>1</c:v>
                </c:pt>
                <c:pt idx="2">
                  <c:v>0</c:v>
                </c:pt>
                <c:pt idx="3">
                  <c:v>0</c:v>
                </c:pt>
                <c:pt idx="4">
                  <c:v>0</c:v>
                </c:pt>
                <c:pt idx="5">
                  <c:v>0</c:v>
                </c:pt>
                <c:pt idx="6">
                  <c:v>0</c:v>
                </c:pt>
                <c:pt idx="7">
                  <c:v>0</c:v>
                </c:pt>
                <c:pt idx="8">
                  <c:v>2</c:v>
                </c:pt>
                <c:pt idx="9">
                  <c:v>1</c:v>
                </c:pt>
                <c:pt idx="10">
                  <c:v>2</c:v>
                </c:pt>
                <c:pt idx="11">
                  <c:v>4</c:v>
                </c:pt>
              </c:numCache>
            </c:numRef>
          </c:val>
        </c:ser>
        <c:ser>
          <c:idx val="1"/>
          <c:order val="1"/>
          <c:tx>
            <c:v>Greater</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months'!$B$1075:$M$1075</c:f>
              <c:numCache>
                <c:formatCode>General</c:formatCode>
                <c:ptCount val="12"/>
                <c:pt idx="0">
                  <c:v>9</c:v>
                </c:pt>
                <c:pt idx="1">
                  <c:v>3</c:v>
                </c:pt>
                <c:pt idx="2">
                  <c:v>2</c:v>
                </c:pt>
                <c:pt idx="3">
                  <c:v>0</c:v>
                </c:pt>
                <c:pt idx="4">
                  <c:v>0</c:v>
                </c:pt>
                <c:pt idx="5">
                  <c:v>0</c:v>
                </c:pt>
                <c:pt idx="6">
                  <c:v>0</c:v>
                </c:pt>
                <c:pt idx="7">
                  <c:v>0</c:v>
                </c:pt>
                <c:pt idx="8">
                  <c:v>0</c:v>
                </c:pt>
                <c:pt idx="9">
                  <c:v>0</c:v>
                </c:pt>
                <c:pt idx="10">
                  <c:v>2</c:v>
                </c:pt>
                <c:pt idx="11">
                  <c:v>9</c:v>
                </c:pt>
              </c:numCache>
            </c:numRef>
          </c:val>
        </c:ser>
        <c:axId val="90417408"/>
        <c:axId val="90427392"/>
      </c:barChart>
      <c:catAx>
        <c:axId val="90417408"/>
        <c:scaling>
          <c:orientation val="minMax"/>
        </c:scaling>
        <c:axPos val="b"/>
        <c:majorTickMark val="none"/>
        <c:tickLblPos val="nextTo"/>
        <c:txPr>
          <a:bodyPr/>
          <a:lstStyle/>
          <a:p>
            <a:pPr>
              <a:defRPr lang="en-US"/>
            </a:pPr>
            <a:endParaRPr lang="en-US"/>
          </a:p>
        </c:txPr>
        <c:crossAx val="90427392"/>
        <c:crosses val="autoZero"/>
        <c:auto val="1"/>
        <c:lblAlgn val="ctr"/>
        <c:lblOffset val="100"/>
      </c:catAx>
      <c:valAx>
        <c:axId val="90427392"/>
        <c:scaling>
          <c:orientation val="minMax"/>
        </c:scaling>
        <c:axPos val="l"/>
        <c:majorGridlines/>
        <c:numFmt formatCode="General" sourceLinked="1"/>
        <c:majorTickMark val="none"/>
        <c:tickLblPos val="nextTo"/>
        <c:txPr>
          <a:bodyPr/>
          <a:lstStyle/>
          <a:p>
            <a:pPr>
              <a:defRPr lang="en-US"/>
            </a:pPr>
            <a:endParaRPr lang="en-US"/>
          </a:p>
        </c:txPr>
        <c:crossAx val="90417408"/>
        <c:crosses val="autoZero"/>
        <c:crossBetween val="between"/>
      </c:valAx>
    </c:plotArea>
    <c:legend>
      <c:legendPos val="r"/>
      <c:layout>
        <c:manualLayout>
          <c:xMode val="edge"/>
          <c:yMode val="edge"/>
          <c:x val="0.43414281369335928"/>
          <c:y val="0.25131345283967182"/>
          <c:w val="0.2282320074797517"/>
          <c:h val="0.14421734517228749"/>
        </c:manualLayout>
      </c:layout>
      <c:spPr>
        <a:solidFill>
          <a:sysClr val="window" lastClr="FFFFFF"/>
        </a:solidFill>
      </c:spPr>
      <c:txPr>
        <a:bodyPr/>
        <a:lstStyle/>
        <a:p>
          <a:pPr>
            <a:defRPr lang="en-US" sz="800"/>
          </a:pPr>
          <a:endParaRPr lang="en-US"/>
        </a:p>
      </c:txPr>
    </c:legend>
    <c:plotVisOnly val="1"/>
  </c:chart>
  <c:printSettings>
    <c:headerFooter/>
    <c:pageMargins b="0.75000000000001321" l="0.70000000000000062" r="0.70000000000000062" t="0.7500000000000132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Crimson-breasted Shrike</a:t>
            </a:r>
          </a:p>
        </c:rich>
      </c:tx>
      <c:layout>
        <c:manualLayout>
          <c:xMode val="edge"/>
          <c:yMode val="edge"/>
          <c:x val="0.18509477981918901"/>
          <c:y val="1.3888857418003124E-2"/>
        </c:manualLayout>
      </c:layout>
      <c:spPr>
        <a:noFill/>
        <a:ln w="25400">
          <a:noFill/>
        </a:ln>
      </c:spPr>
    </c:title>
    <c:plotArea>
      <c:layout>
        <c:manualLayout>
          <c:layoutTarget val="inner"/>
          <c:xMode val="edge"/>
          <c:yMode val="edge"/>
          <c:x val="0.14798152414354288"/>
          <c:y val="0.21866368226814301"/>
          <c:w val="0.82290639434262858"/>
          <c:h val="0.59534060780473497"/>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months'!$B$1481:$M$1481</c:f>
              <c:numCache>
                <c:formatCode>General</c:formatCode>
                <c:ptCount val="12"/>
                <c:pt idx="0">
                  <c:v>25</c:v>
                </c:pt>
                <c:pt idx="1">
                  <c:v>11</c:v>
                </c:pt>
                <c:pt idx="2">
                  <c:v>8</c:v>
                </c:pt>
                <c:pt idx="3">
                  <c:v>3</c:v>
                </c:pt>
                <c:pt idx="4">
                  <c:v>0</c:v>
                </c:pt>
                <c:pt idx="5">
                  <c:v>0</c:v>
                </c:pt>
                <c:pt idx="6">
                  <c:v>0</c:v>
                </c:pt>
                <c:pt idx="7">
                  <c:v>0</c:v>
                </c:pt>
                <c:pt idx="8">
                  <c:v>1</c:v>
                </c:pt>
                <c:pt idx="9">
                  <c:v>10</c:v>
                </c:pt>
                <c:pt idx="10">
                  <c:v>14</c:v>
                </c:pt>
                <c:pt idx="11">
                  <c:v>29</c:v>
                </c:pt>
              </c:numCache>
            </c:numRef>
          </c:val>
        </c:ser>
        <c:axId val="78901632"/>
        <c:axId val="78903168"/>
      </c:barChart>
      <c:catAx>
        <c:axId val="78901632"/>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903168"/>
        <c:crosses val="autoZero"/>
        <c:auto val="1"/>
        <c:lblAlgn val="ctr"/>
        <c:lblOffset val="100"/>
      </c:catAx>
      <c:valAx>
        <c:axId val="78903168"/>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901632"/>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South African Cliff Swallow</a:t>
            </a:r>
          </a:p>
        </c:rich>
      </c:tx>
      <c:layout/>
    </c:title>
    <c:plotArea>
      <c:layout>
        <c:manualLayout>
          <c:layoutTarget val="inner"/>
          <c:xMode val="edge"/>
          <c:yMode val="edge"/>
          <c:x val="0.13719744546102236"/>
          <c:y val="0.18592813829305821"/>
          <c:w val="0.80882144792629662"/>
          <c:h val="0.63357356192544856"/>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months'!$B$1078:$M$1078</c:f>
              <c:numCache>
                <c:formatCode>General</c:formatCode>
                <c:ptCount val="12"/>
                <c:pt idx="0">
                  <c:v>12</c:v>
                </c:pt>
                <c:pt idx="1">
                  <c:v>3</c:v>
                </c:pt>
                <c:pt idx="2">
                  <c:v>1</c:v>
                </c:pt>
                <c:pt idx="3">
                  <c:v>0</c:v>
                </c:pt>
                <c:pt idx="4">
                  <c:v>0</c:v>
                </c:pt>
                <c:pt idx="5">
                  <c:v>0</c:v>
                </c:pt>
                <c:pt idx="6">
                  <c:v>0</c:v>
                </c:pt>
                <c:pt idx="7">
                  <c:v>0</c:v>
                </c:pt>
                <c:pt idx="8">
                  <c:v>0</c:v>
                </c:pt>
                <c:pt idx="9">
                  <c:v>1</c:v>
                </c:pt>
                <c:pt idx="10">
                  <c:v>1</c:v>
                </c:pt>
                <c:pt idx="11">
                  <c:v>15</c:v>
                </c:pt>
              </c:numCache>
            </c:numRef>
          </c:val>
        </c:ser>
        <c:axId val="91635072"/>
        <c:axId val="91645056"/>
      </c:barChart>
      <c:catAx>
        <c:axId val="91635072"/>
        <c:scaling>
          <c:orientation val="minMax"/>
        </c:scaling>
        <c:axPos val="b"/>
        <c:majorTickMark val="none"/>
        <c:tickLblPos val="nextTo"/>
        <c:txPr>
          <a:bodyPr/>
          <a:lstStyle/>
          <a:p>
            <a:pPr>
              <a:defRPr lang="en-US"/>
            </a:pPr>
            <a:endParaRPr lang="en-US"/>
          </a:p>
        </c:txPr>
        <c:crossAx val="91645056"/>
        <c:crosses val="autoZero"/>
        <c:auto val="1"/>
        <c:lblAlgn val="ctr"/>
        <c:lblOffset val="100"/>
      </c:catAx>
      <c:valAx>
        <c:axId val="91645056"/>
        <c:scaling>
          <c:orientation val="minMax"/>
        </c:scaling>
        <c:axPos val="l"/>
        <c:majorGridlines/>
        <c:numFmt formatCode="General" sourceLinked="1"/>
        <c:majorTickMark val="none"/>
        <c:tickLblPos val="nextTo"/>
        <c:txPr>
          <a:bodyPr/>
          <a:lstStyle/>
          <a:p>
            <a:pPr>
              <a:defRPr lang="en-US"/>
            </a:pPr>
            <a:endParaRPr lang="en-US"/>
          </a:p>
        </c:txPr>
        <c:crossAx val="91635072"/>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Dark-capped Bulbul</a:t>
            </a:r>
          </a:p>
        </c:rich>
      </c:tx>
      <c:layout>
        <c:manualLayout>
          <c:xMode val="edge"/>
          <c:yMode val="edge"/>
          <c:x val="0.23992580927384077"/>
          <c:y val="0"/>
        </c:manualLayout>
      </c:layout>
    </c:title>
    <c:plotArea>
      <c:layout>
        <c:manualLayout>
          <c:layoutTarget val="inner"/>
          <c:xMode val="edge"/>
          <c:yMode val="edge"/>
          <c:x val="0.15019749198017424"/>
          <c:y val="0.14957203266258384"/>
          <c:w val="0.81424695246429146"/>
          <c:h val="0.6256354765470526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months'!$B$1142:$M$1142</c:f>
              <c:numCache>
                <c:formatCode>General</c:formatCode>
                <c:ptCount val="12"/>
                <c:pt idx="0">
                  <c:v>3</c:v>
                </c:pt>
                <c:pt idx="1">
                  <c:v>5</c:v>
                </c:pt>
                <c:pt idx="2">
                  <c:v>0</c:v>
                </c:pt>
                <c:pt idx="3">
                  <c:v>0</c:v>
                </c:pt>
                <c:pt idx="4">
                  <c:v>0</c:v>
                </c:pt>
                <c:pt idx="5">
                  <c:v>0</c:v>
                </c:pt>
                <c:pt idx="6">
                  <c:v>0</c:v>
                </c:pt>
                <c:pt idx="7">
                  <c:v>0</c:v>
                </c:pt>
                <c:pt idx="8">
                  <c:v>2</c:v>
                </c:pt>
                <c:pt idx="9">
                  <c:v>3</c:v>
                </c:pt>
                <c:pt idx="10">
                  <c:v>3</c:v>
                </c:pt>
                <c:pt idx="11">
                  <c:v>11</c:v>
                </c:pt>
              </c:numCache>
            </c:numRef>
          </c:val>
        </c:ser>
        <c:axId val="91656576"/>
        <c:axId val="91658112"/>
      </c:barChart>
      <c:catAx>
        <c:axId val="91656576"/>
        <c:scaling>
          <c:orientation val="minMax"/>
        </c:scaling>
        <c:axPos val="b"/>
        <c:majorTickMark val="none"/>
        <c:tickLblPos val="nextTo"/>
        <c:txPr>
          <a:bodyPr/>
          <a:lstStyle/>
          <a:p>
            <a:pPr>
              <a:defRPr lang="en-US"/>
            </a:pPr>
            <a:endParaRPr lang="en-US"/>
          </a:p>
        </c:txPr>
        <c:crossAx val="91658112"/>
        <c:crosses val="autoZero"/>
        <c:auto val="1"/>
        <c:lblAlgn val="ctr"/>
        <c:lblOffset val="100"/>
      </c:catAx>
      <c:valAx>
        <c:axId val="91658112"/>
        <c:scaling>
          <c:orientation val="minMax"/>
        </c:scaling>
        <c:axPos val="l"/>
        <c:majorGridlines/>
        <c:numFmt formatCode="General" sourceLinked="1"/>
        <c:majorTickMark val="none"/>
        <c:tickLblPos val="nextTo"/>
        <c:txPr>
          <a:bodyPr/>
          <a:lstStyle/>
          <a:p>
            <a:pPr>
              <a:defRPr lang="en-US"/>
            </a:pPr>
            <a:endParaRPr lang="en-US"/>
          </a:p>
        </c:txPr>
        <c:crossAx val="91656576"/>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Scrub Robins</a:t>
            </a:r>
          </a:p>
        </c:rich>
      </c:tx>
      <c:layout>
        <c:manualLayout>
          <c:xMode val="edge"/>
          <c:yMode val="edge"/>
          <c:x val="0.38260007499063636"/>
          <c:y val="0"/>
        </c:manualLayout>
      </c:layout>
    </c:title>
    <c:plotArea>
      <c:layout>
        <c:manualLayout>
          <c:layoutTarget val="inner"/>
          <c:xMode val="edge"/>
          <c:yMode val="edge"/>
          <c:x val="9.6822197225346837E-2"/>
          <c:y val="0.14869256175513945"/>
          <c:w val="0.89826531683539568"/>
          <c:h val="0.69512966381594643"/>
        </c:manualLayout>
      </c:layout>
      <c:barChart>
        <c:barDir val="col"/>
        <c:grouping val="clustered"/>
        <c:ser>
          <c:idx val="0"/>
          <c:order val="0"/>
          <c:tx>
            <c:v>Kalahari</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months'!$B$1180:$M$1180</c:f>
              <c:numCache>
                <c:formatCode>General</c:formatCode>
                <c:ptCount val="12"/>
                <c:pt idx="0">
                  <c:v>13</c:v>
                </c:pt>
                <c:pt idx="1">
                  <c:v>10</c:v>
                </c:pt>
                <c:pt idx="2">
                  <c:v>3</c:v>
                </c:pt>
                <c:pt idx="3">
                  <c:v>0</c:v>
                </c:pt>
                <c:pt idx="4">
                  <c:v>0</c:v>
                </c:pt>
                <c:pt idx="5">
                  <c:v>0</c:v>
                </c:pt>
                <c:pt idx="6">
                  <c:v>0</c:v>
                </c:pt>
                <c:pt idx="7">
                  <c:v>0</c:v>
                </c:pt>
                <c:pt idx="8">
                  <c:v>0</c:v>
                </c:pt>
                <c:pt idx="9">
                  <c:v>2</c:v>
                </c:pt>
                <c:pt idx="10">
                  <c:v>11</c:v>
                </c:pt>
                <c:pt idx="11">
                  <c:v>8</c:v>
                </c:pt>
              </c:numCache>
            </c:numRef>
          </c:val>
        </c:ser>
        <c:ser>
          <c:idx val="1"/>
          <c:order val="1"/>
          <c:tx>
            <c:v>Karoo</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months'!$B$1183:$M$1183</c:f>
              <c:numCache>
                <c:formatCode>General</c:formatCode>
                <c:ptCount val="12"/>
                <c:pt idx="0">
                  <c:v>4</c:v>
                </c:pt>
                <c:pt idx="1">
                  <c:v>5</c:v>
                </c:pt>
                <c:pt idx="2">
                  <c:v>0</c:v>
                </c:pt>
                <c:pt idx="3">
                  <c:v>0</c:v>
                </c:pt>
                <c:pt idx="4">
                  <c:v>0</c:v>
                </c:pt>
                <c:pt idx="5">
                  <c:v>0</c:v>
                </c:pt>
                <c:pt idx="6">
                  <c:v>0</c:v>
                </c:pt>
                <c:pt idx="7">
                  <c:v>1</c:v>
                </c:pt>
                <c:pt idx="8">
                  <c:v>2</c:v>
                </c:pt>
                <c:pt idx="9">
                  <c:v>6</c:v>
                </c:pt>
                <c:pt idx="10">
                  <c:v>13</c:v>
                </c:pt>
                <c:pt idx="11">
                  <c:v>11</c:v>
                </c:pt>
              </c:numCache>
            </c:numRef>
          </c:val>
        </c:ser>
        <c:axId val="91707264"/>
        <c:axId val="91708800"/>
      </c:barChart>
      <c:catAx>
        <c:axId val="91707264"/>
        <c:scaling>
          <c:orientation val="minMax"/>
        </c:scaling>
        <c:axPos val="b"/>
        <c:majorTickMark val="none"/>
        <c:tickLblPos val="nextTo"/>
        <c:txPr>
          <a:bodyPr/>
          <a:lstStyle/>
          <a:p>
            <a:pPr>
              <a:defRPr lang="en-US" sz="800"/>
            </a:pPr>
            <a:endParaRPr lang="en-US"/>
          </a:p>
        </c:txPr>
        <c:crossAx val="91708800"/>
        <c:crosses val="autoZero"/>
        <c:auto val="1"/>
        <c:lblAlgn val="ctr"/>
        <c:lblOffset val="100"/>
      </c:catAx>
      <c:valAx>
        <c:axId val="91708800"/>
        <c:scaling>
          <c:orientation val="minMax"/>
        </c:scaling>
        <c:axPos val="l"/>
        <c:majorGridlines/>
        <c:numFmt formatCode="General" sourceLinked="1"/>
        <c:majorTickMark val="none"/>
        <c:tickLblPos val="nextTo"/>
        <c:txPr>
          <a:bodyPr/>
          <a:lstStyle/>
          <a:p>
            <a:pPr>
              <a:defRPr lang="en-US"/>
            </a:pPr>
            <a:endParaRPr lang="en-US"/>
          </a:p>
        </c:txPr>
        <c:crossAx val="91707264"/>
        <c:crosses val="autoZero"/>
        <c:crossBetween val="between"/>
      </c:valAx>
    </c:plotArea>
    <c:legend>
      <c:legendPos val="r"/>
      <c:layout>
        <c:manualLayout>
          <c:xMode val="edge"/>
          <c:yMode val="edge"/>
          <c:x val="0.43127799025121882"/>
          <c:y val="0.17157618455588136"/>
          <c:w val="0.15656572928383955"/>
          <c:h val="0.19990204573711048"/>
        </c:manualLayout>
      </c:layout>
      <c:spPr>
        <a:solidFill>
          <a:sysClr val="window" lastClr="FFFFFF"/>
        </a:solidFill>
      </c:spPr>
      <c:txPr>
        <a:bodyPr/>
        <a:lstStyle/>
        <a:p>
          <a:pPr>
            <a:defRPr lang="en-US" sz="800"/>
          </a:pPr>
          <a:endParaRPr lang="en-US"/>
        </a:p>
      </c:txPr>
    </c:legend>
    <c:plotVisOnly val="1"/>
  </c:chart>
  <c:printSettings>
    <c:headerFooter/>
    <c:pageMargins b="0.75000000000001321" l="0.70000000000000062" r="0.70000000000000062" t="0.75000000000001321"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Herero Chat</a:t>
            </a:r>
          </a:p>
        </c:rich>
      </c:tx>
      <c:layout>
        <c:manualLayout>
          <c:xMode val="edge"/>
          <c:yMode val="edge"/>
          <c:x val="0.33784958698346007"/>
          <c:y val="0"/>
        </c:manualLayout>
      </c:layout>
    </c:title>
    <c:plotArea>
      <c:layout>
        <c:manualLayout>
          <c:layoutTarget val="inner"/>
          <c:xMode val="edge"/>
          <c:yMode val="edge"/>
          <c:x val="0.14005031414290744"/>
          <c:y val="0.13957085261249574"/>
          <c:w val="0.83638772426173957"/>
          <c:h val="0.6610076575479616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months'!$B$1186:$M$1186</c:f>
              <c:numCache>
                <c:formatCode>General</c:formatCode>
                <c:ptCount val="12"/>
                <c:pt idx="0">
                  <c:v>1</c:v>
                </c:pt>
                <c:pt idx="1">
                  <c:v>3</c:v>
                </c:pt>
                <c:pt idx="2">
                  <c:v>5</c:v>
                </c:pt>
                <c:pt idx="3">
                  <c:v>1</c:v>
                </c:pt>
                <c:pt idx="4">
                  <c:v>0</c:v>
                </c:pt>
                <c:pt idx="5">
                  <c:v>0</c:v>
                </c:pt>
                <c:pt idx="6">
                  <c:v>0</c:v>
                </c:pt>
                <c:pt idx="7">
                  <c:v>0</c:v>
                </c:pt>
                <c:pt idx="8">
                  <c:v>0</c:v>
                </c:pt>
                <c:pt idx="9">
                  <c:v>0</c:v>
                </c:pt>
                <c:pt idx="10">
                  <c:v>0</c:v>
                </c:pt>
                <c:pt idx="11">
                  <c:v>3</c:v>
                </c:pt>
              </c:numCache>
            </c:numRef>
          </c:val>
        </c:ser>
        <c:axId val="91724800"/>
        <c:axId val="91742976"/>
      </c:barChart>
      <c:catAx>
        <c:axId val="91724800"/>
        <c:scaling>
          <c:orientation val="minMax"/>
        </c:scaling>
        <c:axPos val="b"/>
        <c:majorTickMark val="none"/>
        <c:tickLblPos val="nextTo"/>
        <c:txPr>
          <a:bodyPr/>
          <a:lstStyle/>
          <a:p>
            <a:pPr>
              <a:defRPr lang="en-US"/>
            </a:pPr>
            <a:endParaRPr lang="en-US"/>
          </a:p>
        </c:txPr>
        <c:crossAx val="91742976"/>
        <c:crosses val="autoZero"/>
        <c:auto val="1"/>
        <c:lblAlgn val="ctr"/>
        <c:lblOffset val="100"/>
      </c:catAx>
      <c:valAx>
        <c:axId val="91742976"/>
        <c:scaling>
          <c:orientation val="minMax"/>
        </c:scaling>
        <c:axPos val="l"/>
        <c:majorGridlines/>
        <c:numFmt formatCode="General" sourceLinked="1"/>
        <c:majorTickMark val="none"/>
        <c:tickLblPos val="nextTo"/>
        <c:txPr>
          <a:bodyPr/>
          <a:lstStyle/>
          <a:p>
            <a:pPr>
              <a:defRPr lang="en-US"/>
            </a:pPr>
            <a:endParaRPr lang="en-US"/>
          </a:p>
        </c:txPr>
        <c:crossAx val="91724800"/>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Tractrac Chat</a:t>
            </a:r>
          </a:p>
        </c:rich>
      </c:tx>
      <c:layout>
        <c:manualLayout>
          <c:xMode val="edge"/>
          <c:yMode val="edge"/>
          <c:x val="0.32216850622930954"/>
          <c:y val="1.3400335008375584E-2"/>
        </c:manualLayout>
      </c:layout>
    </c:title>
    <c:plotArea>
      <c:layout>
        <c:manualLayout>
          <c:layoutTarget val="inner"/>
          <c:xMode val="edge"/>
          <c:yMode val="edge"/>
          <c:x val="0.12428428979129047"/>
          <c:y val="0.16956488479141646"/>
          <c:w val="0.84660362869490735"/>
          <c:h val="0.64630870889882563"/>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months'!$B$1204:$M$1204</c:f>
              <c:numCache>
                <c:formatCode>General</c:formatCode>
                <c:ptCount val="12"/>
                <c:pt idx="0">
                  <c:v>3</c:v>
                </c:pt>
                <c:pt idx="1">
                  <c:v>1</c:v>
                </c:pt>
                <c:pt idx="2">
                  <c:v>0</c:v>
                </c:pt>
                <c:pt idx="3">
                  <c:v>2</c:v>
                </c:pt>
                <c:pt idx="4">
                  <c:v>2</c:v>
                </c:pt>
                <c:pt idx="5">
                  <c:v>1</c:v>
                </c:pt>
                <c:pt idx="6">
                  <c:v>0</c:v>
                </c:pt>
                <c:pt idx="7">
                  <c:v>4</c:v>
                </c:pt>
                <c:pt idx="8">
                  <c:v>6</c:v>
                </c:pt>
                <c:pt idx="9">
                  <c:v>3</c:v>
                </c:pt>
                <c:pt idx="10">
                  <c:v>1</c:v>
                </c:pt>
                <c:pt idx="11">
                  <c:v>0</c:v>
                </c:pt>
              </c:numCache>
            </c:numRef>
          </c:val>
        </c:ser>
        <c:axId val="91897856"/>
        <c:axId val="91899392"/>
      </c:barChart>
      <c:catAx>
        <c:axId val="91897856"/>
        <c:scaling>
          <c:orientation val="minMax"/>
        </c:scaling>
        <c:axPos val="b"/>
        <c:majorTickMark val="none"/>
        <c:tickLblPos val="nextTo"/>
        <c:txPr>
          <a:bodyPr/>
          <a:lstStyle/>
          <a:p>
            <a:pPr>
              <a:defRPr lang="en-US"/>
            </a:pPr>
            <a:endParaRPr lang="en-US"/>
          </a:p>
        </c:txPr>
        <c:crossAx val="91899392"/>
        <c:crosses val="autoZero"/>
        <c:auto val="1"/>
        <c:lblAlgn val="ctr"/>
        <c:lblOffset val="100"/>
      </c:catAx>
      <c:valAx>
        <c:axId val="91899392"/>
        <c:scaling>
          <c:orientation val="minMax"/>
        </c:scaling>
        <c:axPos val="l"/>
        <c:majorGridlines/>
        <c:numFmt formatCode="General" sourceLinked="1"/>
        <c:majorTickMark val="none"/>
        <c:tickLblPos val="nextTo"/>
        <c:txPr>
          <a:bodyPr/>
          <a:lstStyle/>
          <a:p>
            <a:pPr>
              <a:defRPr lang="en-US"/>
            </a:pPr>
            <a:endParaRPr lang="en-US"/>
          </a:p>
        </c:txPr>
        <c:crossAx val="91897856"/>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Short-toed Rock Thrush</a:t>
            </a:r>
          </a:p>
        </c:rich>
      </c:tx>
      <c:layout>
        <c:manualLayout>
          <c:xMode val="edge"/>
          <c:yMode val="edge"/>
          <c:x val="0.1975687973501129"/>
          <c:y val="0"/>
        </c:manualLayout>
      </c:layout>
    </c:title>
    <c:plotArea>
      <c:layout>
        <c:manualLayout>
          <c:layoutTarget val="inner"/>
          <c:xMode val="edge"/>
          <c:yMode val="edge"/>
          <c:x val="0.12428428979129047"/>
          <c:y val="0.15175210241577144"/>
          <c:w val="0.84660362869490735"/>
          <c:h val="0.66130322995339863"/>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months'!$B$1216:$M$1216</c:f>
              <c:numCache>
                <c:formatCode>General</c:formatCode>
                <c:ptCount val="12"/>
                <c:pt idx="0">
                  <c:v>4</c:v>
                </c:pt>
                <c:pt idx="1">
                  <c:v>2</c:v>
                </c:pt>
                <c:pt idx="2">
                  <c:v>2</c:v>
                </c:pt>
                <c:pt idx="3">
                  <c:v>0</c:v>
                </c:pt>
                <c:pt idx="4">
                  <c:v>0</c:v>
                </c:pt>
                <c:pt idx="5">
                  <c:v>0</c:v>
                </c:pt>
                <c:pt idx="6">
                  <c:v>0</c:v>
                </c:pt>
                <c:pt idx="7">
                  <c:v>0</c:v>
                </c:pt>
                <c:pt idx="8">
                  <c:v>0</c:v>
                </c:pt>
                <c:pt idx="9">
                  <c:v>1</c:v>
                </c:pt>
                <c:pt idx="10">
                  <c:v>5</c:v>
                </c:pt>
                <c:pt idx="11">
                  <c:v>6</c:v>
                </c:pt>
              </c:numCache>
            </c:numRef>
          </c:val>
        </c:ser>
        <c:axId val="91919104"/>
        <c:axId val="91920640"/>
      </c:barChart>
      <c:catAx>
        <c:axId val="91919104"/>
        <c:scaling>
          <c:orientation val="minMax"/>
        </c:scaling>
        <c:axPos val="b"/>
        <c:majorTickMark val="none"/>
        <c:tickLblPos val="nextTo"/>
        <c:txPr>
          <a:bodyPr/>
          <a:lstStyle/>
          <a:p>
            <a:pPr>
              <a:defRPr lang="en-US"/>
            </a:pPr>
            <a:endParaRPr lang="en-US"/>
          </a:p>
        </c:txPr>
        <c:crossAx val="91920640"/>
        <c:crosses val="autoZero"/>
        <c:auto val="1"/>
        <c:lblAlgn val="ctr"/>
        <c:lblOffset val="100"/>
      </c:catAx>
      <c:valAx>
        <c:axId val="91920640"/>
        <c:scaling>
          <c:orientation val="minMax"/>
        </c:scaling>
        <c:axPos val="l"/>
        <c:majorGridlines/>
        <c:numFmt formatCode="General" sourceLinked="1"/>
        <c:majorTickMark val="none"/>
        <c:tickLblPos val="nextTo"/>
        <c:txPr>
          <a:bodyPr/>
          <a:lstStyle/>
          <a:p>
            <a:pPr>
              <a:defRPr lang="en-US"/>
            </a:pPr>
            <a:endParaRPr lang="en-US"/>
          </a:p>
        </c:txPr>
        <c:crossAx val="91919104"/>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Great Swamp Warbler</a:t>
            </a:r>
          </a:p>
        </c:rich>
      </c:tx>
      <c:layout>
        <c:manualLayout>
          <c:xMode val="edge"/>
          <c:yMode val="edge"/>
          <c:x val="0.21085157306878102"/>
          <c:y val="0"/>
        </c:manualLayout>
      </c:layout>
    </c:title>
    <c:plotArea>
      <c:layout>
        <c:manualLayout>
          <c:layoutTarget val="inner"/>
          <c:xMode val="edge"/>
          <c:yMode val="edge"/>
          <c:x val="0.11950559043555679"/>
          <c:y val="0.16185804899387568"/>
          <c:w val="0.85112583394038055"/>
          <c:h val="0.64730260279965002"/>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months'!$B$1235:$M$1235</c:f>
              <c:numCache>
                <c:formatCode>General</c:formatCode>
                <c:ptCount val="12"/>
                <c:pt idx="0">
                  <c:v>1</c:v>
                </c:pt>
                <c:pt idx="1">
                  <c:v>1</c:v>
                </c:pt>
                <c:pt idx="2">
                  <c:v>1</c:v>
                </c:pt>
                <c:pt idx="3">
                  <c:v>2</c:v>
                </c:pt>
                <c:pt idx="4">
                  <c:v>0</c:v>
                </c:pt>
                <c:pt idx="5">
                  <c:v>0</c:v>
                </c:pt>
                <c:pt idx="6">
                  <c:v>0</c:v>
                </c:pt>
                <c:pt idx="7">
                  <c:v>0</c:v>
                </c:pt>
                <c:pt idx="8">
                  <c:v>0</c:v>
                </c:pt>
                <c:pt idx="9">
                  <c:v>0</c:v>
                </c:pt>
                <c:pt idx="10">
                  <c:v>2</c:v>
                </c:pt>
                <c:pt idx="11">
                  <c:v>3</c:v>
                </c:pt>
              </c:numCache>
            </c:numRef>
          </c:val>
        </c:ser>
        <c:axId val="91940352"/>
        <c:axId val="91941888"/>
      </c:barChart>
      <c:catAx>
        <c:axId val="91940352"/>
        <c:scaling>
          <c:orientation val="minMax"/>
        </c:scaling>
        <c:axPos val="b"/>
        <c:majorTickMark val="none"/>
        <c:tickLblPos val="nextTo"/>
        <c:txPr>
          <a:bodyPr/>
          <a:lstStyle/>
          <a:p>
            <a:pPr>
              <a:defRPr lang="en-US"/>
            </a:pPr>
            <a:endParaRPr lang="en-US"/>
          </a:p>
        </c:txPr>
        <c:crossAx val="91941888"/>
        <c:crosses val="autoZero"/>
        <c:auto val="1"/>
        <c:lblAlgn val="ctr"/>
        <c:lblOffset val="100"/>
      </c:catAx>
      <c:valAx>
        <c:axId val="91941888"/>
        <c:scaling>
          <c:orientation val="minMax"/>
        </c:scaling>
        <c:axPos val="l"/>
        <c:majorGridlines/>
        <c:numFmt formatCode="General" sourceLinked="1"/>
        <c:majorTickMark val="none"/>
        <c:tickLblPos val="nextTo"/>
        <c:txPr>
          <a:bodyPr/>
          <a:lstStyle/>
          <a:p>
            <a:pPr>
              <a:defRPr lang="en-US"/>
            </a:pPr>
            <a:endParaRPr lang="en-US"/>
          </a:p>
        </c:txPr>
        <c:crossAx val="91940352"/>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Desert Cisticola</a:t>
            </a:r>
          </a:p>
        </c:rich>
      </c:tx>
      <c:layout>
        <c:manualLayout>
          <c:xMode val="edge"/>
          <c:yMode val="edge"/>
          <c:x val="0.29090785526809182"/>
          <c:y val="0"/>
        </c:manualLayout>
      </c:layout>
    </c:title>
    <c:plotArea>
      <c:layout>
        <c:manualLayout>
          <c:layoutTarget val="inner"/>
          <c:xMode val="edge"/>
          <c:yMode val="edge"/>
          <c:x val="0.13301087364079489"/>
          <c:y val="0.21417693376563224"/>
          <c:w val="0.8253224596925387"/>
          <c:h val="0.57028686120117333"/>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months'!$B$1290:$M$1290</c:f>
              <c:numCache>
                <c:formatCode>General</c:formatCode>
                <c:ptCount val="12"/>
                <c:pt idx="0">
                  <c:v>2</c:v>
                </c:pt>
                <c:pt idx="1">
                  <c:v>6</c:v>
                </c:pt>
                <c:pt idx="2">
                  <c:v>1</c:v>
                </c:pt>
                <c:pt idx="3">
                  <c:v>2</c:v>
                </c:pt>
                <c:pt idx="4">
                  <c:v>1</c:v>
                </c:pt>
                <c:pt idx="5">
                  <c:v>0</c:v>
                </c:pt>
                <c:pt idx="6">
                  <c:v>0</c:v>
                </c:pt>
                <c:pt idx="7">
                  <c:v>0</c:v>
                </c:pt>
                <c:pt idx="8">
                  <c:v>1</c:v>
                </c:pt>
                <c:pt idx="9">
                  <c:v>0</c:v>
                </c:pt>
                <c:pt idx="10">
                  <c:v>1</c:v>
                </c:pt>
                <c:pt idx="11">
                  <c:v>2</c:v>
                </c:pt>
              </c:numCache>
            </c:numRef>
          </c:val>
        </c:ser>
        <c:axId val="91994368"/>
        <c:axId val="91996160"/>
      </c:barChart>
      <c:catAx>
        <c:axId val="91994368"/>
        <c:scaling>
          <c:orientation val="minMax"/>
        </c:scaling>
        <c:axPos val="b"/>
        <c:majorTickMark val="none"/>
        <c:tickLblPos val="nextTo"/>
        <c:txPr>
          <a:bodyPr/>
          <a:lstStyle/>
          <a:p>
            <a:pPr>
              <a:defRPr lang="en-US"/>
            </a:pPr>
            <a:endParaRPr lang="en-US"/>
          </a:p>
        </c:txPr>
        <c:crossAx val="91996160"/>
        <c:crosses val="autoZero"/>
        <c:auto val="1"/>
        <c:lblAlgn val="ctr"/>
        <c:lblOffset val="100"/>
      </c:catAx>
      <c:valAx>
        <c:axId val="91996160"/>
        <c:scaling>
          <c:orientation val="minMax"/>
        </c:scaling>
        <c:axPos val="l"/>
        <c:majorGridlines/>
        <c:numFmt formatCode="General" sourceLinked="1"/>
        <c:majorTickMark val="none"/>
        <c:tickLblPos val="nextTo"/>
        <c:txPr>
          <a:bodyPr/>
          <a:lstStyle/>
          <a:p>
            <a:pPr>
              <a:defRPr lang="en-US"/>
            </a:pPr>
            <a:endParaRPr lang="en-US"/>
          </a:p>
        </c:txPr>
        <c:crossAx val="91994368"/>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Tawny-flanked Prinia</a:t>
            </a:r>
          </a:p>
        </c:rich>
      </c:tx>
      <c:layout>
        <c:manualLayout>
          <c:xMode val="edge"/>
          <c:yMode val="edge"/>
          <c:x val="0.22035714285714444"/>
          <c:y val="0"/>
        </c:manualLayout>
      </c:layout>
    </c:title>
    <c:plotArea>
      <c:layout>
        <c:manualLayout>
          <c:layoutTarget val="inner"/>
          <c:xMode val="edge"/>
          <c:yMode val="edge"/>
          <c:x val="0.12705849268841396"/>
          <c:y val="0.17323218743998794"/>
          <c:w val="0.83127484064491963"/>
          <c:h val="0.60334613661098813"/>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months'!$B$1296:$M$1296</c:f>
              <c:numCache>
                <c:formatCode>General</c:formatCode>
                <c:ptCount val="12"/>
                <c:pt idx="0">
                  <c:v>7</c:v>
                </c:pt>
                <c:pt idx="1">
                  <c:v>3</c:v>
                </c:pt>
                <c:pt idx="2">
                  <c:v>2</c:v>
                </c:pt>
                <c:pt idx="3">
                  <c:v>0</c:v>
                </c:pt>
                <c:pt idx="4">
                  <c:v>0</c:v>
                </c:pt>
                <c:pt idx="5">
                  <c:v>0</c:v>
                </c:pt>
                <c:pt idx="6">
                  <c:v>0</c:v>
                </c:pt>
                <c:pt idx="7">
                  <c:v>0</c:v>
                </c:pt>
                <c:pt idx="8">
                  <c:v>0</c:v>
                </c:pt>
                <c:pt idx="9">
                  <c:v>0</c:v>
                </c:pt>
                <c:pt idx="10">
                  <c:v>0</c:v>
                </c:pt>
                <c:pt idx="11">
                  <c:v>4</c:v>
                </c:pt>
              </c:numCache>
            </c:numRef>
          </c:val>
        </c:ser>
        <c:axId val="92007424"/>
        <c:axId val="92009216"/>
      </c:barChart>
      <c:catAx>
        <c:axId val="92007424"/>
        <c:scaling>
          <c:orientation val="minMax"/>
        </c:scaling>
        <c:axPos val="b"/>
        <c:majorTickMark val="none"/>
        <c:tickLblPos val="nextTo"/>
        <c:txPr>
          <a:bodyPr/>
          <a:lstStyle/>
          <a:p>
            <a:pPr>
              <a:defRPr lang="en-US"/>
            </a:pPr>
            <a:endParaRPr lang="en-US"/>
          </a:p>
        </c:txPr>
        <c:crossAx val="92009216"/>
        <c:crosses val="autoZero"/>
        <c:auto val="1"/>
        <c:lblAlgn val="ctr"/>
        <c:lblOffset val="100"/>
      </c:catAx>
      <c:valAx>
        <c:axId val="92009216"/>
        <c:scaling>
          <c:orientation val="minMax"/>
        </c:scaling>
        <c:axPos val="l"/>
        <c:majorGridlines/>
        <c:numFmt formatCode="General" sourceLinked="1"/>
        <c:majorTickMark val="none"/>
        <c:tickLblPos val="nextTo"/>
        <c:txPr>
          <a:bodyPr/>
          <a:lstStyle/>
          <a:p>
            <a:pPr>
              <a:defRPr lang="en-US"/>
            </a:pPr>
            <a:endParaRPr lang="en-US"/>
          </a:p>
        </c:txPr>
        <c:crossAx val="92007424"/>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Grey-backed Camaroptera</a:t>
            </a:r>
          </a:p>
        </c:rich>
      </c:tx>
      <c:layout>
        <c:manualLayout>
          <c:xMode val="edge"/>
          <c:yMode val="edge"/>
          <c:x val="0.15535091745818769"/>
          <c:y val="0"/>
        </c:manualLayout>
      </c:layout>
    </c:title>
    <c:plotArea>
      <c:layout>
        <c:manualLayout>
          <c:layoutTarget val="inner"/>
          <c:xMode val="edge"/>
          <c:yMode val="edge"/>
          <c:x val="0.12164918847027729"/>
          <c:y val="0.18067875236525666"/>
          <c:w val="0.86041359179878296"/>
          <c:h val="0.60629127754382983"/>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months'!$B$1311:$M$1311</c:f>
              <c:numCache>
                <c:formatCode>General</c:formatCode>
                <c:ptCount val="12"/>
                <c:pt idx="0">
                  <c:v>13</c:v>
                </c:pt>
                <c:pt idx="1">
                  <c:v>5</c:v>
                </c:pt>
                <c:pt idx="2">
                  <c:v>3</c:v>
                </c:pt>
                <c:pt idx="3">
                  <c:v>2</c:v>
                </c:pt>
                <c:pt idx="4">
                  <c:v>0</c:v>
                </c:pt>
                <c:pt idx="5">
                  <c:v>0</c:v>
                </c:pt>
                <c:pt idx="6">
                  <c:v>0</c:v>
                </c:pt>
                <c:pt idx="7">
                  <c:v>0</c:v>
                </c:pt>
                <c:pt idx="8">
                  <c:v>1</c:v>
                </c:pt>
                <c:pt idx="9">
                  <c:v>7</c:v>
                </c:pt>
                <c:pt idx="10">
                  <c:v>9</c:v>
                </c:pt>
                <c:pt idx="11">
                  <c:v>7</c:v>
                </c:pt>
              </c:numCache>
            </c:numRef>
          </c:val>
        </c:ser>
        <c:axId val="92037120"/>
        <c:axId val="92038656"/>
      </c:barChart>
      <c:catAx>
        <c:axId val="92037120"/>
        <c:scaling>
          <c:orientation val="minMax"/>
        </c:scaling>
        <c:axPos val="b"/>
        <c:majorTickMark val="none"/>
        <c:tickLblPos val="nextTo"/>
        <c:txPr>
          <a:bodyPr/>
          <a:lstStyle/>
          <a:p>
            <a:pPr>
              <a:defRPr lang="en-US"/>
            </a:pPr>
            <a:endParaRPr lang="en-US"/>
          </a:p>
        </c:txPr>
        <c:crossAx val="92038656"/>
        <c:crosses val="autoZero"/>
        <c:auto val="1"/>
        <c:lblAlgn val="ctr"/>
        <c:lblOffset val="100"/>
      </c:catAx>
      <c:valAx>
        <c:axId val="92038656"/>
        <c:scaling>
          <c:orientation val="minMax"/>
        </c:scaling>
        <c:axPos val="l"/>
        <c:majorGridlines/>
        <c:numFmt formatCode="General" sourceLinked="1"/>
        <c:majorTickMark val="none"/>
        <c:tickLblPos val="nextTo"/>
        <c:txPr>
          <a:bodyPr/>
          <a:lstStyle/>
          <a:p>
            <a:pPr>
              <a:defRPr lang="en-US"/>
            </a:pPr>
            <a:endParaRPr lang="en-US"/>
          </a:p>
        </c:txPr>
        <c:crossAx val="92037120"/>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Dusky Sunbird</a:t>
            </a:r>
          </a:p>
        </c:rich>
      </c:tx>
      <c:layout>
        <c:manualLayout>
          <c:xMode val="edge"/>
          <c:yMode val="edge"/>
          <c:x val="0.313759004858435"/>
          <c:y val="0"/>
        </c:manualLayout>
      </c:layout>
      <c:spPr>
        <a:noFill/>
        <a:ln w="25400">
          <a:noFill/>
        </a:ln>
      </c:spPr>
    </c:title>
    <c:plotArea>
      <c:layout>
        <c:manualLayout>
          <c:layoutTarget val="inner"/>
          <c:xMode val="edge"/>
          <c:yMode val="edge"/>
          <c:x val="0.14420327246328304"/>
          <c:y val="0.18059048838991282"/>
          <c:w val="0.81608041547999399"/>
          <c:h val="0.64409298120031599"/>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months'!$B$1430:$M$1430</c:f>
              <c:numCache>
                <c:formatCode>General</c:formatCode>
                <c:ptCount val="12"/>
                <c:pt idx="0">
                  <c:v>10</c:v>
                </c:pt>
                <c:pt idx="1">
                  <c:v>34</c:v>
                </c:pt>
                <c:pt idx="2">
                  <c:v>27</c:v>
                </c:pt>
                <c:pt idx="3">
                  <c:v>12</c:v>
                </c:pt>
                <c:pt idx="4">
                  <c:v>8</c:v>
                </c:pt>
                <c:pt idx="5">
                  <c:v>4</c:v>
                </c:pt>
                <c:pt idx="6">
                  <c:v>2</c:v>
                </c:pt>
                <c:pt idx="7">
                  <c:v>2</c:v>
                </c:pt>
                <c:pt idx="8">
                  <c:v>4</c:v>
                </c:pt>
                <c:pt idx="9">
                  <c:v>3</c:v>
                </c:pt>
                <c:pt idx="10">
                  <c:v>3</c:v>
                </c:pt>
                <c:pt idx="11">
                  <c:v>8</c:v>
                </c:pt>
              </c:numCache>
            </c:numRef>
          </c:val>
        </c:ser>
        <c:axId val="79074432"/>
        <c:axId val="79075968"/>
      </c:barChart>
      <c:catAx>
        <c:axId val="79074432"/>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075968"/>
        <c:crosses val="autoZero"/>
        <c:auto val="1"/>
        <c:lblAlgn val="ctr"/>
        <c:lblOffset val="100"/>
      </c:catAx>
      <c:valAx>
        <c:axId val="79075968"/>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074432"/>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Barred Wren-Warbler</a:t>
            </a:r>
          </a:p>
        </c:rich>
      </c:tx>
      <c:layout>
        <c:manualLayout>
          <c:xMode val="edge"/>
          <c:yMode val="edge"/>
          <c:x val="0.1999849346185987"/>
          <c:y val="1.5414258188824659E-2"/>
        </c:manualLayout>
      </c:layout>
    </c:title>
    <c:plotArea>
      <c:layout>
        <c:manualLayout>
          <c:layoutTarget val="inner"/>
          <c:xMode val="edge"/>
          <c:yMode val="edge"/>
          <c:x val="0.12164918847027729"/>
          <c:y val="0.19504862470225903"/>
          <c:w val="0.85443451855513575"/>
          <c:h val="0.59315279231714457"/>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months'!$B$1314:$M$1314</c:f>
              <c:numCache>
                <c:formatCode>General</c:formatCode>
                <c:ptCount val="12"/>
                <c:pt idx="0">
                  <c:v>13</c:v>
                </c:pt>
                <c:pt idx="1">
                  <c:v>9</c:v>
                </c:pt>
                <c:pt idx="2">
                  <c:v>1</c:v>
                </c:pt>
                <c:pt idx="3">
                  <c:v>0</c:v>
                </c:pt>
                <c:pt idx="4">
                  <c:v>0</c:v>
                </c:pt>
                <c:pt idx="5">
                  <c:v>0</c:v>
                </c:pt>
                <c:pt idx="6">
                  <c:v>0</c:v>
                </c:pt>
                <c:pt idx="7">
                  <c:v>0</c:v>
                </c:pt>
                <c:pt idx="8">
                  <c:v>0</c:v>
                </c:pt>
                <c:pt idx="9">
                  <c:v>0</c:v>
                </c:pt>
                <c:pt idx="10">
                  <c:v>0</c:v>
                </c:pt>
                <c:pt idx="11">
                  <c:v>3</c:v>
                </c:pt>
              </c:numCache>
            </c:numRef>
          </c:val>
        </c:ser>
        <c:axId val="92066560"/>
        <c:axId val="92068096"/>
      </c:barChart>
      <c:catAx>
        <c:axId val="92066560"/>
        <c:scaling>
          <c:orientation val="minMax"/>
        </c:scaling>
        <c:axPos val="b"/>
        <c:majorTickMark val="none"/>
        <c:tickLblPos val="nextTo"/>
        <c:txPr>
          <a:bodyPr/>
          <a:lstStyle/>
          <a:p>
            <a:pPr>
              <a:defRPr lang="en-US"/>
            </a:pPr>
            <a:endParaRPr lang="en-US"/>
          </a:p>
        </c:txPr>
        <c:crossAx val="92068096"/>
        <c:crosses val="autoZero"/>
        <c:auto val="1"/>
        <c:lblAlgn val="ctr"/>
        <c:lblOffset val="100"/>
      </c:catAx>
      <c:valAx>
        <c:axId val="92068096"/>
        <c:scaling>
          <c:orientation val="minMax"/>
        </c:scaling>
        <c:axPos val="l"/>
        <c:majorGridlines/>
        <c:numFmt formatCode="General" sourceLinked="1"/>
        <c:majorTickMark val="none"/>
        <c:tickLblPos val="nextTo"/>
        <c:txPr>
          <a:bodyPr/>
          <a:lstStyle/>
          <a:p>
            <a:pPr>
              <a:defRPr lang="en-US"/>
            </a:pPr>
            <a:endParaRPr lang="en-US"/>
          </a:p>
        </c:txPr>
        <c:crossAx val="92066560"/>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Rufous-eared Warbler</a:t>
            </a:r>
          </a:p>
        </c:rich>
      </c:tx>
      <c:layout>
        <c:manualLayout>
          <c:xMode val="edge"/>
          <c:yMode val="edge"/>
          <c:x val="0.21061946902654871"/>
          <c:y val="0"/>
        </c:manualLayout>
      </c:layout>
    </c:title>
    <c:plotArea>
      <c:layout>
        <c:manualLayout>
          <c:layoutTarget val="inner"/>
          <c:xMode val="edge"/>
          <c:yMode val="edge"/>
          <c:x val="0.12003437623394422"/>
          <c:y val="0.18520044994375703"/>
          <c:w val="0.8268682786333279"/>
          <c:h val="0.60542152230972646"/>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months'!$B$1308:$M$1308</c:f>
              <c:numCache>
                <c:formatCode>General</c:formatCode>
                <c:ptCount val="12"/>
                <c:pt idx="0">
                  <c:v>0</c:v>
                </c:pt>
                <c:pt idx="1">
                  <c:v>5</c:v>
                </c:pt>
                <c:pt idx="2">
                  <c:v>1</c:v>
                </c:pt>
                <c:pt idx="3">
                  <c:v>2</c:v>
                </c:pt>
                <c:pt idx="4">
                  <c:v>0</c:v>
                </c:pt>
                <c:pt idx="5">
                  <c:v>0</c:v>
                </c:pt>
                <c:pt idx="6">
                  <c:v>0</c:v>
                </c:pt>
                <c:pt idx="7">
                  <c:v>0</c:v>
                </c:pt>
                <c:pt idx="8">
                  <c:v>0</c:v>
                </c:pt>
                <c:pt idx="9">
                  <c:v>0</c:v>
                </c:pt>
                <c:pt idx="10">
                  <c:v>0</c:v>
                </c:pt>
                <c:pt idx="11">
                  <c:v>0</c:v>
                </c:pt>
              </c:numCache>
            </c:numRef>
          </c:val>
        </c:ser>
        <c:axId val="92100096"/>
        <c:axId val="92101632"/>
      </c:barChart>
      <c:catAx>
        <c:axId val="92100096"/>
        <c:scaling>
          <c:orientation val="minMax"/>
        </c:scaling>
        <c:axPos val="b"/>
        <c:majorTickMark val="none"/>
        <c:tickLblPos val="nextTo"/>
        <c:txPr>
          <a:bodyPr/>
          <a:lstStyle/>
          <a:p>
            <a:pPr>
              <a:defRPr lang="en-US"/>
            </a:pPr>
            <a:endParaRPr lang="en-US"/>
          </a:p>
        </c:txPr>
        <c:crossAx val="92101632"/>
        <c:crosses val="autoZero"/>
        <c:auto val="1"/>
        <c:lblAlgn val="ctr"/>
        <c:lblOffset val="100"/>
      </c:catAx>
      <c:valAx>
        <c:axId val="92101632"/>
        <c:scaling>
          <c:orientation val="minMax"/>
        </c:scaling>
        <c:axPos val="l"/>
        <c:majorGridlines/>
        <c:numFmt formatCode="General" sourceLinked="1"/>
        <c:majorTickMark val="none"/>
        <c:tickLblPos val="nextTo"/>
        <c:txPr>
          <a:bodyPr/>
          <a:lstStyle/>
          <a:p>
            <a:pPr>
              <a:defRPr lang="en-US"/>
            </a:pPr>
            <a:endParaRPr lang="en-US"/>
          </a:p>
        </c:txPr>
        <c:crossAx val="92100096"/>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Chat Flycatcher</a:t>
            </a:r>
          </a:p>
        </c:rich>
      </c:tx>
      <c:layout>
        <c:manualLayout>
          <c:xMode val="edge"/>
          <c:yMode val="edge"/>
          <c:x val="0.29760858153601022"/>
          <c:y val="0"/>
        </c:manualLayout>
      </c:layout>
    </c:title>
    <c:plotArea>
      <c:layout>
        <c:manualLayout>
          <c:layoutTarget val="inner"/>
          <c:xMode val="edge"/>
          <c:yMode val="edge"/>
          <c:x val="0.11794682186465823"/>
          <c:y val="0.16880249343832507"/>
          <c:w val="0.85886477233824265"/>
          <c:h val="0.6403581583552056"/>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months'!$B$1330:$M$1330</c:f>
              <c:numCache>
                <c:formatCode>General</c:formatCode>
                <c:ptCount val="12"/>
                <c:pt idx="0">
                  <c:v>11</c:v>
                </c:pt>
                <c:pt idx="1">
                  <c:v>4</c:v>
                </c:pt>
                <c:pt idx="2">
                  <c:v>2</c:v>
                </c:pt>
                <c:pt idx="3">
                  <c:v>0</c:v>
                </c:pt>
                <c:pt idx="4">
                  <c:v>1</c:v>
                </c:pt>
                <c:pt idx="5">
                  <c:v>0</c:v>
                </c:pt>
                <c:pt idx="6">
                  <c:v>0</c:v>
                </c:pt>
                <c:pt idx="7">
                  <c:v>0</c:v>
                </c:pt>
                <c:pt idx="8">
                  <c:v>1</c:v>
                </c:pt>
                <c:pt idx="9">
                  <c:v>5</c:v>
                </c:pt>
                <c:pt idx="10">
                  <c:v>5</c:v>
                </c:pt>
                <c:pt idx="11">
                  <c:v>5</c:v>
                </c:pt>
              </c:numCache>
            </c:numRef>
          </c:val>
        </c:ser>
        <c:axId val="92117248"/>
        <c:axId val="92131328"/>
      </c:barChart>
      <c:catAx>
        <c:axId val="92117248"/>
        <c:scaling>
          <c:orientation val="minMax"/>
        </c:scaling>
        <c:axPos val="b"/>
        <c:majorTickMark val="none"/>
        <c:tickLblPos val="nextTo"/>
        <c:txPr>
          <a:bodyPr/>
          <a:lstStyle/>
          <a:p>
            <a:pPr>
              <a:defRPr lang="en-US"/>
            </a:pPr>
            <a:endParaRPr lang="en-US"/>
          </a:p>
        </c:txPr>
        <c:crossAx val="92131328"/>
        <c:crosses val="autoZero"/>
        <c:auto val="1"/>
        <c:lblAlgn val="ctr"/>
        <c:lblOffset val="100"/>
      </c:catAx>
      <c:valAx>
        <c:axId val="92131328"/>
        <c:scaling>
          <c:orientation val="minMax"/>
        </c:scaling>
        <c:axPos val="l"/>
        <c:majorGridlines/>
        <c:numFmt formatCode="General" sourceLinked="1"/>
        <c:majorTickMark val="none"/>
        <c:tickLblPos val="nextTo"/>
        <c:txPr>
          <a:bodyPr/>
          <a:lstStyle/>
          <a:p>
            <a:pPr>
              <a:defRPr lang="en-US"/>
            </a:pPr>
            <a:endParaRPr lang="en-US"/>
          </a:p>
        </c:txPr>
        <c:crossAx val="92117248"/>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Southern Pied Babbler</a:t>
            </a:r>
          </a:p>
        </c:rich>
      </c:tx>
      <c:layout>
        <c:manualLayout>
          <c:xMode val="edge"/>
          <c:yMode val="edge"/>
          <c:x val="0.2137100509495137"/>
          <c:y val="0"/>
        </c:manualLayout>
      </c:layout>
    </c:title>
    <c:plotArea>
      <c:layout>
        <c:manualLayout>
          <c:layoutTarget val="inner"/>
          <c:xMode val="edge"/>
          <c:yMode val="edge"/>
          <c:x val="0.12275008610349046"/>
          <c:y val="0.16711811023622244"/>
          <c:w val="0.85311718388141344"/>
          <c:h val="0.61734568473060003"/>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months'!$B$1369:$M$1369</c:f>
              <c:numCache>
                <c:formatCode>General</c:formatCode>
                <c:ptCount val="12"/>
                <c:pt idx="0">
                  <c:v>6</c:v>
                </c:pt>
                <c:pt idx="1">
                  <c:v>5</c:v>
                </c:pt>
                <c:pt idx="2">
                  <c:v>1</c:v>
                </c:pt>
                <c:pt idx="3">
                  <c:v>1</c:v>
                </c:pt>
                <c:pt idx="4">
                  <c:v>1</c:v>
                </c:pt>
                <c:pt idx="5">
                  <c:v>0</c:v>
                </c:pt>
                <c:pt idx="6">
                  <c:v>0</c:v>
                </c:pt>
                <c:pt idx="7">
                  <c:v>0</c:v>
                </c:pt>
                <c:pt idx="8">
                  <c:v>0</c:v>
                </c:pt>
                <c:pt idx="9">
                  <c:v>2</c:v>
                </c:pt>
                <c:pt idx="10">
                  <c:v>5</c:v>
                </c:pt>
                <c:pt idx="11">
                  <c:v>5</c:v>
                </c:pt>
              </c:numCache>
            </c:numRef>
          </c:val>
        </c:ser>
        <c:axId val="92150784"/>
        <c:axId val="92173056"/>
      </c:barChart>
      <c:catAx>
        <c:axId val="92150784"/>
        <c:scaling>
          <c:orientation val="minMax"/>
        </c:scaling>
        <c:axPos val="b"/>
        <c:majorTickMark val="none"/>
        <c:tickLblPos val="nextTo"/>
        <c:txPr>
          <a:bodyPr/>
          <a:lstStyle/>
          <a:p>
            <a:pPr>
              <a:defRPr lang="en-US"/>
            </a:pPr>
            <a:endParaRPr lang="en-US"/>
          </a:p>
        </c:txPr>
        <c:crossAx val="92173056"/>
        <c:crosses val="autoZero"/>
        <c:auto val="1"/>
        <c:lblAlgn val="ctr"/>
        <c:lblOffset val="100"/>
      </c:catAx>
      <c:valAx>
        <c:axId val="92173056"/>
        <c:scaling>
          <c:orientation val="minMax"/>
        </c:scaling>
        <c:axPos val="l"/>
        <c:majorGridlines/>
        <c:numFmt formatCode="General" sourceLinked="1"/>
        <c:majorTickMark val="none"/>
        <c:tickLblPos val="nextTo"/>
        <c:txPr>
          <a:bodyPr/>
          <a:lstStyle/>
          <a:p>
            <a:pPr>
              <a:defRPr lang="en-US"/>
            </a:pPr>
            <a:endParaRPr lang="en-US"/>
          </a:p>
        </c:txPr>
        <c:crossAx val="92150784"/>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Carp's Tit</a:t>
            </a:r>
          </a:p>
        </c:rich>
      </c:tx>
      <c:layout>
        <c:manualLayout>
          <c:xMode val="edge"/>
          <c:yMode val="edge"/>
          <c:x val="0.36544459091936016"/>
          <c:y val="0"/>
        </c:manualLayout>
      </c:layout>
    </c:title>
    <c:plotArea>
      <c:layout>
        <c:manualLayout>
          <c:layoutTarget val="inner"/>
          <c:xMode val="edge"/>
          <c:yMode val="edge"/>
          <c:x val="0.12878326860726141"/>
          <c:y val="0.18269138232721477"/>
          <c:w val="0.83501763637013171"/>
          <c:h val="0.62646926946631676"/>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months'!$B$1389:$M$1389</c:f>
              <c:numCache>
                <c:formatCode>General</c:formatCode>
                <c:ptCount val="12"/>
                <c:pt idx="0">
                  <c:v>1</c:v>
                </c:pt>
                <c:pt idx="1">
                  <c:v>4</c:v>
                </c:pt>
                <c:pt idx="2">
                  <c:v>5</c:v>
                </c:pt>
                <c:pt idx="3">
                  <c:v>2</c:v>
                </c:pt>
                <c:pt idx="4">
                  <c:v>0</c:v>
                </c:pt>
                <c:pt idx="5">
                  <c:v>0</c:v>
                </c:pt>
                <c:pt idx="6">
                  <c:v>0</c:v>
                </c:pt>
                <c:pt idx="7">
                  <c:v>0</c:v>
                </c:pt>
                <c:pt idx="8">
                  <c:v>0</c:v>
                </c:pt>
                <c:pt idx="9">
                  <c:v>2</c:v>
                </c:pt>
                <c:pt idx="10">
                  <c:v>1</c:v>
                </c:pt>
                <c:pt idx="11">
                  <c:v>0</c:v>
                </c:pt>
              </c:numCache>
            </c:numRef>
          </c:val>
        </c:ser>
        <c:axId val="92196864"/>
        <c:axId val="92198400"/>
      </c:barChart>
      <c:catAx>
        <c:axId val="92196864"/>
        <c:scaling>
          <c:orientation val="minMax"/>
        </c:scaling>
        <c:axPos val="b"/>
        <c:majorTickMark val="none"/>
        <c:tickLblPos val="nextTo"/>
        <c:txPr>
          <a:bodyPr/>
          <a:lstStyle/>
          <a:p>
            <a:pPr>
              <a:defRPr lang="en-US"/>
            </a:pPr>
            <a:endParaRPr lang="en-US"/>
          </a:p>
        </c:txPr>
        <c:crossAx val="92198400"/>
        <c:crosses val="autoZero"/>
        <c:auto val="1"/>
        <c:lblAlgn val="ctr"/>
        <c:lblOffset val="100"/>
      </c:catAx>
      <c:valAx>
        <c:axId val="92198400"/>
        <c:scaling>
          <c:orientation val="minMax"/>
        </c:scaling>
        <c:axPos val="l"/>
        <c:majorGridlines/>
        <c:numFmt formatCode="General" sourceLinked="1"/>
        <c:majorTickMark val="none"/>
        <c:tickLblPos val="nextTo"/>
        <c:txPr>
          <a:bodyPr/>
          <a:lstStyle/>
          <a:p>
            <a:pPr>
              <a:defRPr lang="en-US"/>
            </a:pPr>
            <a:endParaRPr lang="en-US"/>
          </a:p>
        </c:txPr>
        <c:crossAx val="92196864"/>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Cape Penduline Tit</a:t>
            </a:r>
          </a:p>
        </c:rich>
      </c:tx>
      <c:layout>
        <c:manualLayout>
          <c:xMode val="edge"/>
          <c:yMode val="edge"/>
          <c:x val="0.24496170855355409"/>
          <c:y val="1.4981273408239701E-2"/>
        </c:manualLayout>
      </c:layout>
    </c:title>
    <c:plotArea>
      <c:layout>
        <c:manualLayout>
          <c:layoutTarget val="inner"/>
          <c:xMode val="edge"/>
          <c:yMode val="edge"/>
          <c:x val="0.15473867136470953"/>
          <c:y val="0.18956973074995273"/>
          <c:w val="0.80873164827000465"/>
          <c:h val="0.6045810846677877"/>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months'!$B$1399:$M$1399</c:f>
              <c:numCache>
                <c:formatCode>General</c:formatCode>
                <c:ptCount val="12"/>
                <c:pt idx="0">
                  <c:v>12</c:v>
                </c:pt>
                <c:pt idx="1">
                  <c:v>8</c:v>
                </c:pt>
                <c:pt idx="2">
                  <c:v>13</c:v>
                </c:pt>
                <c:pt idx="3">
                  <c:v>1</c:v>
                </c:pt>
                <c:pt idx="4">
                  <c:v>0</c:v>
                </c:pt>
                <c:pt idx="5">
                  <c:v>0</c:v>
                </c:pt>
                <c:pt idx="6">
                  <c:v>0</c:v>
                </c:pt>
                <c:pt idx="7">
                  <c:v>0</c:v>
                </c:pt>
                <c:pt idx="8">
                  <c:v>1</c:v>
                </c:pt>
                <c:pt idx="9">
                  <c:v>2</c:v>
                </c:pt>
                <c:pt idx="10">
                  <c:v>4</c:v>
                </c:pt>
                <c:pt idx="11">
                  <c:v>8</c:v>
                </c:pt>
              </c:numCache>
            </c:numRef>
          </c:val>
        </c:ser>
        <c:axId val="92562176"/>
        <c:axId val="92563712"/>
      </c:barChart>
      <c:catAx>
        <c:axId val="92562176"/>
        <c:scaling>
          <c:orientation val="minMax"/>
        </c:scaling>
        <c:axPos val="b"/>
        <c:majorTickMark val="none"/>
        <c:tickLblPos val="nextTo"/>
        <c:txPr>
          <a:bodyPr/>
          <a:lstStyle/>
          <a:p>
            <a:pPr>
              <a:defRPr lang="en-US"/>
            </a:pPr>
            <a:endParaRPr lang="en-US"/>
          </a:p>
        </c:txPr>
        <c:crossAx val="92563712"/>
        <c:crosses val="autoZero"/>
        <c:auto val="1"/>
        <c:lblAlgn val="ctr"/>
        <c:lblOffset val="100"/>
      </c:catAx>
      <c:valAx>
        <c:axId val="92563712"/>
        <c:scaling>
          <c:orientation val="minMax"/>
        </c:scaling>
        <c:axPos val="l"/>
        <c:majorGridlines/>
        <c:numFmt formatCode="General" sourceLinked="1"/>
        <c:majorTickMark val="none"/>
        <c:tickLblPos val="nextTo"/>
        <c:txPr>
          <a:bodyPr/>
          <a:lstStyle/>
          <a:p>
            <a:pPr>
              <a:defRPr lang="en-US"/>
            </a:pPr>
            <a:endParaRPr lang="en-US"/>
          </a:p>
        </c:txPr>
        <c:crossAx val="92562176"/>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Scarlet-chested Sunbird</a:t>
            </a:r>
          </a:p>
        </c:rich>
      </c:tx>
      <c:layout>
        <c:manualLayout>
          <c:xMode val="edge"/>
          <c:yMode val="edge"/>
          <c:x val="0.18675652029982739"/>
          <c:y val="0"/>
        </c:manualLayout>
      </c:layout>
    </c:title>
    <c:plotArea>
      <c:layout>
        <c:manualLayout>
          <c:layoutTarget val="inner"/>
          <c:xMode val="edge"/>
          <c:yMode val="edge"/>
          <c:x val="0.15264760823815937"/>
          <c:y val="0.17331592909175123"/>
          <c:w val="0.81131635572578908"/>
          <c:h val="0.6307420663326176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months'!$B$1406:$M$1406</c:f>
              <c:numCache>
                <c:formatCode>General</c:formatCode>
                <c:ptCount val="12"/>
                <c:pt idx="0">
                  <c:v>17</c:v>
                </c:pt>
                <c:pt idx="1">
                  <c:v>14</c:v>
                </c:pt>
                <c:pt idx="2">
                  <c:v>2</c:v>
                </c:pt>
                <c:pt idx="3">
                  <c:v>0</c:v>
                </c:pt>
                <c:pt idx="4">
                  <c:v>0</c:v>
                </c:pt>
                <c:pt idx="5">
                  <c:v>0</c:v>
                </c:pt>
                <c:pt idx="6">
                  <c:v>0</c:v>
                </c:pt>
                <c:pt idx="7">
                  <c:v>0</c:v>
                </c:pt>
                <c:pt idx="8">
                  <c:v>1</c:v>
                </c:pt>
                <c:pt idx="9">
                  <c:v>2</c:v>
                </c:pt>
                <c:pt idx="10">
                  <c:v>5</c:v>
                </c:pt>
                <c:pt idx="11">
                  <c:v>7</c:v>
                </c:pt>
              </c:numCache>
            </c:numRef>
          </c:val>
        </c:ser>
        <c:axId val="92599808"/>
        <c:axId val="92601344"/>
      </c:barChart>
      <c:catAx>
        <c:axId val="92599808"/>
        <c:scaling>
          <c:orientation val="minMax"/>
        </c:scaling>
        <c:axPos val="b"/>
        <c:majorTickMark val="none"/>
        <c:tickLblPos val="nextTo"/>
        <c:txPr>
          <a:bodyPr/>
          <a:lstStyle/>
          <a:p>
            <a:pPr>
              <a:defRPr lang="en-US"/>
            </a:pPr>
            <a:endParaRPr lang="en-US"/>
          </a:p>
        </c:txPr>
        <c:crossAx val="92601344"/>
        <c:crosses val="autoZero"/>
        <c:auto val="1"/>
        <c:lblAlgn val="ctr"/>
        <c:lblOffset val="100"/>
      </c:catAx>
      <c:valAx>
        <c:axId val="92601344"/>
        <c:scaling>
          <c:orientation val="minMax"/>
        </c:scaling>
        <c:axPos val="l"/>
        <c:majorGridlines/>
        <c:numFmt formatCode="General" sourceLinked="1"/>
        <c:majorTickMark val="none"/>
        <c:tickLblPos val="nextTo"/>
        <c:txPr>
          <a:bodyPr/>
          <a:lstStyle/>
          <a:p>
            <a:pPr>
              <a:defRPr lang="en-US"/>
            </a:pPr>
            <a:endParaRPr lang="en-US"/>
          </a:p>
        </c:txPr>
        <c:crossAx val="92599808"/>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Marico Sunbird</a:t>
            </a:r>
          </a:p>
        </c:rich>
      </c:tx>
      <c:layout>
        <c:manualLayout>
          <c:xMode val="edge"/>
          <c:yMode val="edge"/>
          <c:x val="0.28974335221671216"/>
          <c:y val="0"/>
        </c:manualLayout>
      </c:layout>
    </c:title>
    <c:plotArea>
      <c:layout>
        <c:manualLayout>
          <c:layoutTarget val="inner"/>
          <c:xMode val="edge"/>
          <c:yMode val="edge"/>
          <c:x val="0.15333832139760994"/>
          <c:y val="0.18005599300087491"/>
          <c:w val="0.82252894858730896"/>
          <c:h val="0.61638203557890003"/>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months'!$B$1421:$M$1421</c:f>
              <c:numCache>
                <c:formatCode>General</c:formatCode>
                <c:ptCount val="12"/>
                <c:pt idx="0">
                  <c:v>12</c:v>
                </c:pt>
                <c:pt idx="1">
                  <c:v>2</c:v>
                </c:pt>
                <c:pt idx="2">
                  <c:v>0</c:v>
                </c:pt>
                <c:pt idx="3">
                  <c:v>0</c:v>
                </c:pt>
                <c:pt idx="4">
                  <c:v>0</c:v>
                </c:pt>
                <c:pt idx="5">
                  <c:v>0</c:v>
                </c:pt>
                <c:pt idx="6">
                  <c:v>0</c:v>
                </c:pt>
                <c:pt idx="7">
                  <c:v>0</c:v>
                </c:pt>
                <c:pt idx="8">
                  <c:v>2</c:v>
                </c:pt>
                <c:pt idx="9">
                  <c:v>4</c:v>
                </c:pt>
                <c:pt idx="10">
                  <c:v>4</c:v>
                </c:pt>
                <c:pt idx="11">
                  <c:v>8</c:v>
                </c:pt>
              </c:numCache>
            </c:numRef>
          </c:val>
        </c:ser>
        <c:axId val="92485888"/>
        <c:axId val="92491776"/>
      </c:barChart>
      <c:catAx>
        <c:axId val="92485888"/>
        <c:scaling>
          <c:orientation val="minMax"/>
        </c:scaling>
        <c:axPos val="b"/>
        <c:majorTickMark val="none"/>
        <c:tickLblPos val="nextTo"/>
        <c:txPr>
          <a:bodyPr/>
          <a:lstStyle/>
          <a:p>
            <a:pPr>
              <a:defRPr lang="en-US"/>
            </a:pPr>
            <a:endParaRPr lang="en-US"/>
          </a:p>
        </c:txPr>
        <c:crossAx val="92491776"/>
        <c:crosses val="autoZero"/>
        <c:auto val="1"/>
        <c:lblAlgn val="ctr"/>
        <c:lblOffset val="100"/>
      </c:catAx>
      <c:valAx>
        <c:axId val="92491776"/>
        <c:scaling>
          <c:orientation val="minMax"/>
        </c:scaling>
        <c:axPos val="l"/>
        <c:majorGridlines/>
        <c:numFmt formatCode="General" sourceLinked="1"/>
        <c:majorTickMark val="none"/>
        <c:tickLblPos val="nextTo"/>
        <c:txPr>
          <a:bodyPr/>
          <a:lstStyle/>
          <a:p>
            <a:pPr>
              <a:defRPr lang="en-US"/>
            </a:pPr>
            <a:endParaRPr lang="en-US"/>
          </a:p>
        </c:txPr>
        <c:crossAx val="92485888"/>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Southern White-crowned Shrike</a:t>
            </a:r>
          </a:p>
        </c:rich>
      </c:tx>
      <c:layout>
        <c:manualLayout>
          <c:xMode val="edge"/>
          <c:yMode val="edge"/>
          <c:x val="0.17460514804070543"/>
          <c:y val="7.2859744990892532E-3"/>
        </c:manualLayout>
      </c:layout>
    </c:title>
    <c:plotArea>
      <c:layout>
        <c:manualLayout>
          <c:layoutTarget val="inner"/>
          <c:xMode val="edge"/>
          <c:yMode val="edge"/>
          <c:x val="0.11898144310908505"/>
          <c:y val="0.23688538932633907"/>
          <c:w val="0.83423493115992076"/>
          <c:h val="0.56288972075211907"/>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months'!$B$1453:$M$1453</c:f>
              <c:numCache>
                <c:formatCode>General</c:formatCode>
                <c:ptCount val="12"/>
                <c:pt idx="0">
                  <c:v>7</c:v>
                </c:pt>
                <c:pt idx="1">
                  <c:v>5</c:v>
                </c:pt>
                <c:pt idx="2">
                  <c:v>4</c:v>
                </c:pt>
                <c:pt idx="3">
                  <c:v>4</c:v>
                </c:pt>
                <c:pt idx="4">
                  <c:v>0</c:v>
                </c:pt>
                <c:pt idx="5">
                  <c:v>0</c:v>
                </c:pt>
                <c:pt idx="6">
                  <c:v>0</c:v>
                </c:pt>
                <c:pt idx="7">
                  <c:v>0</c:v>
                </c:pt>
                <c:pt idx="8">
                  <c:v>0</c:v>
                </c:pt>
                <c:pt idx="9">
                  <c:v>2</c:v>
                </c:pt>
                <c:pt idx="10">
                  <c:v>5</c:v>
                </c:pt>
                <c:pt idx="11">
                  <c:v>6</c:v>
                </c:pt>
              </c:numCache>
            </c:numRef>
          </c:val>
        </c:ser>
        <c:axId val="92507136"/>
        <c:axId val="92517120"/>
      </c:barChart>
      <c:catAx>
        <c:axId val="92507136"/>
        <c:scaling>
          <c:orientation val="minMax"/>
        </c:scaling>
        <c:axPos val="b"/>
        <c:majorTickMark val="none"/>
        <c:tickLblPos val="nextTo"/>
        <c:txPr>
          <a:bodyPr/>
          <a:lstStyle/>
          <a:p>
            <a:pPr>
              <a:defRPr lang="en-US"/>
            </a:pPr>
            <a:endParaRPr lang="en-US"/>
          </a:p>
        </c:txPr>
        <c:crossAx val="92517120"/>
        <c:crosses val="autoZero"/>
        <c:auto val="1"/>
        <c:lblAlgn val="ctr"/>
        <c:lblOffset val="100"/>
      </c:catAx>
      <c:valAx>
        <c:axId val="92517120"/>
        <c:scaling>
          <c:orientation val="minMax"/>
        </c:scaling>
        <c:axPos val="l"/>
        <c:majorGridlines/>
        <c:numFmt formatCode="General" sourceLinked="1"/>
        <c:majorTickMark val="none"/>
        <c:tickLblPos val="nextTo"/>
        <c:txPr>
          <a:bodyPr/>
          <a:lstStyle/>
          <a:p>
            <a:pPr>
              <a:defRPr lang="en-US"/>
            </a:pPr>
            <a:endParaRPr lang="en-US"/>
          </a:p>
        </c:txPr>
        <c:crossAx val="92507136"/>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Brown-crowned Tchagra</a:t>
            </a:r>
          </a:p>
        </c:rich>
      </c:tx>
      <c:layout>
        <c:manualLayout>
          <c:xMode val="edge"/>
          <c:yMode val="edge"/>
          <c:x val="0.18518994336234695"/>
          <c:y val="0"/>
        </c:manualLayout>
      </c:layout>
    </c:title>
    <c:plotArea>
      <c:layout>
        <c:manualLayout>
          <c:layoutTarget val="inner"/>
          <c:xMode val="edge"/>
          <c:yMode val="edge"/>
          <c:x val="0.12482939632545932"/>
          <c:y val="0.20805759280089994"/>
          <c:w val="0.84008288437629508"/>
          <c:h val="0.58256437945254502"/>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months'!$B$1466:$M$1466</c:f>
              <c:numCache>
                <c:formatCode>General</c:formatCode>
                <c:ptCount val="12"/>
                <c:pt idx="0">
                  <c:v>7</c:v>
                </c:pt>
                <c:pt idx="1">
                  <c:v>6</c:v>
                </c:pt>
                <c:pt idx="2">
                  <c:v>4</c:v>
                </c:pt>
                <c:pt idx="3">
                  <c:v>1</c:v>
                </c:pt>
                <c:pt idx="4">
                  <c:v>0</c:v>
                </c:pt>
                <c:pt idx="5">
                  <c:v>0</c:v>
                </c:pt>
                <c:pt idx="6">
                  <c:v>0</c:v>
                </c:pt>
                <c:pt idx="7">
                  <c:v>0</c:v>
                </c:pt>
                <c:pt idx="8">
                  <c:v>0</c:v>
                </c:pt>
                <c:pt idx="9">
                  <c:v>1</c:v>
                </c:pt>
                <c:pt idx="10">
                  <c:v>3</c:v>
                </c:pt>
                <c:pt idx="11">
                  <c:v>4</c:v>
                </c:pt>
              </c:numCache>
            </c:numRef>
          </c:val>
        </c:ser>
        <c:axId val="92606464"/>
        <c:axId val="92608000"/>
      </c:barChart>
      <c:catAx>
        <c:axId val="92606464"/>
        <c:scaling>
          <c:orientation val="minMax"/>
        </c:scaling>
        <c:axPos val="b"/>
        <c:majorTickMark val="none"/>
        <c:tickLblPos val="nextTo"/>
        <c:txPr>
          <a:bodyPr/>
          <a:lstStyle/>
          <a:p>
            <a:pPr>
              <a:defRPr lang="en-US"/>
            </a:pPr>
            <a:endParaRPr lang="en-US"/>
          </a:p>
        </c:txPr>
        <c:crossAx val="92608000"/>
        <c:crosses val="autoZero"/>
        <c:auto val="1"/>
        <c:lblAlgn val="ctr"/>
        <c:lblOffset val="100"/>
      </c:catAx>
      <c:valAx>
        <c:axId val="92608000"/>
        <c:scaling>
          <c:orientation val="minMax"/>
        </c:scaling>
        <c:axPos val="l"/>
        <c:majorGridlines/>
        <c:numFmt formatCode="General" sourceLinked="1"/>
        <c:majorTickMark val="none"/>
        <c:tickLblPos val="nextTo"/>
        <c:txPr>
          <a:bodyPr/>
          <a:lstStyle/>
          <a:p>
            <a:pPr>
              <a:defRPr lang="en-US"/>
            </a:pPr>
            <a:endParaRPr lang="en-US"/>
          </a:p>
        </c:txPr>
        <c:crossAx val="92606464"/>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Black-chested Prinia</a:t>
            </a:r>
          </a:p>
        </c:rich>
      </c:tx>
      <c:layout>
        <c:manualLayout>
          <c:xMode val="edge"/>
          <c:yMode val="edge"/>
          <c:x val="0.24625665035113944"/>
          <c:y val="2.4390442573988598E-2"/>
        </c:manualLayout>
      </c:layout>
      <c:spPr>
        <a:noFill/>
        <a:ln w="25400">
          <a:noFill/>
        </a:ln>
      </c:spPr>
    </c:title>
    <c:plotArea>
      <c:layout>
        <c:manualLayout>
          <c:layoutTarget val="inner"/>
          <c:xMode val="edge"/>
          <c:yMode val="edge"/>
          <c:x val="0.14359224164776563"/>
          <c:y val="0.18949235004161694"/>
          <c:w val="0.82815917078161749"/>
          <c:h val="0.58708597400934559"/>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months'!$B$1299:$M$1299</c:f>
              <c:numCache>
                <c:formatCode>General</c:formatCode>
                <c:ptCount val="12"/>
                <c:pt idx="0">
                  <c:v>30</c:v>
                </c:pt>
                <c:pt idx="1">
                  <c:v>38</c:v>
                </c:pt>
                <c:pt idx="2">
                  <c:v>20</c:v>
                </c:pt>
                <c:pt idx="3">
                  <c:v>4</c:v>
                </c:pt>
                <c:pt idx="4">
                  <c:v>2</c:v>
                </c:pt>
                <c:pt idx="5">
                  <c:v>0</c:v>
                </c:pt>
                <c:pt idx="6">
                  <c:v>0</c:v>
                </c:pt>
                <c:pt idx="7">
                  <c:v>1</c:v>
                </c:pt>
                <c:pt idx="8">
                  <c:v>5</c:v>
                </c:pt>
                <c:pt idx="9">
                  <c:v>4</c:v>
                </c:pt>
                <c:pt idx="10">
                  <c:v>10</c:v>
                </c:pt>
                <c:pt idx="11">
                  <c:v>18</c:v>
                </c:pt>
              </c:numCache>
            </c:numRef>
          </c:val>
        </c:ser>
        <c:axId val="79366016"/>
        <c:axId val="79367552"/>
      </c:barChart>
      <c:catAx>
        <c:axId val="79366016"/>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367552"/>
        <c:crosses val="autoZero"/>
        <c:auto val="1"/>
        <c:lblAlgn val="ctr"/>
        <c:lblOffset val="100"/>
      </c:catAx>
      <c:valAx>
        <c:axId val="79367552"/>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366016"/>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Brubru</a:t>
            </a:r>
          </a:p>
        </c:rich>
      </c:tx>
      <c:layout>
        <c:manualLayout>
          <c:xMode val="edge"/>
          <c:yMode val="edge"/>
          <c:x val="0.39866084425037235"/>
          <c:y val="0"/>
        </c:manualLayout>
      </c:layout>
    </c:title>
    <c:plotArea>
      <c:layout>
        <c:manualLayout>
          <c:layoutTarget val="inner"/>
          <c:xMode val="edge"/>
          <c:yMode val="edge"/>
          <c:x val="0.11846187348852401"/>
          <c:y val="0.1854033630411642"/>
          <c:w val="0.84078121239214521"/>
          <c:h val="0.61327161027951604"/>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months'!$B$1484:$M$1484</c:f>
              <c:numCache>
                <c:formatCode>General</c:formatCode>
                <c:ptCount val="12"/>
                <c:pt idx="0">
                  <c:v>2</c:v>
                </c:pt>
                <c:pt idx="1">
                  <c:v>1</c:v>
                </c:pt>
                <c:pt idx="2">
                  <c:v>0</c:v>
                </c:pt>
                <c:pt idx="3">
                  <c:v>0</c:v>
                </c:pt>
                <c:pt idx="4">
                  <c:v>0</c:v>
                </c:pt>
                <c:pt idx="5">
                  <c:v>0</c:v>
                </c:pt>
                <c:pt idx="6">
                  <c:v>0</c:v>
                </c:pt>
                <c:pt idx="7">
                  <c:v>1</c:v>
                </c:pt>
                <c:pt idx="8">
                  <c:v>1</c:v>
                </c:pt>
                <c:pt idx="9">
                  <c:v>2</c:v>
                </c:pt>
                <c:pt idx="10">
                  <c:v>5</c:v>
                </c:pt>
                <c:pt idx="11">
                  <c:v>3</c:v>
                </c:pt>
              </c:numCache>
            </c:numRef>
          </c:val>
        </c:ser>
        <c:axId val="92623616"/>
        <c:axId val="92625152"/>
      </c:barChart>
      <c:catAx>
        <c:axId val="92623616"/>
        <c:scaling>
          <c:orientation val="minMax"/>
        </c:scaling>
        <c:axPos val="b"/>
        <c:majorTickMark val="none"/>
        <c:tickLblPos val="nextTo"/>
        <c:txPr>
          <a:bodyPr/>
          <a:lstStyle/>
          <a:p>
            <a:pPr>
              <a:defRPr lang="en-US"/>
            </a:pPr>
            <a:endParaRPr lang="en-US"/>
          </a:p>
        </c:txPr>
        <c:crossAx val="92625152"/>
        <c:crosses val="autoZero"/>
        <c:auto val="1"/>
        <c:lblAlgn val="ctr"/>
        <c:lblOffset val="100"/>
      </c:catAx>
      <c:valAx>
        <c:axId val="92625152"/>
        <c:scaling>
          <c:orientation val="minMax"/>
        </c:scaling>
        <c:axPos val="l"/>
        <c:majorGridlines/>
        <c:numFmt formatCode="General" sourceLinked="1"/>
        <c:majorTickMark val="none"/>
        <c:tickLblPos val="nextTo"/>
        <c:txPr>
          <a:bodyPr/>
          <a:lstStyle/>
          <a:p>
            <a:pPr>
              <a:defRPr lang="en-US"/>
            </a:pPr>
            <a:endParaRPr lang="en-US"/>
          </a:p>
        </c:txPr>
        <c:crossAx val="92623616"/>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White Helmetshrike</a:t>
            </a:r>
          </a:p>
        </c:rich>
      </c:tx>
      <c:layout>
        <c:manualLayout>
          <c:xMode val="edge"/>
          <c:yMode val="edge"/>
          <c:x val="0.23067849550480399"/>
          <c:y val="1.4652014652014652E-2"/>
        </c:manualLayout>
      </c:layout>
    </c:title>
    <c:plotArea>
      <c:layout>
        <c:manualLayout>
          <c:layoutTarget val="inner"/>
          <c:xMode val="edge"/>
          <c:yMode val="edge"/>
          <c:x val="0.12275008610349046"/>
          <c:y val="0.20005537769317297"/>
          <c:w val="0.84105081887390065"/>
          <c:h val="0.59861959562746958"/>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months'!$B$1488:$M$1488</c:f>
              <c:numCache>
                <c:formatCode>General</c:formatCode>
                <c:ptCount val="12"/>
                <c:pt idx="0">
                  <c:v>2</c:v>
                </c:pt>
                <c:pt idx="1">
                  <c:v>1</c:v>
                </c:pt>
                <c:pt idx="2">
                  <c:v>0</c:v>
                </c:pt>
                <c:pt idx="3">
                  <c:v>1</c:v>
                </c:pt>
                <c:pt idx="4">
                  <c:v>0</c:v>
                </c:pt>
                <c:pt idx="5">
                  <c:v>0</c:v>
                </c:pt>
                <c:pt idx="6">
                  <c:v>0</c:v>
                </c:pt>
                <c:pt idx="7">
                  <c:v>0</c:v>
                </c:pt>
                <c:pt idx="8">
                  <c:v>3</c:v>
                </c:pt>
                <c:pt idx="9">
                  <c:v>5</c:v>
                </c:pt>
                <c:pt idx="10">
                  <c:v>3</c:v>
                </c:pt>
                <c:pt idx="11">
                  <c:v>5</c:v>
                </c:pt>
              </c:numCache>
            </c:numRef>
          </c:val>
        </c:ser>
        <c:axId val="92648960"/>
        <c:axId val="92650496"/>
      </c:barChart>
      <c:catAx>
        <c:axId val="92648960"/>
        <c:scaling>
          <c:orientation val="minMax"/>
        </c:scaling>
        <c:axPos val="b"/>
        <c:majorTickMark val="none"/>
        <c:tickLblPos val="nextTo"/>
        <c:txPr>
          <a:bodyPr/>
          <a:lstStyle/>
          <a:p>
            <a:pPr>
              <a:defRPr lang="en-US"/>
            </a:pPr>
            <a:endParaRPr lang="en-US"/>
          </a:p>
        </c:txPr>
        <c:crossAx val="92650496"/>
        <c:crosses val="autoZero"/>
        <c:auto val="1"/>
        <c:lblAlgn val="ctr"/>
        <c:lblOffset val="100"/>
      </c:catAx>
      <c:valAx>
        <c:axId val="92650496"/>
        <c:scaling>
          <c:orientation val="minMax"/>
        </c:scaling>
        <c:axPos val="l"/>
        <c:majorGridlines/>
        <c:numFmt formatCode="General" sourceLinked="1"/>
        <c:majorTickMark val="none"/>
        <c:tickLblPos val="nextTo"/>
        <c:txPr>
          <a:bodyPr/>
          <a:lstStyle/>
          <a:p>
            <a:pPr>
              <a:defRPr lang="en-US"/>
            </a:pPr>
            <a:endParaRPr lang="en-US"/>
          </a:p>
        </c:txPr>
        <c:crossAx val="92648960"/>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Pale-winged Staring</a:t>
            </a:r>
          </a:p>
        </c:rich>
      </c:tx>
      <c:layout>
        <c:manualLayout>
          <c:xMode val="edge"/>
          <c:yMode val="edge"/>
          <c:x val="0.23945656572664101"/>
          <c:y val="7.4906367041200732E-3"/>
        </c:manualLayout>
      </c:layout>
    </c:title>
    <c:plotArea>
      <c:layout>
        <c:manualLayout>
          <c:layoutTarget val="inner"/>
          <c:xMode val="edge"/>
          <c:yMode val="edge"/>
          <c:x val="0.1365253656238733"/>
          <c:y val="0.17458845734170891"/>
          <c:w val="0.80372418092930931"/>
          <c:h val="0.61956235807602456"/>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months'!$B$1513:$M$1513</c:f>
              <c:numCache>
                <c:formatCode>General</c:formatCode>
                <c:ptCount val="12"/>
                <c:pt idx="0">
                  <c:v>3</c:v>
                </c:pt>
                <c:pt idx="1">
                  <c:v>8</c:v>
                </c:pt>
                <c:pt idx="2">
                  <c:v>8</c:v>
                </c:pt>
                <c:pt idx="3">
                  <c:v>6</c:v>
                </c:pt>
                <c:pt idx="4">
                  <c:v>0</c:v>
                </c:pt>
                <c:pt idx="5">
                  <c:v>0</c:v>
                </c:pt>
                <c:pt idx="6">
                  <c:v>0</c:v>
                </c:pt>
                <c:pt idx="7">
                  <c:v>0</c:v>
                </c:pt>
                <c:pt idx="8">
                  <c:v>0</c:v>
                </c:pt>
                <c:pt idx="9">
                  <c:v>0</c:v>
                </c:pt>
                <c:pt idx="10">
                  <c:v>2</c:v>
                </c:pt>
                <c:pt idx="11">
                  <c:v>3</c:v>
                </c:pt>
              </c:numCache>
            </c:numRef>
          </c:val>
        </c:ser>
        <c:axId val="92682496"/>
        <c:axId val="92700672"/>
      </c:barChart>
      <c:catAx>
        <c:axId val="92682496"/>
        <c:scaling>
          <c:orientation val="minMax"/>
        </c:scaling>
        <c:axPos val="b"/>
        <c:majorTickMark val="none"/>
        <c:tickLblPos val="nextTo"/>
        <c:txPr>
          <a:bodyPr/>
          <a:lstStyle/>
          <a:p>
            <a:pPr>
              <a:defRPr lang="en-US"/>
            </a:pPr>
            <a:endParaRPr lang="en-US"/>
          </a:p>
        </c:txPr>
        <c:crossAx val="92700672"/>
        <c:crosses val="autoZero"/>
        <c:auto val="1"/>
        <c:lblAlgn val="ctr"/>
        <c:lblOffset val="100"/>
      </c:catAx>
      <c:valAx>
        <c:axId val="92700672"/>
        <c:scaling>
          <c:orientation val="minMax"/>
        </c:scaling>
        <c:axPos val="l"/>
        <c:majorGridlines/>
        <c:numFmt formatCode="General" sourceLinked="1"/>
        <c:majorTickMark val="none"/>
        <c:tickLblPos val="nextTo"/>
        <c:txPr>
          <a:bodyPr/>
          <a:lstStyle/>
          <a:p>
            <a:pPr>
              <a:defRPr lang="en-US"/>
            </a:pPr>
            <a:endParaRPr lang="en-US"/>
          </a:p>
        </c:txPr>
        <c:crossAx val="92682496"/>
        <c:crosses val="autoZero"/>
        <c:crossBetween val="between"/>
      </c:valAx>
    </c:plotArea>
    <c:plotVisOnly val="1"/>
  </c:chart>
  <c:printSettings>
    <c:headerFooter/>
    <c:pageMargins b="0.75000000000001299" l="0.70000000000000062" r="0.70000000000000062" t="0.75000000000001299"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Cape Glossy Starling</a:t>
            </a:r>
          </a:p>
        </c:rich>
      </c:tx>
      <c:layout>
        <c:manualLayout>
          <c:xMode val="edge"/>
          <c:yMode val="edge"/>
          <c:x val="0.22550458715596344"/>
          <c:y val="0"/>
        </c:manualLayout>
      </c:layout>
    </c:title>
    <c:plotArea>
      <c:layout>
        <c:manualLayout>
          <c:layoutTarget val="inner"/>
          <c:xMode val="edge"/>
          <c:yMode val="edge"/>
          <c:x val="0.15544848178382156"/>
          <c:y val="0.17557483280691621"/>
          <c:w val="0.82008668641190496"/>
          <c:h val="0.61741299286741658"/>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months'!$B$1516:$M$1516</c:f>
              <c:numCache>
                <c:formatCode>General</c:formatCode>
                <c:ptCount val="12"/>
                <c:pt idx="0">
                  <c:v>9</c:v>
                </c:pt>
                <c:pt idx="1">
                  <c:v>18</c:v>
                </c:pt>
                <c:pt idx="2">
                  <c:v>18</c:v>
                </c:pt>
                <c:pt idx="3">
                  <c:v>0</c:v>
                </c:pt>
                <c:pt idx="4">
                  <c:v>0</c:v>
                </c:pt>
                <c:pt idx="5">
                  <c:v>0</c:v>
                </c:pt>
                <c:pt idx="6">
                  <c:v>0</c:v>
                </c:pt>
                <c:pt idx="7">
                  <c:v>0</c:v>
                </c:pt>
                <c:pt idx="8">
                  <c:v>0</c:v>
                </c:pt>
                <c:pt idx="9">
                  <c:v>4</c:v>
                </c:pt>
                <c:pt idx="10">
                  <c:v>17</c:v>
                </c:pt>
                <c:pt idx="11">
                  <c:v>11</c:v>
                </c:pt>
              </c:numCache>
            </c:numRef>
          </c:val>
        </c:ser>
        <c:axId val="92711936"/>
        <c:axId val="92730112"/>
      </c:barChart>
      <c:catAx>
        <c:axId val="92711936"/>
        <c:scaling>
          <c:orientation val="minMax"/>
        </c:scaling>
        <c:axPos val="b"/>
        <c:majorTickMark val="none"/>
        <c:tickLblPos val="nextTo"/>
        <c:txPr>
          <a:bodyPr/>
          <a:lstStyle/>
          <a:p>
            <a:pPr>
              <a:defRPr lang="en-US"/>
            </a:pPr>
            <a:endParaRPr lang="en-US"/>
          </a:p>
        </c:txPr>
        <c:crossAx val="92730112"/>
        <c:crosses val="autoZero"/>
        <c:auto val="1"/>
        <c:lblAlgn val="ctr"/>
        <c:lblOffset val="100"/>
      </c:catAx>
      <c:valAx>
        <c:axId val="92730112"/>
        <c:scaling>
          <c:orientation val="minMax"/>
        </c:scaling>
        <c:axPos val="l"/>
        <c:majorGridlines/>
        <c:numFmt formatCode="General" sourceLinked="1"/>
        <c:majorTickMark val="none"/>
        <c:tickLblPos val="nextTo"/>
        <c:txPr>
          <a:bodyPr/>
          <a:lstStyle/>
          <a:p>
            <a:pPr>
              <a:defRPr lang="en-US"/>
            </a:pPr>
            <a:endParaRPr lang="en-US"/>
          </a:p>
        </c:txPr>
        <c:crossAx val="92711936"/>
        <c:crosses val="autoZero"/>
        <c:crossBetween val="between"/>
      </c:valAx>
    </c:plotArea>
    <c:plotVisOnly val="1"/>
  </c:chart>
  <c:printSettings>
    <c:headerFooter/>
    <c:pageMargins b="0.75000000000001299" l="0.70000000000000062" r="0.70000000000000062" t="0.75000000000001299"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Meves' Starling</a:t>
            </a:r>
          </a:p>
        </c:rich>
      </c:tx>
      <c:layout>
        <c:manualLayout>
          <c:xMode val="edge"/>
          <c:yMode val="edge"/>
          <c:x val="0.2958479532163743"/>
          <c:y val="0"/>
        </c:manualLayout>
      </c:layout>
    </c:title>
    <c:plotArea>
      <c:layout>
        <c:manualLayout>
          <c:layoutTarget val="inner"/>
          <c:xMode val="edge"/>
          <c:yMode val="edge"/>
          <c:x val="0.11898144310908505"/>
          <c:y val="0.19595947154650725"/>
          <c:w val="0.83423493115992076"/>
          <c:h val="0.59934133931582578"/>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months'!$B$1528:$M$1528</c:f>
              <c:numCache>
                <c:formatCode>General</c:formatCode>
                <c:ptCount val="12"/>
                <c:pt idx="0">
                  <c:v>1</c:v>
                </c:pt>
                <c:pt idx="1">
                  <c:v>4</c:v>
                </c:pt>
                <c:pt idx="2">
                  <c:v>11</c:v>
                </c:pt>
                <c:pt idx="3">
                  <c:v>3</c:v>
                </c:pt>
                <c:pt idx="4">
                  <c:v>0</c:v>
                </c:pt>
                <c:pt idx="5">
                  <c:v>0</c:v>
                </c:pt>
                <c:pt idx="6">
                  <c:v>0</c:v>
                </c:pt>
                <c:pt idx="7">
                  <c:v>0</c:v>
                </c:pt>
                <c:pt idx="8">
                  <c:v>0</c:v>
                </c:pt>
                <c:pt idx="9">
                  <c:v>0</c:v>
                </c:pt>
                <c:pt idx="10">
                  <c:v>0</c:v>
                </c:pt>
                <c:pt idx="11">
                  <c:v>0</c:v>
                </c:pt>
              </c:numCache>
            </c:numRef>
          </c:val>
        </c:ser>
        <c:axId val="93802496"/>
        <c:axId val="93804032"/>
      </c:barChart>
      <c:catAx>
        <c:axId val="93802496"/>
        <c:scaling>
          <c:orientation val="minMax"/>
        </c:scaling>
        <c:axPos val="b"/>
        <c:majorTickMark val="none"/>
        <c:tickLblPos val="nextTo"/>
        <c:txPr>
          <a:bodyPr/>
          <a:lstStyle/>
          <a:p>
            <a:pPr>
              <a:defRPr lang="en-US"/>
            </a:pPr>
            <a:endParaRPr lang="en-US"/>
          </a:p>
        </c:txPr>
        <c:crossAx val="93804032"/>
        <c:crosses val="autoZero"/>
        <c:auto val="1"/>
        <c:lblAlgn val="ctr"/>
        <c:lblOffset val="100"/>
      </c:catAx>
      <c:valAx>
        <c:axId val="93804032"/>
        <c:scaling>
          <c:orientation val="minMax"/>
        </c:scaling>
        <c:axPos val="l"/>
        <c:majorGridlines/>
        <c:numFmt formatCode="General" sourceLinked="1"/>
        <c:majorTickMark val="none"/>
        <c:tickLblPos val="nextTo"/>
        <c:txPr>
          <a:bodyPr/>
          <a:lstStyle/>
          <a:p>
            <a:pPr>
              <a:defRPr lang="en-US"/>
            </a:pPr>
            <a:endParaRPr lang="en-US"/>
          </a:p>
        </c:txPr>
        <c:crossAx val="93802496"/>
        <c:crosses val="autoZero"/>
        <c:crossBetween val="between"/>
      </c:valAx>
    </c:plotArea>
    <c:plotVisOnly val="1"/>
  </c:chart>
  <c:printSettings>
    <c:headerFooter/>
    <c:pageMargins b="0.75000000000001299" l="0.70000000000000062" r="0.70000000000000062" t="0.75000000000001299"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Burchell's Starling</a:t>
            </a:r>
          </a:p>
        </c:rich>
      </c:tx>
      <c:layout>
        <c:manualLayout>
          <c:xMode val="edge"/>
          <c:yMode val="edge"/>
          <c:x val="0.27024297928425611"/>
          <c:y val="0"/>
        </c:manualLayout>
      </c:layout>
    </c:title>
    <c:plotArea>
      <c:layout>
        <c:manualLayout>
          <c:layoutTarget val="inner"/>
          <c:xMode val="edge"/>
          <c:yMode val="edge"/>
          <c:x val="0.14504049654738299"/>
          <c:y val="0.13561154855643459"/>
          <c:w val="0.79201243621371364"/>
          <c:h val="0.66082648002334332"/>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months'!$B$1531:$M$1531</c:f>
              <c:numCache>
                <c:formatCode>General</c:formatCode>
                <c:ptCount val="12"/>
                <c:pt idx="0">
                  <c:v>11</c:v>
                </c:pt>
                <c:pt idx="1">
                  <c:v>13</c:v>
                </c:pt>
                <c:pt idx="2">
                  <c:v>11</c:v>
                </c:pt>
                <c:pt idx="3">
                  <c:v>0</c:v>
                </c:pt>
                <c:pt idx="4">
                  <c:v>0</c:v>
                </c:pt>
                <c:pt idx="5">
                  <c:v>0</c:v>
                </c:pt>
                <c:pt idx="6">
                  <c:v>0</c:v>
                </c:pt>
                <c:pt idx="7">
                  <c:v>0</c:v>
                </c:pt>
                <c:pt idx="8">
                  <c:v>0</c:v>
                </c:pt>
                <c:pt idx="9">
                  <c:v>0</c:v>
                </c:pt>
                <c:pt idx="10">
                  <c:v>1</c:v>
                </c:pt>
                <c:pt idx="11">
                  <c:v>2</c:v>
                </c:pt>
              </c:numCache>
            </c:numRef>
          </c:val>
        </c:ser>
        <c:axId val="93831936"/>
        <c:axId val="93833472"/>
      </c:barChart>
      <c:catAx>
        <c:axId val="93831936"/>
        <c:scaling>
          <c:orientation val="minMax"/>
        </c:scaling>
        <c:axPos val="b"/>
        <c:majorTickMark val="none"/>
        <c:tickLblPos val="nextTo"/>
        <c:txPr>
          <a:bodyPr/>
          <a:lstStyle/>
          <a:p>
            <a:pPr>
              <a:defRPr lang="en-US"/>
            </a:pPr>
            <a:endParaRPr lang="en-US"/>
          </a:p>
        </c:txPr>
        <c:crossAx val="93833472"/>
        <c:crosses val="autoZero"/>
        <c:auto val="1"/>
        <c:lblAlgn val="ctr"/>
        <c:lblOffset val="100"/>
      </c:catAx>
      <c:valAx>
        <c:axId val="93833472"/>
        <c:scaling>
          <c:orientation val="minMax"/>
        </c:scaling>
        <c:axPos val="l"/>
        <c:majorGridlines/>
        <c:numFmt formatCode="General" sourceLinked="1"/>
        <c:majorTickMark val="none"/>
        <c:tickLblPos val="nextTo"/>
        <c:txPr>
          <a:bodyPr/>
          <a:lstStyle/>
          <a:p>
            <a:pPr>
              <a:defRPr lang="en-US"/>
            </a:pPr>
            <a:endParaRPr lang="en-US"/>
          </a:p>
        </c:txPr>
        <c:crossAx val="93831936"/>
        <c:crosses val="autoZero"/>
        <c:crossBetween val="between"/>
      </c:valAx>
    </c:plotArea>
    <c:plotVisOnly val="1"/>
  </c:chart>
  <c:printSettings>
    <c:headerFooter/>
    <c:pageMargins b="0.75000000000001299" l="0.70000000000000062" r="0.70000000000000062" t="0.75000000000001299"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Violet-backed Starling</a:t>
            </a:r>
          </a:p>
        </c:rich>
      </c:tx>
      <c:layout>
        <c:manualLayout>
          <c:xMode val="edge"/>
          <c:yMode val="edge"/>
          <c:x val="0.20484848484849164"/>
          <c:y val="0"/>
        </c:manualLayout>
      </c:layout>
    </c:title>
    <c:plotArea>
      <c:layout>
        <c:manualLayout>
          <c:layoutTarget val="inner"/>
          <c:xMode val="edge"/>
          <c:yMode val="edge"/>
          <c:x val="0.12936864710093071"/>
          <c:y val="0.17906120850915741"/>
          <c:w val="0.84032832259603962"/>
          <c:h val="0.61850147184640591"/>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months'!$B$1534:$M$1534</c:f>
              <c:numCache>
                <c:formatCode>General</c:formatCode>
                <c:ptCount val="12"/>
                <c:pt idx="0">
                  <c:v>4</c:v>
                </c:pt>
                <c:pt idx="1">
                  <c:v>6</c:v>
                </c:pt>
                <c:pt idx="2">
                  <c:v>6</c:v>
                </c:pt>
                <c:pt idx="3">
                  <c:v>1</c:v>
                </c:pt>
                <c:pt idx="4">
                  <c:v>0</c:v>
                </c:pt>
                <c:pt idx="5">
                  <c:v>0</c:v>
                </c:pt>
                <c:pt idx="6">
                  <c:v>0</c:v>
                </c:pt>
                <c:pt idx="7">
                  <c:v>0</c:v>
                </c:pt>
                <c:pt idx="8">
                  <c:v>0</c:v>
                </c:pt>
                <c:pt idx="9">
                  <c:v>3</c:v>
                </c:pt>
                <c:pt idx="10">
                  <c:v>3</c:v>
                </c:pt>
                <c:pt idx="11">
                  <c:v>4</c:v>
                </c:pt>
              </c:numCache>
            </c:numRef>
          </c:val>
        </c:ser>
        <c:axId val="93853184"/>
        <c:axId val="93854720"/>
      </c:barChart>
      <c:catAx>
        <c:axId val="93853184"/>
        <c:scaling>
          <c:orientation val="minMax"/>
        </c:scaling>
        <c:axPos val="b"/>
        <c:majorTickMark val="none"/>
        <c:tickLblPos val="nextTo"/>
        <c:txPr>
          <a:bodyPr/>
          <a:lstStyle/>
          <a:p>
            <a:pPr>
              <a:defRPr lang="en-US"/>
            </a:pPr>
            <a:endParaRPr lang="en-US"/>
          </a:p>
        </c:txPr>
        <c:crossAx val="93854720"/>
        <c:crosses val="autoZero"/>
        <c:auto val="1"/>
        <c:lblAlgn val="ctr"/>
        <c:lblOffset val="100"/>
      </c:catAx>
      <c:valAx>
        <c:axId val="93854720"/>
        <c:scaling>
          <c:orientation val="minMax"/>
        </c:scaling>
        <c:axPos val="l"/>
        <c:majorGridlines/>
        <c:numFmt formatCode="General" sourceLinked="1"/>
        <c:majorTickMark val="none"/>
        <c:tickLblPos val="nextTo"/>
        <c:txPr>
          <a:bodyPr/>
          <a:lstStyle/>
          <a:p>
            <a:pPr>
              <a:defRPr lang="en-US"/>
            </a:pPr>
            <a:endParaRPr lang="en-US"/>
          </a:p>
        </c:txPr>
        <c:crossAx val="93853184"/>
        <c:crosses val="autoZero"/>
        <c:crossBetween val="between"/>
      </c:valAx>
    </c:plotArea>
    <c:plotVisOnly val="1"/>
  </c:chart>
  <c:printSettings>
    <c:headerFooter/>
    <c:pageMargins b="0.75000000000001299" l="0.70000000000000062" r="0.70000000000000062" t="0.75000000000001299"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Wattled Starling</a:t>
            </a:r>
          </a:p>
        </c:rich>
      </c:tx>
      <c:layout>
        <c:manualLayout>
          <c:xMode val="edge"/>
          <c:yMode val="edge"/>
          <c:x val="0.27654545454545454"/>
          <c:y val="0"/>
        </c:manualLayout>
      </c:layout>
    </c:title>
    <c:plotArea>
      <c:layout>
        <c:manualLayout>
          <c:layoutTarget val="inner"/>
          <c:xMode val="edge"/>
          <c:yMode val="edge"/>
          <c:x val="0.1233080410403245"/>
          <c:y val="0.19504862470225903"/>
          <c:w val="0.85851014077783816"/>
          <c:h val="0.59315279231714457"/>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months'!$B$1537:$M$1537</c:f>
              <c:numCache>
                <c:formatCode>General</c:formatCode>
                <c:ptCount val="12"/>
                <c:pt idx="0">
                  <c:v>3</c:v>
                </c:pt>
                <c:pt idx="1">
                  <c:v>8</c:v>
                </c:pt>
                <c:pt idx="2">
                  <c:v>5</c:v>
                </c:pt>
                <c:pt idx="3">
                  <c:v>0</c:v>
                </c:pt>
                <c:pt idx="4">
                  <c:v>0</c:v>
                </c:pt>
                <c:pt idx="5">
                  <c:v>0</c:v>
                </c:pt>
                <c:pt idx="6">
                  <c:v>0</c:v>
                </c:pt>
                <c:pt idx="7">
                  <c:v>0</c:v>
                </c:pt>
                <c:pt idx="8">
                  <c:v>0</c:v>
                </c:pt>
                <c:pt idx="9">
                  <c:v>0</c:v>
                </c:pt>
                <c:pt idx="10">
                  <c:v>1</c:v>
                </c:pt>
                <c:pt idx="11">
                  <c:v>1</c:v>
                </c:pt>
              </c:numCache>
            </c:numRef>
          </c:val>
        </c:ser>
        <c:axId val="93886720"/>
        <c:axId val="93892608"/>
      </c:barChart>
      <c:catAx>
        <c:axId val="93886720"/>
        <c:scaling>
          <c:orientation val="minMax"/>
        </c:scaling>
        <c:axPos val="b"/>
        <c:majorTickMark val="none"/>
        <c:tickLblPos val="nextTo"/>
        <c:txPr>
          <a:bodyPr/>
          <a:lstStyle/>
          <a:p>
            <a:pPr>
              <a:defRPr lang="en-US"/>
            </a:pPr>
            <a:endParaRPr lang="en-US"/>
          </a:p>
        </c:txPr>
        <c:crossAx val="93892608"/>
        <c:crosses val="autoZero"/>
        <c:auto val="1"/>
        <c:lblAlgn val="ctr"/>
        <c:lblOffset val="100"/>
      </c:catAx>
      <c:valAx>
        <c:axId val="93892608"/>
        <c:scaling>
          <c:orientation val="minMax"/>
        </c:scaling>
        <c:axPos val="l"/>
        <c:majorGridlines/>
        <c:numFmt formatCode="General" sourceLinked="1"/>
        <c:majorTickMark val="none"/>
        <c:tickLblPos val="nextTo"/>
        <c:txPr>
          <a:bodyPr/>
          <a:lstStyle/>
          <a:p>
            <a:pPr>
              <a:defRPr lang="en-US"/>
            </a:pPr>
            <a:endParaRPr lang="en-US"/>
          </a:p>
        </c:txPr>
        <c:crossAx val="93886720"/>
        <c:crosses val="autoZero"/>
        <c:crossBetween val="between"/>
      </c:valAx>
    </c:plotArea>
    <c:plotVisOnly val="1"/>
  </c:chart>
  <c:printSettings>
    <c:headerFooter/>
    <c:pageMargins b="0.75000000000001299" l="0.70000000000000062" r="0.70000000000000062" t="0.75000000000001299"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House Sparrow</a:t>
            </a:r>
          </a:p>
        </c:rich>
      </c:tx>
      <c:layout>
        <c:manualLayout>
          <c:xMode val="edge"/>
          <c:yMode val="edge"/>
          <c:x val="0.29376499812523432"/>
          <c:y val="0"/>
        </c:manualLayout>
      </c:layout>
    </c:title>
    <c:plotArea>
      <c:layout>
        <c:manualLayout>
          <c:layoutTarget val="inner"/>
          <c:xMode val="edge"/>
          <c:yMode val="edge"/>
          <c:x val="0.15128468316460444"/>
          <c:y val="0.13713527382110946"/>
          <c:w val="0.8189534120735199"/>
          <c:h val="0.65701554159662623"/>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months'!$B$1560:$M$1560</c:f>
              <c:numCache>
                <c:formatCode>General</c:formatCode>
                <c:ptCount val="12"/>
                <c:pt idx="0">
                  <c:v>12</c:v>
                </c:pt>
                <c:pt idx="1">
                  <c:v>2</c:v>
                </c:pt>
                <c:pt idx="2">
                  <c:v>5</c:v>
                </c:pt>
                <c:pt idx="3">
                  <c:v>2</c:v>
                </c:pt>
                <c:pt idx="4">
                  <c:v>0</c:v>
                </c:pt>
                <c:pt idx="5">
                  <c:v>0</c:v>
                </c:pt>
                <c:pt idx="6">
                  <c:v>0</c:v>
                </c:pt>
                <c:pt idx="7">
                  <c:v>0</c:v>
                </c:pt>
                <c:pt idx="8">
                  <c:v>7</c:v>
                </c:pt>
                <c:pt idx="9">
                  <c:v>6</c:v>
                </c:pt>
                <c:pt idx="10">
                  <c:v>4</c:v>
                </c:pt>
                <c:pt idx="11">
                  <c:v>6</c:v>
                </c:pt>
              </c:numCache>
            </c:numRef>
          </c:val>
        </c:ser>
        <c:axId val="93903872"/>
        <c:axId val="93909760"/>
      </c:barChart>
      <c:catAx>
        <c:axId val="93903872"/>
        <c:scaling>
          <c:orientation val="minMax"/>
        </c:scaling>
        <c:axPos val="b"/>
        <c:majorTickMark val="none"/>
        <c:tickLblPos val="nextTo"/>
        <c:txPr>
          <a:bodyPr/>
          <a:lstStyle/>
          <a:p>
            <a:pPr>
              <a:defRPr lang="en-US"/>
            </a:pPr>
            <a:endParaRPr lang="en-US"/>
          </a:p>
        </c:txPr>
        <c:crossAx val="93909760"/>
        <c:crosses val="autoZero"/>
        <c:auto val="1"/>
        <c:lblAlgn val="ctr"/>
        <c:lblOffset val="100"/>
      </c:catAx>
      <c:valAx>
        <c:axId val="93909760"/>
        <c:scaling>
          <c:orientation val="minMax"/>
        </c:scaling>
        <c:axPos val="l"/>
        <c:majorGridlines/>
        <c:numFmt formatCode="General" sourceLinked="1"/>
        <c:majorTickMark val="none"/>
        <c:tickLblPos val="nextTo"/>
        <c:txPr>
          <a:bodyPr/>
          <a:lstStyle/>
          <a:p>
            <a:pPr>
              <a:defRPr lang="en-US"/>
            </a:pPr>
            <a:endParaRPr lang="en-US"/>
          </a:p>
        </c:txPr>
        <c:crossAx val="93903872"/>
        <c:crosses val="autoZero"/>
        <c:crossBetween val="between"/>
      </c:valAx>
    </c:plotArea>
    <c:plotVisOnly val="1"/>
  </c:chart>
  <c:printSettings>
    <c:headerFooter/>
    <c:pageMargins b="0.75000000000001299" l="0.70000000000000062" r="0.70000000000000062" t="0.75000000000001299"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Red-billed Buffalo Weaver</a:t>
            </a:r>
          </a:p>
        </c:rich>
      </c:tx>
      <c:layout>
        <c:manualLayout>
          <c:xMode val="edge"/>
          <c:yMode val="edge"/>
          <c:x val="0.15234998850950557"/>
          <c:y val="0"/>
        </c:manualLayout>
      </c:layout>
    </c:title>
    <c:plotArea>
      <c:layout>
        <c:manualLayout>
          <c:layoutTarget val="inner"/>
          <c:xMode val="edge"/>
          <c:yMode val="edge"/>
          <c:x val="0.15616483423443397"/>
          <c:y val="0.19575311150622754"/>
          <c:w val="0.82540198604206727"/>
          <c:h val="0.60725143228065892"/>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months'!$B$1567:$M$1567</c:f>
              <c:numCache>
                <c:formatCode>General</c:formatCode>
                <c:ptCount val="12"/>
                <c:pt idx="0">
                  <c:v>22</c:v>
                </c:pt>
                <c:pt idx="1">
                  <c:v>18</c:v>
                </c:pt>
                <c:pt idx="2">
                  <c:v>21</c:v>
                </c:pt>
                <c:pt idx="3">
                  <c:v>2</c:v>
                </c:pt>
                <c:pt idx="4">
                  <c:v>0</c:v>
                </c:pt>
                <c:pt idx="5">
                  <c:v>0</c:v>
                </c:pt>
                <c:pt idx="6">
                  <c:v>0</c:v>
                </c:pt>
                <c:pt idx="7">
                  <c:v>0</c:v>
                </c:pt>
                <c:pt idx="8">
                  <c:v>0</c:v>
                </c:pt>
                <c:pt idx="9">
                  <c:v>0</c:v>
                </c:pt>
                <c:pt idx="10">
                  <c:v>0</c:v>
                </c:pt>
                <c:pt idx="11">
                  <c:v>1</c:v>
                </c:pt>
              </c:numCache>
            </c:numRef>
          </c:val>
        </c:ser>
        <c:axId val="93954048"/>
        <c:axId val="93955584"/>
      </c:barChart>
      <c:catAx>
        <c:axId val="93954048"/>
        <c:scaling>
          <c:orientation val="minMax"/>
        </c:scaling>
        <c:axPos val="b"/>
        <c:majorTickMark val="none"/>
        <c:tickLblPos val="nextTo"/>
        <c:txPr>
          <a:bodyPr/>
          <a:lstStyle/>
          <a:p>
            <a:pPr>
              <a:defRPr lang="en-US"/>
            </a:pPr>
            <a:endParaRPr lang="en-US"/>
          </a:p>
        </c:txPr>
        <c:crossAx val="93955584"/>
        <c:crosses val="autoZero"/>
        <c:auto val="1"/>
        <c:lblAlgn val="ctr"/>
        <c:lblOffset val="100"/>
      </c:catAx>
      <c:valAx>
        <c:axId val="93955584"/>
        <c:scaling>
          <c:orientation val="minMax"/>
        </c:scaling>
        <c:axPos val="l"/>
        <c:majorGridlines/>
        <c:numFmt formatCode="General" sourceLinked="1"/>
        <c:majorTickMark val="none"/>
        <c:tickLblPos val="nextTo"/>
        <c:txPr>
          <a:bodyPr/>
          <a:lstStyle/>
          <a:p>
            <a:pPr>
              <a:defRPr lang="en-US"/>
            </a:pPr>
            <a:endParaRPr lang="en-US"/>
          </a:p>
        </c:txPr>
        <c:crossAx val="93954048"/>
        <c:crosses val="autoZero"/>
        <c:crossBetween val="between"/>
      </c:valAx>
    </c:plotArea>
    <c:plotVisOnly val="1"/>
  </c:chart>
  <c:printSettings>
    <c:headerFooter/>
    <c:pageMargins b="0.75000000000001299" l="0.70000000000000062" r="0.70000000000000062" t="0.7500000000000129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African Red-eyed Bulbul</a:t>
            </a:r>
          </a:p>
        </c:rich>
      </c:tx>
      <c:layout>
        <c:manualLayout>
          <c:xMode val="edge"/>
          <c:yMode val="edge"/>
          <c:x val="0.21243862216338041"/>
          <c:y val="2.7362568588355103E-5"/>
        </c:manualLayout>
      </c:layout>
      <c:spPr>
        <a:noFill/>
        <a:ln w="25400">
          <a:noFill/>
        </a:ln>
      </c:spPr>
    </c:title>
    <c:plotArea>
      <c:layout>
        <c:manualLayout>
          <c:layoutTarget val="inner"/>
          <c:xMode val="edge"/>
          <c:yMode val="edge"/>
          <c:x val="0.13775515865394897"/>
          <c:y val="0.15042636337124968"/>
          <c:w val="0.8405646245438998"/>
          <c:h val="0.60408632254301564"/>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months'!$B$1145:$M$1145</c:f>
              <c:numCache>
                <c:formatCode>General</c:formatCode>
                <c:ptCount val="12"/>
                <c:pt idx="0">
                  <c:v>34</c:v>
                </c:pt>
                <c:pt idx="1">
                  <c:v>29</c:v>
                </c:pt>
                <c:pt idx="2">
                  <c:v>14</c:v>
                </c:pt>
                <c:pt idx="3">
                  <c:v>5</c:v>
                </c:pt>
                <c:pt idx="4">
                  <c:v>0</c:v>
                </c:pt>
                <c:pt idx="5">
                  <c:v>0</c:v>
                </c:pt>
                <c:pt idx="6">
                  <c:v>0</c:v>
                </c:pt>
                <c:pt idx="7">
                  <c:v>0</c:v>
                </c:pt>
                <c:pt idx="8">
                  <c:v>1</c:v>
                </c:pt>
                <c:pt idx="9">
                  <c:v>12</c:v>
                </c:pt>
                <c:pt idx="10">
                  <c:v>14</c:v>
                </c:pt>
                <c:pt idx="11">
                  <c:v>50</c:v>
                </c:pt>
              </c:numCache>
            </c:numRef>
          </c:val>
        </c:ser>
        <c:axId val="79387264"/>
        <c:axId val="79397248"/>
      </c:barChart>
      <c:catAx>
        <c:axId val="79387264"/>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397248"/>
        <c:crosses val="autoZero"/>
        <c:auto val="1"/>
        <c:lblAlgn val="ctr"/>
        <c:lblOffset val="100"/>
      </c:catAx>
      <c:valAx>
        <c:axId val="79397248"/>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387264"/>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Sociable Weaver</a:t>
            </a:r>
          </a:p>
        </c:rich>
      </c:tx>
      <c:layout>
        <c:manualLayout>
          <c:xMode val="edge"/>
          <c:yMode val="edge"/>
          <c:x val="0.28034522711688081"/>
          <c:y val="0"/>
        </c:manualLayout>
      </c:layout>
    </c:title>
    <c:plotArea>
      <c:layout>
        <c:manualLayout>
          <c:layoutTarget val="inner"/>
          <c:xMode val="edge"/>
          <c:yMode val="edge"/>
          <c:x val="0.15264760823815937"/>
          <c:y val="0.18963582677165355"/>
          <c:w val="0.80531034971978444"/>
          <c:h val="0.61952482502188588"/>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months'!$B$1579:$M$1579</c:f>
              <c:numCache>
                <c:formatCode>General</c:formatCode>
                <c:ptCount val="12"/>
                <c:pt idx="0">
                  <c:v>18</c:v>
                </c:pt>
                <c:pt idx="1">
                  <c:v>14</c:v>
                </c:pt>
                <c:pt idx="2">
                  <c:v>7</c:v>
                </c:pt>
                <c:pt idx="3">
                  <c:v>6</c:v>
                </c:pt>
                <c:pt idx="4">
                  <c:v>2</c:v>
                </c:pt>
                <c:pt idx="5">
                  <c:v>1</c:v>
                </c:pt>
                <c:pt idx="6">
                  <c:v>0</c:v>
                </c:pt>
                <c:pt idx="7">
                  <c:v>0</c:v>
                </c:pt>
                <c:pt idx="8">
                  <c:v>0</c:v>
                </c:pt>
                <c:pt idx="9">
                  <c:v>0</c:v>
                </c:pt>
                <c:pt idx="10">
                  <c:v>5</c:v>
                </c:pt>
                <c:pt idx="11">
                  <c:v>13</c:v>
                </c:pt>
              </c:numCache>
            </c:numRef>
          </c:val>
        </c:ser>
        <c:axId val="93979392"/>
        <c:axId val="93980928"/>
      </c:barChart>
      <c:catAx>
        <c:axId val="93979392"/>
        <c:scaling>
          <c:orientation val="minMax"/>
        </c:scaling>
        <c:axPos val="b"/>
        <c:majorTickMark val="none"/>
        <c:tickLblPos val="nextTo"/>
        <c:txPr>
          <a:bodyPr/>
          <a:lstStyle/>
          <a:p>
            <a:pPr>
              <a:defRPr lang="en-US"/>
            </a:pPr>
            <a:endParaRPr lang="en-US"/>
          </a:p>
        </c:txPr>
        <c:crossAx val="93980928"/>
        <c:crosses val="autoZero"/>
        <c:auto val="1"/>
        <c:lblAlgn val="ctr"/>
        <c:lblOffset val="100"/>
      </c:catAx>
      <c:valAx>
        <c:axId val="93980928"/>
        <c:scaling>
          <c:orientation val="minMax"/>
        </c:scaling>
        <c:axPos val="l"/>
        <c:majorGridlines/>
        <c:numFmt formatCode="General" sourceLinked="1"/>
        <c:majorTickMark val="none"/>
        <c:tickLblPos val="nextTo"/>
        <c:txPr>
          <a:bodyPr/>
          <a:lstStyle/>
          <a:p>
            <a:pPr>
              <a:defRPr lang="en-US"/>
            </a:pPr>
            <a:endParaRPr lang="en-US"/>
          </a:p>
        </c:txPr>
        <c:crossAx val="93979392"/>
        <c:crosses val="autoZero"/>
        <c:crossBetween val="between"/>
      </c:valAx>
    </c:plotArea>
    <c:plotVisOnly val="1"/>
  </c:chart>
  <c:printSettings>
    <c:headerFooter/>
    <c:pageMargins b="0.75000000000001299" l="0.70000000000000062" r="0.70000000000000062" t="0.75000000000001299"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Village Weaver</a:t>
            </a:r>
          </a:p>
        </c:rich>
      </c:tx>
      <c:layout>
        <c:manualLayout>
          <c:xMode val="edge"/>
          <c:yMode val="edge"/>
          <c:x val="0.30265150189559636"/>
          <c:y val="0"/>
        </c:manualLayout>
      </c:layout>
    </c:title>
    <c:plotArea>
      <c:layout>
        <c:manualLayout>
          <c:layoutTarget val="inner"/>
          <c:xMode val="edge"/>
          <c:yMode val="edge"/>
          <c:x val="0.15061230679498441"/>
          <c:y val="0.16311292413749875"/>
          <c:w val="0.83160991542723861"/>
          <c:h val="0.61615722733455158"/>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months'!$B$1606:$M$1606</c:f>
              <c:numCache>
                <c:formatCode>General</c:formatCode>
                <c:ptCount val="12"/>
                <c:pt idx="0">
                  <c:v>13</c:v>
                </c:pt>
                <c:pt idx="1">
                  <c:v>13</c:v>
                </c:pt>
                <c:pt idx="2">
                  <c:v>12</c:v>
                </c:pt>
                <c:pt idx="3">
                  <c:v>0</c:v>
                </c:pt>
                <c:pt idx="4">
                  <c:v>0</c:v>
                </c:pt>
                <c:pt idx="5">
                  <c:v>0</c:v>
                </c:pt>
                <c:pt idx="6">
                  <c:v>0</c:v>
                </c:pt>
                <c:pt idx="7">
                  <c:v>0</c:v>
                </c:pt>
                <c:pt idx="8">
                  <c:v>0</c:v>
                </c:pt>
                <c:pt idx="9">
                  <c:v>0</c:v>
                </c:pt>
                <c:pt idx="10">
                  <c:v>1</c:v>
                </c:pt>
                <c:pt idx="11">
                  <c:v>3</c:v>
                </c:pt>
              </c:numCache>
            </c:numRef>
          </c:val>
        </c:ser>
        <c:axId val="94012928"/>
        <c:axId val="94014464"/>
      </c:barChart>
      <c:catAx>
        <c:axId val="94012928"/>
        <c:scaling>
          <c:orientation val="minMax"/>
        </c:scaling>
        <c:axPos val="b"/>
        <c:majorTickMark val="none"/>
        <c:tickLblPos val="nextTo"/>
        <c:txPr>
          <a:bodyPr/>
          <a:lstStyle/>
          <a:p>
            <a:pPr>
              <a:defRPr lang="en-US"/>
            </a:pPr>
            <a:endParaRPr lang="en-US"/>
          </a:p>
        </c:txPr>
        <c:crossAx val="94014464"/>
        <c:crosses val="autoZero"/>
        <c:auto val="1"/>
        <c:lblAlgn val="ctr"/>
        <c:lblOffset val="100"/>
      </c:catAx>
      <c:valAx>
        <c:axId val="94014464"/>
        <c:scaling>
          <c:orientation val="minMax"/>
        </c:scaling>
        <c:axPos val="l"/>
        <c:majorGridlines/>
        <c:numFmt formatCode="General" sourceLinked="1"/>
        <c:majorTickMark val="none"/>
        <c:tickLblPos val="nextTo"/>
        <c:txPr>
          <a:bodyPr/>
          <a:lstStyle/>
          <a:p>
            <a:pPr>
              <a:defRPr lang="en-US"/>
            </a:pPr>
            <a:endParaRPr lang="en-US"/>
          </a:p>
        </c:txPr>
        <c:crossAx val="94012928"/>
        <c:crosses val="autoZero"/>
        <c:crossBetween val="between"/>
      </c:valAx>
    </c:plotArea>
    <c:plotVisOnly val="1"/>
  </c:chart>
  <c:printSettings>
    <c:headerFooter/>
    <c:pageMargins b="0.75000000000001299" l="0.70000000000000062" r="0.70000000000000062" t="0.75000000000001299"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Yellow-crowned Bishop</a:t>
            </a:r>
          </a:p>
        </c:rich>
      </c:tx>
      <c:layout>
        <c:manualLayout>
          <c:xMode val="edge"/>
          <c:yMode val="edge"/>
          <c:x val="0.18837814192144944"/>
          <c:y val="0"/>
        </c:manualLayout>
      </c:layout>
    </c:title>
    <c:plotArea>
      <c:layout>
        <c:manualLayout>
          <c:layoutTarget val="inner"/>
          <c:xMode val="edge"/>
          <c:yMode val="edge"/>
          <c:x val="0.15264760823815937"/>
          <c:y val="0.18106189240311441"/>
          <c:w val="0.82933437374382268"/>
          <c:h val="0.61423891845921563"/>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months'!$B$1631:$M$1631</c:f>
              <c:numCache>
                <c:formatCode>General</c:formatCode>
                <c:ptCount val="12"/>
                <c:pt idx="0">
                  <c:v>2</c:v>
                </c:pt>
                <c:pt idx="1">
                  <c:v>8</c:v>
                </c:pt>
                <c:pt idx="2">
                  <c:v>33</c:v>
                </c:pt>
                <c:pt idx="3">
                  <c:v>1</c:v>
                </c:pt>
                <c:pt idx="4">
                  <c:v>1</c:v>
                </c:pt>
                <c:pt idx="5">
                  <c:v>0</c:v>
                </c:pt>
                <c:pt idx="6">
                  <c:v>0</c:v>
                </c:pt>
                <c:pt idx="7">
                  <c:v>0</c:v>
                </c:pt>
                <c:pt idx="8">
                  <c:v>0</c:v>
                </c:pt>
                <c:pt idx="9">
                  <c:v>0</c:v>
                </c:pt>
                <c:pt idx="10">
                  <c:v>0</c:v>
                </c:pt>
                <c:pt idx="11">
                  <c:v>1</c:v>
                </c:pt>
              </c:numCache>
            </c:numRef>
          </c:val>
        </c:ser>
        <c:axId val="94030080"/>
        <c:axId val="94048256"/>
      </c:barChart>
      <c:catAx>
        <c:axId val="94030080"/>
        <c:scaling>
          <c:orientation val="minMax"/>
        </c:scaling>
        <c:axPos val="b"/>
        <c:majorTickMark val="none"/>
        <c:tickLblPos val="nextTo"/>
        <c:txPr>
          <a:bodyPr/>
          <a:lstStyle/>
          <a:p>
            <a:pPr>
              <a:defRPr lang="en-US"/>
            </a:pPr>
            <a:endParaRPr lang="en-US"/>
          </a:p>
        </c:txPr>
        <c:crossAx val="94048256"/>
        <c:crosses val="autoZero"/>
        <c:auto val="1"/>
        <c:lblAlgn val="ctr"/>
        <c:lblOffset val="100"/>
      </c:catAx>
      <c:valAx>
        <c:axId val="94048256"/>
        <c:scaling>
          <c:orientation val="minMax"/>
        </c:scaling>
        <c:axPos val="l"/>
        <c:majorGridlines/>
        <c:numFmt formatCode="General" sourceLinked="1"/>
        <c:majorTickMark val="none"/>
        <c:tickLblPos val="nextTo"/>
        <c:txPr>
          <a:bodyPr/>
          <a:lstStyle/>
          <a:p>
            <a:pPr>
              <a:defRPr lang="en-US"/>
            </a:pPr>
            <a:endParaRPr lang="en-US"/>
          </a:p>
        </c:txPr>
        <c:crossAx val="94030080"/>
        <c:crosses val="autoZero"/>
        <c:crossBetween val="between"/>
      </c:valAx>
    </c:plotArea>
    <c:plotVisOnly val="1"/>
  </c:chart>
  <c:printSettings>
    <c:headerFooter/>
    <c:pageMargins b="0.75000000000001299" l="0.70000000000000062" r="0.70000000000000062" t="0.75000000000001299"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Red-billed Quelea</a:t>
            </a:r>
          </a:p>
        </c:rich>
      </c:tx>
      <c:layout>
        <c:manualLayout>
          <c:xMode val="edge"/>
          <c:yMode val="edge"/>
          <c:x val="0.21978823378785659"/>
          <c:y val="0"/>
        </c:manualLayout>
      </c:layout>
    </c:title>
    <c:plotArea>
      <c:layout>
        <c:manualLayout>
          <c:layoutTarget val="inner"/>
          <c:xMode val="edge"/>
          <c:yMode val="edge"/>
          <c:x val="0.13233058062864067"/>
          <c:y val="0.14274899848045897"/>
          <c:w val="0.84165315920875761"/>
          <c:h val="0.64297524212985069"/>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months'!$B$1624:$M$1624</c:f>
              <c:numCache>
                <c:formatCode>General</c:formatCode>
                <c:ptCount val="12"/>
                <c:pt idx="0">
                  <c:v>0</c:v>
                </c:pt>
                <c:pt idx="1">
                  <c:v>25</c:v>
                </c:pt>
                <c:pt idx="2">
                  <c:v>17</c:v>
                </c:pt>
                <c:pt idx="3">
                  <c:v>0</c:v>
                </c:pt>
                <c:pt idx="4">
                  <c:v>1</c:v>
                </c:pt>
                <c:pt idx="5">
                  <c:v>1</c:v>
                </c:pt>
                <c:pt idx="6">
                  <c:v>0</c:v>
                </c:pt>
                <c:pt idx="7">
                  <c:v>0</c:v>
                </c:pt>
                <c:pt idx="8">
                  <c:v>0</c:v>
                </c:pt>
                <c:pt idx="9">
                  <c:v>0</c:v>
                </c:pt>
                <c:pt idx="10">
                  <c:v>0</c:v>
                </c:pt>
                <c:pt idx="11">
                  <c:v>0</c:v>
                </c:pt>
              </c:numCache>
            </c:numRef>
          </c:val>
        </c:ser>
        <c:axId val="94059520"/>
        <c:axId val="94077696"/>
      </c:barChart>
      <c:catAx>
        <c:axId val="94059520"/>
        <c:scaling>
          <c:orientation val="minMax"/>
        </c:scaling>
        <c:axPos val="b"/>
        <c:majorTickMark val="none"/>
        <c:tickLblPos val="nextTo"/>
        <c:txPr>
          <a:bodyPr/>
          <a:lstStyle/>
          <a:p>
            <a:pPr>
              <a:defRPr lang="en-US"/>
            </a:pPr>
            <a:endParaRPr lang="en-US"/>
          </a:p>
        </c:txPr>
        <c:crossAx val="94077696"/>
        <c:crosses val="autoZero"/>
        <c:auto val="1"/>
        <c:lblAlgn val="ctr"/>
        <c:lblOffset val="100"/>
      </c:catAx>
      <c:valAx>
        <c:axId val="94077696"/>
        <c:scaling>
          <c:orientation val="minMax"/>
        </c:scaling>
        <c:axPos val="l"/>
        <c:majorGridlines/>
        <c:numFmt formatCode="General" sourceLinked="1"/>
        <c:majorTickMark val="none"/>
        <c:tickLblPos val="nextTo"/>
        <c:txPr>
          <a:bodyPr/>
          <a:lstStyle/>
          <a:p>
            <a:pPr>
              <a:defRPr lang="en-US"/>
            </a:pPr>
            <a:endParaRPr lang="en-US"/>
          </a:p>
        </c:txPr>
        <c:crossAx val="94059520"/>
        <c:crosses val="autoZero"/>
        <c:crossBetween val="between"/>
      </c:valAx>
    </c:plotArea>
    <c:plotVisOnly val="1"/>
  </c:chart>
  <c:printSettings>
    <c:headerFooter/>
    <c:pageMargins b="0.75000000000001299" l="0.70000000000000062" r="0.70000000000000062" t="0.75000000000001299"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Common Waxbill</a:t>
            </a:r>
          </a:p>
        </c:rich>
      </c:tx>
      <c:layout>
        <c:manualLayout>
          <c:xMode val="edge"/>
          <c:yMode val="edge"/>
          <c:x val="0.26901309981992338"/>
          <c:y val="0"/>
        </c:manualLayout>
      </c:layout>
    </c:title>
    <c:plotArea>
      <c:layout>
        <c:manualLayout>
          <c:layoutTarget val="inner"/>
          <c:xMode val="edge"/>
          <c:yMode val="edge"/>
          <c:x val="0.12164918847027728"/>
          <c:y val="0.13020007229635219"/>
          <c:w val="0.86041359179878296"/>
          <c:h val="0.65039181479562214"/>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months'!$B$1644:$M$1644</c:f>
              <c:numCache>
                <c:formatCode>General</c:formatCode>
                <c:ptCount val="12"/>
                <c:pt idx="0">
                  <c:v>52</c:v>
                </c:pt>
                <c:pt idx="1">
                  <c:v>5</c:v>
                </c:pt>
                <c:pt idx="2">
                  <c:v>0</c:v>
                </c:pt>
                <c:pt idx="3">
                  <c:v>2</c:v>
                </c:pt>
                <c:pt idx="4">
                  <c:v>0</c:v>
                </c:pt>
                <c:pt idx="5">
                  <c:v>0</c:v>
                </c:pt>
                <c:pt idx="6">
                  <c:v>0</c:v>
                </c:pt>
                <c:pt idx="7">
                  <c:v>0</c:v>
                </c:pt>
                <c:pt idx="8">
                  <c:v>0</c:v>
                </c:pt>
                <c:pt idx="9">
                  <c:v>1</c:v>
                </c:pt>
                <c:pt idx="10">
                  <c:v>39</c:v>
                </c:pt>
                <c:pt idx="11">
                  <c:v>98</c:v>
                </c:pt>
              </c:numCache>
            </c:numRef>
          </c:val>
        </c:ser>
        <c:axId val="94105600"/>
        <c:axId val="94107136"/>
      </c:barChart>
      <c:catAx>
        <c:axId val="94105600"/>
        <c:scaling>
          <c:orientation val="minMax"/>
        </c:scaling>
        <c:axPos val="b"/>
        <c:majorTickMark val="none"/>
        <c:tickLblPos val="nextTo"/>
        <c:txPr>
          <a:bodyPr/>
          <a:lstStyle/>
          <a:p>
            <a:pPr>
              <a:defRPr lang="en-US"/>
            </a:pPr>
            <a:endParaRPr lang="en-US"/>
          </a:p>
        </c:txPr>
        <c:crossAx val="94107136"/>
        <c:crosses val="autoZero"/>
        <c:auto val="1"/>
        <c:lblAlgn val="ctr"/>
        <c:lblOffset val="100"/>
      </c:catAx>
      <c:valAx>
        <c:axId val="94107136"/>
        <c:scaling>
          <c:orientation val="minMax"/>
        </c:scaling>
        <c:axPos val="l"/>
        <c:majorGridlines/>
        <c:numFmt formatCode="General" sourceLinked="1"/>
        <c:majorTickMark val="none"/>
        <c:tickLblPos val="nextTo"/>
        <c:txPr>
          <a:bodyPr/>
          <a:lstStyle/>
          <a:p>
            <a:pPr>
              <a:defRPr lang="en-US"/>
            </a:pPr>
            <a:endParaRPr lang="en-US"/>
          </a:p>
        </c:txPr>
        <c:crossAx val="94105600"/>
        <c:crosses val="autoZero"/>
        <c:crossBetween val="between"/>
      </c:valAx>
    </c:plotArea>
    <c:plotVisOnly val="1"/>
  </c:chart>
  <c:printSettings>
    <c:headerFooter/>
    <c:pageMargins b="0.75000000000001299" l="0.70000000000000062" r="0.70000000000000062" t="0.75000000000001299"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Black-faced Waxbill</a:t>
            </a:r>
          </a:p>
        </c:rich>
      </c:tx>
      <c:layout>
        <c:manualLayout>
          <c:xMode val="edge"/>
          <c:yMode val="edge"/>
          <c:x val="0.24496263079223546"/>
          <c:y val="0"/>
        </c:manualLayout>
      </c:layout>
    </c:title>
    <c:plotArea>
      <c:layout>
        <c:manualLayout>
          <c:layoutTarget val="inner"/>
          <c:xMode val="edge"/>
          <c:yMode val="edge"/>
          <c:x val="0.15196308981557258"/>
          <c:y val="0.14880585013578509"/>
          <c:w val="0.82412061720986562"/>
          <c:h val="0.6393955668836196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months'!$B$1647:$M$1647</c:f>
              <c:numCache>
                <c:formatCode>General</c:formatCode>
                <c:ptCount val="12"/>
                <c:pt idx="0">
                  <c:v>9</c:v>
                </c:pt>
                <c:pt idx="1">
                  <c:v>15</c:v>
                </c:pt>
                <c:pt idx="2">
                  <c:v>5</c:v>
                </c:pt>
                <c:pt idx="3">
                  <c:v>0</c:v>
                </c:pt>
                <c:pt idx="4">
                  <c:v>1</c:v>
                </c:pt>
                <c:pt idx="5">
                  <c:v>0</c:v>
                </c:pt>
                <c:pt idx="6">
                  <c:v>0</c:v>
                </c:pt>
                <c:pt idx="7">
                  <c:v>0</c:v>
                </c:pt>
                <c:pt idx="8">
                  <c:v>0</c:v>
                </c:pt>
                <c:pt idx="9">
                  <c:v>0</c:v>
                </c:pt>
                <c:pt idx="10">
                  <c:v>5</c:v>
                </c:pt>
                <c:pt idx="11">
                  <c:v>0</c:v>
                </c:pt>
              </c:numCache>
            </c:numRef>
          </c:val>
        </c:ser>
        <c:axId val="94143232"/>
        <c:axId val="94144768"/>
      </c:barChart>
      <c:catAx>
        <c:axId val="94143232"/>
        <c:scaling>
          <c:orientation val="minMax"/>
        </c:scaling>
        <c:axPos val="b"/>
        <c:majorTickMark val="none"/>
        <c:tickLblPos val="nextTo"/>
        <c:txPr>
          <a:bodyPr/>
          <a:lstStyle/>
          <a:p>
            <a:pPr>
              <a:defRPr lang="en-US"/>
            </a:pPr>
            <a:endParaRPr lang="en-US"/>
          </a:p>
        </c:txPr>
        <c:crossAx val="94144768"/>
        <c:crosses val="autoZero"/>
        <c:auto val="1"/>
        <c:lblAlgn val="ctr"/>
        <c:lblOffset val="100"/>
      </c:catAx>
      <c:valAx>
        <c:axId val="94144768"/>
        <c:scaling>
          <c:orientation val="minMax"/>
        </c:scaling>
        <c:axPos val="l"/>
        <c:majorGridlines/>
        <c:numFmt formatCode="General" sourceLinked="1"/>
        <c:majorTickMark val="none"/>
        <c:tickLblPos val="nextTo"/>
        <c:txPr>
          <a:bodyPr/>
          <a:lstStyle/>
          <a:p>
            <a:pPr>
              <a:defRPr lang="en-US"/>
            </a:pPr>
            <a:endParaRPr lang="en-US"/>
          </a:p>
        </c:txPr>
        <c:crossAx val="94143232"/>
        <c:crosses val="autoZero"/>
        <c:crossBetween val="between"/>
      </c:valAx>
    </c:plotArea>
    <c:plotVisOnly val="1"/>
  </c:chart>
  <c:printSettings>
    <c:headerFooter/>
    <c:pageMargins b="0.75000000000001299" l="0.70000000000000062" r="0.70000000000000062" t="0.75000000000001299"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Violet-eared Waxbill</a:t>
            </a:r>
          </a:p>
        </c:rich>
      </c:tx>
      <c:layout>
        <c:manualLayout>
          <c:xMode val="edge"/>
          <c:yMode val="edge"/>
          <c:x val="0.22714499252615844"/>
          <c:y val="0"/>
        </c:manualLayout>
      </c:layout>
    </c:title>
    <c:plotArea>
      <c:layout>
        <c:manualLayout>
          <c:layoutTarget val="inner"/>
          <c:xMode val="edge"/>
          <c:yMode val="edge"/>
          <c:x val="0.12164918847027728"/>
          <c:y val="0.16077520039724771"/>
          <c:w val="0.82453915233690001"/>
          <c:h val="0.64116450308576289"/>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months'!$B$1653:$M$1653</c:f>
              <c:numCache>
                <c:formatCode>General</c:formatCode>
                <c:ptCount val="12"/>
                <c:pt idx="0">
                  <c:v>29</c:v>
                </c:pt>
                <c:pt idx="1">
                  <c:v>16</c:v>
                </c:pt>
                <c:pt idx="2">
                  <c:v>20</c:v>
                </c:pt>
                <c:pt idx="3">
                  <c:v>0</c:v>
                </c:pt>
                <c:pt idx="4">
                  <c:v>3</c:v>
                </c:pt>
                <c:pt idx="5">
                  <c:v>2</c:v>
                </c:pt>
                <c:pt idx="6">
                  <c:v>0</c:v>
                </c:pt>
                <c:pt idx="7">
                  <c:v>1</c:v>
                </c:pt>
                <c:pt idx="8">
                  <c:v>0</c:v>
                </c:pt>
                <c:pt idx="9">
                  <c:v>0</c:v>
                </c:pt>
                <c:pt idx="10">
                  <c:v>58</c:v>
                </c:pt>
                <c:pt idx="11">
                  <c:v>44</c:v>
                </c:pt>
              </c:numCache>
            </c:numRef>
          </c:val>
        </c:ser>
        <c:axId val="94168576"/>
        <c:axId val="94170112"/>
      </c:barChart>
      <c:catAx>
        <c:axId val="94168576"/>
        <c:scaling>
          <c:orientation val="minMax"/>
        </c:scaling>
        <c:axPos val="b"/>
        <c:majorTickMark val="none"/>
        <c:tickLblPos val="nextTo"/>
        <c:txPr>
          <a:bodyPr/>
          <a:lstStyle/>
          <a:p>
            <a:pPr>
              <a:defRPr lang="en-US"/>
            </a:pPr>
            <a:endParaRPr lang="en-US"/>
          </a:p>
        </c:txPr>
        <c:crossAx val="94170112"/>
        <c:crosses val="autoZero"/>
        <c:auto val="1"/>
        <c:lblAlgn val="ctr"/>
        <c:lblOffset val="100"/>
      </c:catAx>
      <c:valAx>
        <c:axId val="94170112"/>
        <c:scaling>
          <c:orientation val="minMax"/>
        </c:scaling>
        <c:axPos val="l"/>
        <c:majorGridlines/>
        <c:numFmt formatCode="General" sourceLinked="1"/>
        <c:majorTickMark val="none"/>
        <c:tickLblPos val="nextTo"/>
        <c:txPr>
          <a:bodyPr/>
          <a:lstStyle/>
          <a:p>
            <a:pPr>
              <a:defRPr lang="en-US"/>
            </a:pPr>
            <a:endParaRPr lang="en-US"/>
          </a:p>
        </c:txPr>
        <c:crossAx val="94168576"/>
        <c:crosses val="autoZero"/>
        <c:crossBetween val="between"/>
      </c:valAx>
    </c:plotArea>
    <c:plotVisOnly val="1"/>
  </c:chart>
  <c:printSettings>
    <c:headerFooter/>
    <c:pageMargins b="0.75000000000001299" l="0.70000000000000062" r="0.70000000000000062" t="0.75000000000001299"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Green-backed Pytilia</a:t>
            </a:r>
          </a:p>
        </c:rich>
      </c:tx>
      <c:layout>
        <c:manualLayout>
          <c:xMode val="edge"/>
          <c:yMode val="edge"/>
          <c:x val="0.22685890930300368"/>
          <c:y val="0"/>
        </c:manualLayout>
      </c:layout>
    </c:title>
    <c:plotArea>
      <c:layout>
        <c:manualLayout>
          <c:layoutTarget val="inner"/>
          <c:xMode val="edge"/>
          <c:yMode val="edge"/>
          <c:x val="0.12056786235053962"/>
          <c:y val="0.17518961481166206"/>
          <c:w val="0.82609880431614346"/>
          <c:h val="0.62675008867134863"/>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months'!$B$1656:$M$1656</c:f>
              <c:numCache>
                <c:formatCode>General</c:formatCode>
                <c:ptCount val="12"/>
                <c:pt idx="0">
                  <c:v>10</c:v>
                </c:pt>
                <c:pt idx="1">
                  <c:v>15</c:v>
                </c:pt>
                <c:pt idx="2">
                  <c:v>16</c:v>
                </c:pt>
                <c:pt idx="3">
                  <c:v>8</c:v>
                </c:pt>
                <c:pt idx="4">
                  <c:v>4</c:v>
                </c:pt>
                <c:pt idx="5">
                  <c:v>1</c:v>
                </c:pt>
                <c:pt idx="6">
                  <c:v>0</c:v>
                </c:pt>
                <c:pt idx="7">
                  <c:v>1</c:v>
                </c:pt>
                <c:pt idx="8">
                  <c:v>1</c:v>
                </c:pt>
                <c:pt idx="9">
                  <c:v>0</c:v>
                </c:pt>
                <c:pt idx="10">
                  <c:v>2</c:v>
                </c:pt>
                <c:pt idx="11">
                  <c:v>0</c:v>
                </c:pt>
              </c:numCache>
            </c:numRef>
          </c:val>
        </c:ser>
        <c:axId val="94505216"/>
        <c:axId val="94519296"/>
      </c:barChart>
      <c:catAx>
        <c:axId val="94505216"/>
        <c:scaling>
          <c:orientation val="minMax"/>
        </c:scaling>
        <c:axPos val="b"/>
        <c:majorTickMark val="none"/>
        <c:tickLblPos val="nextTo"/>
        <c:txPr>
          <a:bodyPr/>
          <a:lstStyle/>
          <a:p>
            <a:pPr>
              <a:defRPr lang="en-US"/>
            </a:pPr>
            <a:endParaRPr lang="en-US"/>
          </a:p>
        </c:txPr>
        <c:crossAx val="94519296"/>
        <c:crosses val="autoZero"/>
        <c:auto val="1"/>
        <c:lblAlgn val="ctr"/>
        <c:lblOffset val="100"/>
      </c:catAx>
      <c:valAx>
        <c:axId val="94519296"/>
        <c:scaling>
          <c:orientation val="minMax"/>
        </c:scaling>
        <c:axPos val="l"/>
        <c:majorGridlines/>
        <c:numFmt formatCode="General" sourceLinked="1"/>
        <c:majorTickMark val="none"/>
        <c:tickLblPos val="nextTo"/>
        <c:txPr>
          <a:bodyPr/>
          <a:lstStyle/>
          <a:p>
            <a:pPr>
              <a:defRPr lang="en-US"/>
            </a:pPr>
            <a:endParaRPr lang="en-US"/>
          </a:p>
        </c:txPr>
        <c:crossAx val="94505216"/>
        <c:crosses val="autoZero"/>
        <c:crossBetween val="between"/>
      </c:valAx>
    </c:plotArea>
    <c:plotVisOnly val="1"/>
  </c:chart>
  <c:printSettings>
    <c:headerFooter/>
    <c:pageMargins b="0.75000000000001299" l="0.70000000000000062" r="0.70000000000000062" t="0.75000000000001299"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Red-headed Finch</a:t>
            </a:r>
          </a:p>
        </c:rich>
      </c:tx>
      <c:layout>
        <c:manualLayout>
          <c:xMode val="edge"/>
          <c:yMode val="edge"/>
          <c:x val="0.26384728340675478"/>
          <c:y val="0"/>
        </c:manualLayout>
      </c:layout>
    </c:title>
    <c:plotArea>
      <c:layout>
        <c:manualLayout>
          <c:layoutTarget val="inner"/>
          <c:xMode val="edge"/>
          <c:yMode val="edge"/>
          <c:x val="0.14928532611837644"/>
          <c:y val="0.17704411948506901"/>
          <c:w val="0.82721981338235862"/>
          <c:h val="0.60485376827896509"/>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months'!$B$1674:$M$1674</c:f>
              <c:numCache>
                <c:formatCode>General</c:formatCode>
                <c:ptCount val="12"/>
                <c:pt idx="0">
                  <c:v>3</c:v>
                </c:pt>
                <c:pt idx="1">
                  <c:v>5</c:v>
                </c:pt>
                <c:pt idx="2">
                  <c:v>21</c:v>
                </c:pt>
                <c:pt idx="3">
                  <c:v>7</c:v>
                </c:pt>
                <c:pt idx="4">
                  <c:v>5</c:v>
                </c:pt>
                <c:pt idx="5">
                  <c:v>2</c:v>
                </c:pt>
                <c:pt idx="6">
                  <c:v>2</c:v>
                </c:pt>
                <c:pt idx="7">
                  <c:v>0</c:v>
                </c:pt>
                <c:pt idx="8">
                  <c:v>4</c:v>
                </c:pt>
                <c:pt idx="9">
                  <c:v>3</c:v>
                </c:pt>
                <c:pt idx="10">
                  <c:v>3</c:v>
                </c:pt>
                <c:pt idx="11">
                  <c:v>2</c:v>
                </c:pt>
              </c:numCache>
            </c:numRef>
          </c:val>
        </c:ser>
        <c:axId val="94555136"/>
        <c:axId val="94442240"/>
      </c:barChart>
      <c:catAx>
        <c:axId val="94555136"/>
        <c:scaling>
          <c:orientation val="minMax"/>
        </c:scaling>
        <c:axPos val="b"/>
        <c:majorTickMark val="none"/>
        <c:tickLblPos val="nextTo"/>
        <c:txPr>
          <a:bodyPr/>
          <a:lstStyle/>
          <a:p>
            <a:pPr>
              <a:defRPr lang="en-US"/>
            </a:pPr>
            <a:endParaRPr lang="en-US"/>
          </a:p>
        </c:txPr>
        <c:crossAx val="94442240"/>
        <c:crosses val="autoZero"/>
        <c:auto val="1"/>
        <c:lblAlgn val="ctr"/>
        <c:lblOffset val="100"/>
      </c:catAx>
      <c:valAx>
        <c:axId val="94442240"/>
        <c:scaling>
          <c:orientation val="minMax"/>
        </c:scaling>
        <c:axPos val="l"/>
        <c:majorGridlines/>
        <c:numFmt formatCode="General" sourceLinked="1"/>
        <c:majorTickMark val="none"/>
        <c:tickLblPos val="nextTo"/>
        <c:txPr>
          <a:bodyPr/>
          <a:lstStyle/>
          <a:p>
            <a:pPr>
              <a:defRPr lang="en-US"/>
            </a:pPr>
            <a:endParaRPr lang="en-US"/>
          </a:p>
        </c:txPr>
        <c:crossAx val="94555136"/>
        <c:crosses val="autoZero"/>
        <c:crossBetween val="between"/>
      </c:valAx>
    </c:plotArea>
    <c:plotVisOnly val="1"/>
  </c:chart>
  <c:printSettings>
    <c:headerFooter/>
    <c:pageMargins b="0.75000000000001288" l="0.70000000000000062" r="0.70000000000000062" t="0.75000000000001288"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White-browed Sparrow-Weaver</a:t>
            </a:r>
          </a:p>
        </c:rich>
      </c:tx>
      <c:layout>
        <c:manualLayout>
          <c:xMode val="edge"/>
          <c:yMode val="edge"/>
          <c:x val="0.18613803230543846"/>
          <c:y val="0"/>
        </c:manualLayout>
      </c:layout>
    </c:title>
    <c:plotArea>
      <c:layout>
        <c:manualLayout>
          <c:layoutTarget val="inner"/>
          <c:xMode val="edge"/>
          <c:yMode val="edge"/>
          <c:x val="0.14928532611837644"/>
          <c:y val="0.20665893920620326"/>
          <c:w val="0.83309352850718565"/>
          <c:h val="0.58119800469967464"/>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months'!$B$1572:$M$1572</c:f>
              <c:numCache>
                <c:formatCode>General</c:formatCode>
                <c:ptCount val="12"/>
                <c:pt idx="0">
                  <c:v>66</c:v>
                </c:pt>
                <c:pt idx="1">
                  <c:v>44</c:v>
                </c:pt>
                <c:pt idx="2">
                  <c:v>24</c:v>
                </c:pt>
                <c:pt idx="3">
                  <c:v>2</c:v>
                </c:pt>
                <c:pt idx="4">
                  <c:v>2</c:v>
                </c:pt>
                <c:pt idx="5">
                  <c:v>0</c:v>
                </c:pt>
                <c:pt idx="6">
                  <c:v>0</c:v>
                </c:pt>
                <c:pt idx="7">
                  <c:v>1</c:v>
                </c:pt>
                <c:pt idx="8">
                  <c:v>1</c:v>
                </c:pt>
                <c:pt idx="9">
                  <c:v>6</c:v>
                </c:pt>
                <c:pt idx="10">
                  <c:v>44</c:v>
                </c:pt>
                <c:pt idx="11">
                  <c:v>42</c:v>
                </c:pt>
              </c:numCache>
            </c:numRef>
          </c:val>
        </c:ser>
        <c:axId val="94466048"/>
        <c:axId val="94467584"/>
      </c:barChart>
      <c:catAx>
        <c:axId val="94466048"/>
        <c:scaling>
          <c:orientation val="minMax"/>
        </c:scaling>
        <c:axPos val="b"/>
        <c:majorTickMark val="none"/>
        <c:tickLblPos val="nextTo"/>
        <c:txPr>
          <a:bodyPr/>
          <a:lstStyle/>
          <a:p>
            <a:pPr>
              <a:defRPr lang="en-US"/>
            </a:pPr>
            <a:endParaRPr lang="en-US"/>
          </a:p>
        </c:txPr>
        <c:crossAx val="94467584"/>
        <c:crosses val="autoZero"/>
        <c:auto val="1"/>
        <c:lblAlgn val="ctr"/>
        <c:lblOffset val="100"/>
      </c:catAx>
      <c:valAx>
        <c:axId val="94467584"/>
        <c:scaling>
          <c:orientation val="minMax"/>
        </c:scaling>
        <c:axPos val="l"/>
        <c:majorGridlines/>
        <c:numFmt formatCode="General" sourceLinked="1"/>
        <c:majorTickMark val="none"/>
        <c:tickLblPos val="nextTo"/>
        <c:txPr>
          <a:bodyPr/>
          <a:lstStyle/>
          <a:p>
            <a:pPr>
              <a:defRPr lang="en-US"/>
            </a:pPr>
            <a:endParaRPr lang="en-US"/>
          </a:p>
        </c:txPr>
        <c:crossAx val="94466048"/>
        <c:crosses val="autoZero"/>
        <c:crossBetween val="between"/>
      </c:valAx>
    </c:plotArea>
    <c:plotVisOnly val="1"/>
  </c:chart>
  <c:printSettings>
    <c:headerFooter/>
    <c:pageMargins b="0.75000000000001288" l="0.70000000000000062" r="0.70000000000000062" t="0.7500000000000128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Marico Flycatcher</a:t>
            </a:r>
          </a:p>
        </c:rich>
      </c:tx>
      <c:layout>
        <c:manualLayout>
          <c:xMode val="edge"/>
          <c:yMode val="edge"/>
          <c:x val="0.25419346324726338"/>
          <c:y val="6.8728087821141835E-3"/>
        </c:manualLayout>
      </c:layout>
      <c:spPr>
        <a:noFill/>
        <a:ln w="25400">
          <a:noFill/>
        </a:ln>
      </c:spPr>
    </c:title>
    <c:plotArea>
      <c:layout>
        <c:manualLayout>
          <c:layoutTarget val="inner"/>
          <c:xMode val="edge"/>
          <c:yMode val="edge"/>
          <c:x val="0.15616483423443381"/>
          <c:y val="0.16508212246664997"/>
          <c:w val="0.81398425196850765"/>
          <c:h val="0.64604594528776704"/>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months'!$B$1333:$M$1333</c:f>
              <c:numCache>
                <c:formatCode>General</c:formatCode>
                <c:ptCount val="12"/>
                <c:pt idx="0">
                  <c:v>24</c:v>
                </c:pt>
                <c:pt idx="1">
                  <c:v>15</c:v>
                </c:pt>
                <c:pt idx="2">
                  <c:v>9</c:v>
                </c:pt>
                <c:pt idx="3">
                  <c:v>1</c:v>
                </c:pt>
                <c:pt idx="4">
                  <c:v>1</c:v>
                </c:pt>
                <c:pt idx="5">
                  <c:v>0</c:v>
                </c:pt>
                <c:pt idx="6">
                  <c:v>1</c:v>
                </c:pt>
                <c:pt idx="7">
                  <c:v>2</c:v>
                </c:pt>
                <c:pt idx="8">
                  <c:v>2</c:v>
                </c:pt>
                <c:pt idx="9">
                  <c:v>12</c:v>
                </c:pt>
                <c:pt idx="10">
                  <c:v>23</c:v>
                </c:pt>
                <c:pt idx="11">
                  <c:v>19</c:v>
                </c:pt>
              </c:numCache>
            </c:numRef>
          </c:val>
        </c:ser>
        <c:axId val="79412608"/>
        <c:axId val="79443072"/>
      </c:barChart>
      <c:catAx>
        <c:axId val="79412608"/>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443072"/>
        <c:crosses val="autoZero"/>
        <c:auto val="1"/>
        <c:lblAlgn val="ctr"/>
        <c:lblOffset val="100"/>
      </c:catAx>
      <c:valAx>
        <c:axId val="79443072"/>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412608"/>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Common Ostrich</a:t>
            </a:r>
          </a:p>
        </c:rich>
      </c:tx>
      <c:layout>
        <c:manualLayout>
          <c:xMode val="edge"/>
          <c:yMode val="edge"/>
          <c:x val="0.27762091412582984"/>
          <c:y val="0"/>
        </c:manualLayout>
      </c:layout>
    </c:title>
    <c:plotArea>
      <c:layout>
        <c:manualLayout>
          <c:layoutTarget val="inner"/>
          <c:xMode val="edge"/>
          <c:yMode val="edge"/>
          <c:x val="0.14928532611837644"/>
          <c:y val="0.15834354039078449"/>
          <c:w val="0.82721981338235862"/>
          <c:h val="0.6273807002194986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months'!$B$11:$M$11</c:f>
              <c:numCache>
                <c:formatCode>General</c:formatCode>
                <c:ptCount val="12"/>
                <c:pt idx="0">
                  <c:v>4</c:v>
                </c:pt>
                <c:pt idx="1">
                  <c:v>7</c:v>
                </c:pt>
                <c:pt idx="2">
                  <c:v>19</c:v>
                </c:pt>
                <c:pt idx="3">
                  <c:v>20</c:v>
                </c:pt>
                <c:pt idx="4">
                  <c:v>14</c:v>
                </c:pt>
                <c:pt idx="5">
                  <c:v>12</c:v>
                </c:pt>
                <c:pt idx="6">
                  <c:v>13</c:v>
                </c:pt>
                <c:pt idx="7">
                  <c:v>21</c:v>
                </c:pt>
                <c:pt idx="8">
                  <c:v>45</c:v>
                </c:pt>
                <c:pt idx="9">
                  <c:v>26</c:v>
                </c:pt>
                <c:pt idx="10">
                  <c:v>22</c:v>
                </c:pt>
                <c:pt idx="11">
                  <c:v>14</c:v>
                </c:pt>
              </c:numCache>
            </c:numRef>
          </c:val>
        </c:ser>
        <c:axId val="94487296"/>
        <c:axId val="94488832"/>
      </c:barChart>
      <c:catAx>
        <c:axId val="94487296"/>
        <c:scaling>
          <c:orientation val="minMax"/>
        </c:scaling>
        <c:axPos val="b"/>
        <c:majorTickMark val="none"/>
        <c:tickLblPos val="nextTo"/>
        <c:txPr>
          <a:bodyPr/>
          <a:lstStyle/>
          <a:p>
            <a:pPr>
              <a:defRPr lang="en-US"/>
            </a:pPr>
            <a:endParaRPr lang="en-US"/>
          </a:p>
        </c:txPr>
        <c:crossAx val="94488832"/>
        <c:crosses val="autoZero"/>
        <c:auto val="1"/>
        <c:lblAlgn val="ctr"/>
        <c:lblOffset val="100"/>
      </c:catAx>
      <c:valAx>
        <c:axId val="94488832"/>
        <c:scaling>
          <c:orientation val="minMax"/>
        </c:scaling>
        <c:axPos val="l"/>
        <c:majorGridlines/>
        <c:numFmt formatCode="General" sourceLinked="1"/>
        <c:majorTickMark val="none"/>
        <c:tickLblPos val="nextTo"/>
        <c:txPr>
          <a:bodyPr/>
          <a:lstStyle/>
          <a:p>
            <a:pPr>
              <a:defRPr lang="en-US"/>
            </a:pPr>
            <a:endParaRPr lang="en-US"/>
          </a:p>
        </c:txPr>
        <c:crossAx val="94487296"/>
        <c:crosses val="autoZero"/>
        <c:crossBetween val="between"/>
      </c:valAx>
    </c:plotArea>
    <c:plotVisOnly val="1"/>
  </c:chart>
  <c:printSettings>
    <c:headerFooter/>
    <c:pageMargins b="0.75000000000001288" l="0.70000000000000062" r="0.70000000000000062" t="0.75000000000001288"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Lark-like Bunting</a:t>
            </a:r>
          </a:p>
        </c:rich>
      </c:tx>
      <c:layout>
        <c:manualLayout>
          <c:xMode val="edge"/>
          <c:yMode val="edge"/>
          <c:x val="0.28363236646701212"/>
          <c:y val="0"/>
        </c:manualLayout>
      </c:layout>
    </c:title>
    <c:plotArea>
      <c:layout>
        <c:manualLayout>
          <c:layoutTarget val="inner"/>
          <c:xMode val="edge"/>
          <c:yMode val="edge"/>
          <c:x val="0.14481952576440771"/>
          <c:y val="0.14494938132734389"/>
          <c:w val="0.80389842295356073"/>
          <c:h val="0.66810595104184811"/>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months'!$B$1734:$M$1734</c:f>
              <c:numCache>
                <c:formatCode>General</c:formatCode>
                <c:ptCount val="12"/>
                <c:pt idx="0">
                  <c:v>12</c:v>
                </c:pt>
                <c:pt idx="1">
                  <c:v>3</c:v>
                </c:pt>
                <c:pt idx="2">
                  <c:v>38</c:v>
                </c:pt>
                <c:pt idx="3">
                  <c:v>35</c:v>
                </c:pt>
                <c:pt idx="4">
                  <c:v>67</c:v>
                </c:pt>
                <c:pt idx="5">
                  <c:v>29</c:v>
                </c:pt>
                <c:pt idx="6">
                  <c:v>1</c:v>
                </c:pt>
                <c:pt idx="7">
                  <c:v>2</c:v>
                </c:pt>
                <c:pt idx="8">
                  <c:v>0</c:v>
                </c:pt>
                <c:pt idx="9">
                  <c:v>0</c:v>
                </c:pt>
                <c:pt idx="10">
                  <c:v>1</c:v>
                </c:pt>
                <c:pt idx="11">
                  <c:v>1</c:v>
                </c:pt>
              </c:numCache>
            </c:numRef>
          </c:val>
        </c:ser>
        <c:axId val="94635520"/>
        <c:axId val="94637056"/>
      </c:barChart>
      <c:catAx>
        <c:axId val="94635520"/>
        <c:scaling>
          <c:orientation val="minMax"/>
        </c:scaling>
        <c:axPos val="b"/>
        <c:majorTickMark val="none"/>
        <c:tickLblPos val="nextTo"/>
        <c:txPr>
          <a:bodyPr/>
          <a:lstStyle/>
          <a:p>
            <a:pPr>
              <a:defRPr lang="en-US"/>
            </a:pPr>
            <a:endParaRPr lang="en-US"/>
          </a:p>
        </c:txPr>
        <c:crossAx val="94637056"/>
        <c:crosses val="autoZero"/>
        <c:auto val="1"/>
        <c:lblAlgn val="ctr"/>
        <c:lblOffset val="100"/>
      </c:catAx>
      <c:valAx>
        <c:axId val="94637056"/>
        <c:scaling>
          <c:orientation val="minMax"/>
        </c:scaling>
        <c:axPos val="l"/>
        <c:majorGridlines/>
        <c:numFmt formatCode="General" sourceLinked="1"/>
        <c:majorTickMark val="none"/>
        <c:tickLblPos val="nextTo"/>
        <c:txPr>
          <a:bodyPr/>
          <a:lstStyle/>
          <a:p>
            <a:pPr>
              <a:defRPr lang="en-US"/>
            </a:pPr>
            <a:endParaRPr lang="en-US"/>
          </a:p>
        </c:txPr>
        <c:crossAx val="94635520"/>
        <c:crosses val="autoZero"/>
        <c:crossBetween val="between"/>
      </c:valAx>
    </c:plotArea>
    <c:plotVisOnly val="1"/>
  </c:chart>
  <c:printSettings>
    <c:headerFooter/>
    <c:pageMargins b="0.75000000000001266" l="0.70000000000000062" r="0.70000000000000062" t="0.75000000000001266"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Secretarybird</a:t>
            </a:r>
          </a:p>
        </c:rich>
      </c:tx>
      <c:layout>
        <c:manualLayout>
          <c:xMode val="edge"/>
          <c:yMode val="edge"/>
          <c:x val="0.32116849030236183"/>
          <c:y val="0"/>
        </c:manualLayout>
      </c:layout>
    </c:title>
    <c:plotArea>
      <c:layout>
        <c:manualLayout>
          <c:layoutTarget val="inner"/>
          <c:xMode val="edge"/>
          <c:yMode val="edge"/>
          <c:x val="0.14670029882628827"/>
          <c:y val="0.18960402922607647"/>
          <c:w val="0.81866766654168865"/>
          <c:h val="0.61233567425693414"/>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months'!$B$357:$M$357</c:f>
              <c:numCache>
                <c:formatCode>General</c:formatCode>
                <c:ptCount val="12"/>
                <c:pt idx="0">
                  <c:v>10</c:v>
                </c:pt>
                <c:pt idx="1">
                  <c:v>8</c:v>
                </c:pt>
                <c:pt idx="2">
                  <c:v>10</c:v>
                </c:pt>
                <c:pt idx="3">
                  <c:v>6</c:v>
                </c:pt>
                <c:pt idx="4">
                  <c:v>6</c:v>
                </c:pt>
                <c:pt idx="5">
                  <c:v>3</c:v>
                </c:pt>
                <c:pt idx="6">
                  <c:v>1</c:v>
                </c:pt>
                <c:pt idx="7">
                  <c:v>1</c:v>
                </c:pt>
                <c:pt idx="8">
                  <c:v>3</c:v>
                </c:pt>
                <c:pt idx="9">
                  <c:v>2</c:v>
                </c:pt>
                <c:pt idx="10">
                  <c:v>1</c:v>
                </c:pt>
                <c:pt idx="11">
                  <c:v>2</c:v>
                </c:pt>
              </c:numCache>
            </c:numRef>
          </c:val>
        </c:ser>
        <c:axId val="94681344"/>
        <c:axId val="94695424"/>
      </c:barChart>
      <c:catAx>
        <c:axId val="94681344"/>
        <c:scaling>
          <c:orientation val="minMax"/>
        </c:scaling>
        <c:axPos val="b"/>
        <c:majorTickMark val="none"/>
        <c:tickLblPos val="nextTo"/>
        <c:txPr>
          <a:bodyPr/>
          <a:lstStyle/>
          <a:p>
            <a:pPr>
              <a:defRPr lang="en-US"/>
            </a:pPr>
            <a:endParaRPr lang="en-US"/>
          </a:p>
        </c:txPr>
        <c:crossAx val="94695424"/>
        <c:crosses val="autoZero"/>
        <c:auto val="1"/>
        <c:lblAlgn val="ctr"/>
        <c:lblOffset val="100"/>
      </c:catAx>
      <c:valAx>
        <c:axId val="94695424"/>
        <c:scaling>
          <c:orientation val="minMax"/>
        </c:scaling>
        <c:axPos val="l"/>
        <c:majorGridlines/>
        <c:numFmt formatCode="General" sourceLinked="1"/>
        <c:majorTickMark val="none"/>
        <c:tickLblPos val="nextTo"/>
        <c:txPr>
          <a:bodyPr/>
          <a:lstStyle/>
          <a:p>
            <a:pPr>
              <a:defRPr lang="en-US"/>
            </a:pPr>
            <a:endParaRPr lang="en-US"/>
          </a:p>
        </c:txPr>
        <c:crossAx val="94681344"/>
        <c:crosses val="autoZero"/>
        <c:crossBetween val="between"/>
      </c:valAx>
    </c:plotArea>
    <c:plotVisOnly val="1"/>
  </c:chart>
  <c:printSettings>
    <c:headerFooter/>
    <c:pageMargins b="0.75000000000001266" l="0.70000000000000062" r="0.70000000000000062" t="0.75000000000001266"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Penduline Tits</a:t>
            </a:r>
          </a:p>
        </c:rich>
      </c:tx>
      <c:layout>
        <c:manualLayout>
          <c:xMode val="edge"/>
          <c:yMode val="edge"/>
          <c:x val="0.30603862857949932"/>
          <c:y val="0"/>
        </c:manualLayout>
      </c:layout>
    </c:title>
    <c:plotArea>
      <c:layout>
        <c:manualLayout>
          <c:layoutTarget val="inner"/>
          <c:xMode val="edge"/>
          <c:yMode val="edge"/>
          <c:x val="0.15196308981557238"/>
          <c:y val="0.17424773516214406"/>
          <c:w val="0.81175288066570161"/>
          <c:h val="0.62875680862474426"/>
        </c:manualLayout>
      </c:layout>
      <c:barChart>
        <c:barDir val="col"/>
        <c:grouping val="clustered"/>
        <c:ser>
          <c:idx val="0"/>
          <c:order val="0"/>
          <c:tx>
            <c:v>Grey</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months'!$B$1396:$M$1396</c:f>
              <c:numCache>
                <c:formatCode>General</c:formatCode>
                <c:ptCount val="12"/>
                <c:pt idx="0">
                  <c:v>3</c:v>
                </c:pt>
                <c:pt idx="1">
                  <c:v>2</c:v>
                </c:pt>
                <c:pt idx="2">
                  <c:v>1</c:v>
                </c:pt>
                <c:pt idx="3">
                  <c:v>1</c:v>
                </c:pt>
                <c:pt idx="4">
                  <c:v>0</c:v>
                </c:pt>
                <c:pt idx="5">
                  <c:v>0</c:v>
                </c:pt>
                <c:pt idx="6">
                  <c:v>0</c:v>
                </c:pt>
                <c:pt idx="7">
                  <c:v>0</c:v>
                </c:pt>
                <c:pt idx="8">
                  <c:v>1</c:v>
                </c:pt>
                <c:pt idx="9">
                  <c:v>1</c:v>
                </c:pt>
                <c:pt idx="10">
                  <c:v>1</c:v>
                </c:pt>
                <c:pt idx="11">
                  <c:v>0</c:v>
                </c:pt>
              </c:numCache>
            </c:numRef>
          </c:val>
        </c:ser>
        <c:ser>
          <c:idx val="1"/>
          <c:order val="1"/>
          <c:tx>
            <c:v>Cape</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months'!$B$1399:$M$1399</c:f>
              <c:numCache>
                <c:formatCode>General</c:formatCode>
                <c:ptCount val="12"/>
                <c:pt idx="0">
                  <c:v>12</c:v>
                </c:pt>
                <c:pt idx="1">
                  <c:v>8</c:v>
                </c:pt>
                <c:pt idx="2">
                  <c:v>13</c:v>
                </c:pt>
                <c:pt idx="3">
                  <c:v>1</c:v>
                </c:pt>
                <c:pt idx="4">
                  <c:v>0</c:v>
                </c:pt>
                <c:pt idx="5">
                  <c:v>0</c:v>
                </c:pt>
                <c:pt idx="6">
                  <c:v>0</c:v>
                </c:pt>
                <c:pt idx="7">
                  <c:v>0</c:v>
                </c:pt>
                <c:pt idx="8">
                  <c:v>1</c:v>
                </c:pt>
                <c:pt idx="9">
                  <c:v>2</c:v>
                </c:pt>
                <c:pt idx="10">
                  <c:v>4</c:v>
                </c:pt>
                <c:pt idx="11">
                  <c:v>8</c:v>
                </c:pt>
              </c:numCache>
            </c:numRef>
          </c:val>
        </c:ser>
        <c:axId val="94601216"/>
        <c:axId val="94602752"/>
      </c:barChart>
      <c:catAx>
        <c:axId val="94601216"/>
        <c:scaling>
          <c:orientation val="minMax"/>
        </c:scaling>
        <c:axPos val="b"/>
        <c:majorTickMark val="none"/>
        <c:tickLblPos val="nextTo"/>
        <c:txPr>
          <a:bodyPr/>
          <a:lstStyle/>
          <a:p>
            <a:pPr>
              <a:defRPr lang="en-US"/>
            </a:pPr>
            <a:endParaRPr lang="en-US"/>
          </a:p>
        </c:txPr>
        <c:crossAx val="94602752"/>
        <c:crosses val="autoZero"/>
        <c:auto val="1"/>
        <c:lblAlgn val="ctr"/>
        <c:lblOffset val="100"/>
      </c:catAx>
      <c:valAx>
        <c:axId val="94602752"/>
        <c:scaling>
          <c:orientation val="minMax"/>
        </c:scaling>
        <c:axPos val="l"/>
        <c:majorGridlines/>
        <c:numFmt formatCode="General" sourceLinked="1"/>
        <c:majorTickMark val="none"/>
        <c:tickLblPos val="nextTo"/>
        <c:txPr>
          <a:bodyPr/>
          <a:lstStyle/>
          <a:p>
            <a:pPr>
              <a:defRPr lang="en-US"/>
            </a:pPr>
            <a:endParaRPr lang="en-US"/>
          </a:p>
        </c:txPr>
        <c:crossAx val="94601216"/>
        <c:crosses val="autoZero"/>
        <c:crossBetween val="between"/>
      </c:valAx>
    </c:plotArea>
    <c:legend>
      <c:legendPos val="r"/>
      <c:layout>
        <c:manualLayout>
          <c:xMode val="edge"/>
          <c:yMode val="edge"/>
          <c:x val="0.47941103774585214"/>
          <c:y val="0.24147094516411274"/>
          <c:w val="0.18576086060991254"/>
          <c:h val="0.14576806931391639"/>
        </c:manualLayout>
      </c:layout>
      <c:spPr>
        <a:solidFill>
          <a:schemeClr val="bg1"/>
        </a:solidFill>
      </c:spPr>
      <c:txPr>
        <a:bodyPr/>
        <a:lstStyle/>
        <a:p>
          <a:pPr>
            <a:defRPr lang="en-US" sz="800"/>
          </a:pPr>
          <a:endParaRPr lang="en-US"/>
        </a:p>
      </c:txPr>
    </c:legend>
    <c:plotVisOnly val="1"/>
  </c:chart>
  <c:printSettings>
    <c:headerFooter/>
    <c:pageMargins b="0.75000000000001255" l="0.70000000000000062" r="0.70000000000000062" t="0.75000000000001255"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Cape Cormorant</a:t>
            </a:r>
          </a:p>
        </c:rich>
      </c:tx>
      <c:layout>
        <c:manualLayout>
          <c:xMode val="edge"/>
          <c:yMode val="edge"/>
          <c:x val="0.28090335374745534"/>
          <c:y val="0"/>
        </c:manualLayout>
      </c:layout>
    </c:title>
    <c:plotArea>
      <c:layout>
        <c:manualLayout>
          <c:layoutTarget val="inner"/>
          <c:xMode val="edge"/>
          <c:yMode val="edge"/>
          <c:x val="0.15061230679498441"/>
          <c:y val="0.18136226874079794"/>
          <c:w val="0.82568398950131239"/>
          <c:h val="0.59521605531014543"/>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months'!$B$45:$M$45</c:f>
              <c:numCache>
                <c:formatCode>General</c:formatCode>
                <c:ptCount val="12"/>
                <c:pt idx="0">
                  <c:v>32</c:v>
                </c:pt>
                <c:pt idx="1">
                  <c:v>15</c:v>
                </c:pt>
                <c:pt idx="2">
                  <c:v>1</c:v>
                </c:pt>
                <c:pt idx="3">
                  <c:v>0</c:v>
                </c:pt>
                <c:pt idx="4">
                  <c:v>0</c:v>
                </c:pt>
                <c:pt idx="5">
                  <c:v>1</c:v>
                </c:pt>
                <c:pt idx="6">
                  <c:v>1</c:v>
                </c:pt>
                <c:pt idx="7">
                  <c:v>1</c:v>
                </c:pt>
                <c:pt idx="8">
                  <c:v>2</c:v>
                </c:pt>
                <c:pt idx="9">
                  <c:v>14</c:v>
                </c:pt>
                <c:pt idx="10">
                  <c:v>26</c:v>
                </c:pt>
                <c:pt idx="11">
                  <c:v>25</c:v>
                </c:pt>
              </c:numCache>
            </c:numRef>
          </c:val>
        </c:ser>
        <c:axId val="94614656"/>
        <c:axId val="94616192"/>
      </c:barChart>
      <c:catAx>
        <c:axId val="94614656"/>
        <c:scaling>
          <c:orientation val="minMax"/>
        </c:scaling>
        <c:axPos val="b"/>
        <c:majorTickMark val="none"/>
        <c:tickLblPos val="nextTo"/>
        <c:txPr>
          <a:bodyPr/>
          <a:lstStyle/>
          <a:p>
            <a:pPr>
              <a:defRPr lang="en-US"/>
            </a:pPr>
            <a:endParaRPr lang="en-US"/>
          </a:p>
        </c:txPr>
        <c:crossAx val="94616192"/>
        <c:crosses val="autoZero"/>
        <c:auto val="1"/>
        <c:lblAlgn val="ctr"/>
        <c:lblOffset val="100"/>
      </c:catAx>
      <c:valAx>
        <c:axId val="94616192"/>
        <c:scaling>
          <c:orientation val="minMax"/>
        </c:scaling>
        <c:axPos val="l"/>
        <c:majorGridlines/>
        <c:numFmt formatCode="General" sourceLinked="1"/>
        <c:majorTickMark val="none"/>
        <c:tickLblPos val="nextTo"/>
        <c:txPr>
          <a:bodyPr/>
          <a:lstStyle/>
          <a:p>
            <a:pPr>
              <a:defRPr lang="en-US"/>
            </a:pPr>
            <a:endParaRPr lang="en-US"/>
          </a:p>
        </c:txPr>
        <c:crossAx val="94614656"/>
        <c:crosses val="autoZero"/>
        <c:crossBetween val="between"/>
      </c:valAx>
    </c:plotArea>
    <c:plotVisOnly val="1"/>
  </c:chart>
  <c:printSettings>
    <c:headerFooter/>
    <c:pageMargins b="0.75000000000001255" l="0.70000000000000062" r="0.70000000000000062" t="0.75000000000001255"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African Penguin</a:t>
            </a:r>
          </a:p>
        </c:rich>
      </c:tx>
      <c:layout>
        <c:manualLayout>
          <c:xMode val="edge"/>
          <c:yMode val="edge"/>
          <c:x val="0.27689382009067048"/>
          <c:y val="0"/>
        </c:manualLayout>
      </c:layout>
    </c:title>
    <c:plotArea>
      <c:layout>
        <c:manualLayout>
          <c:layoutTarget val="inner"/>
          <c:xMode val="edge"/>
          <c:yMode val="edge"/>
          <c:x val="0.15403531376760218"/>
          <c:y val="0.17393808230112007"/>
          <c:w val="0.82172226198997855"/>
          <c:h val="0.61178615830915872"/>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months'!$B$19:$M$19</c:f>
              <c:numCache>
                <c:formatCode>General</c:formatCode>
                <c:ptCount val="12"/>
                <c:pt idx="0">
                  <c:v>27</c:v>
                </c:pt>
                <c:pt idx="1">
                  <c:v>20</c:v>
                </c:pt>
                <c:pt idx="2">
                  <c:v>18</c:v>
                </c:pt>
                <c:pt idx="3">
                  <c:v>11</c:v>
                </c:pt>
                <c:pt idx="4">
                  <c:v>6</c:v>
                </c:pt>
                <c:pt idx="5">
                  <c:v>6</c:v>
                </c:pt>
                <c:pt idx="6">
                  <c:v>4</c:v>
                </c:pt>
                <c:pt idx="7">
                  <c:v>13</c:v>
                </c:pt>
                <c:pt idx="8">
                  <c:v>15</c:v>
                </c:pt>
                <c:pt idx="9">
                  <c:v>24</c:v>
                </c:pt>
                <c:pt idx="10">
                  <c:v>35</c:v>
                </c:pt>
                <c:pt idx="11">
                  <c:v>32</c:v>
                </c:pt>
              </c:numCache>
            </c:numRef>
          </c:val>
        </c:ser>
        <c:axId val="96999296"/>
        <c:axId val="97000832"/>
      </c:barChart>
      <c:catAx>
        <c:axId val="96999296"/>
        <c:scaling>
          <c:orientation val="minMax"/>
        </c:scaling>
        <c:axPos val="b"/>
        <c:majorTickMark val="none"/>
        <c:tickLblPos val="nextTo"/>
        <c:txPr>
          <a:bodyPr/>
          <a:lstStyle/>
          <a:p>
            <a:pPr>
              <a:defRPr lang="en-US"/>
            </a:pPr>
            <a:endParaRPr lang="en-US"/>
          </a:p>
        </c:txPr>
        <c:crossAx val="97000832"/>
        <c:crosses val="autoZero"/>
        <c:auto val="1"/>
        <c:lblAlgn val="ctr"/>
        <c:lblOffset val="100"/>
      </c:catAx>
      <c:valAx>
        <c:axId val="97000832"/>
        <c:scaling>
          <c:orientation val="minMax"/>
        </c:scaling>
        <c:axPos val="l"/>
        <c:majorGridlines/>
        <c:numFmt formatCode="General" sourceLinked="1"/>
        <c:majorTickMark val="none"/>
        <c:tickLblPos val="nextTo"/>
        <c:txPr>
          <a:bodyPr/>
          <a:lstStyle/>
          <a:p>
            <a:pPr>
              <a:defRPr lang="en-US"/>
            </a:pPr>
            <a:endParaRPr lang="en-US"/>
          </a:p>
        </c:txPr>
        <c:crossAx val="96999296"/>
        <c:crosses val="autoZero"/>
        <c:crossBetween val="between"/>
      </c:valAx>
    </c:plotArea>
    <c:plotVisOnly val="1"/>
  </c:chart>
  <c:printSettings>
    <c:headerFooter/>
    <c:pageMargins b="0.75000000000001221" l="0.70000000000000062" r="0.70000000000000062" t="0.75000000000001221"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Red-billed Firefinch</a:t>
            </a:r>
          </a:p>
        </c:rich>
      </c:tx>
      <c:layout>
        <c:manualLayout>
          <c:xMode val="edge"/>
          <c:yMode val="edge"/>
          <c:x val="0.22685890930300368"/>
          <c:y val="0"/>
        </c:manualLayout>
      </c:layout>
    </c:title>
    <c:plotArea>
      <c:layout>
        <c:manualLayout>
          <c:layoutTarget val="inner"/>
          <c:xMode val="edge"/>
          <c:yMode val="edge"/>
          <c:x val="0.12056786235053962"/>
          <c:y val="0.17518961481166206"/>
          <c:w val="0.8260988043161438"/>
          <c:h val="0.62675008867134863"/>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months'!$B$1662:$M$1662</c:f>
              <c:numCache>
                <c:formatCode>General</c:formatCode>
                <c:ptCount val="12"/>
                <c:pt idx="0">
                  <c:v>5</c:v>
                </c:pt>
                <c:pt idx="1">
                  <c:v>17</c:v>
                </c:pt>
                <c:pt idx="2">
                  <c:v>5</c:v>
                </c:pt>
                <c:pt idx="3">
                  <c:v>7</c:v>
                </c:pt>
                <c:pt idx="4">
                  <c:v>2</c:v>
                </c:pt>
                <c:pt idx="5">
                  <c:v>1</c:v>
                </c:pt>
                <c:pt idx="6">
                  <c:v>2</c:v>
                </c:pt>
                <c:pt idx="7">
                  <c:v>3</c:v>
                </c:pt>
                <c:pt idx="8">
                  <c:v>1</c:v>
                </c:pt>
                <c:pt idx="9">
                  <c:v>1</c:v>
                </c:pt>
                <c:pt idx="10">
                  <c:v>0</c:v>
                </c:pt>
                <c:pt idx="11">
                  <c:v>5</c:v>
                </c:pt>
              </c:numCache>
            </c:numRef>
          </c:val>
        </c:ser>
        <c:axId val="97024640"/>
        <c:axId val="97026432"/>
      </c:barChart>
      <c:catAx>
        <c:axId val="97024640"/>
        <c:scaling>
          <c:orientation val="minMax"/>
        </c:scaling>
        <c:axPos val="b"/>
        <c:majorTickMark val="none"/>
        <c:tickLblPos val="nextTo"/>
        <c:txPr>
          <a:bodyPr/>
          <a:lstStyle/>
          <a:p>
            <a:pPr>
              <a:defRPr lang="en-US"/>
            </a:pPr>
            <a:endParaRPr lang="en-US"/>
          </a:p>
        </c:txPr>
        <c:crossAx val="97026432"/>
        <c:crosses val="autoZero"/>
        <c:auto val="1"/>
        <c:lblAlgn val="ctr"/>
        <c:lblOffset val="100"/>
      </c:catAx>
      <c:valAx>
        <c:axId val="97026432"/>
        <c:scaling>
          <c:orientation val="minMax"/>
        </c:scaling>
        <c:axPos val="l"/>
        <c:majorGridlines/>
        <c:numFmt formatCode="General" sourceLinked="1"/>
        <c:majorTickMark val="none"/>
        <c:tickLblPos val="nextTo"/>
        <c:txPr>
          <a:bodyPr/>
          <a:lstStyle/>
          <a:p>
            <a:pPr>
              <a:defRPr lang="en-US"/>
            </a:pPr>
            <a:endParaRPr lang="en-US"/>
          </a:p>
        </c:txPr>
        <c:crossAx val="97024640"/>
        <c:crosses val="autoZero"/>
        <c:crossBetween val="between"/>
      </c:valAx>
    </c:plotArea>
    <c:plotVisOnly val="1"/>
  </c:chart>
  <c:printSettings>
    <c:headerFooter/>
    <c:pageMargins b="0.75000000000001321" l="0.70000000000000062" r="0.70000000000000062" t="0.75000000000001321"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Black-backed Puffback</a:t>
            </a:r>
          </a:p>
        </c:rich>
      </c:tx>
      <c:layout>
        <c:manualLayout>
          <c:xMode val="edge"/>
          <c:yMode val="edge"/>
          <c:x val="0.21437751467010988"/>
          <c:y val="3.0640482333596335E-4"/>
        </c:manualLayout>
      </c:layout>
      <c:spPr>
        <a:noFill/>
        <a:ln w="25400">
          <a:noFill/>
        </a:ln>
      </c:spPr>
    </c:title>
    <c:plotArea>
      <c:layout>
        <c:manualLayout>
          <c:layoutTarget val="inner"/>
          <c:xMode val="edge"/>
          <c:yMode val="edge"/>
          <c:x val="0.14798152414354288"/>
          <c:y val="0.21866368226814301"/>
          <c:w val="0.82290639434262858"/>
          <c:h val="0.59534060780473497"/>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months'!$B$1472:$M$1472</c:f>
              <c:numCache>
                <c:formatCode>General</c:formatCode>
                <c:ptCount val="12"/>
                <c:pt idx="0">
                  <c:v>4</c:v>
                </c:pt>
                <c:pt idx="1">
                  <c:v>5</c:v>
                </c:pt>
                <c:pt idx="2">
                  <c:v>2</c:v>
                </c:pt>
                <c:pt idx="3">
                  <c:v>0</c:v>
                </c:pt>
                <c:pt idx="4">
                  <c:v>0</c:v>
                </c:pt>
                <c:pt idx="5">
                  <c:v>0</c:v>
                </c:pt>
                <c:pt idx="6">
                  <c:v>0</c:v>
                </c:pt>
                <c:pt idx="7">
                  <c:v>0</c:v>
                </c:pt>
                <c:pt idx="8">
                  <c:v>2</c:v>
                </c:pt>
                <c:pt idx="9">
                  <c:v>1</c:v>
                </c:pt>
                <c:pt idx="10">
                  <c:v>4</c:v>
                </c:pt>
                <c:pt idx="11">
                  <c:v>2</c:v>
                </c:pt>
              </c:numCache>
            </c:numRef>
          </c:val>
        </c:ser>
        <c:axId val="97131904"/>
        <c:axId val="97141888"/>
      </c:barChart>
      <c:catAx>
        <c:axId val="97131904"/>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97141888"/>
        <c:crosses val="autoZero"/>
        <c:auto val="1"/>
        <c:lblAlgn val="ctr"/>
        <c:lblOffset val="100"/>
      </c:catAx>
      <c:valAx>
        <c:axId val="97141888"/>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97131904"/>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77" l="0.70000000000000062" r="0.70000000000000062" t="0.75000000000001377"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Lilac-breasted Roller</a:t>
            </a:r>
          </a:p>
        </c:rich>
      </c:tx>
      <c:layout>
        <c:manualLayout>
          <c:xMode val="edge"/>
          <c:yMode val="edge"/>
          <c:x val="0.32342182890856436"/>
          <c:y val="0"/>
        </c:manualLayout>
      </c:layout>
    </c:title>
    <c:plotArea>
      <c:layout>
        <c:manualLayout>
          <c:layoutTarget val="inner"/>
          <c:xMode val="edge"/>
          <c:yMode val="edge"/>
          <c:x val="0.13143055835969222"/>
          <c:y val="0.16922965879265095"/>
          <c:w val="0.82217870202122167"/>
          <c:h val="0.60176312335959714"/>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months'!$B$882:$M$882</c:f>
              <c:numCache>
                <c:formatCode>General</c:formatCode>
                <c:ptCount val="12"/>
                <c:pt idx="0">
                  <c:v>2</c:v>
                </c:pt>
                <c:pt idx="1">
                  <c:v>4</c:v>
                </c:pt>
                <c:pt idx="2">
                  <c:v>6</c:v>
                </c:pt>
                <c:pt idx="3">
                  <c:v>2</c:v>
                </c:pt>
                <c:pt idx="4">
                  <c:v>0</c:v>
                </c:pt>
                <c:pt idx="5">
                  <c:v>0</c:v>
                </c:pt>
                <c:pt idx="6">
                  <c:v>0</c:v>
                </c:pt>
                <c:pt idx="7">
                  <c:v>0</c:v>
                </c:pt>
                <c:pt idx="8">
                  <c:v>1</c:v>
                </c:pt>
                <c:pt idx="9">
                  <c:v>1</c:v>
                </c:pt>
                <c:pt idx="10">
                  <c:v>8</c:v>
                </c:pt>
                <c:pt idx="11">
                  <c:v>6</c:v>
                </c:pt>
              </c:numCache>
            </c:numRef>
          </c:val>
        </c:ser>
        <c:axId val="97169792"/>
        <c:axId val="97171328"/>
      </c:barChart>
      <c:catAx>
        <c:axId val="97169792"/>
        <c:scaling>
          <c:orientation val="minMax"/>
        </c:scaling>
        <c:axPos val="b"/>
        <c:majorTickMark val="none"/>
        <c:tickLblPos val="nextTo"/>
        <c:txPr>
          <a:bodyPr/>
          <a:lstStyle/>
          <a:p>
            <a:pPr>
              <a:defRPr lang="en-US"/>
            </a:pPr>
            <a:endParaRPr lang="en-US"/>
          </a:p>
        </c:txPr>
        <c:crossAx val="97171328"/>
        <c:crosses val="autoZero"/>
        <c:auto val="1"/>
        <c:lblAlgn val="ctr"/>
        <c:lblOffset val="100"/>
      </c:catAx>
      <c:valAx>
        <c:axId val="97171328"/>
        <c:scaling>
          <c:orientation val="minMax"/>
        </c:scaling>
        <c:axPos val="l"/>
        <c:majorGridlines/>
        <c:numFmt formatCode="General" sourceLinked="1"/>
        <c:majorTickMark val="none"/>
        <c:tickLblPos val="nextTo"/>
        <c:txPr>
          <a:bodyPr/>
          <a:lstStyle/>
          <a:p>
            <a:pPr>
              <a:defRPr lang="en-US"/>
            </a:pPr>
            <a:endParaRPr lang="en-US"/>
          </a:p>
        </c:txPr>
        <c:crossAx val="97169792"/>
        <c:crosses val="autoZero"/>
        <c:crossBetween val="between"/>
      </c:valAx>
    </c:plotArea>
    <c:plotVisOnly val="1"/>
  </c:chart>
  <c:printSettings>
    <c:headerFooter/>
    <c:pageMargins b="0.75000000000001343" l="0.70000000000000062" r="0.70000000000000062" t="0.75000000000001343"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Reed Cormorant</a:t>
            </a:r>
          </a:p>
        </c:rich>
      </c:tx>
      <c:layout>
        <c:manualLayout>
          <c:xMode val="edge"/>
          <c:yMode val="edge"/>
          <c:x val="0.29238938053098007"/>
          <c:y val="0"/>
        </c:manualLayout>
      </c:layout>
    </c:title>
    <c:plotArea>
      <c:layout>
        <c:manualLayout>
          <c:layoutTarget val="inner"/>
          <c:xMode val="edge"/>
          <c:yMode val="edge"/>
          <c:x val="0.14953290130769359"/>
          <c:y val="0.18734149560785093"/>
          <c:w val="0.78557034353006749"/>
          <c:h val="0.60085992141155764"/>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months'!$B$53:$M$53</c:f>
              <c:numCache>
                <c:formatCode>General</c:formatCode>
                <c:ptCount val="12"/>
                <c:pt idx="0">
                  <c:v>2</c:v>
                </c:pt>
                <c:pt idx="1">
                  <c:v>4</c:v>
                </c:pt>
                <c:pt idx="2">
                  <c:v>5</c:v>
                </c:pt>
                <c:pt idx="3">
                  <c:v>2</c:v>
                </c:pt>
                <c:pt idx="4">
                  <c:v>2</c:v>
                </c:pt>
                <c:pt idx="5">
                  <c:v>2</c:v>
                </c:pt>
                <c:pt idx="6">
                  <c:v>1</c:v>
                </c:pt>
                <c:pt idx="7">
                  <c:v>3</c:v>
                </c:pt>
                <c:pt idx="8">
                  <c:v>0</c:v>
                </c:pt>
                <c:pt idx="9">
                  <c:v>0</c:v>
                </c:pt>
                <c:pt idx="10">
                  <c:v>0</c:v>
                </c:pt>
                <c:pt idx="11">
                  <c:v>1</c:v>
                </c:pt>
              </c:numCache>
            </c:numRef>
          </c:val>
        </c:ser>
        <c:axId val="97059968"/>
        <c:axId val="97061504"/>
      </c:barChart>
      <c:catAx>
        <c:axId val="97059968"/>
        <c:scaling>
          <c:orientation val="minMax"/>
        </c:scaling>
        <c:axPos val="b"/>
        <c:majorTickMark val="none"/>
        <c:tickLblPos val="nextTo"/>
        <c:txPr>
          <a:bodyPr/>
          <a:lstStyle/>
          <a:p>
            <a:pPr>
              <a:defRPr lang="en-US"/>
            </a:pPr>
            <a:endParaRPr lang="en-US"/>
          </a:p>
        </c:txPr>
        <c:crossAx val="97061504"/>
        <c:crosses val="autoZero"/>
        <c:auto val="1"/>
        <c:lblAlgn val="ctr"/>
        <c:lblOffset val="100"/>
      </c:catAx>
      <c:valAx>
        <c:axId val="97061504"/>
        <c:scaling>
          <c:orientation val="minMax"/>
        </c:scaling>
        <c:axPos val="l"/>
        <c:majorGridlines/>
        <c:numFmt formatCode="General" sourceLinked="1"/>
        <c:majorTickMark val="none"/>
        <c:tickLblPos val="nextTo"/>
        <c:txPr>
          <a:bodyPr/>
          <a:lstStyle/>
          <a:p>
            <a:pPr>
              <a:defRPr lang="en-US"/>
            </a:pPr>
            <a:endParaRPr lang="en-US"/>
          </a:p>
        </c:txPr>
        <c:crossAx val="97059968"/>
        <c:crosses val="autoZero"/>
        <c:crossBetween val="between"/>
      </c:valAx>
    </c:plotArea>
    <c:plotVisOnly val="1"/>
  </c:chart>
  <c:printSettings>
    <c:headerFooter/>
    <c:pageMargins b="0.75000000000001044" l="0.70000000000000062" r="0.70000000000000062" t="0.750000000000010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Chestnut-banded Plover</a:t>
            </a:r>
          </a:p>
        </c:rich>
      </c:tx>
      <c:layout>
        <c:manualLayout>
          <c:xMode val="edge"/>
          <c:yMode val="edge"/>
          <c:x val="0.17853663783830703"/>
          <c:y val="3.6547098279382092E-3"/>
        </c:manualLayout>
      </c:layout>
      <c:spPr>
        <a:noFill/>
        <a:ln w="25400">
          <a:noFill/>
        </a:ln>
      </c:spPr>
    </c:title>
    <c:plotArea>
      <c:layout>
        <c:manualLayout>
          <c:layoutTarget val="inner"/>
          <c:xMode val="edge"/>
          <c:yMode val="edge"/>
          <c:x val="0.12275014441640904"/>
          <c:y val="0.15384537459134201"/>
          <c:w val="0.86212081192423462"/>
          <c:h val="0.685447805866372"/>
        </c:manualLayout>
      </c:layout>
      <c:barChart>
        <c:barDir val="col"/>
        <c:grouping val="clustered"/>
        <c:ser>
          <c:idx val="0"/>
          <c:order val="0"/>
          <c:tx>
            <c:v>Coastal</c:v>
          </c:tx>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months'!$B$574:$M$574</c:f>
              <c:numCache>
                <c:formatCode>General</c:formatCode>
                <c:ptCount val="12"/>
                <c:pt idx="0">
                  <c:v>1</c:v>
                </c:pt>
                <c:pt idx="1">
                  <c:v>2</c:v>
                </c:pt>
                <c:pt idx="2">
                  <c:v>1</c:v>
                </c:pt>
                <c:pt idx="3">
                  <c:v>24</c:v>
                </c:pt>
                <c:pt idx="4">
                  <c:v>17</c:v>
                </c:pt>
                <c:pt idx="5">
                  <c:v>9</c:v>
                </c:pt>
                <c:pt idx="6">
                  <c:v>1</c:v>
                </c:pt>
                <c:pt idx="7">
                  <c:v>0</c:v>
                </c:pt>
                <c:pt idx="8">
                  <c:v>0</c:v>
                </c:pt>
                <c:pt idx="9">
                  <c:v>1</c:v>
                </c:pt>
                <c:pt idx="10">
                  <c:v>3</c:v>
                </c:pt>
                <c:pt idx="11">
                  <c:v>4</c:v>
                </c:pt>
              </c:numCache>
            </c:numRef>
          </c:val>
        </c:ser>
        <c:ser>
          <c:idx val="1"/>
          <c:order val="1"/>
          <c:tx>
            <c:v>Inland</c:v>
          </c:tx>
          <c:spPr>
            <a:solidFill>
              <a:srgbClr val="C0504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months'!$B$575:$M$575</c:f>
              <c:numCache>
                <c:formatCode>General</c:formatCode>
                <c:ptCount val="12"/>
                <c:pt idx="0">
                  <c:v>7</c:v>
                </c:pt>
                <c:pt idx="1">
                  <c:v>5</c:v>
                </c:pt>
                <c:pt idx="2">
                  <c:v>0</c:v>
                </c:pt>
                <c:pt idx="3">
                  <c:v>4</c:v>
                </c:pt>
                <c:pt idx="4">
                  <c:v>3</c:v>
                </c:pt>
                <c:pt idx="5">
                  <c:v>3</c:v>
                </c:pt>
                <c:pt idx="6">
                  <c:v>2</c:v>
                </c:pt>
                <c:pt idx="7">
                  <c:v>1</c:v>
                </c:pt>
                <c:pt idx="8">
                  <c:v>0</c:v>
                </c:pt>
                <c:pt idx="9">
                  <c:v>0</c:v>
                </c:pt>
                <c:pt idx="10">
                  <c:v>0</c:v>
                </c:pt>
                <c:pt idx="11">
                  <c:v>6</c:v>
                </c:pt>
              </c:numCache>
            </c:numRef>
          </c:val>
        </c:ser>
        <c:axId val="77863936"/>
        <c:axId val="77878016"/>
      </c:barChart>
      <c:catAx>
        <c:axId val="77863936"/>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7878016"/>
        <c:crosses val="autoZero"/>
        <c:auto val="1"/>
        <c:lblAlgn val="ctr"/>
        <c:lblOffset val="100"/>
      </c:catAx>
      <c:valAx>
        <c:axId val="77878016"/>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7863936"/>
        <c:crosses val="autoZero"/>
        <c:crossBetween val="between"/>
      </c:valAx>
      <c:spPr>
        <a:solidFill>
          <a:srgbClr val="FFFFFF"/>
        </a:solidFill>
        <a:ln w="25400">
          <a:noFill/>
        </a:ln>
      </c:spPr>
    </c:plotArea>
    <c:legend>
      <c:legendPos val="r"/>
      <c:layout>
        <c:manualLayout>
          <c:xMode val="edge"/>
          <c:yMode val="edge"/>
          <c:x val="0.63387935114669725"/>
          <c:y val="0.20000058326042641"/>
          <c:w val="0.2568306010929039"/>
          <c:h val="0.26666724992709201"/>
        </c:manualLayout>
      </c:layout>
      <c:spPr>
        <a:solidFill>
          <a:srgbClr val="FFFFFF"/>
        </a:solidFill>
        <a:ln w="25400">
          <a:noFill/>
        </a:ln>
      </c:spPr>
      <c:txPr>
        <a:bodyPr/>
        <a:lstStyle/>
        <a:p>
          <a:pPr>
            <a:defRPr lang="en-US" sz="920" b="0" i="0" u="none" strike="noStrike" baseline="0">
              <a:solidFill>
                <a:srgbClr val="000000"/>
              </a:solidFill>
              <a:latin typeface="Calibri"/>
              <a:ea typeface="Calibri"/>
              <a:cs typeface="Calibri"/>
            </a:defRPr>
          </a:pPr>
          <a:endParaRPr lang="en-US"/>
        </a:p>
      </c:txPr>
    </c:legend>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Rock Martin</a:t>
            </a:r>
          </a:p>
        </c:rich>
      </c:tx>
      <c:layout>
        <c:manualLayout>
          <c:xMode val="edge"/>
          <c:yMode val="edge"/>
          <c:x val="0.34862633103505503"/>
          <c:y val="2.0512673142134598E-2"/>
        </c:manualLayout>
      </c:layout>
      <c:spPr>
        <a:noFill/>
        <a:ln w="25400">
          <a:noFill/>
        </a:ln>
      </c:spPr>
    </c:title>
    <c:plotArea>
      <c:layout>
        <c:manualLayout>
          <c:layoutTarget val="inner"/>
          <c:xMode val="edge"/>
          <c:yMode val="edge"/>
          <c:x val="0.135551076115486"/>
          <c:y val="0.15253031832559424"/>
          <c:w val="0.81644892388451462"/>
          <c:h val="0.6595663234403385"/>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months'!$B$1082:$M$1082</c:f>
              <c:numCache>
                <c:formatCode>General</c:formatCode>
                <c:ptCount val="12"/>
                <c:pt idx="0">
                  <c:v>28</c:v>
                </c:pt>
                <c:pt idx="1">
                  <c:v>55</c:v>
                </c:pt>
                <c:pt idx="2">
                  <c:v>27</c:v>
                </c:pt>
                <c:pt idx="3">
                  <c:v>17</c:v>
                </c:pt>
                <c:pt idx="4">
                  <c:v>6</c:v>
                </c:pt>
                <c:pt idx="5">
                  <c:v>3</c:v>
                </c:pt>
                <c:pt idx="6">
                  <c:v>4</c:v>
                </c:pt>
                <c:pt idx="7">
                  <c:v>7</c:v>
                </c:pt>
                <c:pt idx="8">
                  <c:v>6</c:v>
                </c:pt>
                <c:pt idx="9">
                  <c:v>11</c:v>
                </c:pt>
                <c:pt idx="10">
                  <c:v>2</c:v>
                </c:pt>
                <c:pt idx="11">
                  <c:v>8</c:v>
                </c:pt>
              </c:numCache>
            </c:numRef>
          </c:val>
        </c:ser>
        <c:axId val="79470976"/>
        <c:axId val="79472512"/>
      </c:barChart>
      <c:catAx>
        <c:axId val="79470976"/>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472512"/>
        <c:crosses val="autoZero"/>
        <c:auto val="1"/>
        <c:lblAlgn val="ctr"/>
        <c:lblOffset val="100"/>
      </c:catAx>
      <c:valAx>
        <c:axId val="79472512"/>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470976"/>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Cape Bunting</a:t>
            </a:r>
          </a:p>
        </c:rich>
      </c:tx>
      <c:layout>
        <c:manualLayout>
          <c:xMode val="edge"/>
          <c:yMode val="edge"/>
          <c:x val="0.33401062672045156"/>
          <c:y val="0"/>
        </c:manualLayout>
      </c:layout>
      <c:overlay val="1"/>
    </c:title>
    <c:plotArea>
      <c:layout>
        <c:manualLayout>
          <c:layoutTarget val="inner"/>
          <c:xMode val="edge"/>
          <c:yMode val="edge"/>
          <c:x val="0.13775515865394872"/>
          <c:y val="0.15675545875914776"/>
          <c:w val="0.81299582558173755"/>
          <c:h val="0.6483447813704138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months'!$B$1731:$M$1731</c:f>
              <c:numCache>
                <c:formatCode>General</c:formatCode>
                <c:ptCount val="12"/>
                <c:pt idx="0">
                  <c:v>0</c:v>
                </c:pt>
                <c:pt idx="1">
                  <c:v>2</c:v>
                </c:pt>
                <c:pt idx="2">
                  <c:v>3</c:v>
                </c:pt>
                <c:pt idx="3">
                  <c:v>1</c:v>
                </c:pt>
                <c:pt idx="4">
                  <c:v>9</c:v>
                </c:pt>
                <c:pt idx="5">
                  <c:v>4</c:v>
                </c:pt>
                <c:pt idx="6">
                  <c:v>0</c:v>
                </c:pt>
                <c:pt idx="7">
                  <c:v>0</c:v>
                </c:pt>
                <c:pt idx="8">
                  <c:v>1</c:v>
                </c:pt>
                <c:pt idx="9">
                  <c:v>0</c:v>
                </c:pt>
                <c:pt idx="10">
                  <c:v>0</c:v>
                </c:pt>
                <c:pt idx="11">
                  <c:v>1</c:v>
                </c:pt>
              </c:numCache>
            </c:numRef>
          </c:val>
        </c:ser>
        <c:axId val="97089408"/>
        <c:axId val="97090944"/>
      </c:barChart>
      <c:catAx>
        <c:axId val="97089408"/>
        <c:scaling>
          <c:orientation val="minMax"/>
        </c:scaling>
        <c:axPos val="b"/>
        <c:tickLblPos val="nextTo"/>
        <c:txPr>
          <a:bodyPr/>
          <a:lstStyle/>
          <a:p>
            <a:pPr>
              <a:defRPr lang="en-US"/>
            </a:pPr>
            <a:endParaRPr lang="en-US"/>
          </a:p>
        </c:txPr>
        <c:crossAx val="97090944"/>
        <c:crosses val="autoZero"/>
        <c:auto val="1"/>
        <c:lblAlgn val="ctr"/>
        <c:lblOffset val="100"/>
      </c:catAx>
      <c:valAx>
        <c:axId val="97090944"/>
        <c:scaling>
          <c:orientation val="minMax"/>
        </c:scaling>
        <c:axPos val="l"/>
        <c:majorGridlines/>
        <c:numFmt formatCode="General" sourceLinked="1"/>
        <c:tickLblPos val="nextTo"/>
        <c:txPr>
          <a:bodyPr/>
          <a:lstStyle/>
          <a:p>
            <a:pPr>
              <a:defRPr lang="en-US"/>
            </a:pPr>
            <a:endParaRPr lang="en-US"/>
          </a:p>
        </c:txPr>
        <c:crossAx val="97089408"/>
        <c:crosses val="autoZero"/>
        <c:crossBetween val="between"/>
      </c:valAx>
    </c:plotArea>
    <c:plotVisOnly val="1"/>
  </c:chart>
  <c:printSettings>
    <c:headerFooter/>
    <c:pageMargins b="0.75000000000000999" l="0.70000000000000062" r="0.70000000000000062" t="0.75000000000000999"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Golden-breasted Bunting</a:t>
            </a:r>
          </a:p>
        </c:rich>
      </c:tx>
      <c:layout>
        <c:manualLayout>
          <c:xMode val="edge"/>
          <c:yMode val="edge"/>
          <c:x val="0.16401694327430891"/>
          <c:y val="0"/>
        </c:manualLayout>
      </c:layout>
      <c:overlay val="1"/>
    </c:title>
    <c:plotArea>
      <c:layout>
        <c:manualLayout>
          <c:layoutTarget val="inner"/>
          <c:xMode val="edge"/>
          <c:yMode val="edge"/>
          <c:x val="0.13775515865394872"/>
          <c:y val="0.15675545875914787"/>
          <c:w val="0.812995825581738"/>
          <c:h val="0.6483447813704138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months'!$B$1725:$M$1725</c:f>
              <c:numCache>
                <c:formatCode>General</c:formatCode>
                <c:ptCount val="12"/>
                <c:pt idx="0">
                  <c:v>9</c:v>
                </c:pt>
                <c:pt idx="1">
                  <c:v>6</c:v>
                </c:pt>
                <c:pt idx="2">
                  <c:v>6</c:v>
                </c:pt>
                <c:pt idx="3">
                  <c:v>0</c:v>
                </c:pt>
                <c:pt idx="4">
                  <c:v>0</c:v>
                </c:pt>
                <c:pt idx="5">
                  <c:v>0</c:v>
                </c:pt>
                <c:pt idx="6">
                  <c:v>0</c:v>
                </c:pt>
                <c:pt idx="7">
                  <c:v>0</c:v>
                </c:pt>
                <c:pt idx="8">
                  <c:v>1</c:v>
                </c:pt>
                <c:pt idx="9">
                  <c:v>0</c:v>
                </c:pt>
                <c:pt idx="10">
                  <c:v>3</c:v>
                </c:pt>
                <c:pt idx="11">
                  <c:v>2</c:v>
                </c:pt>
              </c:numCache>
            </c:numRef>
          </c:val>
        </c:ser>
        <c:axId val="97192576"/>
        <c:axId val="97198464"/>
      </c:barChart>
      <c:catAx>
        <c:axId val="97192576"/>
        <c:scaling>
          <c:orientation val="minMax"/>
        </c:scaling>
        <c:axPos val="b"/>
        <c:tickLblPos val="nextTo"/>
        <c:txPr>
          <a:bodyPr/>
          <a:lstStyle/>
          <a:p>
            <a:pPr>
              <a:defRPr lang="en-US"/>
            </a:pPr>
            <a:endParaRPr lang="en-US"/>
          </a:p>
        </c:txPr>
        <c:crossAx val="97198464"/>
        <c:crosses val="autoZero"/>
        <c:auto val="1"/>
        <c:lblAlgn val="ctr"/>
        <c:lblOffset val="100"/>
      </c:catAx>
      <c:valAx>
        <c:axId val="97198464"/>
        <c:scaling>
          <c:orientation val="minMax"/>
        </c:scaling>
        <c:axPos val="l"/>
        <c:majorGridlines/>
        <c:numFmt formatCode="General" sourceLinked="1"/>
        <c:tickLblPos val="nextTo"/>
        <c:txPr>
          <a:bodyPr/>
          <a:lstStyle/>
          <a:p>
            <a:pPr>
              <a:defRPr lang="en-US"/>
            </a:pPr>
            <a:endParaRPr lang="en-US"/>
          </a:p>
        </c:txPr>
        <c:crossAx val="97192576"/>
        <c:crosses val="autoZero"/>
        <c:crossBetween val="between"/>
      </c:valAx>
    </c:plotArea>
    <c:plotVisOnly val="1"/>
  </c:chart>
  <c:printSettings>
    <c:headerFooter/>
    <c:pageMargins b="0.75000000000001044" l="0.70000000000000062" r="0.70000000000000062" t="0.75000000000001044"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White-throated Canary</a:t>
            </a:r>
          </a:p>
        </c:rich>
      </c:tx>
      <c:layout>
        <c:manualLayout>
          <c:xMode val="edge"/>
          <c:yMode val="edge"/>
          <c:x val="0.16401694327430891"/>
          <c:y val="0"/>
        </c:manualLayout>
      </c:layout>
      <c:overlay val="1"/>
    </c:title>
    <c:plotArea>
      <c:layout>
        <c:manualLayout>
          <c:layoutTarget val="inner"/>
          <c:xMode val="edge"/>
          <c:yMode val="edge"/>
          <c:x val="0.13775515865394872"/>
          <c:y val="0.15675545875914795"/>
          <c:w val="0.81299582558173822"/>
          <c:h val="0.6483447813704138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months'!$B$1718:$M$1718</c:f>
              <c:numCache>
                <c:formatCode>General</c:formatCode>
                <c:ptCount val="12"/>
                <c:pt idx="0">
                  <c:v>27</c:v>
                </c:pt>
                <c:pt idx="1">
                  <c:v>12</c:v>
                </c:pt>
                <c:pt idx="2">
                  <c:v>8</c:v>
                </c:pt>
                <c:pt idx="3">
                  <c:v>1</c:v>
                </c:pt>
                <c:pt idx="4">
                  <c:v>3</c:v>
                </c:pt>
                <c:pt idx="5">
                  <c:v>6</c:v>
                </c:pt>
                <c:pt idx="6">
                  <c:v>1</c:v>
                </c:pt>
                <c:pt idx="7">
                  <c:v>3</c:v>
                </c:pt>
                <c:pt idx="8">
                  <c:v>1</c:v>
                </c:pt>
                <c:pt idx="9">
                  <c:v>2</c:v>
                </c:pt>
                <c:pt idx="10">
                  <c:v>13</c:v>
                </c:pt>
                <c:pt idx="11">
                  <c:v>24</c:v>
                </c:pt>
              </c:numCache>
            </c:numRef>
          </c:val>
        </c:ser>
        <c:axId val="97205632"/>
        <c:axId val="97227904"/>
      </c:barChart>
      <c:catAx>
        <c:axId val="97205632"/>
        <c:scaling>
          <c:orientation val="minMax"/>
        </c:scaling>
        <c:axPos val="b"/>
        <c:tickLblPos val="nextTo"/>
        <c:txPr>
          <a:bodyPr/>
          <a:lstStyle/>
          <a:p>
            <a:pPr>
              <a:defRPr lang="en-US"/>
            </a:pPr>
            <a:endParaRPr lang="en-US"/>
          </a:p>
        </c:txPr>
        <c:crossAx val="97227904"/>
        <c:crosses val="autoZero"/>
        <c:auto val="1"/>
        <c:lblAlgn val="ctr"/>
        <c:lblOffset val="100"/>
      </c:catAx>
      <c:valAx>
        <c:axId val="97227904"/>
        <c:scaling>
          <c:orientation val="minMax"/>
        </c:scaling>
        <c:axPos val="l"/>
        <c:majorGridlines/>
        <c:numFmt formatCode="General" sourceLinked="1"/>
        <c:tickLblPos val="nextTo"/>
        <c:txPr>
          <a:bodyPr/>
          <a:lstStyle/>
          <a:p>
            <a:pPr>
              <a:defRPr lang="en-US"/>
            </a:pPr>
            <a:endParaRPr lang="en-US"/>
          </a:p>
        </c:txPr>
        <c:crossAx val="97205632"/>
        <c:crosses val="autoZero"/>
        <c:crossBetween val="between"/>
      </c:valAx>
    </c:plotArea>
    <c:plotVisOnly val="1"/>
  </c:chart>
  <c:printSettings>
    <c:headerFooter/>
    <c:pageMargins b="0.75000000000001066" l="0.70000000000000062" r="0.70000000000000062" t="0.75000000000001066"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Yellow Canary</a:t>
            </a:r>
          </a:p>
        </c:rich>
      </c:tx>
      <c:layout>
        <c:manualLayout>
          <c:xMode val="edge"/>
          <c:yMode val="edge"/>
          <c:x val="0.32053862832363839"/>
          <c:y val="0"/>
        </c:manualLayout>
      </c:layout>
      <c:overlay val="1"/>
    </c:title>
    <c:plotArea>
      <c:layout>
        <c:manualLayout>
          <c:layoutTarget val="inner"/>
          <c:xMode val="edge"/>
          <c:yMode val="edge"/>
          <c:x val="0.13775515865394872"/>
          <c:y val="0.15675545875914801"/>
          <c:w val="0.81299582558173844"/>
          <c:h val="0.64834478137041385"/>
        </c:manualLayout>
      </c:layout>
      <c:barChart>
        <c:barDir val="col"/>
        <c:grouping val="clustered"/>
        <c:ser>
          <c:idx val="0"/>
          <c:order val="0"/>
          <c:val>
            <c:numRef>
              <c:f>'Table 2 - Laying months'!$B$1715:$M$1715</c:f>
              <c:numCache>
                <c:formatCode>General</c:formatCode>
                <c:ptCount val="12"/>
                <c:pt idx="0">
                  <c:v>5</c:v>
                </c:pt>
                <c:pt idx="1">
                  <c:v>2</c:v>
                </c:pt>
                <c:pt idx="2">
                  <c:v>9</c:v>
                </c:pt>
                <c:pt idx="3">
                  <c:v>0</c:v>
                </c:pt>
                <c:pt idx="4">
                  <c:v>0</c:v>
                </c:pt>
                <c:pt idx="5">
                  <c:v>0</c:v>
                </c:pt>
                <c:pt idx="6">
                  <c:v>0</c:v>
                </c:pt>
                <c:pt idx="7">
                  <c:v>2</c:v>
                </c:pt>
                <c:pt idx="8">
                  <c:v>3</c:v>
                </c:pt>
                <c:pt idx="9">
                  <c:v>2</c:v>
                </c:pt>
                <c:pt idx="10">
                  <c:v>0</c:v>
                </c:pt>
                <c:pt idx="11">
                  <c:v>6</c:v>
                </c:pt>
              </c:numCache>
            </c:numRef>
          </c:val>
        </c:ser>
        <c:axId val="97247616"/>
        <c:axId val="97249152"/>
      </c:barChart>
      <c:catAx>
        <c:axId val="97247616"/>
        <c:scaling>
          <c:orientation val="minMax"/>
        </c:scaling>
        <c:axPos val="b"/>
        <c:tickLblPos val="nextTo"/>
        <c:txPr>
          <a:bodyPr/>
          <a:lstStyle/>
          <a:p>
            <a:pPr>
              <a:defRPr lang="en-US"/>
            </a:pPr>
            <a:endParaRPr lang="en-US"/>
          </a:p>
        </c:txPr>
        <c:crossAx val="97249152"/>
        <c:crosses val="autoZero"/>
        <c:auto val="1"/>
        <c:lblAlgn val="ctr"/>
        <c:lblOffset val="100"/>
      </c:catAx>
      <c:valAx>
        <c:axId val="97249152"/>
        <c:scaling>
          <c:orientation val="minMax"/>
        </c:scaling>
        <c:axPos val="l"/>
        <c:majorGridlines/>
        <c:numFmt formatCode="General" sourceLinked="1"/>
        <c:tickLblPos val="nextTo"/>
        <c:txPr>
          <a:bodyPr/>
          <a:lstStyle/>
          <a:p>
            <a:pPr>
              <a:defRPr lang="en-US"/>
            </a:pPr>
            <a:endParaRPr lang="en-US"/>
          </a:p>
        </c:txPr>
        <c:crossAx val="97247616"/>
        <c:crosses val="autoZero"/>
        <c:crossBetween val="between"/>
      </c:valAx>
    </c:plotArea>
    <c:plotVisOnly val="1"/>
  </c:chart>
  <c:printSettings>
    <c:headerFooter/>
    <c:pageMargins b="0.75000000000001088" l="0.70000000000000062" r="0.70000000000000062" t="0.75000000000001088"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Black-throated Canary</a:t>
            </a:r>
          </a:p>
        </c:rich>
      </c:tx>
      <c:layout>
        <c:manualLayout>
          <c:xMode val="edge"/>
          <c:yMode val="edge"/>
          <c:x val="0.25677051238160448"/>
          <c:y val="0"/>
        </c:manualLayout>
      </c:layout>
      <c:overlay val="1"/>
    </c:title>
    <c:plotArea>
      <c:layout>
        <c:manualLayout>
          <c:layoutTarget val="inner"/>
          <c:xMode val="edge"/>
          <c:yMode val="edge"/>
          <c:x val="0.13775515865394872"/>
          <c:y val="0.15675545875914806"/>
          <c:w val="0.81299582558173866"/>
          <c:h val="0.64834478137041385"/>
        </c:manualLayout>
      </c:layout>
      <c:barChart>
        <c:barDir val="col"/>
        <c:grouping val="clustered"/>
        <c:ser>
          <c:idx val="0"/>
          <c:order val="0"/>
          <c:val>
            <c:numRef>
              <c:f>'Table 2 - Laying months'!$B$1709:$M$1709</c:f>
              <c:numCache>
                <c:formatCode>General</c:formatCode>
                <c:ptCount val="12"/>
                <c:pt idx="0">
                  <c:v>5</c:v>
                </c:pt>
                <c:pt idx="1">
                  <c:v>9</c:v>
                </c:pt>
                <c:pt idx="2">
                  <c:v>6</c:v>
                </c:pt>
                <c:pt idx="3">
                  <c:v>1</c:v>
                </c:pt>
                <c:pt idx="4">
                  <c:v>1</c:v>
                </c:pt>
                <c:pt idx="5">
                  <c:v>0</c:v>
                </c:pt>
                <c:pt idx="6">
                  <c:v>0</c:v>
                </c:pt>
                <c:pt idx="7">
                  <c:v>0</c:v>
                </c:pt>
                <c:pt idx="8">
                  <c:v>2</c:v>
                </c:pt>
                <c:pt idx="9">
                  <c:v>2</c:v>
                </c:pt>
                <c:pt idx="10">
                  <c:v>2</c:v>
                </c:pt>
                <c:pt idx="11">
                  <c:v>10</c:v>
                </c:pt>
              </c:numCache>
            </c:numRef>
          </c:val>
        </c:ser>
        <c:axId val="97281152"/>
        <c:axId val="97282688"/>
      </c:barChart>
      <c:catAx>
        <c:axId val="97281152"/>
        <c:scaling>
          <c:orientation val="minMax"/>
        </c:scaling>
        <c:axPos val="b"/>
        <c:tickLblPos val="nextTo"/>
        <c:txPr>
          <a:bodyPr/>
          <a:lstStyle/>
          <a:p>
            <a:pPr>
              <a:defRPr lang="en-US"/>
            </a:pPr>
            <a:endParaRPr lang="en-US"/>
          </a:p>
        </c:txPr>
        <c:crossAx val="97282688"/>
        <c:crosses val="autoZero"/>
        <c:auto val="1"/>
        <c:lblAlgn val="ctr"/>
        <c:lblOffset val="100"/>
      </c:catAx>
      <c:valAx>
        <c:axId val="97282688"/>
        <c:scaling>
          <c:orientation val="minMax"/>
        </c:scaling>
        <c:axPos val="l"/>
        <c:majorGridlines/>
        <c:numFmt formatCode="General" sourceLinked="1"/>
        <c:tickLblPos val="nextTo"/>
        <c:txPr>
          <a:bodyPr/>
          <a:lstStyle/>
          <a:p>
            <a:pPr>
              <a:defRPr lang="en-US"/>
            </a:pPr>
            <a:endParaRPr lang="en-US"/>
          </a:p>
        </c:txPr>
        <c:crossAx val="97281152"/>
        <c:crosses val="autoZero"/>
        <c:crossBetween val="between"/>
      </c:valAx>
    </c:plotArea>
    <c:plotVisOnly val="1"/>
  </c:chart>
  <c:printSettings>
    <c:headerFooter/>
    <c:pageMargins b="0.7500000000000111" l="0.70000000000000062" r="0.70000000000000062" t="0.7500000000000111"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Laying dates for White-backed Vultures in Etosha National Park based on wing measurements and using known age - wing length relationship (Mundy 1982) (annual data 1998-2012, n = 345)</a:t>
            </a:r>
          </a:p>
        </c:rich>
      </c:tx>
      <c:layout>
        <c:manualLayout>
          <c:xMode val="edge"/>
          <c:yMode val="edge"/>
          <c:x val="0.11939803613933685"/>
          <c:y val="8.6206896551724223E-3"/>
        </c:manualLayout>
      </c:layout>
    </c:title>
    <c:plotArea>
      <c:layout>
        <c:manualLayout>
          <c:layoutTarget val="inner"/>
          <c:xMode val="edge"/>
          <c:yMode val="edge"/>
          <c:x val="9.5004051364730224E-2"/>
          <c:y val="0.14183591275228541"/>
          <c:w val="0.89024436116608419"/>
          <c:h val="0.68088446918273149"/>
        </c:manualLayout>
      </c:layout>
      <c:barChart>
        <c:barDir val="col"/>
        <c:grouping val="clustered"/>
        <c:ser>
          <c:idx val="0"/>
          <c:order val="0"/>
          <c:cat>
            <c:multiLvlStrRef>
              <c:f>'[2]Rearranged data'!$X$2:$AV$3</c:f>
              <c:multiLvlStrCache>
                <c:ptCount val="25"/>
                <c:lvl>
                  <c:pt idx="0">
                    <c:v>26-31</c:v>
                  </c:pt>
                  <c:pt idx="1">
                    <c:v>1-5</c:v>
                  </c:pt>
                  <c:pt idx="2">
                    <c:v>6-10</c:v>
                  </c:pt>
                  <c:pt idx="3">
                    <c:v>11-15</c:v>
                  </c:pt>
                  <c:pt idx="4">
                    <c:v>16-20</c:v>
                  </c:pt>
                  <c:pt idx="5">
                    <c:v>21-25</c:v>
                  </c:pt>
                  <c:pt idx="6">
                    <c:v>26-30</c:v>
                  </c:pt>
                  <c:pt idx="7">
                    <c:v>1-5</c:v>
                  </c:pt>
                  <c:pt idx="8">
                    <c:v>6-10</c:v>
                  </c:pt>
                  <c:pt idx="9">
                    <c:v>11-15</c:v>
                  </c:pt>
                  <c:pt idx="10">
                    <c:v>16-20</c:v>
                  </c:pt>
                  <c:pt idx="11">
                    <c:v>21-25</c:v>
                  </c:pt>
                  <c:pt idx="12">
                    <c:v>26-31</c:v>
                  </c:pt>
                  <c:pt idx="13">
                    <c:v>1-5</c:v>
                  </c:pt>
                  <c:pt idx="14">
                    <c:v>6-10</c:v>
                  </c:pt>
                  <c:pt idx="15">
                    <c:v>11-15</c:v>
                  </c:pt>
                  <c:pt idx="16">
                    <c:v>16-20</c:v>
                  </c:pt>
                  <c:pt idx="17">
                    <c:v>21-25</c:v>
                  </c:pt>
                  <c:pt idx="18">
                    <c:v>26-30</c:v>
                  </c:pt>
                  <c:pt idx="19">
                    <c:v>1-5</c:v>
                  </c:pt>
                  <c:pt idx="20">
                    <c:v>6-10</c:v>
                  </c:pt>
                  <c:pt idx="21">
                    <c:v>11-15</c:v>
                  </c:pt>
                  <c:pt idx="22">
                    <c:v>16-20</c:v>
                  </c:pt>
                  <c:pt idx="23">
                    <c:v>21-25</c:v>
                  </c:pt>
                  <c:pt idx="24">
                    <c:v>26-31</c:v>
                  </c:pt>
                </c:lvl>
                <c:lvl>
                  <c:pt idx="0">
                    <c:v>March</c:v>
                  </c:pt>
                  <c:pt idx="1">
                    <c:v>April</c:v>
                  </c:pt>
                  <c:pt idx="7">
                    <c:v>May</c:v>
                  </c:pt>
                  <c:pt idx="13">
                    <c:v>June</c:v>
                  </c:pt>
                  <c:pt idx="19">
                    <c:v>July</c:v>
                  </c:pt>
                </c:lvl>
              </c:multiLvlStrCache>
            </c:multiLvlStrRef>
          </c:cat>
          <c:val>
            <c:numRef>
              <c:f>'[2]Rearranged data'!$X$383:$AV$383</c:f>
              <c:numCache>
                <c:formatCode>General</c:formatCode>
                <c:ptCount val="25"/>
                <c:pt idx="0">
                  <c:v>3</c:v>
                </c:pt>
                <c:pt idx="1">
                  <c:v>2</c:v>
                </c:pt>
                <c:pt idx="2">
                  <c:v>4</c:v>
                </c:pt>
                <c:pt idx="3">
                  <c:v>7</c:v>
                </c:pt>
                <c:pt idx="4">
                  <c:v>8</c:v>
                </c:pt>
                <c:pt idx="5">
                  <c:v>19</c:v>
                </c:pt>
                <c:pt idx="6">
                  <c:v>21</c:v>
                </c:pt>
                <c:pt idx="7">
                  <c:v>31</c:v>
                </c:pt>
                <c:pt idx="8">
                  <c:v>30</c:v>
                </c:pt>
                <c:pt idx="9">
                  <c:v>38</c:v>
                </c:pt>
                <c:pt idx="10">
                  <c:v>43</c:v>
                </c:pt>
                <c:pt idx="11">
                  <c:v>28</c:v>
                </c:pt>
                <c:pt idx="12">
                  <c:v>41</c:v>
                </c:pt>
                <c:pt idx="13">
                  <c:v>16</c:v>
                </c:pt>
                <c:pt idx="14">
                  <c:v>11</c:v>
                </c:pt>
                <c:pt idx="15">
                  <c:v>7</c:v>
                </c:pt>
                <c:pt idx="16">
                  <c:v>14</c:v>
                </c:pt>
                <c:pt idx="17">
                  <c:v>6</c:v>
                </c:pt>
                <c:pt idx="18">
                  <c:v>5</c:v>
                </c:pt>
                <c:pt idx="19">
                  <c:v>3</c:v>
                </c:pt>
                <c:pt idx="20">
                  <c:v>3</c:v>
                </c:pt>
                <c:pt idx="21">
                  <c:v>1</c:v>
                </c:pt>
                <c:pt idx="22">
                  <c:v>0</c:v>
                </c:pt>
                <c:pt idx="23">
                  <c:v>2</c:v>
                </c:pt>
                <c:pt idx="24">
                  <c:v>0</c:v>
                </c:pt>
              </c:numCache>
            </c:numRef>
          </c:val>
        </c:ser>
        <c:axId val="97306880"/>
        <c:axId val="97337344"/>
      </c:barChart>
      <c:catAx>
        <c:axId val="97306880"/>
        <c:scaling>
          <c:orientation val="minMax"/>
        </c:scaling>
        <c:axPos val="b"/>
        <c:numFmt formatCode="General" sourceLinked="1"/>
        <c:tickLblPos val="nextTo"/>
        <c:txPr>
          <a:bodyPr/>
          <a:lstStyle/>
          <a:p>
            <a:pPr>
              <a:defRPr lang="en-US" sz="900"/>
            </a:pPr>
            <a:endParaRPr lang="en-US"/>
          </a:p>
        </c:txPr>
        <c:crossAx val="97337344"/>
        <c:crosses val="autoZero"/>
        <c:auto val="1"/>
        <c:lblAlgn val="ctr"/>
        <c:lblOffset val="100"/>
      </c:catAx>
      <c:valAx>
        <c:axId val="97337344"/>
        <c:scaling>
          <c:orientation val="minMax"/>
        </c:scaling>
        <c:axPos val="l"/>
        <c:majorGridlines/>
        <c:title>
          <c:tx>
            <c:rich>
              <a:bodyPr rot="-5400000" vert="horz"/>
              <a:lstStyle/>
              <a:p>
                <a:pPr>
                  <a:defRPr lang="en-US"/>
                </a:pPr>
                <a:r>
                  <a:rPr lang="en-US"/>
                  <a:t>No. clutches</a:t>
                </a:r>
              </a:p>
            </c:rich>
          </c:tx>
        </c:title>
        <c:numFmt formatCode="General" sourceLinked="1"/>
        <c:tickLblPos val="nextTo"/>
        <c:txPr>
          <a:bodyPr/>
          <a:lstStyle/>
          <a:p>
            <a:pPr>
              <a:defRPr lang="en-US"/>
            </a:pPr>
            <a:endParaRPr lang="en-US"/>
          </a:p>
        </c:txPr>
        <c:crossAx val="97306880"/>
        <c:crosses val="autoZero"/>
        <c:crossBetween val="between"/>
      </c:valAx>
    </c:plotArea>
    <c:plotVisOnly val="1"/>
    <c:dispBlanksAs val="gap"/>
  </c:chart>
  <c:printSettings>
    <c:headerFooter/>
    <c:pageMargins b="0.75000000000000877" l="0.70000000000000062" r="0.70000000000000062" t="0.75000000000000877"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b="1" i="0" baseline="0"/>
              <a:t>Laying dates for Lappet-faced Vultures in Etosha National Park </a:t>
            </a:r>
            <a:r>
              <a:rPr lang="en-US" sz="1000" b="1" i="0" u="none" strike="noStrike" baseline="0"/>
              <a:t>based on wing measurements and known age - wing length relationship Mundy (1982) </a:t>
            </a:r>
            <a:r>
              <a:rPr lang="en-US" sz="1000" b="1" i="0" baseline="0"/>
              <a:t> (annual data 1998-2012, n = 168)</a:t>
            </a:r>
            <a:endParaRPr lang="en-US" sz="1000"/>
          </a:p>
        </c:rich>
      </c:tx>
      <c:layout>
        <c:manualLayout>
          <c:xMode val="edge"/>
          <c:yMode val="edge"/>
          <c:x val="0.10773426219925802"/>
          <c:y val="8.2706791399796246E-3"/>
        </c:manualLayout>
      </c:layout>
    </c:title>
    <c:plotArea>
      <c:layout>
        <c:manualLayout>
          <c:layoutTarget val="inner"/>
          <c:xMode val="edge"/>
          <c:yMode val="edge"/>
          <c:x val="8.9958231296507332E-2"/>
          <c:y val="0.1345997675092557"/>
          <c:w val="0.88631698072741827"/>
          <c:h val="0.67881327334084485"/>
        </c:manualLayout>
      </c:layout>
      <c:barChart>
        <c:barDir val="col"/>
        <c:grouping val="clustered"/>
        <c:ser>
          <c:idx val="0"/>
          <c:order val="0"/>
          <c:cat>
            <c:multiLvlStrRef>
              <c:f>'[2]Rearranged data'!$Y$2:$AV$3</c:f>
              <c:multiLvlStrCache>
                <c:ptCount val="24"/>
                <c:lvl>
                  <c:pt idx="0">
                    <c:v>1-5</c:v>
                  </c:pt>
                  <c:pt idx="1">
                    <c:v>6-10</c:v>
                  </c:pt>
                  <c:pt idx="2">
                    <c:v>11-15</c:v>
                  </c:pt>
                  <c:pt idx="3">
                    <c:v>16-20</c:v>
                  </c:pt>
                  <c:pt idx="4">
                    <c:v>21-25</c:v>
                  </c:pt>
                  <c:pt idx="5">
                    <c:v>26-30</c:v>
                  </c:pt>
                  <c:pt idx="6">
                    <c:v>1-5</c:v>
                  </c:pt>
                  <c:pt idx="7">
                    <c:v>6-10</c:v>
                  </c:pt>
                  <c:pt idx="8">
                    <c:v>11-15</c:v>
                  </c:pt>
                  <c:pt idx="9">
                    <c:v>16-20</c:v>
                  </c:pt>
                  <c:pt idx="10">
                    <c:v>21-25</c:v>
                  </c:pt>
                  <c:pt idx="11">
                    <c:v>26-31</c:v>
                  </c:pt>
                  <c:pt idx="12">
                    <c:v>1-5</c:v>
                  </c:pt>
                  <c:pt idx="13">
                    <c:v>6-10</c:v>
                  </c:pt>
                  <c:pt idx="14">
                    <c:v>11-15</c:v>
                  </c:pt>
                  <c:pt idx="15">
                    <c:v>16-20</c:v>
                  </c:pt>
                  <c:pt idx="16">
                    <c:v>21-25</c:v>
                  </c:pt>
                  <c:pt idx="17">
                    <c:v>26-30</c:v>
                  </c:pt>
                  <c:pt idx="18">
                    <c:v>1-5</c:v>
                  </c:pt>
                  <c:pt idx="19">
                    <c:v>6-10</c:v>
                  </c:pt>
                  <c:pt idx="20">
                    <c:v>11-15</c:v>
                  </c:pt>
                  <c:pt idx="21">
                    <c:v>16-20</c:v>
                  </c:pt>
                  <c:pt idx="22">
                    <c:v>21-25</c:v>
                  </c:pt>
                  <c:pt idx="23">
                    <c:v>26-31</c:v>
                  </c:pt>
                </c:lvl>
                <c:lvl>
                  <c:pt idx="0">
                    <c:v>April</c:v>
                  </c:pt>
                  <c:pt idx="6">
                    <c:v>May</c:v>
                  </c:pt>
                  <c:pt idx="12">
                    <c:v>June</c:v>
                  </c:pt>
                  <c:pt idx="18">
                    <c:v>July</c:v>
                  </c:pt>
                </c:lvl>
              </c:multiLvlStrCache>
            </c:multiLvlStrRef>
          </c:cat>
          <c:val>
            <c:numRef>
              <c:f>'[2]Rearranged data'!$Y$561:$AV$561</c:f>
              <c:numCache>
                <c:formatCode>General</c:formatCode>
                <c:ptCount val="24"/>
                <c:pt idx="0">
                  <c:v>0</c:v>
                </c:pt>
                <c:pt idx="1">
                  <c:v>0</c:v>
                </c:pt>
                <c:pt idx="2">
                  <c:v>0</c:v>
                </c:pt>
                <c:pt idx="3">
                  <c:v>1</c:v>
                </c:pt>
                <c:pt idx="4">
                  <c:v>3</c:v>
                </c:pt>
                <c:pt idx="5">
                  <c:v>3</c:v>
                </c:pt>
                <c:pt idx="6">
                  <c:v>4</c:v>
                </c:pt>
                <c:pt idx="7">
                  <c:v>9</c:v>
                </c:pt>
                <c:pt idx="8">
                  <c:v>16</c:v>
                </c:pt>
                <c:pt idx="9">
                  <c:v>10</c:v>
                </c:pt>
                <c:pt idx="10">
                  <c:v>17</c:v>
                </c:pt>
                <c:pt idx="11">
                  <c:v>22</c:v>
                </c:pt>
                <c:pt idx="12">
                  <c:v>15</c:v>
                </c:pt>
                <c:pt idx="13">
                  <c:v>13</c:v>
                </c:pt>
                <c:pt idx="14">
                  <c:v>8</c:v>
                </c:pt>
                <c:pt idx="15">
                  <c:v>8</c:v>
                </c:pt>
                <c:pt idx="16">
                  <c:v>9</c:v>
                </c:pt>
                <c:pt idx="17">
                  <c:v>7</c:v>
                </c:pt>
                <c:pt idx="18">
                  <c:v>8</c:v>
                </c:pt>
                <c:pt idx="19">
                  <c:v>6</c:v>
                </c:pt>
                <c:pt idx="20">
                  <c:v>3</c:v>
                </c:pt>
                <c:pt idx="21">
                  <c:v>5</c:v>
                </c:pt>
                <c:pt idx="22">
                  <c:v>1</c:v>
                </c:pt>
                <c:pt idx="23">
                  <c:v>0</c:v>
                </c:pt>
              </c:numCache>
            </c:numRef>
          </c:val>
        </c:ser>
        <c:axId val="97378304"/>
        <c:axId val="97379840"/>
      </c:barChart>
      <c:catAx>
        <c:axId val="97378304"/>
        <c:scaling>
          <c:orientation val="minMax"/>
        </c:scaling>
        <c:axPos val="b"/>
        <c:tickLblPos val="nextTo"/>
        <c:txPr>
          <a:bodyPr/>
          <a:lstStyle/>
          <a:p>
            <a:pPr>
              <a:defRPr lang="en-US" sz="900"/>
            </a:pPr>
            <a:endParaRPr lang="en-US"/>
          </a:p>
        </c:txPr>
        <c:crossAx val="97379840"/>
        <c:crosses val="autoZero"/>
        <c:auto val="1"/>
        <c:lblAlgn val="ctr"/>
        <c:lblOffset val="100"/>
      </c:catAx>
      <c:valAx>
        <c:axId val="97379840"/>
        <c:scaling>
          <c:orientation val="minMax"/>
        </c:scaling>
        <c:axPos val="l"/>
        <c:majorGridlines/>
        <c:title>
          <c:tx>
            <c:rich>
              <a:bodyPr rot="-5400000" vert="horz"/>
              <a:lstStyle/>
              <a:p>
                <a:pPr>
                  <a:defRPr lang="en-US"/>
                </a:pPr>
                <a:r>
                  <a:rPr lang="en-US"/>
                  <a:t>No. clutches</a:t>
                </a:r>
              </a:p>
            </c:rich>
          </c:tx>
        </c:title>
        <c:numFmt formatCode="General" sourceLinked="1"/>
        <c:tickLblPos val="nextTo"/>
        <c:txPr>
          <a:bodyPr/>
          <a:lstStyle/>
          <a:p>
            <a:pPr>
              <a:defRPr lang="en-US"/>
            </a:pPr>
            <a:endParaRPr lang="en-US"/>
          </a:p>
        </c:txPr>
        <c:crossAx val="97378304"/>
        <c:crosses val="autoZero"/>
        <c:crossBetween val="between"/>
      </c:valAx>
    </c:plotArea>
    <c:plotVisOnly val="1"/>
  </c:chart>
  <c:printSettings>
    <c:headerFooter/>
    <c:pageMargins b="0.75000000000000855" l="0.70000000000000062" r="0.70000000000000062" t="0.75000000000000855"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Laying dates for White-backed Vultures in the central regions of Namibia based on wing length measurements and using known age - wing-length relationship (Mundy 1982) (annual data 2003-2013, n = 347)</a:t>
            </a:r>
          </a:p>
        </c:rich>
      </c:tx>
      <c:layout>
        <c:manualLayout>
          <c:xMode val="edge"/>
          <c:yMode val="edge"/>
          <c:x val="0.11764584502531172"/>
          <c:y val="1.0178117048346057E-2"/>
        </c:manualLayout>
      </c:layout>
      <c:overlay val="1"/>
    </c:title>
    <c:plotArea>
      <c:layout>
        <c:manualLayout>
          <c:layoutTarget val="inner"/>
          <c:xMode val="edge"/>
          <c:yMode val="edge"/>
          <c:x val="0.10115507436570428"/>
          <c:y val="0.13992583185166713"/>
          <c:w val="0.86828937007874063"/>
          <c:h val="0.68355528900798357"/>
        </c:manualLayout>
      </c:layout>
      <c:barChart>
        <c:barDir val="col"/>
        <c:grouping val="clustered"/>
        <c:ser>
          <c:idx val="0"/>
          <c:order val="0"/>
          <c:cat>
            <c:multiLvlStrRef>
              <c:f>[3]Sheet1!$J$2:$AA$3</c:f>
              <c:multiLvlStrCache>
                <c:ptCount val="18"/>
                <c:lvl>
                  <c:pt idx="0">
                    <c:v>1-5</c:v>
                  </c:pt>
                  <c:pt idx="1">
                    <c:v>6-10</c:v>
                  </c:pt>
                  <c:pt idx="2">
                    <c:v>11-15</c:v>
                  </c:pt>
                  <c:pt idx="3">
                    <c:v>16-20</c:v>
                  </c:pt>
                  <c:pt idx="4">
                    <c:v>21-25</c:v>
                  </c:pt>
                  <c:pt idx="5">
                    <c:v>26-30</c:v>
                  </c:pt>
                  <c:pt idx="6">
                    <c:v>1-5</c:v>
                  </c:pt>
                  <c:pt idx="7">
                    <c:v>6-10</c:v>
                  </c:pt>
                  <c:pt idx="8">
                    <c:v>11-15</c:v>
                  </c:pt>
                  <c:pt idx="9">
                    <c:v>16-20</c:v>
                  </c:pt>
                  <c:pt idx="10">
                    <c:v>21-25</c:v>
                  </c:pt>
                  <c:pt idx="11">
                    <c:v>26-31</c:v>
                  </c:pt>
                  <c:pt idx="12">
                    <c:v>1-5</c:v>
                  </c:pt>
                  <c:pt idx="13">
                    <c:v>6-10</c:v>
                  </c:pt>
                  <c:pt idx="14">
                    <c:v>11-15</c:v>
                  </c:pt>
                  <c:pt idx="15">
                    <c:v>16-20</c:v>
                  </c:pt>
                  <c:pt idx="16">
                    <c:v>21-25</c:v>
                  </c:pt>
                  <c:pt idx="17">
                    <c:v>26-30</c:v>
                  </c:pt>
                </c:lvl>
                <c:lvl>
                  <c:pt idx="0">
                    <c:v>April</c:v>
                  </c:pt>
                  <c:pt idx="6">
                    <c:v>May</c:v>
                  </c:pt>
                  <c:pt idx="12">
                    <c:v>June</c:v>
                  </c:pt>
                </c:lvl>
              </c:multiLvlStrCache>
            </c:multiLvlStrRef>
          </c:cat>
          <c:val>
            <c:numRef>
              <c:f>[3]Sheet1!$J$352:$AA$352</c:f>
              <c:numCache>
                <c:formatCode>General</c:formatCode>
                <c:ptCount val="18"/>
                <c:pt idx="0">
                  <c:v>2</c:v>
                </c:pt>
                <c:pt idx="1">
                  <c:v>1</c:v>
                </c:pt>
                <c:pt idx="2">
                  <c:v>2</c:v>
                </c:pt>
                <c:pt idx="3">
                  <c:v>5</c:v>
                </c:pt>
                <c:pt idx="4">
                  <c:v>7</c:v>
                </c:pt>
                <c:pt idx="5">
                  <c:v>30</c:v>
                </c:pt>
                <c:pt idx="6">
                  <c:v>44</c:v>
                </c:pt>
                <c:pt idx="7">
                  <c:v>46</c:v>
                </c:pt>
                <c:pt idx="8">
                  <c:v>42</c:v>
                </c:pt>
                <c:pt idx="9">
                  <c:v>45</c:v>
                </c:pt>
                <c:pt idx="10">
                  <c:v>41</c:v>
                </c:pt>
                <c:pt idx="11">
                  <c:v>43</c:v>
                </c:pt>
                <c:pt idx="12">
                  <c:v>23</c:v>
                </c:pt>
                <c:pt idx="13">
                  <c:v>6</c:v>
                </c:pt>
                <c:pt idx="14">
                  <c:v>7</c:v>
                </c:pt>
                <c:pt idx="15">
                  <c:v>2</c:v>
                </c:pt>
                <c:pt idx="16">
                  <c:v>1</c:v>
                </c:pt>
                <c:pt idx="17">
                  <c:v>0</c:v>
                </c:pt>
              </c:numCache>
            </c:numRef>
          </c:val>
        </c:ser>
        <c:axId val="97371264"/>
        <c:axId val="97372800"/>
      </c:barChart>
      <c:catAx>
        <c:axId val="97371264"/>
        <c:scaling>
          <c:orientation val="minMax"/>
        </c:scaling>
        <c:axPos val="b"/>
        <c:numFmt formatCode="@" sourceLinked="1"/>
        <c:tickLblPos val="nextTo"/>
        <c:txPr>
          <a:bodyPr/>
          <a:lstStyle/>
          <a:p>
            <a:pPr>
              <a:defRPr lang="en-US" sz="900"/>
            </a:pPr>
            <a:endParaRPr lang="en-US"/>
          </a:p>
        </c:txPr>
        <c:crossAx val="97372800"/>
        <c:crosses val="autoZero"/>
        <c:auto val="1"/>
        <c:lblAlgn val="ctr"/>
        <c:lblOffset val="100"/>
      </c:catAx>
      <c:valAx>
        <c:axId val="97372800"/>
        <c:scaling>
          <c:orientation val="minMax"/>
        </c:scaling>
        <c:axPos val="l"/>
        <c:majorGridlines/>
        <c:title>
          <c:tx>
            <c:rich>
              <a:bodyPr rot="-5400000" vert="horz"/>
              <a:lstStyle/>
              <a:p>
                <a:pPr>
                  <a:defRPr lang="en-US"/>
                </a:pPr>
                <a:r>
                  <a:rPr lang="en-US"/>
                  <a:t>No. clutches</a:t>
                </a:r>
              </a:p>
            </c:rich>
          </c:tx>
        </c:title>
        <c:numFmt formatCode="General" sourceLinked="1"/>
        <c:tickLblPos val="nextTo"/>
        <c:txPr>
          <a:bodyPr/>
          <a:lstStyle/>
          <a:p>
            <a:pPr>
              <a:defRPr lang="en-US"/>
            </a:pPr>
            <a:endParaRPr lang="en-US"/>
          </a:p>
        </c:txPr>
        <c:crossAx val="97371264"/>
        <c:crosses val="autoZero"/>
        <c:crossBetween val="between"/>
      </c:valAx>
    </c:plotArea>
    <c:plotVisOnly val="1"/>
    <c:dispBlanksAs val="gap"/>
  </c:chart>
  <c:printSettings>
    <c:headerFooter/>
    <c:pageMargins b="0.75000000000000855" l="0.70000000000000062" r="0.70000000000000062" t="0.75000000000000855"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Laying dates for Lappet-faced Vultures in the Namib based on wing measurements and known age - wing length relationship (Mundy 1982)   (annual data  1993-2008, n =</a:t>
            </a:r>
            <a:r>
              <a:rPr lang="en-US" sz="1000" baseline="0"/>
              <a:t> 552)</a:t>
            </a:r>
            <a:endParaRPr lang="en-US" sz="1000"/>
          </a:p>
        </c:rich>
      </c:tx>
    </c:title>
    <c:plotArea>
      <c:layout>
        <c:manualLayout>
          <c:layoutTarget val="inner"/>
          <c:xMode val="edge"/>
          <c:yMode val="edge"/>
          <c:x val="0.10511393672964024"/>
          <c:y val="0.16917989278185863"/>
          <c:w val="0.86897322463668325"/>
          <c:h val="0.64381546266450429"/>
        </c:manualLayout>
      </c:layout>
      <c:barChart>
        <c:barDir val="col"/>
        <c:grouping val="clustered"/>
        <c:ser>
          <c:idx val="0"/>
          <c:order val="0"/>
          <c:spPr>
            <a:ln>
              <a:noFill/>
            </a:ln>
          </c:spPr>
          <c:cat>
            <c:multiLvlStrRef>
              <c:f>[4]Sheet1!$W$2:$BA$3</c:f>
              <c:multiLvlStrCache>
                <c:ptCount val="31"/>
                <c:lvl>
                  <c:pt idx="0">
                    <c:v>26-31</c:v>
                  </c:pt>
                  <c:pt idx="1">
                    <c:v>1-5</c:v>
                  </c:pt>
                  <c:pt idx="2">
                    <c:v>6-10</c:v>
                  </c:pt>
                  <c:pt idx="3">
                    <c:v>11-15</c:v>
                  </c:pt>
                  <c:pt idx="4">
                    <c:v>16-20</c:v>
                  </c:pt>
                  <c:pt idx="5">
                    <c:v>21-25</c:v>
                  </c:pt>
                  <c:pt idx="6">
                    <c:v>26-30</c:v>
                  </c:pt>
                  <c:pt idx="7">
                    <c:v>1-5</c:v>
                  </c:pt>
                  <c:pt idx="8">
                    <c:v>6-10</c:v>
                  </c:pt>
                  <c:pt idx="9">
                    <c:v>11-15</c:v>
                  </c:pt>
                  <c:pt idx="10">
                    <c:v>16-20</c:v>
                  </c:pt>
                  <c:pt idx="11">
                    <c:v>21-25</c:v>
                  </c:pt>
                  <c:pt idx="12">
                    <c:v>26-31</c:v>
                  </c:pt>
                  <c:pt idx="13">
                    <c:v>1-5</c:v>
                  </c:pt>
                  <c:pt idx="14">
                    <c:v>6-10</c:v>
                  </c:pt>
                  <c:pt idx="15">
                    <c:v>11-15</c:v>
                  </c:pt>
                  <c:pt idx="16">
                    <c:v>16-20</c:v>
                  </c:pt>
                  <c:pt idx="17">
                    <c:v>21-25</c:v>
                  </c:pt>
                  <c:pt idx="18">
                    <c:v>26-30</c:v>
                  </c:pt>
                  <c:pt idx="19">
                    <c:v>1-5</c:v>
                  </c:pt>
                  <c:pt idx="20">
                    <c:v>6-10</c:v>
                  </c:pt>
                  <c:pt idx="21">
                    <c:v>11-15</c:v>
                  </c:pt>
                  <c:pt idx="22">
                    <c:v>16-20</c:v>
                  </c:pt>
                  <c:pt idx="23">
                    <c:v>21-25</c:v>
                  </c:pt>
                  <c:pt idx="24">
                    <c:v>26-31</c:v>
                  </c:pt>
                  <c:pt idx="25">
                    <c:v>1-5</c:v>
                  </c:pt>
                  <c:pt idx="26">
                    <c:v>6-10</c:v>
                  </c:pt>
                  <c:pt idx="27">
                    <c:v>11-15</c:v>
                  </c:pt>
                  <c:pt idx="28">
                    <c:v>16-20</c:v>
                  </c:pt>
                  <c:pt idx="29">
                    <c:v>21-25</c:v>
                  </c:pt>
                  <c:pt idx="30">
                    <c:v>26-31</c:v>
                  </c:pt>
                </c:lvl>
                <c:lvl>
                  <c:pt idx="0">
                    <c:v>March</c:v>
                  </c:pt>
                  <c:pt idx="1">
                    <c:v>April</c:v>
                  </c:pt>
                  <c:pt idx="7">
                    <c:v>May</c:v>
                  </c:pt>
                  <c:pt idx="13">
                    <c:v>June</c:v>
                  </c:pt>
                  <c:pt idx="19">
                    <c:v>July</c:v>
                  </c:pt>
                  <c:pt idx="25">
                    <c:v>August</c:v>
                  </c:pt>
                </c:lvl>
              </c:multiLvlStrCache>
            </c:multiLvlStrRef>
          </c:cat>
          <c:val>
            <c:numRef>
              <c:f>[4]Sheet1!$W$4:$BA$4</c:f>
              <c:numCache>
                <c:formatCode>General</c:formatCode>
                <c:ptCount val="31"/>
                <c:pt idx="0">
                  <c:v>1</c:v>
                </c:pt>
                <c:pt idx="2">
                  <c:v>1</c:v>
                </c:pt>
                <c:pt idx="4">
                  <c:v>3</c:v>
                </c:pt>
                <c:pt idx="5">
                  <c:v>1</c:v>
                </c:pt>
                <c:pt idx="6">
                  <c:v>4</c:v>
                </c:pt>
                <c:pt idx="7">
                  <c:v>9</c:v>
                </c:pt>
                <c:pt idx="8">
                  <c:v>22</c:v>
                </c:pt>
                <c:pt idx="9">
                  <c:v>26</c:v>
                </c:pt>
                <c:pt idx="10">
                  <c:v>27</c:v>
                </c:pt>
                <c:pt idx="11">
                  <c:v>28</c:v>
                </c:pt>
                <c:pt idx="12">
                  <c:v>64</c:v>
                </c:pt>
                <c:pt idx="13">
                  <c:v>43</c:v>
                </c:pt>
                <c:pt idx="14">
                  <c:v>56</c:v>
                </c:pt>
                <c:pt idx="15">
                  <c:v>60</c:v>
                </c:pt>
                <c:pt idx="16">
                  <c:v>47</c:v>
                </c:pt>
                <c:pt idx="17">
                  <c:v>36</c:v>
                </c:pt>
                <c:pt idx="18">
                  <c:v>23</c:v>
                </c:pt>
                <c:pt idx="19">
                  <c:v>32</c:v>
                </c:pt>
                <c:pt idx="20">
                  <c:v>18</c:v>
                </c:pt>
                <c:pt idx="21">
                  <c:v>17</c:v>
                </c:pt>
                <c:pt idx="22">
                  <c:v>7</c:v>
                </c:pt>
                <c:pt idx="23">
                  <c:v>6</c:v>
                </c:pt>
                <c:pt idx="24">
                  <c:v>8</c:v>
                </c:pt>
                <c:pt idx="25">
                  <c:v>2</c:v>
                </c:pt>
                <c:pt idx="26">
                  <c:v>4</c:v>
                </c:pt>
                <c:pt idx="27">
                  <c:v>1</c:v>
                </c:pt>
                <c:pt idx="28">
                  <c:v>2</c:v>
                </c:pt>
                <c:pt idx="29">
                  <c:v>3</c:v>
                </c:pt>
                <c:pt idx="30">
                  <c:v>1</c:v>
                </c:pt>
              </c:numCache>
            </c:numRef>
          </c:val>
        </c:ser>
        <c:axId val="97434240"/>
        <c:axId val="97440128"/>
      </c:barChart>
      <c:catAx>
        <c:axId val="97434240"/>
        <c:scaling>
          <c:orientation val="minMax"/>
        </c:scaling>
        <c:axPos val="b"/>
        <c:tickLblPos val="nextTo"/>
        <c:txPr>
          <a:bodyPr/>
          <a:lstStyle/>
          <a:p>
            <a:pPr>
              <a:defRPr lang="en-US" sz="900"/>
            </a:pPr>
            <a:endParaRPr lang="en-US"/>
          </a:p>
        </c:txPr>
        <c:crossAx val="97440128"/>
        <c:crosses val="autoZero"/>
        <c:auto val="1"/>
        <c:lblAlgn val="ctr"/>
        <c:lblOffset val="100"/>
      </c:catAx>
      <c:valAx>
        <c:axId val="97440128"/>
        <c:scaling>
          <c:orientation val="minMax"/>
        </c:scaling>
        <c:axPos val="l"/>
        <c:majorGridlines/>
        <c:title>
          <c:tx>
            <c:rich>
              <a:bodyPr rot="-5400000" vert="horz"/>
              <a:lstStyle/>
              <a:p>
                <a:pPr>
                  <a:defRPr lang="en-US"/>
                </a:pPr>
                <a:r>
                  <a:rPr lang="en-US"/>
                  <a:t>No. clutches</a:t>
                </a:r>
              </a:p>
            </c:rich>
          </c:tx>
          <c:layout>
            <c:manualLayout>
              <c:xMode val="edge"/>
              <c:yMode val="edge"/>
              <c:x val="1.1778563015312419E-2"/>
              <c:y val="0.40319047367401672"/>
            </c:manualLayout>
          </c:layout>
        </c:title>
        <c:numFmt formatCode="General" sourceLinked="1"/>
        <c:tickLblPos val="nextTo"/>
        <c:txPr>
          <a:bodyPr/>
          <a:lstStyle/>
          <a:p>
            <a:pPr>
              <a:defRPr lang="en-US"/>
            </a:pPr>
            <a:endParaRPr lang="en-US"/>
          </a:p>
        </c:txPr>
        <c:crossAx val="97434240"/>
        <c:crosses val="autoZero"/>
        <c:crossBetween val="between"/>
      </c:valAx>
    </c:plotArea>
    <c:plotVisOnly val="1"/>
  </c:chart>
  <c:printSettings>
    <c:headerFooter/>
    <c:pageMargins b="0.75000000000000844" l="0.70000000000000062" r="0.70000000000000062" t="0.75000000000000844"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African Hoopoe</a:t>
            </a:r>
          </a:p>
        </c:rich>
      </c:tx>
      <c:layout>
        <c:manualLayout>
          <c:xMode val="edge"/>
          <c:yMode val="edge"/>
          <c:x val="0.29420459372039082"/>
          <c:y val="0"/>
        </c:manualLayout>
      </c:layout>
    </c:title>
    <c:plotArea>
      <c:layout>
        <c:manualLayout>
          <c:layoutTarget val="inner"/>
          <c:xMode val="edge"/>
          <c:yMode val="edge"/>
          <c:x val="0.14061314949739914"/>
          <c:y val="0.1784807781380269"/>
          <c:w val="0.83725683667134965"/>
          <c:h val="0.64190571766766158"/>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months'!$B$905:$M$905</c:f>
              <c:numCache>
                <c:formatCode>General</c:formatCode>
                <c:ptCount val="12"/>
                <c:pt idx="0">
                  <c:v>3</c:v>
                </c:pt>
                <c:pt idx="1">
                  <c:v>3</c:v>
                </c:pt>
                <c:pt idx="2">
                  <c:v>1</c:v>
                </c:pt>
                <c:pt idx="3">
                  <c:v>1</c:v>
                </c:pt>
                <c:pt idx="4">
                  <c:v>0</c:v>
                </c:pt>
                <c:pt idx="5">
                  <c:v>0</c:v>
                </c:pt>
                <c:pt idx="6">
                  <c:v>0</c:v>
                </c:pt>
                <c:pt idx="7">
                  <c:v>0</c:v>
                </c:pt>
                <c:pt idx="8">
                  <c:v>7</c:v>
                </c:pt>
                <c:pt idx="9">
                  <c:v>12</c:v>
                </c:pt>
                <c:pt idx="10">
                  <c:v>10</c:v>
                </c:pt>
                <c:pt idx="11">
                  <c:v>3</c:v>
                </c:pt>
              </c:numCache>
            </c:numRef>
          </c:val>
        </c:ser>
        <c:axId val="97533952"/>
        <c:axId val="97535488"/>
      </c:barChart>
      <c:catAx>
        <c:axId val="97533952"/>
        <c:scaling>
          <c:orientation val="minMax"/>
        </c:scaling>
        <c:axPos val="b"/>
        <c:majorTickMark val="none"/>
        <c:tickLblPos val="nextTo"/>
        <c:txPr>
          <a:bodyPr/>
          <a:lstStyle/>
          <a:p>
            <a:pPr>
              <a:defRPr lang="en-US"/>
            </a:pPr>
            <a:endParaRPr lang="en-US"/>
          </a:p>
        </c:txPr>
        <c:crossAx val="97535488"/>
        <c:crosses val="autoZero"/>
        <c:auto val="1"/>
        <c:lblAlgn val="ctr"/>
        <c:lblOffset val="100"/>
      </c:catAx>
      <c:valAx>
        <c:axId val="97535488"/>
        <c:scaling>
          <c:orientation val="minMax"/>
        </c:scaling>
        <c:axPos val="l"/>
        <c:majorGridlines/>
        <c:numFmt formatCode="General" sourceLinked="1"/>
        <c:majorTickMark val="none"/>
        <c:tickLblPos val="nextTo"/>
        <c:txPr>
          <a:bodyPr/>
          <a:lstStyle/>
          <a:p>
            <a:pPr>
              <a:defRPr lang="en-US"/>
            </a:pPr>
            <a:endParaRPr lang="en-US"/>
          </a:p>
        </c:txPr>
        <c:crossAx val="97533952"/>
        <c:crosses val="autoZero"/>
        <c:crossBetween val="between"/>
      </c:valAx>
    </c:plotArea>
    <c:plotVisOnly val="1"/>
  </c:chart>
  <c:printSettings>
    <c:headerFooter/>
    <c:pageMargins b="0.75000000000001343" l="0.70000000000000062" r="0.70000000000000062" t="0.7500000000000134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Grey-backed Sparrow-Lark</a:t>
            </a:r>
          </a:p>
        </c:rich>
      </c:tx>
      <c:layout>
        <c:manualLayout>
          <c:xMode val="edge"/>
          <c:yMode val="edge"/>
          <c:x val="0.16587531478970338"/>
          <c:y val="0"/>
        </c:manualLayout>
      </c:layout>
      <c:spPr>
        <a:noFill/>
        <a:ln w="25400">
          <a:noFill/>
        </a:ln>
      </c:spPr>
    </c:title>
    <c:plotArea>
      <c:layout>
        <c:manualLayout>
          <c:layoutTarget val="inner"/>
          <c:xMode val="edge"/>
          <c:yMode val="edge"/>
          <c:x val="0.15403531376760252"/>
          <c:y val="0.19669746761106904"/>
          <c:w val="0.821722261989979"/>
          <c:h val="0.63599132300244265"/>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months'!$B$1049:$M$1049</c:f>
              <c:numCache>
                <c:formatCode>General</c:formatCode>
                <c:ptCount val="12"/>
                <c:pt idx="0">
                  <c:v>19</c:v>
                </c:pt>
                <c:pt idx="1">
                  <c:v>1</c:v>
                </c:pt>
                <c:pt idx="2">
                  <c:v>9</c:v>
                </c:pt>
                <c:pt idx="3">
                  <c:v>28</c:v>
                </c:pt>
                <c:pt idx="4">
                  <c:v>44</c:v>
                </c:pt>
                <c:pt idx="5">
                  <c:v>11</c:v>
                </c:pt>
                <c:pt idx="6">
                  <c:v>0</c:v>
                </c:pt>
                <c:pt idx="7">
                  <c:v>2</c:v>
                </c:pt>
                <c:pt idx="8">
                  <c:v>0</c:v>
                </c:pt>
                <c:pt idx="9">
                  <c:v>0</c:v>
                </c:pt>
                <c:pt idx="10">
                  <c:v>0</c:v>
                </c:pt>
                <c:pt idx="11">
                  <c:v>2</c:v>
                </c:pt>
              </c:numCache>
            </c:numRef>
          </c:val>
        </c:ser>
        <c:axId val="79500800"/>
        <c:axId val="79502336"/>
      </c:barChart>
      <c:catAx>
        <c:axId val="79500800"/>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502336"/>
        <c:crosses val="autoZero"/>
        <c:auto val="1"/>
        <c:lblAlgn val="ctr"/>
        <c:lblOffset val="100"/>
      </c:catAx>
      <c:valAx>
        <c:axId val="79502336"/>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500800"/>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000"/>
            </a:pPr>
            <a:r>
              <a:rPr lang="en-US" sz="1000" b="1" i="0" baseline="0"/>
              <a:t>Scaly-feathered Finch</a:t>
            </a:r>
            <a:endParaRPr lang="en-GB" sz="1000"/>
          </a:p>
        </c:rich>
      </c:tx>
      <c:layout>
        <c:manualLayout>
          <c:xMode val="edge"/>
          <c:yMode val="edge"/>
          <c:x val="0.14807984068234156"/>
          <c:y val="0"/>
        </c:manualLayout>
      </c:layout>
    </c:title>
    <c:plotArea>
      <c:layout>
        <c:manualLayout>
          <c:layoutTarget val="inner"/>
          <c:xMode val="edge"/>
          <c:yMode val="edge"/>
          <c:x val="0.15128475407047143"/>
          <c:y val="0.17523573951161894"/>
          <c:w val="0.82348370054541642"/>
          <c:h val="0.6329257533907860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months'!$B$1576:$M$1576</c:f>
              <c:numCache>
                <c:formatCode>General</c:formatCode>
                <c:ptCount val="12"/>
                <c:pt idx="0">
                  <c:v>28</c:v>
                </c:pt>
                <c:pt idx="1">
                  <c:v>26</c:v>
                </c:pt>
                <c:pt idx="2">
                  <c:v>24</c:v>
                </c:pt>
                <c:pt idx="3">
                  <c:v>15</c:v>
                </c:pt>
                <c:pt idx="4">
                  <c:v>7</c:v>
                </c:pt>
                <c:pt idx="5">
                  <c:v>5</c:v>
                </c:pt>
                <c:pt idx="6">
                  <c:v>2</c:v>
                </c:pt>
                <c:pt idx="7">
                  <c:v>1</c:v>
                </c:pt>
                <c:pt idx="8">
                  <c:v>13</c:v>
                </c:pt>
                <c:pt idx="9">
                  <c:v>6</c:v>
                </c:pt>
                <c:pt idx="10">
                  <c:v>27</c:v>
                </c:pt>
                <c:pt idx="11">
                  <c:v>29</c:v>
                </c:pt>
              </c:numCache>
            </c:numRef>
          </c:val>
        </c:ser>
        <c:axId val="97541504"/>
        <c:axId val="97563776"/>
      </c:barChart>
      <c:catAx>
        <c:axId val="97541504"/>
        <c:scaling>
          <c:orientation val="minMax"/>
        </c:scaling>
        <c:axPos val="b"/>
        <c:tickLblPos val="nextTo"/>
        <c:crossAx val="97563776"/>
        <c:crosses val="autoZero"/>
        <c:auto val="1"/>
        <c:lblAlgn val="ctr"/>
        <c:lblOffset val="100"/>
      </c:catAx>
      <c:valAx>
        <c:axId val="97563776"/>
        <c:scaling>
          <c:orientation val="minMax"/>
        </c:scaling>
        <c:axPos val="l"/>
        <c:majorGridlines/>
        <c:numFmt formatCode="General" sourceLinked="1"/>
        <c:tickLblPos val="nextTo"/>
        <c:crossAx val="97541504"/>
        <c:crosses val="autoZero"/>
        <c:crossBetween val="between"/>
      </c:valAx>
    </c:plotArea>
    <c:plotVisOnly val="1"/>
  </c:chart>
  <c:printSettings>
    <c:headerFooter/>
    <c:pageMargins b="0.75000000000000522" l="0.70000000000000062" r="0.70000000000000062" t="0.75000000000000522"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000"/>
            </a:pPr>
            <a:r>
              <a:rPr lang="en-US" sz="1000" b="1" i="0" baseline="0"/>
              <a:t>Little Grebe</a:t>
            </a:r>
            <a:endParaRPr lang="en-GB" sz="1000"/>
          </a:p>
        </c:rich>
      </c:tx>
      <c:layout>
        <c:manualLayout>
          <c:xMode val="edge"/>
          <c:yMode val="edge"/>
          <c:x val="0.36199760097861322"/>
          <c:y val="7.5629676725192004E-3"/>
        </c:manualLayout>
      </c:layout>
    </c:title>
    <c:plotArea>
      <c:layout>
        <c:manualLayout>
          <c:layoutTarget val="inner"/>
          <c:xMode val="edge"/>
          <c:yMode val="edge"/>
          <c:x val="0.16450373314986141"/>
          <c:y val="0.17646011639849518"/>
          <c:w val="0.82252894858730896"/>
          <c:h val="0.57111035033664259"/>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months'!$B$21:$M$21</c:f>
              <c:numCache>
                <c:formatCode>General</c:formatCode>
                <c:ptCount val="12"/>
                <c:pt idx="0">
                  <c:v>16</c:v>
                </c:pt>
                <c:pt idx="1">
                  <c:v>29</c:v>
                </c:pt>
                <c:pt idx="2">
                  <c:v>53</c:v>
                </c:pt>
                <c:pt idx="3">
                  <c:v>12</c:v>
                </c:pt>
                <c:pt idx="4">
                  <c:v>9</c:v>
                </c:pt>
                <c:pt idx="5">
                  <c:v>2</c:v>
                </c:pt>
                <c:pt idx="6">
                  <c:v>1</c:v>
                </c:pt>
                <c:pt idx="7">
                  <c:v>2</c:v>
                </c:pt>
                <c:pt idx="8">
                  <c:v>6</c:v>
                </c:pt>
                <c:pt idx="9">
                  <c:v>7</c:v>
                </c:pt>
                <c:pt idx="10">
                  <c:v>3</c:v>
                </c:pt>
                <c:pt idx="11">
                  <c:v>2</c:v>
                </c:pt>
              </c:numCache>
            </c:numRef>
          </c:val>
        </c:ser>
        <c:axId val="76095872"/>
        <c:axId val="76097408"/>
      </c:barChart>
      <c:catAx>
        <c:axId val="76095872"/>
        <c:scaling>
          <c:orientation val="minMax"/>
        </c:scaling>
        <c:axPos val="b"/>
        <c:tickLblPos val="nextTo"/>
        <c:crossAx val="76097408"/>
        <c:crosses val="autoZero"/>
        <c:auto val="1"/>
        <c:lblAlgn val="ctr"/>
        <c:lblOffset val="100"/>
      </c:catAx>
      <c:valAx>
        <c:axId val="76097408"/>
        <c:scaling>
          <c:orientation val="minMax"/>
        </c:scaling>
        <c:axPos val="l"/>
        <c:majorGridlines/>
        <c:numFmt formatCode="General" sourceLinked="1"/>
        <c:tickLblPos val="nextTo"/>
        <c:crossAx val="76095872"/>
        <c:crosses val="autoZero"/>
        <c:crossBetween val="between"/>
      </c:valAx>
    </c:plotArea>
    <c:plotVisOnly val="1"/>
  </c:chart>
  <c:printSettings>
    <c:headerFooter/>
    <c:pageMargins b="0.75000000000000522" l="0.70000000000000062" r="0.70000000000000062" t="0.75000000000000522"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000"/>
            </a:pPr>
            <a:r>
              <a:rPr lang="en-GB" sz="1000"/>
              <a:t>Grey Heron</a:t>
            </a:r>
          </a:p>
        </c:rich>
      </c:tx>
      <c:layout>
        <c:manualLayout>
          <c:xMode val="edge"/>
          <c:yMode val="edge"/>
          <c:x val="0.32570718904039436"/>
          <c:y val="1.353637901861275E-2"/>
        </c:manualLayout>
      </c:layout>
    </c:title>
    <c:plotArea>
      <c:layout>
        <c:manualLayout>
          <c:layoutTarget val="inner"/>
          <c:xMode val="edge"/>
          <c:yMode val="edge"/>
          <c:x val="0.16530619038473848"/>
          <c:y val="0.17664494983812482"/>
          <c:w val="0.83469380961526163"/>
          <c:h val="0.63735934023475493"/>
        </c:manualLayout>
      </c:layout>
      <c:barChart>
        <c:barDir val="col"/>
        <c:grouping val="clustered"/>
        <c:ser>
          <c:idx val="0"/>
          <c:order val="0"/>
          <c:tx>
            <c:v>Coastal</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months'!$B$128:$M$128</c:f>
              <c:numCache>
                <c:formatCode>General</c:formatCode>
                <c:ptCount val="12"/>
                <c:pt idx="0">
                  <c:v>6</c:v>
                </c:pt>
                <c:pt idx="1">
                  <c:v>3</c:v>
                </c:pt>
                <c:pt idx="2">
                  <c:v>0</c:v>
                </c:pt>
                <c:pt idx="3">
                  <c:v>0</c:v>
                </c:pt>
                <c:pt idx="4">
                  <c:v>0</c:v>
                </c:pt>
                <c:pt idx="5">
                  <c:v>0</c:v>
                </c:pt>
                <c:pt idx="6">
                  <c:v>5</c:v>
                </c:pt>
                <c:pt idx="7">
                  <c:v>4</c:v>
                </c:pt>
                <c:pt idx="8">
                  <c:v>4</c:v>
                </c:pt>
                <c:pt idx="9">
                  <c:v>5</c:v>
                </c:pt>
                <c:pt idx="10">
                  <c:v>16</c:v>
                </c:pt>
                <c:pt idx="11">
                  <c:v>22</c:v>
                </c:pt>
              </c:numCache>
            </c:numRef>
          </c:val>
        </c:ser>
        <c:ser>
          <c:idx val="1"/>
          <c:order val="1"/>
          <c:tx>
            <c:v>Inland</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months'!$B$130:$M$130</c:f>
              <c:numCache>
                <c:formatCode>General</c:formatCode>
                <c:ptCount val="12"/>
                <c:pt idx="0">
                  <c:v>3</c:v>
                </c:pt>
                <c:pt idx="1">
                  <c:v>7</c:v>
                </c:pt>
                <c:pt idx="2">
                  <c:v>6</c:v>
                </c:pt>
                <c:pt idx="3">
                  <c:v>4</c:v>
                </c:pt>
                <c:pt idx="4">
                  <c:v>4</c:v>
                </c:pt>
                <c:pt idx="5">
                  <c:v>3</c:v>
                </c:pt>
                <c:pt idx="6">
                  <c:v>9</c:v>
                </c:pt>
                <c:pt idx="7">
                  <c:v>20</c:v>
                </c:pt>
                <c:pt idx="8">
                  <c:v>9</c:v>
                </c:pt>
                <c:pt idx="9">
                  <c:v>0</c:v>
                </c:pt>
                <c:pt idx="10">
                  <c:v>0</c:v>
                </c:pt>
                <c:pt idx="11">
                  <c:v>0</c:v>
                </c:pt>
              </c:numCache>
            </c:numRef>
          </c:val>
        </c:ser>
        <c:axId val="76113792"/>
        <c:axId val="76115328"/>
      </c:barChart>
      <c:catAx>
        <c:axId val="76113792"/>
        <c:scaling>
          <c:orientation val="minMax"/>
        </c:scaling>
        <c:axPos val="b"/>
        <c:tickLblPos val="nextTo"/>
        <c:crossAx val="76115328"/>
        <c:crosses val="autoZero"/>
        <c:auto val="1"/>
        <c:lblAlgn val="ctr"/>
        <c:lblOffset val="100"/>
      </c:catAx>
      <c:valAx>
        <c:axId val="76115328"/>
        <c:scaling>
          <c:orientation val="minMax"/>
        </c:scaling>
        <c:axPos val="l"/>
        <c:majorGridlines/>
        <c:numFmt formatCode="General" sourceLinked="1"/>
        <c:tickLblPos val="nextTo"/>
        <c:crossAx val="76113792"/>
        <c:crosses val="autoZero"/>
        <c:crossBetween val="between"/>
      </c:valAx>
    </c:plotArea>
    <c:legend>
      <c:legendPos val="r"/>
      <c:layout>
        <c:manualLayout>
          <c:xMode val="edge"/>
          <c:yMode val="edge"/>
          <c:x val="0.16485756353626529"/>
          <c:y val="0.18509985744167917"/>
          <c:w val="0.30389911017220661"/>
          <c:h val="0.18386346376753845"/>
        </c:manualLayout>
      </c:layout>
      <c:spPr>
        <a:solidFill>
          <a:schemeClr val="bg1"/>
        </a:solidFill>
      </c:spPr>
    </c:legend>
    <c:plotVisOnly val="1"/>
  </c:chart>
  <c:printSettings>
    <c:headerFooter/>
    <c:pageMargins b="0.75000000000000522" l="0.70000000000000062" r="0.70000000000000062" t="0.75000000000000522"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000"/>
            </a:pPr>
            <a:r>
              <a:rPr lang="en-GB" sz="1000"/>
              <a:t>Black-chested Snake Eagle</a:t>
            </a:r>
          </a:p>
        </c:rich>
      </c:tx>
      <c:layout>
        <c:manualLayout>
          <c:xMode val="edge"/>
          <c:yMode val="edge"/>
          <c:x val="0.14035956773009009"/>
          <c:y val="0"/>
        </c:manualLayout>
      </c:layout>
    </c:title>
    <c:plotArea>
      <c:layout>
        <c:manualLayout>
          <c:layoutTarget val="inner"/>
          <c:xMode val="edge"/>
          <c:yMode val="edge"/>
          <c:x val="0.15909750717780227"/>
          <c:y val="0.19504862470225903"/>
          <c:w val="0.80960358828385892"/>
          <c:h val="0.59315279231714457"/>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months'!$B$275:$M$275</c:f>
              <c:numCache>
                <c:formatCode>General</c:formatCode>
                <c:ptCount val="12"/>
                <c:pt idx="0">
                  <c:v>0</c:v>
                </c:pt>
                <c:pt idx="1">
                  <c:v>1</c:v>
                </c:pt>
                <c:pt idx="2">
                  <c:v>0</c:v>
                </c:pt>
                <c:pt idx="3">
                  <c:v>8</c:v>
                </c:pt>
                <c:pt idx="4">
                  <c:v>6</c:v>
                </c:pt>
                <c:pt idx="5">
                  <c:v>9</c:v>
                </c:pt>
                <c:pt idx="6">
                  <c:v>12</c:v>
                </c:pt>
                <c:pt idx="7">
                  <c:v>16</c:v>
                </c:pt>
                <c:pt idx="8">
                  <c:v>21</c:v>
                </c:pt>
                <c:pt idx="9">
                  <c:v>5</c:v>
                </c:pt>
                <c:pt idx="10">
                  <c:v>0</c:v>
                </c:pt>
                <c:pt idx="11">
                  <c:v>0</c:v>
                </c:pt>
              </c:numCache>
            </c:numRef>
          </c:val>
        </c:ser>
        <c:axId val="76127232"/>
        <c:axId val="76141312"/>
      </c:barChart>
      <c:catAx>
        <c:axId val="76127232"/>
        <c:scaling>
          <c:orientation val="minMax"/>
        </c:scaling>
        <c:axPos val="b"/>
        <c:tickLblPos val="nextTo"/>
        <c:crossAx val="76141312"/>
        <c:crosses val="autoZero"/>
        <c:auto val="1"/>
        <c:lblAlgn val="ctr"/>
        <c:lblOffset val="100"/>
      </c:catAx>
      <c:valAx>
        <c:axId val="76141312"/>
        <c:scaling>
          <c:orientation val="minMax"/>
        </c:scaling>
        <c:axPos val="l"/>
        <c:majorGridlines/>
        <c:numFmt formatCode="General" sourceLinked="1"/>
        <c:tickLblPos val="nextTo"/>
        <c:crossAx val="76127232"/>
        <c:crosses val="autoZero"/>
        <c:crossBetween val="between"/>
      </c:valAx>
    </c:plotArea>
    <c:plotVisOnly val="1"/>
  </c:chart>
  <c:printSettings>
    <c:headerFooter/>
    <c:pageMargins b="0.75000000000000522" l="0.70000000000000062" r="0.70000000000000062" t="0.75000000000000522"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000"/>
            </a:pPr>
            <a:r>
              <a:rPr lang="en-US" sz="1000"/>
              <a:t>Greater Kestrel</a:t>
            </a:r>
          </a:p>
        </c:rich>
      </c:tx>
      <c:layout>
        <c:manualLayout>
          <c:xMode val="edge"/>
          <c:yMode val="edge"/>
          <c:x val="0.28026996625422151"/>
          <c:y val="0"/>
        </c:manualLayout>
      </c:layout>
    </c:title>
    <c:plotArea>
      <c:layout>
        <c:manualLayout>
          <c:layoutTarget val="inner"/>
          <c:xMode val="edge"/>
          <c:yMode val="edge"/>
          <c:x val="0.16137032870890985"/>
          <c:y val="0.17963436651343592"/>
          <c:w val="0.8386296712911"/>
          <c:h val="0.60856705050597004"/>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months'!$B$367:$M$367</c:f>
              <c:numCache>
                <c:formatCode>General</c:formatCode>
                <c:ptCount val="12"/>
                <c:pt idx="0">
                  <c:v>2</c:v>
                </c:pt>
                <c:pt idx="1">
                  <c:v>1</c:v>
                </c:pt>
                <c:pt idx="2">
                  <c:v>0</c:v>
                </c:pt>
                <c:pt idx="3">
                  <c:v>0</c:v>
                </c:pt>
                <c:pt idx="4">
                  <c:v>0</c:v>
                </c:pt>
                <c:pt idx="5">
                  <c:v>4</c:v>
                </c:pt>
                <c:pt idx="6">
                  <c:v>7</c:v>
                </c:pt>
                <c:pt idx="7">
                  <c:v>17</c:v>
                </c:pt>
                <c:pt idx="8">
                  <c:v>41</c:v>
                </c:pt>
                <c:pt idx="9">
                  <c:v>44</c:v>
                </c:pt>
                <c:pt idx="10">
                  <c:v>7</c:v>
                </c:pt>
                <c:pt idx="11">
                  <c:v>5</c:v>
                </c:pt>
              </c:numCache>
            </c:numRef>
          </c:val>
        </c:ser>
        <c:axId val="97587200"/>
        <c:axId val="97588736"/>
      </c:barChart>
      <c:catAx>
        <c:axId val="97587200"/>
        <c:scaling>
          <c:orientation val="minMax"/>
        </c:scaling>
        <c:axPos val="b"/>
        <c:tickLblPos val="nextTo"/>
        <c:crossAx val="97588736"/>
        <c:crosses val="autoZero"/>
        <c:auto val="1"/>
        <c:lblAlgn val="ctr"/>
        <c:lblOffset val="100"/>
      </c:catAx>
      <c:valAx>
        <c:axId val="97588736"/>
        <c:scaling>
          <c:orientation val="minMax"/>
        </c:scaling>
        <c:axPos val="l"/>
        <c:majorGridlines/>
        <c:numFmt formatCode="General" sourceLinked="1"/>
        <c:tickLblPos val="nextTo"/>
        <c:crossAx val="97587200"/>
        <c:crosses val="autoZero"/>
        <c:crossBetween val="between"/>
      </c:valAx>
    </c:plotArea>
    <c:plotVisOnly val="1"/>
  </c:chart>
  <c:printSettings>
    <c:headerFooter/>
    <c:pageMargins b="0.75000000000000522" l="0.70000000000000062" r="0.70000000000000062" t="0.75000000000000522"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000"/>
            </a:pPr>
            <a:r>
              <a:rPr lang="en-GB" sz="1000"/>
              <a:t>Cinnamon-breasted</a:t>
            </a:r>
            <a:r>
              <a:rPr lang="en-GB" sz="1000" baseline="0"/>
              <a:t> Bunting</a:t>
            </a:r>
            <a:endParaRPr lang="en-GB" sz="1000"/>
          </a:p>
        </c:rich>
      </c:tx>
      <c:layout>
        <c:manualLayout>
          <c:xMode val="edge"/>
          <c:yMode val="edge"/>
          <c:x val="0.21068952587823073"/>
          <c:y val="2.0512820512820516E-2"/>
        </c:manualLayout>
      </c:layout>
    </c:title>
    <c:plotArea>
      <c:layout>
        <c:manualLayout>
          <c:layoutTarget val="inner"/>
          <c:xMode val="edge"/>
          <c:yMode val="edge"/>
          <c:x val="0.13363433019148677"/>
          <c:y val="0.24282064741907261"/>
          <c:w val="0.8400930918117997"/>
          <c:h val="0.5692759943468606"/>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months'!$B$1728:$M$1728</c:f>
              <c:numCache>
                <c:formatCode>General</c:formatCode>
                <c:ptCount val="12"/>
                <c:pt idx="0">
                  <c:v>2</c:v>
                </c:pt>
                <c:pt idx="1">
                  <c:v>3</c:v>
                </c:pt>
                <c:pt idx="2">
                  <c:v>3</c:v>
                </c:pt>
                <c:pt idx="3">
                  <c:v>2</c:v>
                </c:pt>
                <c:pt idx="4">
                  <c:v>0</c:v>
                </c:pt>
                <c:pt idx="5">
                  <c:v>0</c:v>
                </c:pt>
                <c:pt idx="6">
                  <c:v>0</c:v>
                </c:pt>
                <c:pt idx="7">
                  <c:v>0</c:v>
                </c:pt>
                <c:pt idx="8">
                  <c:v>0</c:v>
                </c:pt>
                <c:pt idx="9">
                  <c:v>0</c:v>
                </c:pt>
                <c:pt idx="10">
                  <c:v>0</c:v>
                </c:pt>
                <c:pt idx="11">
                  <c:v>0</c:v>
                </c:pt>
              </c:numCache>
            </c:numRef>
          </c:val>
        </c:ser>
        <c:axId val="97620736"/>
        <c:axId val="97622272"/>
      </c:barChart>
      <c:catAx>
        <c:axId val="97620736"/>
        <c:scaling>
          <c:orientation val="minMax"/>
        </c:scaling>
        <c:axPos val="b"/>
        <c:tickLblPos val="nextTo"/>
        <c:crossAx val="97622272"/>
        <c:crosses val="autoZero"/>
        <c:auto val="1"/>
        <c:lblAlgn val="ctr"/>
        <c:lblOffset val="100"/>
      </c:catAx>
      <c:valAx>
        <c:axId val="97622272"/>
        <c:scaling>
          <c:orientation val="minMax"/>
        </c:scaling>
        <c:axPos val="l"/>
        <c:majorGridlines/>
        <c:numFmt formatCode="General" sourceLinked="1"/>
        <c:tickLblPos val="nextTo"/>
        <c:crossAx val="97620736"/>
        <c:crosses val="autoZero"/>
        <c:crossBetween val="between"/>
      </c:valAx>
    </c:plotArea>
    <c:plotVisOnly val="1"/>
  </c:chart>
  <c:printSettings>
    <c:headerFooter/>
    <c:pageMargins b="0.75000000000000522" l="0.70000000000000062" r="0.70000000000000062" t="0.75000000000000522"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000"/>
            </a:pPr>
            <a:r>
              <a:rPr lang="en-US" sz="1000"/>
              <a:t>Mountain Chat</a:t>
            </a:r>
          </a:p>
        </c:rich>
      </c:tx>
      <c:layout>
        <c:manualLayout>
          <c:xMode val="edge"/>
          <c:yMode val="edge"/>
          <c:x val="0.27975807371905026"/>
          <c:y val="6.8376068376068393E-3"/>
        </c:manualLayout>
      </c:layout>
    </c:title>
    <c:plotArea>
      <c:layout>
        <c:manualLayout>
          <c:layoutTarget val="inner"/>
          <c:xMode val="edge"/>
          <c:yMode val="edge"/>
          <c:x val="0.16370902912498256"/>
          <c:y val="0.17304313883841638"/>
          <c:w val="0.81696729937743251"/>
          <c:h val="0.63905350292751872"/>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months'!$B$1192:$M$1192</c:f>
              <c:numCache>
                <c:formatCode>General</c:formatCode>
                <c:ptCount val="12"/>
                <c:pt idx="0">
                  <c:v>29</c:v>
                </c:pt>
                <c:pt idx="1">
                  <c:v>15</c:v>
                </c:pt>
                <c:pt idx="2">
                  <c:v>10</c:v>
                </c:pt>
                <c:pt idx="3">
                  <c:v>5</c:v>
                </c:pt>
                <c:pt idx="4">
                  <c:v>1</c:v>
                </c:pt>
                <c:pt idx="5">
                  <c:v>1</c:v>
                </c:pt>
                <c:pt idx="6">
                  <c:v>0</c:v>
                </c:pt>
                <c:pt idx="7">
                  <c:v>2</c:v>
                </c:pt>
                <c:pt idx="8">
                  <c:v>7</c:v>
                </c:pt>
                <c:pt idx="9">
                  <c:v>6</c:v>
                </c:pt>
                <c:pt idx="10">
                  <c:v>8</c:v>
                </c:pt>
                <c:pt idx="11">
                  <c:v>22</c:v>
                </c:pt>
              </c:numCache>
            </c:numRef>
          </c:val>
        </c:ser>
        <c:axId val="97453568"/>
        <c:axId val="97455104"/>
      </c:barChart>
      <c:catAx>
        <c:axId val="97453568"/>
        <c:scaling>
          <c:orientation val="minMax"/>
        </c:scaling>
        <c:axPos val="b"/>
        <c:tickLblPos val="nextTo"/>
        <c:crossAx val="97455104"/>
        <c:crosses val="autoZero"/>
        <c:auto val="1"/>
        <c:lblAlgn val="ctr"/>
        <c:lblOffset val="100"/>
      </c:catAx>
      <c:valAx>
        <c:axId val="97455104"/>
        <c:scaling>
          <c:orientation val="minMax"/>
        </c:scaling>
        <c:axPos val="l"/>
        <c:majorGridlines/>
        <c:numFmt formatCode="General" sourceLinked="1"/>
        <c:tickLblPos val="nextTo"/>
        <c:crossAx val="97453568"/>
        <c:crosses val="autoZero"/>
        <c:crossBetween val="between"/>
      </c:valAx>
    </c:plotArea>
    <c:plotVisOnly val="1"/>
  </c:chart>
  <c:printSettings>
    <c:headerFooter/>
    <c:pageMargins b="0.75000000000000488" l="0.70000000000000062" r="0.70000000000000062" t="0.75000000000000488"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000"/>
            </a:pPr>
            <a:r>
              <a:rPr lang="en-US" sz="1000"/>
              <a:t>Familiar Chat</a:t>
            </a:r>
          </a:p>
        </c:rich>
      </c:tx>
      <c:layout>
        <c:manualLayout>
          <c:xMode val="edge"/>
          <c:yMode val="edge"/>
          <c:x val="0.32518689474161033"/>
          <c:y val="2.0202020202020211E-2"/>
        </c:manualLayout>
      </c:layout>
    </c:title>
    <c:plotArea>
      <c:layout>
        <c:manualLayout>
          <c:layoutTarget val="inner"/>
          <c:xMode val="edge"/>
          <c:yMode val="edge"/>
          <c:x val="0.14606796995203244"/>
          <c:y val="0.21755932023648591"/>
          <c:w val="0.83094352430084173"/>
          <c:h val="0.59738434210875158"/>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months'!$B$1207:$M$1207</c:f>
              <c:numCache>
                <c:formatCode>General</c:formatCode>
                <c:ptCount val="12"/>
                <c:pt idx="0">
                  <c:v>22</c:v>
                </c:pt>
                <c:pt idx="1">
                  <c:v>15</c:v>
                </c:pt>
                <c:pt idx="2">
                  <c:v>5</c:v>
                </c:pt>
                <c:pt idx="3">
                  <c:v>2</c:v>
                </c:pt>
                <c:pt idx="4">
                  <c:v>1</c:v>
                </c:pt>
                <c:pt idx="5">
                  <c:v>1</c:v>
                </c:pt>
                <c:pt idx="6">
                  <c:v>0</c:v>
                </c:pt>
                <c:pt idx="7">
                  <c:v>3</c:v>
                </c:pt>
                <c:pt idx="8">
                  <c:v>4</c:v>
                </c:pt>
                <c:pt idx="9">
                  <c:v>10</c:v>
                </c:pt>
                <c:pt idx="10">
                  <c:v>16</c:v>
                </c:pt>
                <c:pt idx="11">
                  <c:v>26</c:v>
                </c:pt>
              </c:numCache>
            </c:numRef>
          </c:val>
        </c:ser>
        <c:axId val="97483008"/>
        <c:axId val="97509376"/>
      </c:barChart>
      <c:catAx>
        <c:axId val="97483008"/>
        <c:scaling>
          <c:orientation val="minMax"/>
        </c:scaling>
        <c:axPos val="b"/>
        <c:tickLblPos val="nextTo"/>
        <c:crossAx val="97509376"/>
        <c:crosses val="autoZero"/>
        <c:auto val="1"/>
        <c:lblAlgn val="ctr"/>
        <c:lblOffset val="100"/>
      </c:catAx>
      <c:valAx>
        <c:axId val="97509376"/>
        <c:scaling>
          <c:orientation val="minMax"/>
        </c:scaling>
        <c:axPos val="l"/>
        <c:majorGridlines/>
        <c:numFmt formatCode="General" sourceLinked="1"/>
        <c:tickLblPos val="nextTo"/>
        <c:crossAx val="97483008"/>
        <c:crosses val="autoZero"/>
        <c:crossBetween val="between"/>
      </c:valAx>
    </c:plotArea>
    <c:plotVisOnly val="1"/>
  </c:chart>
  <c:printSettings>
    <c:headerFooter/>
    <c:pageMargins b="0.75000000000000488" l="0.70000000000000062" r="0.70000000000000062" t="0.75000000000000488"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000"/>
            </a:pPr>
            <a:r>
              <a:rPr lang="en-US" sz="1000"/>
              <a:t>Lesser Masked Weaver</a:t>
            </a:r>
          </a:p>
        </c:rich>
      </c:tx>
      <c:layout>
        <c:manualLayout>
          <c:xMode val="edge"/>
          <c:yMode val="edge"/>
          <c:x val="0.19769356955380571"/>
          <c:y val="1.3961605584642243E-2"/>
        </c:manualLayout>
      </c:layout>
    </c:title>
    <c:plotArea>
      <c:layout>
        <c:manualLayout>
          <c:layoutTarget val="inner"/>
          <c:xMode val="edge"/>
          <c:yMode val="edge"/>
          <c:x val="0.15128468316460444"/>
          <c:y val="0.14874386774951559"/>
          <c:w val="0.84871531683539592"/>
          <c:h val="0.65941762515287683"/>
        </c:manualLayout>
      </c:layout>
      <c:barChart>
        <c:barDir val="col"/>
        <c:grouping val="clustered"/>
        <c:ser>
          <c:idx val="0"/>
          <c:order val="0"/>
          <c:cat>
            <c:strLit>
              <c:ptCount val="12"/>
              <c:pt idx="0">
                <c:v>Jan</c:v>
              </c:pt>
              <c:pt idx="1">
                <c:v> Feb</c:v>
              </c:pt>
              <c:pt idx="2">
                <c:v> Mar</c:v>
              </c:pt>
              <c:pt idx="3">
                <c:v> Apr</c:v>
              </c:pt>
              <c:pt idx="4">
                <c:v> May</c:v>
              </c:pt>
              <c:pt idx="5">
                <c:v> Jun</c:v>
              </c:pt>
              <c:pt idx="6">
                <c:v> Jul</c:v>
              </c:pt>
              <c:pt idx="7">
                <c:v> Aug</c:v>
              </c:pt>
              <c:pt idx="8">
                <c:v> Sep</c:v>
              </c:pt>
              <c:pt idx="9">
                <c:v> Oct</c:v>
              </c:pt>
              <c:pt idx="10">
                <c:v> Nov</c:v>
              </c:pt>
              <c:pt idx="11">
                <c:v> Dec</c:v>
              </c:pt>
            </c:strLit>
          </c:cat>
          <c:val>
            <c:numRef>
              <c:f>'Table 2 - Laying months'!$B$1598:$M$1598</c:f>
              <c:numCache>
                <c:formatCode>General</c:formatCode>
                <c:ptCount val="12"/>
                <c:pt idx="0">
                  <c:v>13</c:v>
                </c:pt>
                <c:pt idx="1">
                  <c:v>12</c:v>
                </c:pt>
                <c:pt idx="2">
                  <c:v>10</c:v>
                </c:pt>
                <c:pt idx="3">
                  <c:v>1</c:v>
                </c:pt>
                <c:pt idx="4">
                  <c:v>0</c:v>
                </c:pt>
                <c:pt idx="5">
                  <c:v>0</c:v>
                </c:pt>
                <c:pt idx="6">
                  <c:v>0</c:v>
                </c:pt>
                <c:pt idx="7">
                  <c:v>0</c:v>
                </c:pt>
                <c:pt idx="8">
                  <c:v>0</c:v>
                </c:pt>
                <c:pt idx="9">
                  <c:v>1</c:v>
                </c:pt>
                <c:pt idx="10">
                  <c:v>3</c:v>
                </c:pt>
                <c:pt idx="11">
                  <c:v>8</c:v>
                </c:pt>
              </c:numCache>
            </c:numRef>
          </c:val>
        </c:ser>
        <c:axId val="97516544"/>
        <c:axId val="97665792"/>
      </c:barChart>
      <c:catAx>
        <c:axId val="97516544"/>
        <c:scaling>
          <c:orientation val="minMax"/>
        </c:scaling>
        <c:axPos val="b"/>
        <c:tickLblPos val="nextTo"/>
        <c:crossAx val="97665792"/>
        <c:crosses val="autoZero"/>
        <c:auto val="1"/>
        <c:lblAlgn val="ctr"/>
        <c:lblOffset val="100"/>
      </c:catAx>
      <c:valAx>
        <c:axId val="97665792"/>
        <c:scaling>
          <c:orientation val="minMax"/>
        </c:scaling>
        <c:axPos val="l"/>
        <c:majorGridlines/>
        <c:numFmt formatCode="General" sourceLinked="1"/>
        <c:tickLblPos val="nextTo"/>
        <c:crossAx val="97516544"/>
        <c:crosses val="autoZero"/>
        <c:crossBetween val="between"/>
      </c:valAx>
    </c:plotArea>
    <c:plotVisOnly val="1"/>
  </c:chart>
  <c:printSettings>
    <c:headerFooter/>
    <c:pageMargins b="0.75000000000000022" l="0.70000000000000018" r="0.70000000000000018" t="0.75000000000000022" header="0.3000000000000001" footer="0.3000000000000001"/>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000"/>
            </a:pPr>
            <a:r>
              <a:rPr lang="en-US" sz="1000"/>
              <a:t>Blue Waxbill</a:t>
            </a:r>
          </a:p>
        </c:rich>
      </c:tx>
      <c:layout>
        <c:manualLayout>
          <c:xMode val="edge"/>
          <c:yMode val="edge"/>
          <c:x val="0.32490160449400851"/>
          <c:y val="0"/>
        </c:manualLayout>
      </c:layout>
    </c:title>
    <c:plotArea>
      <c:layout>
        <c:manualLayout>
          <c:layoutTarget val="inner"/>
          <c:xMode val="edge"/>
          <c:yMode val="edge"/>
          <c:x val="0.15333832139760817"/>
          <c:y val="0.11214328978108513"/>
          <c:w val="0.82252894858730896"/>
          <c:h val="0.68653168353955762"/>
        </c:manualLayout>
      </c:layout>
      <c:barChart>
        <c:barDir val="col"/>
        <c:grouping val="clustered"/>
        <c:ser>
          <c:idx val="0"/>
          <c:order val="0"/>
          <c:cat>
            <c:strLit>
              <c:ptCount val="12"/>
              <c:pt idx="0">
                <c:v>Jan</c:v>
              </c:pt>
              <c:pt idx="1">
                <c:v> Feb</c:v>
              </c:pt>
              <c:pt idx="2">
                <c:v> Mar</c:v>
              </c:pt>
              <c:pt idx="3">
                <c:v> Apr</c:v>
              </c:pt>
              <c:pt idx="4">
                <c:v> May</c:v>
              </c:pt>
              <c:pt idx="5">
                <c:v> Jun</c:v>
              </c:pt>
              <c:pt idx="6">
                <c:v> Jul</c:v>
              </c:pt>
              <c:pt idx="7">
                <c:v> Aug</c:v>
              </c:pt>
              <c:pt idx="8">
                <c:v> Sep</c:v>
              </c:pt>
              <c:pt idx="9">
                <c:v> Oct</c:v>
              </c:pt>
              <c:pt idx="10">
                <c:v> Nov</c:v>
              </c:pt>
              <c:pt idx="11">
                <c:v> Dec</c:v>
              </c:pt>
            </c:strLit>
          </c:cat>
          <c:val>
            <c:numRef>
              <c:f>'Table 2 - Laying months'!$B$1650:$M$1650</c:f>
              <c:numCache>
                <c:formatCode>General</c:formatCode>
                <c:ptCount val="12"/>
                <c:pt idx="0">
                  <c:v>11</c:v>
                </c:pt>
                <c:pt idx="1">
                  <c:v>16</c:v>
                </c:pt>
                <c:pt idx="2">
                  <c:v>5</c:v>
                </c:pt>
                <c:pt idx="3">
                  <c:v>2</c:v>
                </c:pt>
                <c:pt idx="4">
                  <c:v>2</c:v>
                </c:pt>
                <c:pt idx="5">
                  <c:v>0</c:v>
                </c:pt>
                <c:pt idx="6">
                  <c:v>0</c:v>
                </c:pt>
                <c:pt idx="7">
                  <c:v>0</c:v>
                </c:pt>
                <c:pt idx="8">
                  <c:v>0</c:v>
                </c:pt>
                <c:pt idx="9">
                  <c:v>0</c:v>
                </c:pt>
                <c:pt idx="10">
                  <c:v>1</c:v>
                </c:pt>
                <c:pt idx="11">
                  <c:v>2</c:v>
                </c:pt>
              </c:numCache>
            </c:numRef>
          </c:val>
        </c:ser>
        <c:axId val="97689600"/>
        <c:axId val="97691136"/>
      </c:barChart>
      <c:catAx>
        <c:axId val="97689600"/>
        <c:scaling>
          <c:orientation val="minMax"/>
        </c:scaling>
        <c:axPos val="b"/>
        <c:tickLblPos val="nextTo"/>
        <c:crossAx val="97691136"/>
        <c:crosses val="autoZero"/>
        <c:auto val="1"/>
        <c:lblAlgn val="ctr"/>
        <c:lblOffset val="100"/>
      </c:catAx>
      <c:valAx>
        <c:axId val="97691136"/>
        <c:scaling>
          <c:orientation val="minMax"/>
        </c:scaling>
        <c:axPos val="l"/>
        <c:majorGridlines/>
        <c:numFmt formatCode="General" sourceLinked="1"/>
        <c:tickLblPos val="nextTo"/>
        <c:crossAx val="97689600"/>
        <c:crosses val="autoZero"/>
        <c:crossBetween val="between"/>
      </c:valAx>
    </c:plotArea>
    <c:plotVisOnly val="1"/>
  </c:chart>
  <c:printSettings>
    <c:headerFooter/>
    <c:pageMargins b="0.75000000000000022" l="0.70000000000000018" r="0.70000000000000018" t="0.75000000000000022" header="0.3000000000000001" footer="0.30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Namaqua Sandgrouse</a:t>
            </a:r>
          </a:p>
        </c:rich>
      </c:tx>
      <c:layout>
        <c:manualLayout>
          <c:xMode val="edge"/>
          <c:yMode val="edge"/>
          <c:x val="0.20968069175402151"/>
          <c:y val="8.6168474223741025E-5"/>
        </c:manualLayout>
      </c:layout>
      <c:spPr>
        <a:noFill/>
        <a:ln w="25400">
          <a:noFill/>
        </a:ln>
      </c:spPr>
    </c:title>
    <c:plotArea>
      <c:layout>
        <c:manualLayout>
          <c:layoutTarget val="inner"/>
          <c:xMode val="edge"/>
          <c:yMode val="edge"/>
          <c:x val="0.14863056591610288"/>
          <c:y val="0.18414817465998601"/>
          <c:w val="0.85136943408390064"/>
          <c:h val="0.60766344547842033"/>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months'!$B$631:$M$631</c:f>
              <c:numCache>
                <c:formatCode>General</c:formatCode>
                <c:ptCount val="12"/>
                <c:pt idx="0">
                  <c:v>9</c:v>
                </c:pt>
                <c:pt idx="1">
                  <c:v>5</c:v>
                </c:pt>
                <c:pt idx="2">
                  <c:v>14</c:v>
                </c:pt>
                <c:pt idx="3">
                  <c:v>29</c:v>
                </c:pt>
                <c:pt idx="4">
                  <c:v>27</c:v>
                </c:pt>
                <c:pt idx="5">
                  <c:v>20</c:v>
                </c:pt>
                <c:pt idx="6">
                  <c:v>7</c:v>
                </c:pt>
                <c:pt idx="7">
                  <c:v>11</c:v>
                </c:pt>
                <c:pt idx="8">
                  <c:v>5</c:v>
                </c:pt>
                <c:pt idx="9">
                  <c:v>3</c:v>
                </c:pt>
                <c:pt idx="10">
                  <c:v>4</c:v>
                </c:pt>
                <c:pt idx="11">
                  <c:v>11</c:v>
                </c:pt>
              </c:numCache>
            </c:numRef>
          </c:val>
        </c:ser>
        <c:axId val="79534336"/>
        <c:axId val="79548416"/>
      </c:barChart>
      <c:catAx>
        <c:axId val="79534336"/>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548416"/>
        <c:crosses val="autoZero"/>
        <c:auto val="1"/>
        <c:lblAlgn val="ctr"/>
        <c:lblOffset val="100"/>
      </c:catAx>
      <c:valAx>
        <c:axId val="79548416"/>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534336"/>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b="1"/>
            </a:pPr>
            <a:r>
              <a:rPr lang="en-US" b="1"/>
              <a:t>Cape Cormorant</a:t>
            </a:r>
          </a:p>
        </c:rich>
      </c:tx>
      <c:layout>
        <c:manualLayout>
          <c:xMode val="edge"/>
          <c:yMode val="edge"/>
          <c:x val="0.23721558257375441"/>
          <c:y val="3.8443953810985052E-3"/>
        </c:manualLayout>
      </c:layout>
      <c:spPr>
        <a:noFill/>
        <a:ln w="25400">
          <a:noFill/>
        </a:ln>
      </c:spPr>
    </c:title>
    <c:plotArea>
      <c:layout>
        <c:manualLayout>
          <c:layoutTarget val="inner"/>
          <c:xMode val="edge"/>
          <c:yMode val="edge"/>
          <c:x val="0.20040064410335201"/>
          <c:y val="0.21978905608124619"/>
          <c:w val="0.79959935589663567"/>
          <c:h val="0.53472239344438299"/>
        </c:manualLayout>
      </c:layout>
      <c:barChart>
        <c:barDir val="col"/>
        <c:grouping val="clustered"/>
        <c:ser>
          <c:idx val="0"/>
          <c:order val="0"/>
          <c:spPr>
            <a:solidFill>
              <a:srgbClr val="4F81BD"/>
            </a:solidFill>
            <a:ln w="25400">
              <a:noFill/>
            </a:ln>
          </c:spPr>
          <c:val>
            <c:numRef>
              <c:f>'Table 3 - Clutch sizes'!$F$26:$J$26</c:f>
              <c:numCache>
                <c:formatCode>General</c:formatCode>
                <c:ptCount val="5"/>
                <c:pt idx="0">
                  <c:v>179</c:v>
                </c:pt>
                <c:pt idx="1">
                  <c:v>346</c:v>
                </c:pt>
                <c:pt idx="2">
                  <c:v>393</c:v>
                </c:pt>
                <c:pt idx="3">
                  <c:v>116</c:v>
                </c:pt>
                <c:pt idx="4">
                  <c:v>15</c:v>
                </c:pt>
              </c:numCache>
            </c:numRef>
          </c:val>
        </c:ser>
        <c:axId val="98275712"/>
        <c:axId val="98277248"/>
      </c:barChart>
      <c:catAx>
        <c:axId val="98275712"/>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a:pPr>
            <a:endParaRPr lang="en-US"/>
          </a:p>
        </c:txPr>
        <c:crossAx val="98277248"/>
        <c:crosses val="autoZero"/>
        <c:auto val="1"/>
        <c:lblAlgn val="ctr"/>
        <c:lblOffset val="100"/>
      </c:catAx>
      <c:valAx>
        <c:axId val="98277248"/>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a:pPr>
            <a:endParaRPr lang="en-US"/>
          </a:p>
        </c:txPr>
        <c:crossAx val="98275712"/>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African Darter</a:t>
            </a:r>
          </a:p>
        </c:rich>
      </c:tx>
      <c:layout>
        <c:manualLayout>
          <c:xMode val="edge"/>
          <c:yMode val="edge"/>
          <c:x val="0.34397101770729432"/>
          <c:y val="0"/>
        </c:manualLayout>
      </c:layout>
      <c:spPr>
        <a:noFill/>
        <a:ln w="25400">
          <a:noFill/>
        </a:ln>
      </c:spPr>
    </c:title>
    <c:plotArea>
      <c:layout>
        <c:manualLayout>
          <c:layoutTarget val="inner"/>
          <c:xMode val="edge"/>
          <c:yMode val="edge"/>
          <c:x val="0.19211012292528182"/>
          <c:y val="0.14796916010499192"/>
          <c:w val="0.80788987707473403"/>
          <c:h val="0.66119113787249084"/>
        </c:manualLayout>
      </c:layout>
      <c:barChart>
        <c:barDir val="col"/>
        <c:grouping val="clustered"/>
        <c:ser>
          <c:idx val="0"/>
          <c:order val="0"/>
          <c:spPr>
            <a:solidFill>
              <a:srgbClr val="4F81BD"/>
            </a:solidFill>
            <a:ln w="25400">
              <a:noFill/>
            </a:ln>
          </c:spPr>
          <c:val>
            <c:numRef>
              <c:f>'Table 3 - Clutch sizes'!$F$34:$K$34</c:f>
              <c:numCache>
                <c:formatCode>General</c:formatCode>
                <c:ptCount val="6"/>
                <c:pt idx="0">
                  <c:v>0</c:v>
                </c:pt>
                <c:pt idx="1">
                  <c:v>48</c:v>
                </c:pt>
                <c:pt idx="2">
                  <c:v>84</c:v>
                </c:pt>
                <c:pt idx="3">
                  <c:v>54</c:v>
                </c:pt>
                <c:pt idx="4">
                  <c:v>15</c:v>
                </c:pt>
                <c:pt idx="5">
                  <c:v>2</c:v>
                </c:pt>
              </c:numCache>
            </c:numRef>
          </c:val>
        </c:ser>
        <c:axId val="98301056"/>
        <c:axId val="98302592"/>
      </c:barChart>
      <c:catAx>
        <c:axId val="98301056"/>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800" b="0" i="0" u="none" strike="noStrike" baseline="0">
                <a:solidFill>
                  <a:srgbClr val="000000"/>
                </a:solidFill>
                <a:latin typeface="Calibri"/>
                <a:ea typeface="Calibri"/>
                <a:cs typeface="Calibri"/>
              </a:defRPr>
            </a:pPr>
            <a:endParaRPr lang="en-US"/>
          </a:p>
        </c:txPr>
        <c:crossAx val="98302592"/>
        <c:crosses val="autoZero"/>
        <c:auto val="1"/>
        <c:lblAlgn val="ctr"/>
        <c:lblOffset val="100"/>
      </c:catAx>
      <c:valAx>
        <c:axId val="98302592"/>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800" b="0" i="0" u="none" strike="noStrike" baseline="0">
                <a:solidFill>
                  <a:srgbClr val="000000"/>
                </a:solidFill>
                <a:latin typeface="Calibri"/>
                <a:ea typeface="Calibri"/>
                <a:cs typeface="Calibri"/>
              </a:defRPr>
            </a:pPr>
            <a:endParaRPr lang="en-US"/>
          </a:p>
        </c:txPr>
        <c:crossAx val="98301056"/>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b="1"/>
            </a:pPr>
            <a:r>
              <a:rPr lang="en-US" b="1"/>
              <a:t>Little Grebe</a:t>
            </a:r>
          </a:p>
        </c:rich>
      </c:tx>
      <c:layout>
        <c:manualLayout>
          <c:xMode val="edge"/>
          <c:yMode val="edge"/>
          <c:x val="0.30172069969149434"/>
          <c:y val="0"/>
        </c:manualLayout>
      </c:layout>
      <c:spPr>
        <a:noFill/>
        <a:ln w="25400">
          <a:noFill/>
        </a:ln>
      </c:spPr>
    </c:title>
    <c:plotArea>
      <c:layout>
        <c:manualLayout>
          <c:layoutTarget val="inner"/>
          <c:xMode val="edge"/>
          <c:yMode val="edge"/>
          <c:x val="0.13775515865394897"/>
          <c:y val="0.16145173240904701"/>
          <c:w val="0.86224484134605162"/>
          <c:h val="0.60027945036283814"/>
        </c:manualLayout>
      </c:layout>
      <c:barChart>
        <c:barDir val="col"/>
        <c:grouping val="clustered"/>
        <c:ser>
          <c:idx val="1"/>
          <c:order val="0"/>
          <c:spPr>
            <a:solidFill>
              <a:srgbClr val="C0504D"/>
            </a:solidFill>
            <a:ln w="25400">
              <a:noFill/>
            </a:ln>
          </c:spPr>
          <c:val>
            <c:numRef>
              <c:f>'Table 3 - Clutch sizes'!$F$14:$O$14</c:f>
              <c:numCache>
                <c:formatCode>General</c:formatCode>
                <c:ptCount val="10"/>
                <c:pt idx="0">
                  <c:v>5</c:v>
                </c:pt>
                <c:pt idx="1">
                  <c:v>19</c:v>
                </c:pt>
                <c:pt idx="2">
                  <c:v>16</c:v>
                </c:pt>
                <c:pt idx="3">
                  <c:v>19</c:v>
                </c:pt>
                <c:pt idx="4">
                  <c:v>15</c:v>
                </c:pt>
                <c:pt idx="5">
                  <c:v>8</c:v>
                </c:pt>
                <c:pt idx="6">
                  <c:v>7</c:v>
                </c:pt>
                <c:pt idx="7">
                  <c:v>2</c:v>
                </c:pt>
              </c:numCache>
            </c:numRef>
          </c:val>
        </c:ser>
        <c:axId val="98006912"/>
        <c:axId val="98008448"/>
      </c:barChart>
      <c:catAx>
        <c:axId val="98006912"/>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a:pPr>
            <a:endParaRPr lang="en-US"/>
          </a:p>
        </c:txPr>
        <c:crossAx val="98008448"/>
        <c:crosses val="autoZero"/>
        <c:auto val="1"/>
        <c:lblAlgn val="ctr"/>
        <c:lblOffset val="100"/>
      </c:catAx>
      <c:valAx>
        <c:axId val="98008448"/>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a:pPr>
            <a:endParaRPr lang="en-US"/>
          </a:p>
        </c:txPr>
        <c:crossAx val="98006912"/>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Grey Heron</a:t>
            </a:r>
          </a:p>
        </c:rich>
      </c:tx>
      <c:layout>
        <c:manualLayout>
          <c:xMode val="edge"/>
          <c:yMode val="edge"/>
          <c:x val="0.33469671394288719"/>
          <c:y val="0"/>
        </c:manualLayout>
      </c:layout>
      <c:spPr>
        <a:noFill/>
        <a:ln w="25400">
          <a:noFill/>
        </a:ln>
      </c:spPr>
    </c:title>
    <c:plotArea>
      <c:layout>
        <c:manualLayout>
          <c:layoutTarget val="inner"/>
          <c:xMode val="edge"/>
          <c:yMode val="edge"/>
          <c:x val="0.15281116176267803"/>
          <c:y val="0.17057936179030544"/>
          <c:w val="0.837163775580684"/>
          <c:h val="0.63657245475894497"/>
        </c:manualLayout>
      </c:layout>
      <c:barChart>
        <c:barDir val="col"/>
        <c:grouping val="clustered"/>
        <c:ser>
          <c:idx val="0"/>
          <c:order val="0"/>
          <c:spPr>
            <a:solidFill>
              <a:srgbClr val="4F81BD"/>
            </a:solidFill>
            <a:ln w="25400">
              <a:noFill/>
            </a:ln>
          </c:spPr>
          <c:val>
            <c:numRef>
              <c:f>'Table 3 - Clutch sizes'!$F$70:$O$70</c:f>
              <c:numCache>
                <c:formatCode>General</c:formatCode>
                <c:ptCount val="10"/>
                <c:pt idx="0">
                  <c:v>18</c:v>
                </c:pt>
                <c:pt idx="1">
                  <c:v>99</c:v>
                </c:pt>
                <c:pt idx="2">
                  <c:v>97</c:v>
                </c:pt>
                <c:pt idx="3">
                  <c:v>54</c:v>
                </c:pt>
                <c:pt idx="4">
                  <c:v>27</c:v>
                </c:pt>
              </c:numCache>
            </c:numRef>
          </c:val>
        </c:ser>
        <c:axId val="98032256"/>
        <c:axId val="98312576"/>
      </c:barChart>
      <c:catAx>
        <c:axId val="98032256"/>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800" b="0" i="0" u="none" strike="noStrike" baseline="0">
                <a:solidFill>
                  <a:srgbClr val="000000"/>
                </a:solidFill>
                <a:latin typeface="Calibri"/>
                <a:ea typeface="Calibri"/>
                <a:cs typeface="Calibri"/>
              </a:defRPr>
            </a:pPr>
            <a:endParaRPr lang="en-US"/>
          </a:p>
        </c:txPr>
        <c:crossAx val="98312576"/>
        <c:crosses val="autoZero"/>
        <c:auto val="1"/>
        <c:lblAlgn val="ctr"/>
        <c:lblOffset val="100"/>
      </c:catAx>
      <c:valAx>
        <c:axId val="98312576"/>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800" b="0" i="0" u="none" strike="noStrike" baseline="0">
                <a:solidFill>
                  <a:srgbClr val="000000"/>
                </a:solidFill>
                <a:latin typeface="Calibri"/>
                <a:ea typeface="Calibri"/>
                <a:cs typeface="Calibri"/>
              </a:defRPr>
            </a:pPr>
            <a:endParaRPr lang="en-US"/>
          </a:p>
        </c:txPr>
        <c:crossAx val="98032256"/>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Common Ostrich </a:t>
            </a:r>
          </a:p>
        </c:rich>
      </c:tx>
      <c:layout>
        <c:manualLayout>
          <c:xMode val="edge"/>
          <c:yMode val="edge"/>
          <c:x val="0.35422565009339879"/>
          <c:y val="0"/>
        </c:manualLayout>
      </c:layout>
    </c:title>
    <c:plotArea>
      <c:layout>
        <c:manualLayout>
          <c:layoutTarget val="inner"/>
          <c:xMode val="edge"/>
          <c:yMode val="edge"/>
          <c:x val="0.16965053525612669"/>
          <c:y val="0.16050901464122941"/>
          <c:w val="0.83034946474388927"/>
          <c:h val="0.59400190408168618"/>
        </c:manualLayout>
      </c:layout>
      <c:barChart>
        <c:barDir val="col"/>
        <c:grouping val="clustered"/>
        <c:ser>
          <c:idx val="0"/>
          <c:order val="0"/>
          <c:cat>
            <c:strRef>
              <c:f>'Table 3 - Clutch sizes'!$Y$8:$AB$8</c:f>
              <c:strCache>
                <c:ptCount val="4"/>
                <c:pt idx="0">
                  <c:v>&lt;11</c:v>
                </c:pt>
                <c:pt idx="1">
                  <c:v>11-20</c:v>
                </c:pt>
                <c:pt idx="2">
                  <c:v>21-30</c:v>
                </c:pt>
                <c:pt idx="3">
                  <c:v>31+</c:v>
                </c:pt>
              </c:strCache>
            </c:strRef>
          </c:cat>
          <c:val>
            <c:numRef>
              <c:f>'Table 3 - Clutch sizes'!$Y$10:$AB$10</c:f>
              <c:numCache>
                <c:formatCode>General</c:formatCode>
                <c:ptCount val="4"/>
                <c:pt idx="0">
                  <c:v>29</c:v>
                </c:pt>
                <c:pt idx="1">
                  <c:v>63</c:v>
                </c:pt>
                <c:pt idx="2">
                  <c:v>15</c:v>
                </c:pt>
                <c:pt idx="3">
                  <c:v>7</c:v>
                </c:pt>
              </c:numCache>
            </c:numRef>
          </c:val>
        </c:ser>
        <c:axId val="98336128"/>
        <c:axId val="98342016"/>
      </c:barChart>
      <c:catAx>
        <c:axId val="98336128"/>
        <c:scaling>
          <c:orientation val="minMax"/>
        </c:scaling>
        <c:axPos val="b"/>
        <c:majorTickMark val="none"/>
        <c:tickLblPos val="nextTo"/>
        <c:txPr>
          <a:bodyPr/>
          <a:lstStyle/>
          <a:p>
            <a:pPr>
              <a:defRPr lang="en-US" sz="800"/>
            </a:pPr>
            <a:endParaRPr lang="en-US"/>
          </a:p>
        </c:txPr>
        <c:crossAx val="98342016"/>
        <c:crosses val="autoZero"/>
        <c:auto val="1"/>
        <c:lblAlgn val="ctr"/>
        <c:lblOffset val="100"/>
      </c:catAx>
      <c:valAx>
        <c:axId val="98342016"/>
        <c:scaling>
          <c:orientation val="minMax"/>
        </c:scaling>
        <c:axPos val="l"/>
        <c:majorGridlines/>
        <c:numFmt formatCode="General" sourceLinked="1"/>
        <c:majorTickMark val="none"/>
        <c:tickLblPos val="nextTo"/>
        <c:txPr>
          <a:bodyPr/>
          <a:lstStyle/>
          <a:p>
            <a:pPr>
              <a:defRPr lang="en-US" sz="800"/>
            </a:pPr>
            <a:endParaRPr lang="en-US"/>
          </a:p>
        </c:txPr>
        <c:crossAx val="98336128"/>
        <c:crosses val="autoZero"/>
        <c:crossBetween val="between"/>
      </c:valAx>
    </c:plotArea>
    <c:plotVisOnly val="1"/>
  </c:chart>
  <c:printSettings>
    <c:headerFooter/>
    <c:pageMargins b="0.75000000000001299" l="0.70000000000000062" r="0.70000000000000062" t="0.75000000000001299"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African Penguin</a:t>
            </a:r>
          </a:p>
        </c:rich>
      </c:tx>
      <c:layout>
        <c:manualLayout>
          <c:xMode val="edge"/>
          <c:yMode val="edge"/>
          <c:x val="0.29506403974181838"/>
          <c:y val="0"/>
        </c:manualLayout>
      </c:layout>
    </c:title>
    <c:plotArea>
      <c:layout>
        <c:manualLayout>
          <c:layoutTarget val="inner"/>
          <c:xMode val="edge"/>
          <c:yMode val="edge"/>
          <c:x val="0.2193108481760693"/>
          <c:y val="0.15384486170088421"/>
          <c:w val="0.7692365994357655"/>
          <c:h val="0.60612220774009362"/>
        </c:manualLayout>
      </c:layout>
      <c:barChart>
        <c:barDir val="col"/>
        <c:grouping val="clustered"/>
        <c:ser>
          <c:idx val="1"/>
          <c:order val="0"/>
          <c:val>
            <c:numRef>
              <c:f>'Table 3 - Clutch sizes'!$F$12:$H$12</c:f>
              <c:numCache>
                <c:formatCode>#,##0</c:formatCode>
                <c:ptCount val="3"/>
                <c:pt idx="0" formatCode="General">
                  <c:v>629</c:v>
                </c:pt>
                <c:pt idx="1">
                  <c:v>2166</c:v>
                </c:pt>
                <c:pt idx="2" formatCode="General">
                  <c:v>2</c:v>
                </c:pt>
              </c:numCache>
            </c:numRef>
          </c:val>
        </c:ser>
        <c:axId val="98361728"/>
        <c:axId val="98363264"/>
      </c:barChart>
      <c:catAx>
        <c:axId val="98361728"/>
        <c:scaling>
          <c:orientation val="minMax"/>
        </c:scaling>
        <c:axPos val="b"/>
        <c:majorTickMark val="none"/>
        <c:tickLblPos val="nextTo"/>
        <c:txPr>
          <a:bodyPr/>
          <a:lstStyle/>
          <a:p>
            <a:pPr>
              <a:defRPr lang="en-US" sz="800"/>
            </a:pPr>
            <a:endParaRPr lang="en-US"/>
          </a:p>
        </c:txPr>
        <c:crossAx val="98363264"/>
        <c:crosses val="autoZero"/>
        <c:auto val="1"/>
        <c:lblAlgn val="ctr"/>
        <c:lblOffset val="100"/>
      </c:catAx>
      <c:valAx>
        <c:axId val="98363264"/>
        <c:scaling>
          <c:orientation val="minMax"/>
        </c:scaling>
        <c:axPos val="l"/>
        <c:majorGridlines/>
        <c:numFmt formatCode="General" sourceLinked="1"/>
        <c:majorTickMark val="none"/>
        <c:tickLblPos val="nextTo"/>
        <c:txPr>
          <a:bodyPr/>
          <a:lstStyle/>
          <a:p>
            <a:pPr>
              <a:defRPr lang="en-US" sz="800"/>
            </a:pPr>
            <a:endParaRPr lang="en-US"/>
          </a:p>
        </c:txPr>
        <c:crossAx val="98361728"/>
        <c:crosses val="autoZero"/>
        <c:crossBetween val="between"/>
      </c:valAx>
    </c:plotArea>
    <c:plotVisOnly val="1"/>
  </c:chart>
  <c:printSettings>
    <c:headerFooter/>
    <c:pageMargins b="0.75000000000001299" l="0.70000000000000062" r="0.70000000000000062" t="0.75000000000001299"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White-breasted Cormorant</a:t>
            </a:r>
          </a:p>
        </c:rich>
      </c:tx>
      <c:layout>
        <c:manualLayout>
          <c:xMode val="edge"/>
          <c:yMode val="edge"/>
          <c:x val="0.23481855528928453"/>
          <c:y val="0"/>
        </c:manualLayout>
      </c:layout>
    </c:title>
    <c:plotArea>
      <c:layout>
        <c:manualLayout>
          <c:layoutTarget val="inner"/>
          <c:xMode val="edge"/>
          <c:yMode val="edge"/>
          <c:x val="0.19350222526532021"/>
          <c:y val="0.29843137254901958"/>
          <c:w val="0.79200502111149162"/>
          <c:h val="0.49647695936743547"/>
        </c:manualLayout>
      </c:layout>
      <c:barChart>
        <c:barDir val="col"/>
        <c:grouping val="clustered"/>
        <c:ser>
          <c:idx val="1"/>
          <c:order val="0"/>
          <c:val>
            <c:numRef>
              <c:f>'Table 3 - Clutch sizes'!$F$24:$J$24</c:f>
              <c:numCache>
                <c:formatCode>General</c:formatCode>
                <c:ptCount val="5"/>
                <c:pt idx="0">
                  <c:v>23</c:v>
                </c:pt>
                <c:pt idx="1">
                  <c:v>100</c:v>
                </c:pt>
                <c:pt idx="2">
                  <c:v>147</c:v>
                </c:pt>
                <c:pt idx="3">
                  <c:v>21</c:v>
                </c:pt>
              </c:numCache>
            </c:numRef>
          </c:val>
        </c:ser>
        <c:axId val="98468992"/>
        <c:axId val="98470528"/>
      </c:barChart>
      <c:catAx>
        <c:axId val="98468992"/>
        <c:scaling>
          <c:orientation val="minMax"/>
        </c:scaling>
        <c:axPos val="b"/>
        <c:majorTickMark val="none"/>
        <c:tickLblPos val="nextTo"/>
        <c:txPr>
          <a:bodyPr/>
          <a:lstStyle/>
          <a:p>
            <a:pPr>
              <a:defRPr lang="en-US"/>
            </a:pPr>
            <a:endParaRPr lang="en-US"/>
          </a:p>
        </c:txPr>
        <c:crossAx val="98470528"/>
        <c:crosses val="autoZero"/>
        <c:auto val="1"/>
        <c:lblAlgn val="ctr"/>
        <c:lblOffset val="100"/>
      </c:catAx>
      <c:valAx>
        <c:axId val="98470528"/>
        <c:scaling>
          <c:orientation val="minMax"/>
        </c:scaling>
        <c:axPos val="l"/>
        <c:majorGridlines/>
        <c:numFmt formatCode="General" sourceLinked="1"/>
        <c:majorTickMark val="none"/>
        <c:tickLblPos val="nextTo"/>
        <c:txPr>
          <a:bodyPr/>
          <a:lstStyle/>
          <a:p>
            <a:pPr>
              <a:defRPr lang="en-US"/>
            </a:pPr>
            <a:endParaRPr lang="en-US"/>
          </a:p>
        </c:txPr>
        <c:crossAx val="98468992"/>
        <c:crosses val="autoZero"/>
        <c:crossBetween val="between"/>
      </c:valAx>
    </c:plotArea>
    <c:plotVisOnly val="1"/>
  </c:chart>
  <c:txPr>
    <a:bodyPr/>
    <a:lstStyle/>
    <a:p>
      <a:pPr>
        <a:defRPr sz="800"/>
      </a:pPr>
      <a:endParaRPr lang="en-US"/>
    </a:p>
  </c:txPr>
  <c:printSettings>
    <c:headerFooter/>
    <c:pageMargins b="0.75000000000001243" l="0.70000000000000062" r="0.70000000000000062" t="0.75000000000001243"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Black-necked Grebe</a:t>
            </a:r>
          </a:p>
        </c:rich>
      </c:tx>
      <c:layout>
        <c:manualLayout>
          <c:xMode val="edge"/>
          <c:yMode val="edge"/>
          <c:x val="0.18299269042983049"/>
          <c:y val="0"/>
        </c:manualLayout>
      </c:layout>
    </c:title>
    <c:plotArea>
      <c:layout>
        <c:manualLayout>
          <c:layoutTarget val="inner"/>
          <c:xMode val="edge"/>
          <c:yMode val="edge"/>
          <c:x val="0.19142155617644571"/>
          <c:y val="0.22081991237906079"/>
          <c:w val="0.75839923235405027"/>
          <c:h val="0.55570092808331761"/>
        </c:manualLayout>
      </c:layout>
      <c:barChart>
        <c:barDir val="col"/>
        <c:grouping val="clustered"/>
        <c:ser>
          <c:idx val="0"/>
          <c:order val="0"/>
          <c:val>
            <c:numRef>
              <c:f>'Table 3 - Clutch sizes'!$F$18:$M$18</c:f>
              <c:numCache>
                <c:formatCode>General</c:formatCode>
                <c:ptCount val="8"/>
                <c:pt idx="0">
                  <c:v>44</c:v>
                </c:pt>
                <c:pt idx="1">
                  <c:v>88</c:v>
                </c:pt>
                <c:pt idx="2">
                  <c:v>111</c:v>
                </c:pt>
                <c:pt idx="3">
                  <c:v>131</c:v>
                </c:pt>
                <c:pt idx="4">
                  <c:v>42</c:v>
                </c:pt>
                <c:pt idx="5">
                  <c:v>8</c:v>
                </c:pt>
                <c:pt idx="6">
                  <c:v>2</c:v>
                </c:pt>
                <c:pt idx="7">
                  <c:v>3</c:v>
                </c:pt>
              </c:numCache>
            </c:numRef>
          </c:val>
        </c:ser>
        <c:axId val="98490240"/>
        <c:axId val="98491776"/>
      </c:barChart>
      <c:catAx>
        <c:axId val="98490240"/>
        <c:scaling>
          <c:orientation val="minMax"/>
        </c:scaling>
        <c:axPos val="b"/>
        <c:majorTickMark val="none"/>
        <c:tickLblPos val="nextTo"/>
        <c:txPr>
          <a:bodyPr/>
          <a:lstStyle/>
          <a:p>
            <a:pPr>
              <a:defRPr lang="en-US" sz="800"/>
            </a:pPr>
            <a:endParaRPr lang="en-US"/>
          </a:p>
        </c:txPr>
        <c:crossAx val="98491776"/>
        <c:crosses val="autoZero"/>
        <c:auto val="1"/>
        <c:lblAlgn val="ctr"/>
        <c:lblOffset val="100"/>
      </c:catAx>
      <c:valAx>
        <c:axId val="98491776"/>
        <c:scaling>
          <c:orientation val="minMax"/>
        </c:scaling>
        <c:axPos val="l"/>
        <c:majorGridlines/>
        <c:numFmt formatCode="General" sourceLinked="1"/>
        <c:majorTickMark val="none"/>
        <c:tickLblPos val="nextTo"/>
        <c:txPr>
          <a:bodyPr/>
          <a:lstStyle/>
          <a:p>
            <a:pPr>
              <a:defRPr lang="en-US" sz="800"/>
            </a:pPr>
            <a:endParaRPr lang="en-US"/>
          </a:p>
        </c:txPr>
        <c:crossAx val="98490240"/>
        <c:crosses val="autoZero"/>
        <c:crossBetween val="between"/>
      </c:valAx>
    </c:plotArea>
    <c:plotVisOnly val="1"/>
  </c:chart>
  <c:printSettings>
    <c:headerFooter/>
    <c:pageMargins b="0.75000000000001243" l="0.70000000000000062" r="0.70000000000000062" t="0.75000000000001243"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Bank Cormorant</a:t>
            </a:r>
          </a:p>
        </c:rich>
      </c:tx>
      <c:layout>
        <c:manualLayout>
          <c:xMode val="edge"/>
          <c:yMode val="edge"/>
          <c:x val="0.2416901263829824"/>
          <c:y val="0"/>
        </c:manualLayout>
      </c:layout>
    </c:title>
    <c:plotArea>
      <c:layout>
        <c:manualLayout>
          <c:layoutTarget val="inner"/>
          <c:xMode val="edge"/>
          <c:yMode val="edge"/>
          <c:x val="0.16408053599390757"/>
          <c:y val="0.22246671410871527"/>
          <c:w val="0.79245124799986311"/>
          <c:h val="0.53956258225579956"/>
        </c:manualLayout>
      </c:layout>
      <c:barChart>
        <c:barDir val="col"/>
        <c:grouping val="clustered"/>
        <c:ser>
          <c:idx val="0"/>
          <c:order val="0"/>
          <c:val>
            <c:numRef>
              <c:f>'Table 3 - Clutch sizes'!$F$28:$I$28</c:f>
              <c:numCache>
                <c:formatCode>General</c:formatCode>
                <c:ptCount val="4"/>
                <c:pt idx="0">
                  <c:v>21</c:v>
                </c:pt>
                <c:pt idx="1">
                  <c:v>46</c:v>
                </c:pt>
                <c:pt idx="2">
                  <c:v>28</c:v>
                </c:pt>
              </c:numCache>
            </c:numRef>
          </c:val>
        </c:ser>
        <c:axId val="98773632"/>
        <c:axId val="98775424"/>
      </c:barChart>
      <c:catAx>
        <c:axId val="98773632"/>
        <c:scaling>
          <c:orientation val="minMax"/>
        </c:scaling>
        <c:axPos val="b"/>
        <c:majorTickMark val="none"/>
        <c:tickLblPos val="nextTo"/>
        <c:txPr>
          <a:bodyPr/>
          <a:lstStyle/>
          <a:p>
            <a:pPr>
              <a:defRPr lang="en-US"/>
            </a:pPr>
            <a:endParaRPr lang="en-US"/>
          </a:p>
        </c:txPr>
        <c:crossAx val="98775424"/>
        <c:crosses val="autoZero"/>
        <c:auto val="1"/>
        <c:lblAlgn val="ctr"/>
        <c:lblOffset val="100"/>
      </c:catAx>
      <c:valAx>
        <c:axId val="98775424"/>
        <c:scaling>
          <c:orientation val="minMax"/>
        </c:scaling>
        <c:axPos val="l"/>
        <c:majorGridlines/>
        <c:numFmt formatCode="General" sourceLinked="1"/>
        <c:majorTickMark val="none"/>
        <c:tickLblPos val="nextTo"/>
        <c:txPr>
          <a:bodyPr/>
          <a:lstStyle/>
          <a:p>
            <a:pPr>
              <a:defRPr lang="en-US"/>
            </a:pPr>
            <a:endParaRPr lang="en-US"/>
          </a:p>
        </c:txPr>
        <c:crossAx val="98773632"/>
        <c:crosses val="autoZero"/>
        <c:crossBetween val="between"/>
      </c:valAx>
    </c:plotArea>
    <c:plotVisOnly val="1"/>
  </c:chart>
  <c:txPr>
    <a:bodyPr/>
    <a:lstStyle/>
    <a:p>
      <a:pPr>
        <a:defRPr sz="800"/>
      </a:pPr>
      <a:endParaRPr lang="en-US"/>
    </a:p>
  </c:txPr>
  <c:printSettings>
    <c:headerFooter/>
    <c:pageMargins b="0.75000000000001243" l="0.70000000000000062" r="0.70000000000000062" t="0.75000000000001243"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Reed Cormorant</a:t>
            </a:r>
          </a:p>
        </c:rich>
      </c:tx>
      <c:layout>
        <c:manualLayout>
          <c:xMode val="edge"/>
          <c:yMode val="edge"/>
          <c:x val="0.23211752688531864"/>
          <c:y val="0"/>
        </c:manualLayout>
      </c:layout>
    </c:title>
    <c:plotArea>
      <c:layout>
        <c:manualLayout>
          <c:layoutTarget val="inner"/>
          <c:xMode val="edge"/>
          <c:yMode val="edge"/>
          <c:x val="0.16313763479525414"/>
          <c:y val="0.20763272144398567"/>
          <c:w val="0.83686236520473956"/>
          <c:h val="0.55439657492052941"/>
        </c:manualLayout>
      </c:layout>
      <c:barChart>
        <c:barDir val="col"/>
        <c:grouping val="clustered"/>
        <c:ser>
          <c:idx val="0"/>
          <c:order val="0"/>
          <c:val>
            <c:numRef>
              <c:f>'Table 3 - Clutch sizes'!$F$30:$J$30</c:f>
              <c:numCache>
                <c:formatCode>General</c:formatCode>
                <c:ptCount val="5"/>
                <c:pt idx="0">
                  <c:v>21</c:v>
                </c:pt>
                <c:pt idx="1">
                  <c:v>25</c:v>
                </c:pt>
                <c:pt idx="2">
                  <c:v>36</c:v>
                </c:pt>
                <c:pt idx="3">
                  <c:v>25</c:v>
                </c:pt>
                <c:pt idx="4">
                  <c:v>4</c:v>
                </c:pt>
              </c:numCache>
            </c:numRef>
          </c:val>
        </c:ser>
        <c:axId val="98786688"/>
        <c:axId val="98813056"/>
      </c:barChart>
      <c:catAx>
        <c:axId val="98786688"/>
        <c:scaling>
          <c:orientation val="minMax"/>
        </c:scaling>
        <c:axPos val="b"/>
        <c:majorTickMark val="none"/>
        <c:tickLblPos val="nextTo"/>
        <c:txPr>
          <a:bodyPr/>
          <a:lstStyle/>
          <a:p>
            <a:pPr>
              <a:defRPr lang="en-US" sz="800"/>
            </a:pPr>
            <a:endParaRPr lang="en-US"/>
          </a:p>
        </c:txPr>
        <c:crossAx val="98813056"/>
        <c:crosses val="autoZero"/>
        <c:auto val="1"/>
        <c:lblAlgn val="ctr"/>
        <c:lblOffset val="100"/>
      </c:catAx>
      <c:valAx>
        <c:axId val="98813056"/>
        <c:scaling>
          <c:orientation val="minMax"/>
        </c:scaling>
        <c:axPos val="l"/>
        <c:majorGridlines/>
        <c:numFmt formatCode="General" sourceLinked="1"/>
        <c:majorTickMark val="none"/>
        <c:tickLblPos val="nextTo"/>
        <c:txPr>
          <a:bodyPr/>
          <a:lstStyle/>
          <a:p>
            <a:pPr>
              <a:defRPr lang="en-US" sz="800"/>
            </a:pPr>
            <a:endParaRPr lang="en-US"/>
          </a:p>
        </c:txPr>
        <c:crossAx val="98786688"/>
        <c:crosses val="autoZero"/>
        <c:crossBetween val="between"/>
      </c:valAx>
    </c:plotArea>
    <c:plotVisOnly val="1"/>
  </c:chart>
  <c:printSettings>
    <c:headerFooter/>
    <c:pageMargins b="0.75000000000001243" l="0.70000000000000062" r="0.70000000000000062" t="0.7500000000000124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African Paradise Flycatcher</a:t>
            </a:r>
          </a:p>
        </c:rich>
      </c:tx>
      <c:layout>
        <c:manualLayout>
          <c:xMode val="edge"/>
          <c:yMode val="edge"/>
          <c:x val="0.16141589981975143"/>
          <c:y val="6.4307848615697324E-3"/>
        </c:manualLayout>
      </c:layout>
      <c:spPr>
        <a:noFill/>
        <a:ln w="25400">
          <a:noFill/>
        </a:ln>
      </c:spPr>
    </c:title>
    <c:plotArea>
      <c:layout>
        <c:manualLayout>
          <c:layoutTarget val="inner"/>
          <c:xMode val="edge"/>
          <c:yMode val="edge"/>
          <c:x val="0.14544106879344379"/>
          <c:y val="0.13724675719883198"/>
          <c:w val="0.83739154923231196"/>
          <c:h val="0.6857428328705476"/>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months'!$B$1346:$M$1346</c:f>
              <c:numCache>
                <c:formatCode>General</c:formatCode>
                <c:ptCount val="12"/>
                <c:pt idx="0">
                  <c:v>17</c:v>
                </c:pt>
                <c:pt idx="1">
                  <c:v>7</c:v>
                </c:pt>
                <c:pt idx="2">
                  <c:v>0</c:v>
                </c:pt>
                <c:pt idx="3">
                  <c:v>0</c:v>
                </c:pt>
                <c:pt idx="4">
                  <c:v>0</c:v>
                </c:pt>
                <c:pt idx="5">
                  <c:v>0</c:v>
                </c:pt>
                <c:pt idx="6">
                  <c:v>0</c:v>
                </c:pt>
                <c:pt idx="7">
                  <c:v>0</c:v>
                </c:pt>
                <c:pt idx="8">
                  <c:v>0</c:v>
                </c:pt>
                <c:pt idx="9">
                  <c:v>3</c:v>
                </c:pt>
                <c:pt idx="10">
                  <c:v>12</c:v>
                </c:pt>
                <c:pt idx="11">
                  <c:v>15</c:v>
                </c:pt>
              </c:numCache>
            </c:numRef>
          </c:val>
        </c:ser>
        <c:axId val="79694848"/>
        <c:axId val="79717120"/>
      </c:barChart>
      <c:catAx>
        <c:axId val="79694848"/>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717120"/>
        <c:crosses val="autoZero"/>
        <c:auto val="1"/>
        <c:lblAlgn val="ctr"/>
        <c:lblOffset val="100"/>
      </c:catAx>
      <c:valAx>
        <c:axId val="79717120"/>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694848"/>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Crowned Cormorant</a:t>
            </a:r>
          </a:p>
        </c:rich>
      </c:tx>
      <c:layout>
        <c:manualLayout>
          <c:xMode val="edge"/>
          <c:yMode val="edge"/>
          <c:x val="0.17314299844935571"/>
          <c:y val="0"/>
        </c:manualLayout>
      </c:layout>
    </c:title>
    <c:plotArea>
      <c:layout>
        <c:manualLayout>
          <c:layoutTarget val="inner"/>
          <c:xMode val="edge"/>
          <c:yMode val="edge"/>
          <c:x val="0.16313754226838717"/>
          <c:y val="0.15623322783873494"/>
          <c:w val="0.82965939138060063"/>
          <c:h val="0.60945716461181199"/>
        </c:manualLayout>
      </c:layout>
      <c:barChart>
        <c:barDir val="col"/>
        <c:grouping val="clustered"/>
        <c:ser>
          <c:idx val="0"/>
          <c:order val="0"/>
          <c:val>
            <c:numRef>
              <c:f>'Table 3 - Clutch sizes'!$F$32:$I$32</c:f>
              <c:numCache>
                <c:formatCode>General</c:formatCode>
                <c:ptCount val="4"/>
                <c:pt idx="0">
                  <c:v>11</c:v>
                </c:pt>
                <c:pt idx="1">
                  <c:v>25</c:v>
                </c:pt>
                <c:pt idx="2">
                  <c:v>36</c:v>
                </c:pt>
              </c:numCache>
            </c:numRef>
          </c:val>
        </c:ser>
        <c:axId val="98828672"/>
        <c:axId val="98830208"/>
      </c:barChart>
      <c:catAx>
        <c:axId val="98828672"/>
        <c:scaling>
          <c:orientation val="minMax"/>
        </c:scaling>
        <c:axPos val="b"/>
        <c:majorTickMark val="none"/>
        <c:tickLblPos val="nextTo"/>
        <c:txPr>
          <a:bodyPr/>
          <a:lstStyle/>
          <a:p>
            <a:pPr>
              <a:defRPr lang="en-US" sz="800"/>
            </a:pPr>
            <a:endParaRPr lang="en-US"/>
          </a:p>
        </c:txPr>
        <c:crossAx val="98830208"/>
        <c:crosses val="autoZero"/>
        <c:auto val="1"/>
        <c:lblAlgn val="ctr"/>
        <c:lblOffset val="100"/>
      </c:catAx>
      <c:valAx>
        <c:axId val="98830208"/>
        <c:scaling>
          <c:orientation val="minMax"/>
        </c:scaling>
        <c:axPos val="l"/>
        <c:majorGridlines/>
        <c:numFmt formatCode="General" sourceLinked="1"/>
        <c:majorTickMark val="none"/>
        <c:tickLblPos val="nextTo"/>
        <c:txPr>
          <a:bodyPr/>
          <a:lstStyle/>
          <a:p>
            <a:pPr>
              <a:defRPr lang="en-US" sz="800"/>
            </a:pPr>
            <a:endParaRPr lang="en-US"/>
          </a:p>
        </c:txPr>
        <c:crossAx val="98828672"/>
        <c:crosses val="autoZero"/>
        <c:crossBetween val="between"/>
      </c:valAx>
    </c:plotArea>
    <c:plotVisOnly val="1"/>
  </c:chart>
  <c:printSettings>
    <c:headerFooter/>
    <c:pageMargins b="0.75000000000001243" l="0.70000000000000062" r="0.70000000000000062" t="0.75000000000001243"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Great White Pelican</a:t>
            </a:r>
          </a:p>
        </c:rich>
      </c:tx>
      <c:layout>
        <c:manualLayout>
          <c:xMode val="edge"/>
          <c:yMode val="edge"/>
          <c:x val="0.21824698971969875"/>
          <c:y val="0"/>
        </c:manualLayout>
      </c:layout>
    </c:title>
    <c:plotArea>
      <c:layout>
        <c:manualLayout>
          <c:layoutTarget val="inner"/>
          <c:xMode val="edge"/>
          <c:yMode val="edge"/>
          <c:x val="0.18849434849886876"/>
          <c:y val="0.17205052917364169"/>
          <c:w val="0.77621156000996017"/>
          <c:h val="0.58491542119324458"/>
        </c:manualLayout>
      </c:layout>
      <c:barChart>
        <c:barDir val="col"/>
        <c:grouping val="clustered"/>
        <c:ser>
          <c:idx val="0"/>
          <c:order val="0"/>
          <c:val>
            <c:numRef>
              <c:f>'Table 3 - Clutch sizes'!$F$36:$I$36</c:f>
              <c:numCache>
                <c:formatCode>General</c:formatCode>
                <c:ptCount val="4"/>
                <c:pt idx="0">
                  <c:v>103</c:v>
                </c:pt>
                <c:pt idx="1">
                  <c:v>412</c:v>
                </c:pt>
                <c:pt idx="2">
                  <c:v>73</c:v>
                </c:pt>
                <c:pt idx="3">
                  <c:v>2</c:v>
                </c:pt>
              </c:numCache>
            </c:numRef>
          </c:val>
        </c:ser>
        <c:axId val="98862208"/>
        <c:axId val="98863744"/>
      </c:barChart>
      <c:catAx>
        <c:axId val="98862208"/>
        <c:scaling>
          <c:orientation val="minMax"/>
        </c:scaling>
        <c:axPos val="b"/>
        <c:majorTickMark val="none"/>
        <c:tickLblPos val="nextTo"/>
        <c:txPr>
          <a:bodyPr/>
          <a:lstStyle/>
          <a:p>
            <a:pPr>
              <a:defRPr lang="en-US" sz="800"/>
            </a:pPr>
            <a:endParaRPr lang="en-US"/>
          </a:p>
        </c:txPr>
        <c:crossAx val="98863744"/>
        <c:crosses val="autoZero"/>
        <c:auto val="1"/>
        <c:lblAlgn val="ctr"/>
        <c:lblOffset val="100"/>
      </c:catAx>
      <c:valAx>
        <c:axId val="98863744"/>
        <c:scaling>
          <c:orientation val="minMax"/>
        </c:scaling>
        <c:axPos val="l"/>
        <c:majorGridlines/>
        <c:numFmt formatCode="General" sourceLinked="1"/>
        <c:majorTickMark val="none"/>
        <c:tickLblPos val="nextTo"/>
        <c:txPr>
          <a:bodyPr/>
          <a:lstStyle/>
          <a:p>
            <a:pPr>
              <a:defRPr lang="en-US" sz="800"/>
            </a:pPr>
            <a:endParaRPr lang="en-US"/>
          </a:p>
        </c:txPr>
        <c:crossAx val="98862208"/>
        <c:crosses val="autoZero"/>
        <c:crossBetween val="between"/>
      </c:valAx>
    </c:plotArea>
    <c:plotVisOnly val="1"/>
  </c:chart>
  <c:printSettings>
    <c:headerFooter/>
    <c:pageMargins b="0.75000000000001243" l="0.70000000000000062" r="0.70000000000000062" t="0.75000000000001243"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Dwarf Bittern</a:t>
            </a:r>
          </a:p>
        </c:rich>
      </c:tx>
      <c:layout>
        <c:manualLayout>
          <c:xMode val="edge"/>
          <c:yMode val="edge"/>
          <c:x val="0.27503582912238594"/>
          <c:y val="0"/>
        </c:manualLayout>
      </c:layout>
    </c:title>
    <c:plotArea>
      <c:layout>
        <c:manualLayout>
          <c:layoutTarget val="inner"/>
          <c:xMode val="edge"/>
          <c:yMode val="edge"/>
          <c:x val="0.1627425785765329"/>
          <c:y val="0.18565294088708403"/>
          <c:w val="0.8085149118742071"/>
          <c:h val="0.57332168238998982"/>
        </c:manualLayout>
      </c:layout>
      <c:barChart>
        <c:barDir val="col"/>
        <c:grouping val="clustered"/>
        <c:ser>
          <c:idx val="0"/>
          <c:order val="0"/>
          <c:val>
            <c:numRef>
              <c:f>'Table 3 - Clutch sizes'!$F$44:$J$44</c:f>
              <c:numCache>
                <c:formatCode>General</c:formatCode>
                <c:ptCount val="5"/>
                <c:pt idx="0">
                  <c:v>0</c:v>
                </c:pt>
                <c:pt idx="1">
                  <c:v>7</c:v>
                </c:pt>
                <c:pt idx="2">
                  <c:v>6</c:v>
                </c:pt>
                <c:pt idx="3">
                  <c:v>22</c:v>
                </c:pt>
                <c:pt idx="4">
                  <c:v>2</c:v>
                </c:pt>
              </c:numCache>
            </c:numRef>
          </c:val>
        </c:ser>
        <c:axId val="98887552"/>
        <c:axId val="98889088"/>
      </c:barChart>
      <c:catAx>
        <c:axId val="98887552"/>
        <c:scaling>
          <c:orientation val="minMax"/>
        </c:scaling>
        <c:axPos val="b"/>
        <c:majorTickMark val="none"/>
        <c:tickLblPos val="nextTo"/>
        <c:txPr>
          <a:bodyPr/>
          <a:lstStyle/>
          <a:p>
            <a:pPr>
              <a:defRPr lang="en-US"/>
            </a:pPr>
            <a:endParaRPr lang="en-US"/>
          </a:p>
        </c:txPr>
        <c:crossAx val="98889088"/>
        <c:crosses val="autoZero"/>
        <c:auto val="1"/>
        <c:lblAlgn val="ctr"/>
        <c:lblOffset val="100"/>
      </c:catAx>
      <c:valAx>
        <c:axId val="98889088"/>
        <c:scaling>
          <c:orientation val="minMax"/>
        </c:scaling>
        <c:axPos val="l"/>
        <c:majorGridlines/>
        <c:numFmt formatCode="General" sourceLinked="1"/>
        <c:majorTickMark val="none"/>
        <c:tickLblPos val="nextTo"/>
        <c:txPr>
          <a:bodyPr/>
          <a:lstStyle/>
          <a:p>
            <a:pPr>
              <a:defRPr lang="en-US"/>
            </a:pPr>
            <a:endParaRPr lang="en-US"/>
          </a:p>
        </c:txPr>
        <c:crossAx val="98887552"/>
        <c:crosses val="autoZero"/>
        <c:crossBetween val="between"/>
      </c:valAx>
    </c:plotArea>
    <c:plotVisOnly val="1"/>
  </c:chart>
  <c:txPr>
    <a:bodyPr/>
    <a:lstStyle/>
    <a:p>
      <a:pPr>
        <a:defRPr sz="800"/>
      </a:pPr>
      <a:endParaRPr lang="en-US"/>
    </a:p>
  </c:txPr>
  <c:printSettings>
    <c:headerFooter/>
    <c:pageMargins b="0.75000000000001243" l="0.70000000000000062" r="0.70000000000000062" t="0.75000000000001243"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Black-crowned Night Heron</a:t>
            </a:r>
          </a:p>
        </c:rich>
      </c:tx>
      <c:layout>
        <c:manualLayout>
          <c:xMode val="edge"/>
          <c:yMode val="edge"/>
          <c:x val="0.16458181818181819"/>
          <c:y val="0"/>
        </c:manualLayout>
      </c:layout>
    </c:title>
    <c:plotArea>
      <c:layout>
        <c:manualLayout>
          <c:layoutTarget val="inner"/>
          <c:xMode val="edge"/>
          <c:yMode val="edge"/>
          <c:x val="0.16471524695777093"/>
          <c:y val="0.29668315474027634"/>
          <c:w val="0.81346657122403776"/>
          <c:h val="0.46166953572131825"/>
        </c:manualLayout>
      </c:layout>
      <c:barChart>
        <c:barDir val="col"/>
        <c:grouping val="clustered"/>
        <c:ser>
          <c:idx val="0"/>
          <c:order val="0"/>
          <c:val>
            <c:numRef>
              <c:f>'Table 3 - Clutch sizes'!$F$48:$I$48</c:f>
              <c:numCache>
                <c:formatCode>General</c:formatCode>
                <c:ptCount val="4"/>
                <c:pt idx="0">
                  <c:v>0</c:v>
                </c:pt>
                <c:pt idx="1">
                  <c:v>7</c:v>
                </c:pt>
                <c:pt idx="2">
                  <c:v>10</c:v>
                </c:pt>
                <c:pt idx="3">
                  <c:v>2</c:v>
                </c:pt>
              </c:numCache>
            </c:numRef>
          </c:val>
        </c:ser>
        <c:axId val="98921088"/>
        <c:axId val="98922880"/>
      </c:barChart>
      <c:catAx>
        <c:axId val="98921088"/>
        <c:scaling>
          <c:orientation val="minMax"/>
        </c:scaling>
        <c:axPos val="b"/>
        <c:majorTickMark val="none"/>
        <c:tickLblPos val="nextTo"/>
        <c:txPr>
          <a:bodyPr/>
          <a:lstStyle/>
          <a:p>
            <a:pPr>
              <a:defRPr lang="en-US" sz="800"/>
            </a:pPr>
            <a:endParaRPr lang="en-US"/>
          </a:p>
        </c:txPr>
        <c:crossAx val="98922880"/>
        <c:crosses val="autoZero"/>
        <c:auto val="1"/>
        <c:lblAlgn val="ctr"/>
        <c:lblOffset val="100"/>
      </c:catAx>
      <c:valAx>
        <c:axId val="98922880"/>
        <c:scaling>
          <c:orientation val="minMax"/>
        </c:scaling>
        <c:axPos val="l"/>
        <c:majorGridlines/>
        <c:numFmt formatCode="General" sourceLinked="1"/>
        <c:majorTickMark val="none"/>
        <c:tickLblPos val="nextTo"/>
        <c:txPr>
          <a:bodyPr/>
          <a:lstStyle/>
          <a:p>
            <a:pPr>
              <a:defRPr lang="en-US" sz="800"/>
            </a:pPr>
            <a:endParaRPr lang="en-US"/>
          </a:p>
        </c:txPr>
        <c:crossAx val="98921088"/>
        <c:crosses val="autoZero"/>
        <c:crossBetween val="between"/>
      </c:valAx>
    </c:plotArea>
    <c:plotVisOnly val="1"/>
  </c:chart>
  <c:printSettings>
    <c:headerFooter/>
    <c:pageMargins b="0.75000000000001243" l="0.70000000000000062" r="0.70000000000000062" t="0.75000000000001243"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Squacco Heron</a:t>
            </a:r>
          </a:p>
        </c:rich>
      </c:tx>
      <c:layout>
        <c:manualLayout>
          <c:xMode val="edge"/>
          <c:yMode val="edge"/>
          <c:x val="0.25701799775028739"/>
          <c:y val="0"/>
        </c:manualLayout>
      </c:layout>
    </c:title>
    <c:plotArea>
      <c:layout>
        <c:manualLayout>
          <c:layoutTarget val="inner"/>
          <c:xMode val="edge"/>
          <c:yMode val="edge"/>
          <c:x val="0.16177390326209223"/>
          <c:y val="0.24720000000000328"/>
          <c:w val="0.81679752530933669"/>
          <c:h val="0.53186008007162655"/>
        </c:manualLayout>
      </c:layout>
      <c:barChart>
        <c:barDir val="col"/>
        <c:grouping val="clustered"/>
        <c:ser>
          <c:idx val="0"/>
          <c:order val="0"/>
          <c:val>
            <c:numRef>
              <c:f>'Table 3 - Clutch sizes'!$F$50:$I$50</c:f>
              <c:numCache>
                <c:formatCode>General</c:formatCode>
                <c:ptCount val="4"/>
                <c:pt idx="0">
                  <c:v>3</c:v>
                </c:pt>
                <c:pt idx="1">
                  <c:v>3</c:v>
                </c:pt>
                <c:pt idx="2">
                  <c:v>8</c:v>
                </c:pt>
              </c:numCache>
            </c:numRef>
          </c:val>
        </c:ser>
        <c:axId val="98938240"/>
        <c:axId val="98952320"/>
      </c:barChart>
      <c:catAx>
        <c:axId val="98938240"/>
        <c:scaling>
          <c:orientation val="minMax"/>
        </c:scaling>
        <c:axPos val="b"/>
        <c:majorTickMark val="none"/>
        <c:tickLblPos val="nextTo"/>
        <c:txPr>
          <a:bodyPr/>
          <a:lstStyle/>
          <a:p>
            <a:pPr>
              <a:defRPr lang="en-US"/>
            </a:pPr>
            <a:endParaRPr lang="en-US"/>
          </a:p>
        </c:txPr>
        <c:crossAx val="98952320"/>
        <c:crosses val="autoZero"/>
        <c:auto val="1"/>
        <c:lblAlgn val="ctr"/>
        <c:lblOffset val="100"/>
      </c:catAx>
      <c:valAx>
        <c:axId val="98952320"/>
        <c:scaling>
          <c:orientation val="minMax"/>
        </c:scaling>
        <c:axPos val="l"/>
        <c:majorGridlines/>
        <c:numFmt formatCode="General" sourceLinked="1"/>
        <c:majorTickMark val="none"/>
        <c:tickLblPos val="nextTo"/>
        <c:txPr>
          <a:bodyPr/>
          <a:lstStyle/>
          <a:p>
            <a:pPr>
              <a:defRPr lang="en-US"/>
            </a:pPr>
            <a:endParaRPr lang="en-US"/>
          </a:p>
        </c:txPr>
        <c:crossAx val="98938240"/>
        <c:crosses val="autoZero"/>
        <c:crossBetween val="between"/>
      </c:valAx>
    </c:plotArea>
    <c:plotVisOnly val="1"/>
  </c:chart>
  <c:txPr>
    <a:bodyPr/>
    <a:lstStyle/>
    <a:p>
      <a:pPr>
        <a:defRPr sz="800"/>
      </a:pPr>
      <a:endParaRPr lang="en-US"/>
    </a:p>
  </c:txPr>
  <c:printSettings>
    <c:headerFooter/>
    <c:pageMargins b="0.75000000000001243" l="0.70000000000000062" r="0.70000000000000062" t="0.75000000000001243"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Slaty Egret</a:t>
            </a:r>
          </a:p>
        </c:rich>
      </c:tx>
      <c:layout>
        <c:manualLayout>
          <c:xMode val="edge"/>
          <c:yMode val="edge"/>
          <c:x val="0.31837327829494799"/>
          <c:y val="0"/>
        </c:manualLayout>
      </c:layout>
    </c:title>
    <c:plotArea>
      <c:layout>
        <c:manualLayout>
          <c:layoutTarget val="inner"/>
          <c:xMode val="edge"/>
          <c:yMode val="edge"/>
          <c:x val="0.16372292430588187"/>
          <c:y val="0.24590282312271941"/>
          <c:w val="0.81459033693564653"/>
          <c:h val="0.54871602414641152"/>
        </c:manualLayout>
      </c:layout>
      <c:barChart>
        <c:barDir val="col"/>
        <c:grouping val="clustered"/>
        <c:ser>
          <c:idx val="0"/>
          <c:order val="0"/>
          <c:val>
            <c:numRef>
              <c:f>'Table 3 - Clutch sizes'!$F$60:$I$60</c:f>
              <c:numCache>
                <c:formatCode>General</c:formatCode>
                <c:ptCount val="4"/>
                <c:pt idx="0">
                  <c:v>3</c:v>
                </c:pt>
                <c:pt idx="1">
                  <c:v>3</c:v>
                </c:pt>
                <c:pt idx="2">
                  <c:v>16</c:v>
                </c:pt>
              </c:numCache>
            </c:numRef>
          </c:val>
        </c:ser>
        <c:axId val="98988416"/>
        <c:axId val="98989952"/>
      </c:barChart>
      <c:catAx>
        <c:axId val="98988416"/>
        <c:scaling>
          <c:orientation val="minMax"/>
        </c:scaling>
        <c:axPos val="b"/>
        <c:majorTickMark val="none"/>
        <c:tickLblPos val="nextTo"/>
        <c:txPr>
          <a:bodyPr/>
          <a:lstStyle/>
          <a:p>
            <a:pPr>
              <a:defRPr lang="en-US" sz="800"/>
            </a:pPr>
            <a:endParaRPr lang="en-US"/>
          </a:p>
        </c:txPr>
        <c:crossAx val="98989952"/>
        <c:crosses val="autoZero"/>
        <c:auto val="1"/>
        <c:lblAlgn val="ctr"/>
        <c:lblOffset val="100"/>
      </c:catAx>
      <c:valAx>
        <c:axId val="98989952"/>
        <c:scaling>
          <c:orientation val="minMax"/>
        </c:scaling>
        <c:axPos val="l"/>
        <c:majorGridlines/>
        <c:numFmt formatCode="General" sourceLinked="1"/>
        <c:majorTickMark val="none"/>
        <c:tickLblPos val="nextTo"/>
        <c:txPr>
          <a:bodyPr/>
          <a:lstStyle/>
          <a:p>
            <a:pPr>
              <a:defRPr lang="en-US" sz="800"/>
            </a:pPr>
            <a:endParaRPr lang="en-US"/>
          </a:p>
        </c:txPr>
        <c:crossAx val="98988416"/>
        <c:crosses val="autoZero"/>
        <c:crossBetween val="between"/>
      </c:valAx>
    </c:plotArea>
    <c:plotVisOnly val="1"/>
  </c:chart>
  <c:printSettings>
    <c:headerFooter/>
    <c:pageMargins b="0.75000000000001243" l="0.70000000000000062" r="0.70000000000000062" t="0.75000000000001243"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Little Egret</a:t>
            </a:r>
          </a:p>
        </c:rich>
      </c:tx>
      <c:layout>
        <c:manualLayout>
          <c:xMode val="edge"/>
          <c:yMode val="edge"/>
          <c:x val="0.31439981995716504"/>
          <c:y val="0"/>
        </c:manualLayout>
      </c:layout>
    </c:title>
    <c:plotArea>
      <c:layout>
        <c:manualLayout>
          <c:layoutTarget val="inner"/>
          <c:xMode val="edge"/>
          <c:yMode val="edge"/>
          <c:x val="0.16471515263270084"/>
          <c:y val="0.20038060789499781"/>
          <c:w val="0.82801212425934156"/>
          <c:h val="0.55859401538205644"/>
        </c:manualLayout>
      </c:layout>
      <c:barChart>
        <c:barDir val="col"/>
        <c:grouping val="clustered"/>
        <c:ser>
          <c:idx val="0"/>
          <c:order val="0"/>
          <c:val>
            <c:numRef>
              <c:f>'Table 3 - Clutch sizes'!$F$62:$K$62</c:f>
              <c:numCache>
                <c:formatCode>General</c:formatCode>
                <c:ptCount val="6"/>
                <c:pt idx="0">
                  <c:v>11</c:v>
                </c:pt>
                <c:pt idx="1">
                  <c:v>20</c:v>
                </c:pt>
                <c:pt idx="2">
                  <c:v>32</c:v>
                </c:pt>
                <c:pt idx="3">
                  <c:v>12</c:v>
                </c:pt>
                <c:pt idx="4">
                  <c:v>2</c:v>
                </c:pt>
                <c:pt idx="5">
                  <c:v>1</c:v>
                </c:pt>
              </c:numCache>
            </c:numRef>
          </c:val>
        </c:ser>
        <c:axId val="99017856"/>
        <c:axId val="99019392"/>
      </c:barChart>
      <c:catAx>
        <c:axId val="99017856"/>
        <c:scaling>
          <c:orientation val="minMax"/>
        </c:scaling>
        <c:axPos val="b"/>
        <c:majorTickMark val="none"/>
        <c:tickLblPos val="nextTo"/>
        <c:txPr>
          <a:bodyPr/>
          <a:lstStyle/>
          <a:p>
            <a:pPr>
              <a:defRPr lang="en-US" sz="800"/>
            </a:pPr>
            <a:endParaRPr lang="en-US"/>
          </a:p>
        </c:txPr>
        <c:crossAx val="99019392"/>
        <c:crosses val="autoZero"/>
        <c:auto val="1"/>
        <c:lblAlgn val="ctr"/>
        <c:lblOffset val="100"/>
      </c:catAx>
      <c:valAx>
        <c:axId val="99019392"/>
        <c:scaling>
          <c:orientation val="minMax"/>
        </c:scaling>
        <c:axPos val="l"/>
        <c:majorGridlines/>
        <c:numFmt formatCode="General" sourceLinked="1"/>
        <c:majorTickMark val="none"/>
        <c:tickLblPos val="nextTo"/>
        <c:txPr>
          <a:bodyPr/>
          <a:lstStyle/>
          <a:p>
            <a:pPr>
              <a:defRPr lang="en-US" sz="800"/>
            </a:pPr>
            <a:endParaRPr lang="en-US"/>
          </a:p>
        </c:txPr>
        <c:crossAx val="99017856"/>
        <c:crosses val="autoZero"/>
        <c:crossBetween val="between"/>
      </c:valAx>
    </c:plotArea>
    <c:plotVisOnly val="1"/>
  </c:chart>
  <c:printSettings>
    <c:headerFooter/>
    <c:pageMargins b="0.75000000000001243" l="0.70000000000000062" r="0.70000000000000062" t="0.75000000000001243"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Yellow-billed Stork</a:t>
            </a:r>
          </a:p>
        </c:rich>
      </c:tx>
      <c:layout>
        <c:manualLayout>
          <c:xMode val="edge"/>
          <c:yMode val="edge"/>
          <c:x val="0.20058605019389641"/>
          <c:y val="0"/>
        </c:manualLayout>
      </c:layout>
    </c:title>
    <c:plotArea>
      <c:layout>
        <c:manualLayout>
          <c:layoutTarget val="inner"/>
          <c:xMode val="edge"/>
          <c:yMode val="edge"/>
          <c:x val="0.16081660128906439"/>
          <c:y val="0.16071130158006838"/>
          <c:w val="0.82498222057225157"/>
          <c:h val="0.59826313348149518"/>
        </c:manualLayout>
      </c:layout>
      <c:barChart>
        <c:barDir val="col"/>
        <c:grouping val="clustered"/>
        <c:ser>
          <c:idx val="0"/>
          <c:order val="0"/>
          <c:val>
            <c:numRef>
              <c:f>'Table 3 - Clutch sizes'!$F$78:$J$78</c:f>
              <c:numCache>
                <c:formatCode>General</c:formatCode>
                <c:ptCount val="5"/>
                <c:pt idx="0">
                  <c:v>1</c:v>
                </c:pt>
                <c:pt idx="1">
                  <c:v>5</c:v>
                </c:pt>
                <c:pt idx="2">
                  <c:v>7</c:v>
                </c:pt>
                <c:pt idx="3">
                  <c:v>1</c:v>
                </c:pt>
              </c:numCache>
            </c:numRef>
          </c:val>
        </c:ser>
        <c:axId val="99043200"/>
        <c:axId val="99044736"/>
      </c:barChart>
      <c:catAx>
        <c:axId val="99043200"/>
        <c:scaling>
          <c:orientation val="minMax"/>
        </c:scaling>
        <c:axPos val="b"/>
        <c:majorTickMark val="none"/>
        <c:tickLblPos val="nextTo"/>
        <c:txPr>
          <a:bodyPr/>
          <a:lstStyle/>
          <a:p>
            <a:pPr>
              <a:defRPr lang="en-US" sz="800"/>
            </a:pPr>
            <a:endParaRPr lang="en-US"/>
          </a:p>
        </c:txPr>
        <c:crossAx val="99044736"/>
        <c:crosses val="autoZero"/>
        <c:auto val="1"/>
        <c:lblAlgn val="ctr"/>
        <c:lblOffset val="100"/>
      </c:catAx>
      <c:valAx>
        <c:axId val="99044736"/>
        <c:scaling>
          <c:orientation val="minMax"/>
        </c:scaling>
        <c:axPos val="l"/>
        <c:majorGridlines/>
        <c:numFmt formatCode="General" sourceLinked="1"/>
        <c:majorTickMark val="none"/>
        <c:tickLblPos val="nextTo"/>
        <c:txPr>
          <a:bodyPr/>
          <a:lstStyle/>
          <a:p>
            <a:pPr>
              <a:defRPr lang="en-US" sz="800"/>
            </a:pPr>
            <a:endParaRPr lang="en-US"/>
          </a:p>
        </c:txPr>
        <c:crossAx val="99043200"/>
        <c:crosses val="autoZero"/>
        <c:crossBetween val="between"/>
      </c:valAx>
    </c:plotArea>
    <c:plotVisOnly val="1"/>
  </c:chart>
  <c:printSettings>
    <c:headerFooter/>
    <c:pageMargins b="0.75000000000001243" l="0.70000000000000062" r="0.70000000000000062" t="0.75000000000001243"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African Openbill</a:t>
            </a:r>
          </a:p>
        </c:rich>
      </c:tx>
      <c:layout>
        <c:manualLayout>
          <c:xMode val="edge"/>
          <c:yMode val="edge"/>
          <c:x val="0.22967641479062384"/>
          <c:y val="0"/>
        </c:manualLayout>
      </c:layout>
    </c:title>
    <c:plotArea>
      <c:layout>
        <c:manualLayout>
          <c:layoutTarget val="inner"/>
          <c:xMode val="edge"/>
          <c:yMode val="edge"/>
          <c:x val="0.19188058053079721"/>
          <c:y val="0.20036277548542444"/>
          <c:w val="0.80811941946920285"/>
          <c:h val="0.56999870543612663"/>
        </c:manualLayout>
      </c:layout>
      <c:barChart>
        <c:barDir val="col"/>
        <c:grouping val="clustered"/>
        <c:ser>
          <c:idx val="0"/>
          <c:order val="0"/>
          <c:val>
            <c:numRef>
              <c:f>'Table 3 - Clutch sizes'!$F$80:$K$80</c:f>
              <c:numCache>
                <c:formatCode>General</c:formatCode>
                <c:ptCount val="6"/>
                <c:pt idx="0">
                  <c:v>2</c:v>
                </c:pt>
                <c:pt idx="1">
                  <c:v>87</c:v>
                </c:pt>
                <c:pt idx="2">
                  <c:v>94</c:v>
                </c:pt>
                <c:pt idx="3">
                  <c:v>46</c:v>
                </c:pt>
                <c:pt idx="4">
                  <c:v>2</c:v>
                </c:pt>
              </c:numCache>
            </c:numRef>
          </c:val>
        </c:ser>
        <c:axId val="99052160"/>
        <c:axId val="99070336"/>
      </c:barChart>
      <c:catAx>
        <c:axId val="99052160"/>
        <c:scaling>
          <c:orientation val="minMax"/>
        </c:scaling>
        <c:axPos val="b"/>
        <c:majorTickMark val="none"/>
        <c:tickLblPos val="nextTo"/>
        <c:txPr>
          <a:bodyPr/>
          <a:lstStyle/>
          <a:p>
            <a:pPr>
              <a:defRPr lang="en-US" sz="800"/>
            </a:pPr>
            <a:endParaRPr lang="en-US"/>
          </a:p>
        </c:txPr>
        <c:crossAx val="99070336"/>
        <c:crosses val="autoZero"/>
        <c:auto val="1"/>
        <c:lblAlgn val="ctr"/>
        <c:lblOffset val="100"/>
      </c:catAx>
      <c:valAx>
        <c:axId val="99070336"/>
        <c:scaling>
          <c:orientation val="minMax"/>
        </c:scaling>
        <c:axPos val="l"/>
        <c:majorGridlines/>
        <c:numFmt formatCode="General" sourceLinked="1"/>
        <c:majorTickMark val="none"/>
        <c:tickLblPos val="nextTo"/>
        <c:txPr>
          <a:bodyPr/>
          <a:lstStyle/>
          <a:p>
            <a:pPr>
              <a:defRPr lang="en-US" sz="800"/>
            </a:pPr>
            <a:endParaRPr lang="en-US"/>
          </a:p>
        </c:txPr>
        <c:crossAx val="99052160"/>
        <c:crosses val="autoZero"/>
        <c:crossBetween val="between"/>
      </c:valAx>
    </c:plotArea>
    <c:plotVisOnly val="1"/>
  </c:chart>
  <c:printSettings>
    <c:headerFooter/>
    <c:pageMargins b="0.75000000000001243" l="0.70000000000000062" r="0.70000000000000062" t="0.75000000000001243"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Glossy Ibis</a:t>
            </a:r>
          </a:p>
        </c:rich>
      </c:tx>
      <c:layout>
        <c:manualLayout>
          <c:xMode val="edge"/>
          <c:yMode val="edge"/>
          <c:x val="0.32161680011000215"/>
          <c:y val="0"/>
        </c:manualLayout>
      </c:layout>
    </c:title>
    <c:plotArea>
      <c:layout>
        <c:manualLayout>
          <c:layoutTarget val="inner"/>
          <c:xMode val="edge"/>
          <c:yMode val="edge"/>
          <c:x val="0.1627425785765329"/>
          <c:y val="0.17476846602505391"/>
          <c:w val="0.81570053926153263"/>
          <c:h val="0.59191891246308992"/>
        </c:manualLayout>
      </c:layout>
      <c:barChart>
        <c:barDir val="col"/>
        <c:grouping val="clustered"/>
        <c:ser>
          <c:idx val="0"/>
          <c:order val="0"/>
          <c:val>
            <c:numRef>
              <c:f>'Table 3 - Clutch sizes'!$F$90:$I$90</c:f>
              <c:numCache>
                <c:formatCode>General</c:formatCode>
                <c:ptCount val="4"/>
                <c:pt idx="0">
                  <c:v>9</c:v>
                </c:pt>
                <c:pt idx="1">
                  <c:v>16</c:v>
                </c:pt>
                <c:pt idx="2">
                  <c:v>0</c:v>
                </c:pt>
                <c:pt idx="3">
                  <c:v>2</c:v>
                </c:pt>
              </c:numCache>
            </c:numRef>
          </c:val>
        </c:ser>
        <c:axId val="99290496"/>
        <c:axId val="99308672"/>
      </c:barChart>
      <c:catAx>
        <c:axId val="99290496"/>
        <c:scaling>
          <c:orientation val="minMax"/>
        </c:scaling>
        <c:axPos val="b"/>
        <c:majorTickMark val="none"/>
        <c:tickLblPos val="nextTo"/>
        <c:txPr>
          <a:bodyPr/>
          <a:lstStyle/>
          <a:p>
            <a:pPr>
              <a:defRPr lang="en-US" sz="800"/>
            </a:pPr>
            <a:endParaRPr lang="en-US"/>
          </a:p>
        </c:txPr>
        <c:crossAx val="99308672"/>
        <c:crosses val="autoZero"/>
        <c:auto val="1"/>
        <c:lblAlgn val="ctr"/>
        <c:lblOffset val="100"/>
      </c:catAx>
      <c:valAx>
        <c:axId val="99308672"/>
        <c:scaling>
          <c:orientation val="minMax"/>
        </c:scaling>
        <c:axPos val="l"/>
        <c:majorGridlines/>
        <c:numFmt formatCode="General" sourceLinked="1"/>
        <c:majorTickMark val="none"/>
        <c:tickLblPos val="nextTo"/>
        <c:txPr>
          <a:bodyPr/>
          <a:lstStyle/>
          <a:p>
            <a:pPr>
              <a:defRPr lang="en-US" sz="800"/>
            </a:pPr>
            <a:endParaRPr lang="en-US"/>
          </a:p>
        </c:txPr>
        <c:crossAx val="99290496"/>
        <c:crosses val="autoZero"/>
        <c:crossBetween val="between"/>
      </c:valAx>
    </c:plotArea>
    <c:plotVisOnly val="1"/>
  </c:chart>
  <c:printSettings>
    <c:headerFooter/>
    <c:pageMargins b="0.75000000000001243" l="0.70000000000000062" r="0.70000000000000062" t="0.7500000000000124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White-tailed Shrike</a:t>
            </a:r>
          </a:p>
        </c:rich>
      </c:tx>
      <c:layout>
        <c:manualLayout>
          <c:xMode val="edge"/>
          <c:yMode val="edge"/>
          <c:x val="0.26812162033962988"/>
          <c:y val="7.6914121143419134E-3"/>
        </c:manualLayout>
      </c:layout>
      <c:spPr>
        <a:noFill/>
        <a:ln w="25400">
          <a:noFill/>
        </a:ln>
      </c:spPr>
    </c:title>
    <c:plotArea>
      <c:layout>
        <c:manualLayout>
          <c:layoutTarget val="inner"/>
          <c:xMode val="edge"/>
          <c:yMode val="edge"/>
          <c:x val="0.14359224164776563"/>
          <c:y val="0.18843069034975304"/>
          <c:w val="0.82815917078161749"/>
          <c:h val="0.59771071417629218"/>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months'!$B$1356:$M$1356</c:f>
              <c:numCache>
                <c:formatCode>General</c:formatCode>
                <c:ptCount val="12"/>
                <c:pt idx="0">
                  <c:v>11</c:v>
                </c:pt>
                <c:pt idx="1">
                  <c:v>14</c:v>
                </c:pt>
                <c:pt idx="2">
                  <c:v>8</c:v>
                </c:pt>
                <c:pt idx="3">
                  <c:v>6</c:v>
                </c:pt>
                <c:pt idx="4">
                  <c:v>0</c:v>
                </c:pt>
                <c:pt idx="5">
                  <c:v>0</c:v>
                </c:pt>
                <c:pt idx="6">
                  <c:v>0</c:v>
                </c:pt>
                <c:pt idx="7">
                  <c:v>0</c:v>
                </c:pt>
                <c:pt idx="8">
                  <c:v>1</c:v>
                </c:pt>
                <c:pt idx="9">
                  <c:v>5</c:v>
                </c:pt>
                <c:pt idx="10">
                  <c:v>8</c:v>
                </c:pt>
                <c:pt idx="11">
                  <c:v>8</c:v>
                </c:pt>
              </c:numCache>
            </c:numRef>
          </c:val>
        </c:ser>
        <c:axId val="79732736"/>
        <c:axId val="79734272"/>
      </c:barChart>
      <c:catAx>
        <c:axId val="79732736"/>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734272"/>
        <c:crosses val="autoZero"/>
        <c:auto val="1"/>
        <c:lblAlgn val="ctr"/>
        <c:lblOffset val="100"/>
      </c:catAx>
      <c:valAx>
        <c:axId val="79734272"/>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732736"/>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African Spoonbill</a:t>
            </a:r>
          </a:p>
        </c:rich>
      </c:tx>
      <c:layout>
        <c:manualLayout>
          <c:xMode val="edge"/>
          <c:yMode val="edge"/>
          <c:x val="0.22530358531856837"/>
          <c:y val="0"/>
        </c:manualLayout>
      </c:layout>
    </c:title>
    <c:plotArea>
      <c:layout>
        <c:manualLayout>
          <c:layoutTarget val="inner"/>
          <c:xMode val="edge"/>
          <c:yMode val="edge"/>
          <c:x val="0.16177381227569612"/>
          <c:y val="0.17205052917364169"/>
          <c:w val="0.80965477522228613"/>
          <c:h val="0.62542125984251973"/>
        </c:manualLayout>
      </c:layout>
      <c:barChart>
        <c:barDir val="col"/>
        <c:grouping val="clustered"/>
        <c:ser>
          <c:idx val="0"/>
          <c:order val="0"/>
          <c:val>
            <c:numRef>
              <c:f>'Table 3 - Clutch sizes'!$F$96:$I$96</c:f>
              <c:numCache>
                <c:formatCode>General</c:formatCode>
                <c:ptCount val="4"/>
                <c:pt idx="0">
                  <c:v>2</c:v>
                </c:pt>
                <c:pt idx="1">
                  <c:v>26</c:v>
                </c:pt>
                <c:pt idx="2">
                  <c:v>7</c:v>
                </c:pt>
              </c:numCache>
            </c:numRef>
          </c:val>
        </c:ser>
        <c:axId val="99324672"/>
        <c:axId val="99326208"/>
      </c:barChart>
      <c:catAx>
        <c:axId val="99324672"/>
        <c:scaling>
          <c:orientation val="minMax"/>
        </c:scaling>
        <c:axPos val="b"/>
        <c:majorTickMark val="none"/>
        <c:tickLblPos val="nextTo"/>
        <c:txPr>
          <a:bodyPr/>
          <a:lstStyle/>
          <a:p>
            <a:pPr>
              <a:defRPr lang="en-US" sz="800"/>
            </a:pPr>
            <a:endParaRPr lang="en-US"/>
          </a:p>
        </c:txPr>
        <c:crossAx val="99326208"/>
        <c:crosses val="autoZero"/>
        <c:auto val="1"/>
        <c:lblAlgn val="ctr"/>
        <c:lblOffset val="100"/>
      </c:catAx>
      <c:valAx>
        <c:axId val="99326208"/>
        <c:scaling>
          <c:orientation val="minMax"/>
        </c:scaling>
        <c:axPos val="l"/>
        <c:majorGridlines/>
        <c:numFmt formatCode="General" sourceLinked="1"/>
        <c:majorTickMark val="none"/>
        <c:tickLblPos val="nextTo"/>
        <c:txPr>
          <a:bodyPr/>
          <a:lstStyle/>
          <a:p>
            <a:pPr>
              <a:defRPr lang="en-US" sz="800"/>
            </a:pPr>
            <a:endParaRPr lang="en-US"/>
          </a:p>
        </c:txPr>
        <c:crossAx val="99324672"/>
        <c:crosses val="autoZero"/>
        <c:crossBetween val="between"/>
      </c:valAx>
    </c:plotArea>
    <c:plotVisOnly val="1"/>
  </c:chart>
  <c:printSettings>
    <c:headerFooter/>
    <c:pageMargins b="0.75000000000001243" l="0.70000000000000062" r="0.70000000000000062" t="0.75000000000001243"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Flamingos</a:t>
            </a:r>
          </a:p>
        </c:rich>
      </c:tx>
      <c:layout>
        <c:manualLayout>
          <c:xMode val="edge"/>
          <c:yMode val="edge"/>
          <c:x val="0.33241829928921418"/>
          <c:y val="0"/>
        </c:manualLayout>
      </c:layout>
    </c:title>
    <c:plotArea>
      <c:layout>
        <c:manualLayout>
          <c:layoutTarget val="inner"/>
          <c:xMode val="edge"/>
          <c:yMode val="edge"/>
          <c:x val="0.25680246416453067"/>
          <c:y val="0.18942219748470052"/>
          <c:w val="0.74319753583547665"/>
          <c:h val="0.64580915521154658"/>
        </c:manualLayout>
      </c:layout>
      <c:barChart>
        <c:barDir val="col"/>
        <c:grouping val="clustered"/>
        <c:ser>
          <c:idx val="0"/>
          <c:order val="0"/>
          <c:tx>
            <c:v>Greater</c:v>
          </c:tx>
          <c:val>
            <c:numRef>
              <c:f>'Table 3 - Clutch sizes'!$F$98:$H$98</c:f>
              <c:numCache>
                <c:formatCode>General</c:formatCode>
                <c:ptCount val="3"/>
                <c:pt idx="0" formatCode="#,##0">
                  <c:v>27000</c:v>
                </c:pt>
              </c:numCache>
            </c:numRef>
          </c:val>
        </c:ser>
        <c:ser>
          <c:idx val="1"/>
          <c:order val="1"/>
          <c:tx>
            <c:v>Lesser</c:v>
          </c:tx>
          <c:val>
            <c:numRef>
              <c:f>'Table 3 - Clutch sizes'!$F$100:$H$100</c:f>
              <c:numCache>
                <c:formatCode>General</c:formatCode>
                <c:ptCount val="3"/>
                <c:pt idx="0" formatCode="#,##0">
                  <c:v>50500</c:v>
                </c:pt>
              </c:numCache>
            </c:numRef>
          </c:val>
        </c:ser>
        <c:axId val="99170560"/>
        <c:axId val="99176448"/>
      </c:barChart>
      <c:catAx>
        <c:axId val="99170560"/>
        <c:scaling>
          <c:orientation val="minMax"/>
        </c:scaling>
        <c:axPos val="b"/>
        <c:majorTickMark val="none"/>
        <c:tickLblPos val="nextTo"/>
        <c:txPr>
          <a:bodyPr/>
          <a:lstStyle/>
          <a:p>
            <a:pPr>
              <a:defRPr lang="en-US" sz="800"/>
            </a:pPr>
            <a:endParaRPr lang="en-US"/>
          </a:p>
        </c:txPr>
        <c:crossAx val="99176448"/>
        <c:crosses val="autoZero"/>
        <c:auto val="1"/>
        <c:lblAlgn val="ctr"/>
        <c:lblOffset val="100"/>
      </c:catAx>
      <c:valAx>
        <c:axId val="99176448"/>
        <c:scaling>
          <c:orientation val="minMax"/>
        </c:scaling>
        <c:axPos val="l"/>
        <c:majorGridlines/>
        <c:numFmt formatCode="#,##0" sourceLinked="1"/>
        <c:majorTickMark val="none"/>
        <c:tickLblPos val="nextTo"/>
        <c:txPr>
          <a:bodyPr/>
          <a:lstStyle/>
          <a:p>
            <a:pPr>
              <a:defRPr lang="en-US" sz="800"/>
            </a:pPr>
            <a:endParaRPr lang="en-US"/>
          </a:p>
        </c:txPr>
        <c:crossAx val="99170560"/>
        <c:crosses val="autoZero"/>
        <c:crossBetween val="between"/>
      </c:valAx>
    </c:plotArea>
    <c:legend>
      <c:legendPos val="r"/>
      <c:layout>
        <c:manualLayout>
          <c:xMode val="edge"/>
          <c:yMode val="edge"/>
          <c:x val="0.66592870645098434"/>
          <c:y val="0.20647444653757302"/>
          <c:w val="0.27825732984019924"/>
          <c:h val="0.21103591739801977"/>
        </c:manualLayout>
      </c:layout>
      <c:spPr>
        <a:solidFill>
          <a:schemeClr val="bg1"/>
        </a:solidFill>
      </c:spPr>
      <c:txPr>
        <a:bodyPr/>
        <a:lstStyle/>
        <a:p>
          <a:pPr>
            <a:defRPr lang="en-US" sz="800"/>
          </a:pPr>
          <a:endParaRPr lang="en-US"/>
        </a:p>
      </c:txPr>
    </c:legend>
    <c:plotVisOnly val="1"/>
  </c:chart>
  <c:printSettings>
    <c:headerFooter/>
    <c:pageMargins b="0.75000000000001243" l="0.70000000000000062" r="0.70000000000000062" t="0.75000000000001243"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Cape Teal</a:t>
            </a:r>
          </a:p>
        </c:rich>
      </c:tx>
      <c:layout>
        <c:manualLayout>
          <c:xMode val="edge"/>
          <c:yMode val="edge"/>
          <c:x val="0.34578907284353561"/>
          <c:y val="0"/>
        </c:manualLayout>
      </c:layout>
    </c:title>
    <c:plotArea>
      <c:layout>
        <c:manualLayout>
          <c:layoutTarget val="inner"/>
          <c:xMode val="edge"/>
          <c:yMode val="edge"/>
          <c:x val="0.18691133173571386"/>
          <c:y val="0.16496209108425841"/>
          <c:w val="0.79863106242155935"/>
          <c:h val="0.61166767992860005"/>
        </c:manualLayout>
      </c:layout>
      <c:barChart>
        <c:barDir val="col"/>
        <c:grouping val="clustered"/>
        <c:ser>
          <c:idx val="0"/>
          <c:order val="0"/>
          <c:val>
            <c:numRef>
              <c:f>'Table 3 - Clutch sizes'!$F$118:$P$118</c:f>
              <c:numCache>
                <c:formatCode>General</c:formatCode>
                <c:ptCount val="11"/>
                <c:pt idx="0">
                  <c:v>0</c:v>
                </c:pt>
                <c:pt idx="1">
                  <c:v>0</c:v>
                </c:pt>
                <c:pt idx="2">
                  <c:v>4</c:v>
                </c:pt>
                <c:pt idx="3">
                  <c:v>9</c:v>
                </c:pt>
                <c:pt idx="4">
                  <c:v>10</c:v>
                </c:pt>
                <c:pt idx="5">
                  <c:v>15</c:v>
                </c:pt>
                <c:pt idx="6">
                  <c:v>9</c:v>
                </c:pt>
                <c:pt idx="7">
                  <c:v>7</c:v>
                </c:pt>
                <c:pt idx="8">
                  <c:v>8</c:v>
                </c:pt>
                <c:pt idx="9">
                  <c:v>3</c:v>
                </c:pt>
                <c:pt idx="10">
                  <c:v>2</c:v>
                </c:pt>
              </c:numCache>
            </c:numRef>
          </c:val>
        </c:ser>
        <c:axId val="99204480"/>
        <c:axId val="99218944"/>
      </c:barChart>
      <c:catAx>
        <c:axId val="99204480"/>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99218944"/>
        <c:crosses val="autoZero"/>
        <c:auto val="1"/>
        <c:lblAlgn val="ctr"/>
        <c:lblOffset val="100"/>
      </c:catAx>
      <c:valAx>
        <c:axId val="99218944"/>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99204480"/>
        <c:crosses val="autoZero"/>
        <c:crossBetween val="between"/>
      </c:valAx>
    </c:plotArea>
    <c:plotVisOnly val="1"/>
  </c:chart>
  <c:txPr>
    <a:bodyPr/>
    <a:lstStyle/>
    <a:p>
      <a:pPr>
        <a:defRPr sz="800"/>
      </a:pPr>
      <a:endParaRPr lang="en-US"/>
    </a:p>
  </c:txPr>
  <c:printSettings>
    <c:headerFooter/>
    <c:pageMargins b="0.75000000000001243" l="0.70000000000000062" r="0.70000000000000062" t="0.75000000000001243"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Red-billed Teal</a:t>
            </a:r>
          </a:p>
        </c:rich>
      </c:tx>
      <c:layout>
        <c:manualLayout>
          <c:xMode val="edge"/>
          <c:yMode val="edge"/>
          <c:x val="0.32273434840817194"/>
          <c:y val="0"/>
        </c:manualLayout>
      </c:layout>
    </c:title>
    <c:plotArea>
      <c:layout>
        <c:manualLayout>
          <c:layoutTarget val="inner"/>
          <c:xMode val="edge"/>
          <c:yMode val="edge"/>
          <c:x val="0.15809299053757281"/>
          <c:y val="0.16496209108425841"/>
          <c:w val="0.82744968118178364"/>
          <c:h val="0.61166767992860005"/>
        </c:manualLayout>
      </c:layout>
      <c:barChart>
        <c:barDir val="col"/>
        <c:grouping val="clustered"/>
        <c:ser>
          <c:idx val="0"/>
          <c:order val="0"/>
          <c:val>
            <c:numRef>
              <c:f>'Table 3 - Clutch sizes'!$F$124:$X$124</c:f>
              <c:numCache>
                <c:formatCode>General</c:formatCode>
                <c:ptCount val="19"/>
                <c:pt idx="0">
                  <c:v>0</c:v>
                </c:pt>
                <c:pt idx="1">
                  <c:v>0</c:v>
                </c:pt>
                <c:pt idx="2">
                  <c:v>0</c:v>
                </c:pt>
                <c:pt idx="3">
                  <c:v>3</c:v>
                </c:pt>
                <c:pt idx="4">
                  <c:v>1</c:v>
                </c:pt>
                <c:pt idx="5">
                  <c:v>6</c:v>
                </c:pt>
                <c:pt idx="6">
                  <c:v>4</c:v>
                </c:pt>
                <c:pt idx="7">
                  <c:v>1</c:v>
                </c:pt>
                <c:pt idx="8">
                  <c:v>4</c:v>
                </c:pt>
                <c:pt idx="9">
                  <c:v>8</c:v>
                </c:pt>
                <c:pt idx="10">
                  <c:v>0</c:v>
                </c:pt>
                <c:pt idx="11">
                  <c:v>2</c:v>
                </c:pt>
                <c:pt idx="12">
                  <c:v>0</c:v>
                </c:pt>
                <c:pt idx="13">
                  <c:v>0</c:v>
                </c:pt>
                <c:pt idx="14">
                  <c:v>2</c:v>
                </c:pt>
                <c:pt idx="15">
                  <c:v>0</c:v>
                </c:pt>
                <c:pt idx="16">
                  <c:v>0</c:v>
                </c:pt>
                <c:pt idx="17">
                  <c:v>0</c:v>
                </c:pt>
                <c:pt idx="18">
                  <c:v>1</c:v>
                </c:pt>
              </c:numCache>
            </c:numRef>
          </c:val>
        </c:ser>
        <c:axId val="99370112"/>
        <c:axId val="99372032"/>
      </c:barChart>
      <c:catAx>
        <c:axId val="9937011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99372032"/>
        <c:crosses val="autoZero"/>
        <c:auto val="1"/>
        <c:lblAlgn val="ctr"/>
        <c:lblOffset val="100"/>
      </c:catAx>
      <c:valAx>
        <c:axId val="9937203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99370112"/>
        <c:crosses val="autoZero"/>
        <c:crossBetween val="between"/>
      </c:valAx>
    </c:plotArea>
    <c:plotVisOnly val="1"/>
  </c:chart>
  <c:txPr>
    <a:bodyPr/>
    <a:lstStyle/>
    <a:p>
      <a:pPr>
        <a:defRPr sz="800"/>
      </a:pPr>
      <a:endParaRPr lang="en-US"/>
    </a:p>
  </c:txPr>
  <c:printSettings>
    <c:headerFooter/>
    <c:pageMargins b="0.75000000000001266" l="0.70000000000000062" r="0.70000000000000062" t="0.75000000000001266"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Egyptian Goose</a:t>
            </a:r>
          </a:p>
        </c:rich>
      </c:tx>
      <c:layout>
        <c:manualLayout>
          <c:xMode val="edge"/>
          <c:yMode val="edge"/>
          <c:x val="0.34578907284353561"/>
          <c:y val="0"/>
        </c:manualLayout>
      </c:layout>
    </c:title>
    <c:plotArea>
      <c:layout>
        <c:manualLayout>
          <c:layoutTarget val="inner"/>
          <c:xMode val="edge"/>
          <c:yMode val="edge"/>
          <c:x val="0.18691133173571398"/>
          <c:y val="0.16496209108425841"/>
          <c:w val="0.79863106242155968"/>
          <c:h val="0.58008871947315355"/>
        </c:manualLayout>
      </c:layout>
      <c:barChart>
        <c:barDir val="col"/>
        <c:grouping val="clustered"/>
        <c:ser>
          <c:idx val="0"/>
          <c:order val="0"/>
          <c:val>
            <c:numRef>
              <c:f>'Table 3 - Clutch sizes'!$F$108:$P$108</c:f>
              <c:numCache>
                <c:formatCode>General</c:formatCode>
                <c:ptCount val="11"/>
                <c:pt idx="0">
                  <c:v>4</c:v>
                </c:pt>
                <c:pt idx="1">
                  <c:v>4</c:v>
                </c:pt>
                <c:pt idx="2">
                  <c:v>3</c:v>
                </c:pt>
                <c:pt idx="3">
                  <c:v>5</c:v>
                </c:pt>
                <c:pt idx="4">
                  <c:v>9</c:v>
                </c:pt>
                <c:pt idx="5">
                  <c:v>3</c:v>
                </c:pt>
                <c:pt idx="6">
                  <c:v>9</c:v>
                </c:pt>
                <c:pt idx="7">
                  <c:v>6</c:v>
                </c:pt>
                <c:pt idx="8">
                  <c:v>1</c:v>
                </c:pt>
                <c:pt idx="9">
                  <c:v>3</c:v>
                </c:pt>
                <c:pt idx="10">
                  <c:v>2</c:v>
                </c:pt>
              </c:numCache>
            </c:numRef>
          </c:val>
        </c:ser>
        <c:axId val="99416320"/>
        <c:axId val="101519744"/>
      </c:barChart>
      <c:catAx>
        <c:axId val="99416320"/>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01519744"/>
        <c:crosses val="autoZero"/>
        <c:auto val="1"/>
        <c:lblAlgn val="ctr"/>
        <c:lblOffset val="100"/>
      </c:catAx>
      <c:valAx>
        <c:axId val="101519744"/>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99416320"/>
        <c:crosses val="autoZero"/>
        <c:crossBetween val="between"/>
      </c:valAx>
    </c:plotArea>
    <c:plotVisOnly val="1"/>
  </c:chart>
  <c:txPr>
    <a:bodyPr/>
    <a:lstStyle/>
    <a:p>
      <a:pPr>
        <a:defRPr sz="800"/>
      </a:pPr>
      <a:endParaRPr lang="en-US"/>
    </a:p>
  </c:txPr>
  <c:printSettings>
    <c:headerFooter/>
    <c:pageMargins b="0.75000000000001266" l="0.70000000000000062" r="0.70000000000000062" t="0.75000000000001266"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Maccoa Duck</a:t>
            </a:r>
          </a:p>
        </c:rich>
      </c:tx>
      <c:layout>
        <c:manualLayout>
          <c:xMode val="edge"/>
          <c:yMode val="edge"/>
          <c:x val="0.34578907284353561"/>
          <c:y val="0"/>
        </c:manualLayout>
      </c:layout>
    </c:title>
    <c:plotArea>
      <c:layout>
        <c:manualLayout>
          <c:layoutTarget val="inner"/>
          <c:xMode val="edge"/>
          <c:yMode val="edge"/>
          <c:x val="0.1638123932290447"/>
          <c:y val="0.16496209108425841"/>
          <c:w val="0.82173018851709489"/>
          <c:h val="0.61166767992860005"/>
        </c:manualLayout>
      </c:layout>
      <c:barChart>
        <c:barDir val="col"/>
        <c:grouping val="clustered"/>
        <c:ser>
          <c:idx val="0"/>
          <c:order val="0"/>
          <c:val>
            <c:numRef>
              <c:f>'Table 3 - Clutch sizes'!$F$132:$L$132</c:f>
              <c:numCache>
                <c:formatCode>General</c:formatCode>
                <c:ptCount val="7"/>
                <c:pt idx="0">
                  <c:v>0</c:v>
                </c:pt>
                <c:pt idx="1">
                  <c:v>0</c:v>
                </c:pt>
                <c:pt idx="2">
                  <c:v>2</c:v>
                </c:pt>
                <c:pt idx="3">
                  <c:v>1</c:v>
                </c:pt>
                <c:pt idx="4">
                  <c:v>3</c:v>
                </c:pt>
                <c:pt idx="5">
                  <c:v>3</c:v>
                </c:pt>
                <c:pt idx="6">
                  <c:v>1</c:v>
                </c:pt>
              </c:numCache>
            </c:numRef>
          </c:val>
        </c:ser>
        <c:axId val="101556224"/>
        <c:axId val="101558144"/>
      </c:barChart>
      <c:catAx>
        <c:axId val="101556224"/>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1558144"/>
        <c:crosses val="autoZero"/>
        <c:auto val="1"/>
        <c:lblAlgn val="ctr"/>
        <c:lblOffset val="100"/>
      </c:catAx>
      <c:valAx>
        <c:axId val="101558144"/>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1556224"/>
        <c:crosses val="autoZero"/>
        <c:crossBetween val="between"/>
      </c:valAx>
    </c:plotArea>
    <c:plotVisOnly val="1"/>
  </c:chart>
  <c:txPr>
    <a:bodyPr/>
    <a:lstStyle/>
    <a:p>
      <a:pPr>
        <a:defRPr sz="800"/>
      </a:pPr>
      <a:endParaRPr lang="en-US"/>
    </a:p>
  </c:txPr>
  <c:printSettings>
    <c:headerFooter/>
    <c:pageMargins b="0.75000000000001266" l="0.70000000000000062" r="0.70000000000000062" t="0.75000000000001266"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Black-shouldered Kite</a:t>
            </a:r>
          </a:p>
        </c:rich>
      </c:tx>
      <c:layout>
        <c:manualLayout>
          <c:xMode val="edge"/>
          <c:yMode val="edge"/>
          <c:x val="0.24184289226574734"/>
          <c:y val="0"/>
        </c:manualLayout>
      </c:layout>
    </c:title>
    <c:plotArea>
      <c:layout>
        <c:manualLayout>
          <c:layoutTarget val="inner"/>
          <c:xMode val="edge"/>
          <c:yMode val="edge"/>
          <c:x val="0.18691133173571398"/>
          <c:y val="0.16496209108425841"/>
          <c:w val="0.79863106242155968"/>
          <c:h val="0.61166767992860005"/>
        </c:manualLayout>
      </c:layout>
      <c:barChart>
        <c:barDir val="col"/>
        <c:grouping val="clustered"/>
        <c:ser>
          <c:idx val="0"/>
          <c:order val="0"/>
          <c:val>
            <c:numRef>
              <c:f>'Table 3 - Clutch sizes'!$F$138:$J$138</c:f>
              <c:numCache>
                <c:formatCode>General</c:formatCode>
                <c:ptCount val="5"/>
                <c:pt idx="0">
                  <c:v>1</c:v>
                </c:pt>
                <c:pt idx="1">
                  <c:v>6</c:v>
                </c:pt>
                <c:pt idx="2">
                  <c:v>13</c:v>
                </c:pt>
                <c:pt idx="3">
                  <c:v>15</c:v>
                </c:pt>
              </c:numCache>
            </c:numRef>
          </c:val>
        </c:ser>
        <c:axId val="101578240"/>
        <c:axId val="101580160"/>
      </c:barChart>
      <c:catAx>
        <c:axId val="10157824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1580160"/>
        <c:crosses val="autoZero"/>
        <c:auto val="1"/>
        <c:lblAlgn val="ctr"/>
        <c:lblOffset val="100"/>
      </c:catAx>
      <c:valAx>
        <c:axId val="101580160"/>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1578240"/>
        <c:crosses val="autoZero"/>
        <c:crossBetween val="between"/>
      </c:valAx>
    </c:plotArea>
    <c:plotVisOnly val="1"/>
  </c:chart>
  <c:txPr>
    <a:bodyPr/>
    <a:lstStyle/>
    <a:p>
      <a:pPr>
        <a:defRPr sz="800"/>
      </a:pPr>
      <a:endParaRPr lang="en-US"/>
    </a:p>
  </c:txPr>
  <c:printSettings>
    <c:headerFooter/>
    <c:pageMargins b="0.75000000000001266" l="0.70000000000000062" r="0.70000000000000062" t="0.75000000000001266"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African Fish Eagle</a:t>
            </a:r>
          </a:p>
        </c:rich>
      </c:tx>
      <c:layout>
        <c:manualLayout>
          <c:xMode val="edge"/>
          <c:yMode val="edge"/>
          <c:x val="0.34578907284353561"/>
          <c:y val="0"/>
        </c:manualLayout>
      </c:layout>
    </c:title>
    <c:plotArea>
      <c:layout>
        <c:manualLayout>
          <c:layoutTarget val="inner"/>
          <c:xMode val="edge"/>
          <c:yMode val="edge"/>
          <c:x val="0.18691133173571398"/>
          <c:y val="0.16496209108425841"/>
          <c:w val="0.79863106242155968"/>
          <c:h val="0.61166767992860005"/>
        </c:manualLayout>
      </c:layout>
      <c:barChart>
        <c:barDir val="col"/>
        <c:grouping val="clustered"/>
        <c:ser>
          <c:idx val="0"/>
          <c:order val="0"/>
          <c:val>
            <c:numRef>
              <c:f>'Table 3 - Clutch sizes'!$F$142:$J$142</c:f>
              <c:numCache>
                <c:formatCode>General</c:formatCode>
                <c:ptCount val="5"/>
                <c:pt idx="0">
                  <c:v>5</c:v>
                </c:pt>
                <c:pt idx="1">
                  <c:v>17</c:v>
                </c:pt>
                <c:pt idx="2">
                  <c:v>2</c:v>
                </c:pt>
                <c:pt idx="3">
                  <c:v>1</c:v>
                </c:pt>
              </c:numCache>
            </c:numRef>
          </c:val>
        </c:ser>
        <c:axId val="101604352"/>
        <c:axId val="101622912"/>
      </c:barChart>
      <c:catAx>
        <c:axId val="10160435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1622912"/>
        <c:crosses val="autoZero"/>
        <c:auto val="1"/>
        <c:lblAlgn val="ctr"/>
        <c:lblOffset val="100"/>
      </c:catAx>
      <c:valAx>
        <c:axId val="10162291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1604352"/>
        <c:crosses val="autoZero"/>
        <c:crossBetween val="between"/>
      </c:valAx>
    </c:plotArea>
    <c:plotVisOnly val="1"/>
  </c:chart>
  <c:txPr>
    <a:bodyPr/>
    <a:lstStyle/>
    <a:p>
      <a:pPr>
        <a:defRPr sz="800"/>
      </a:pPr>
      <a:endParaRPr lang="en-US"/>
    </a:p>
  </c:txPr>
  <c:printSettings>
    <c:headerFooter/>
    <c:pageMargins b="0.75000000000001266" l="0.70000000000000062" r="0.70000000000000062" t="0.75000000000001266"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White-backed Vulture</a:t>
            </a:r>
          </a:p>
        </c:rich>
      </c:tx>
      <c:layout>
        <c:manualLayout>
          <c:xMode val="edge"/>
          <c:yMode val="edge"/>
          <c:x val="0.24184289226574734"/>
          <c:y val="0"/>
        </c:manualLayout>
      </c:layout>
    </c:title>
    <c:plotArea>
      <c:layout>
        <c:manualLayout>
          <c:layoutTarget val="inner"/>
          <c:xMode val="edge"/>
          <c:yMode val="edge"/>
          <c:x val="0.18691133173571409"/>
          <c:y val="0.16496209108425841"/>
          <c:w val="0.7986310624215599"/>
          <c:h val="0.61166767992860005"/>
        </c:manualLayout>
      </c:layout>
      <c:barChart>
        <c:barDir val="col"/>
        <c:grouping val="clustered"/>
        <c:ser>
          <c:idx val="0"/>
          <c:order val="0"/>
          <c:val>
            <c:numRef>
              <c:f>'Table 3 - Clutch sizes'!$F$148:$G$148</c:f>
              <c:numCache>
                <c:formatCode>General</c:formatCode>
                <c:ptCount val="2"/>
                <c:pt idx="0">
                  <c:v>115</c:v>
                </c:pt>
                <c:pt idx="1">
                  <c:v>3</c:v>
                </c:pt>
              </c:numCache>
            </c:numRef>
          </c:val>
        </c:ser>
        <c:axId val="101643008"/>
        <c:axId val="101644928"/>
      </c:barChart>
      <c:catAx>
        <c:axId val="101643008"/>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01644928"/>
        <c:crosses val="autoZero"/>
        <c:auto val="1"/>
        <c:lblAlgn val="ctr"/>
        <c:lblOffset val="100"/>
      </c:catAx>
      <c:valAx>
        <c:axId val="101644928"/>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01643008"/>
        <c:crosses val="autoZero"/>
        <c:crossBetween val="between"/>
      </c:valAx>
    </c:plotArea>
    <c:plotVisOnly val="1"/>
  </c:chart>
  <c:txPr>
    <a:bodyPr/>
    <a:lstStyle/>
    <a:p>
      <a:pPr>
        <a:defRPr sz="800"/>
      </a:pPr>
      <a:endParaRPr lang="en-US"/>
    </a:p>
  </c:txPr>
  <c:printSettings>
    <c:headerFooter/>
    <c:pageMargins b="0.75000000000001288" l="0.70000000000000062" r="0.70000000000000062" t="0.75000000000001288"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Lappet-faced Vulture</a:t>
            </a:r>
          </a:p>
        </c:rich>
      </c:tx>
      <c:layout>
        <c:manualLayout>
          <c:xMode val="edge"/>
          <c:yMode val="edge"/>
          <c:x val="0.24184289226574734"/>
          <c:y val="0"/>
        </c:manualLayout>
      </c:layout>
    </c:title>
    <c:plotArea>
      <c:layout>
        <c:manualLayout>
          <c:layoutTarget val="inner"/>
          <c:xMode val="edge"/>
          <c:yMode val="edge"/>
          <c:x val="0.18691133173571409"/>
          <c:y val="0.16496209108425841"/>
          <c:w val="0.7986310624215599"/>
          <c:h val="0.61166767992860005"/>
        </c:manualLayout>
      </c:layout>
      <c:barChart>
        <c:barDir val="col"/>
        <c:grouping val="clustered"/>
        <c:ser>
          <c:idx val="0"/>
          <c:order val="0"/>
          <c:val>
            <c:numRef>
              <c:f>'Table 3 - Clutch sizes'!$F$152:$G$152</c:f>
              <c:numCache>
                <c:formatCode>General</c:formatCode>
                <c:ptCount val="2"/>
                <c:pt idx="0">
                  <c:v>1054</c:v>
                </c:pt>
                <c:pt idx="1">
                  <c:v>15</c:v>
                </c:pt>
              </c:numCache>
            </c:numRef>
          </c:val>
        </c:ser>
        <c:axId val="101685504"/>
        <c:axId val="101699968"/>
      </c:barChart>
      <c:catAx>
        <c:axId val="101685504"/>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01699968"/>
        <c:crosses val="autoZero"/>
        <c:auto val="1"/>
        <c:lblAlgn val="ctr"/>
        <c:lblOffset val="100"/>
      </c:catAx>
      <c:valAx>
        <c:axId val="101699968"/>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01685504"/>
        <c:crosses val="autoZero"/>
        <c:crossBetween val="between"/>
      </c:valAx>
    </c:plotArea>
    <c:plotVisOnly val="1"/>
  </c:chart>
  <c:txPr>
    <a:bodyPr/>
    <a:lstStyle/>
    <a:p>
      <a:pPr>
        <a:defRPr sz="800"/>
      </a:pPr>
      <a:endParaRPr lang="en-US"/>
    </a:p>
  </c:txPr>
  <c:printSettings>
    <c:headerFooter/>
    <c:pageMargins b="0.75000000000001288" l="0.70000000000000062" r="0.70000000000000062" t="0.7500000000000128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Red-billed Spurfowl</a:t>
            </a:r>
          </a:p>
        </c:rich>
      </c:tx>
      <c:layout>
        <c:manualLayout>
          <c:xMode val="edge"/>
          <c:yMode val="edge"/>
          <c:x val="0.21273709536308041"/>
          <c:y val="0"/>
        </c:manualLayout>
      </c:layout>
      <c:spPr>
        <a:noFill/>
        <a:ln w="25400">
          <a:noFill/>
        </a:ln>
      </c:spPr>
    </c:title>
    <c:plotArea>
      <c:layout>
        <c:manualLayout>
          <c:layoutTarget val="inner"/>
          <c:xMode val="edge"/>
          <c:yMode val="edge"/>
          <c:x val="0.15544840692124043"/>
          <c:y val="0.16968627612647921"/>
          <c:w val="0.84455159307876804"/>
          <c:h val="0.63847521677592833"/>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months'!$B$417:$M$417</c:f>
              <c:numCache>
                <c:formatCode>General</c:formatCode>
                <c:ptCount val="12"/>
                <c:pt idx="0">
                  <c:v>4</c:v>
                </c:pt>
                <c:pt idx="1">
                  <c:v>9</c:v>
                </c:pt>
                <c:pt idx="2">
                  <c:v>22</c:v>
                </c:pt>
                <c:pt idx="3">
                  <c:v>23</c:v>
                </c:pt>
                <c:pt idx="4">
                  <c:v>10</c:v>
                </c:pt>
                <c:pt idx="5">
                  <c:v>10</c:v>
                </c:pt>
                <c:pt idx="6">
                  <c:v>3</c:v>
                </c:pt>
                <c:pt idx="7">
                  <c:v>4</c:v>
                </c:pt>
                <c:pt idx="8">
                  <c:v>5</c:v>
                </c:pt>
                <c:pt idx="9">
                  <c:v>4</c:v>
                </c:pt>
                <c:pt idx="10">
                  <c:v>2</c:v>
                </c:pt>
                <c:pt idx="11">
                  <c:v>0</c:v>
                </c:pt>
              </c:numCache>
            </c:numRef>
          </c:val>
        </c:ser>
        <c:axId val="79573376"/>
        <c:axId val="79574912"/>
      </c:barChart>
      <c:catAx>
        <c:axId val="79573376"/>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574912"/>
        <c:crosses val="autoZero"/>
        <c:auto val="1"/>
        <c:lblAlgn val="ctr"/>
        <c:lblOffset val="100"/>
      </c:catAx>
      <c:valAx>
        <c:axId val="79574912"/>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573376"/>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Gabar Goshawk</a:t>
            </a:r>
          </a:p>
        </c:rich>
      </c:tx>
      <c:layout>
        <c:manualLayout>
          <c:xMode val="edge"/>
          <c:yMode val="edge"/>
          <c:x val="0.32273434840817183"/>
          <c:y val="0"/>
        </c:manualLayout>
      </c:layout>
    </c:title>
    <c:plotArea>
      <c:layout>
        <c:manualLayout>
          <c:layoutTarget val="inner"/>
          <c:xMode val="edge"/>
          <c:yMode val="edge"/>
          <c:x val="0.16962036805917988"/>
          <c:y val="0.16496209108425841"/>
          <c:w val="0.8159223036601696"/>
          <c:h val="0.61166767992860005"/>
        </c:manualLayout>
      </c:layout>
      <c:barChart>
        <c:barDir val="col"/>
        <c:grouping val="clustered"/>
        <c:ser>
          <c:idx val="0"/>
          <c:order val="0"/>
          <c:val>
            <c:numRef>
              <c:f>'Table 3 - Clutch sizes'!$F$170:$I$170</c:f>
              <c:numCache>
                <c:formatCode>General</c:formatCode>
                <c:ptCount val="4"/>
                <c:pt idx="0">
                  <c:v>0</c:v>
                </c:pt>
                <c:pt idx="1">
                  <c:v>25</c:v>
                </c:pt>
                <c:pt idx="2">
                  <c:v>18</c:v>
                </c:pt>
                <c:pt idx="3">
                  <c:v>3</c:v>
                </c:pt>
              </c:numCache>
            </c:numRef>
          </c:val>
        </c:ser>
        <c:axId val="2052096"/>
        <c:axId val="2054016"/>
      </c:barChart>
      <c:catAx>
        <c:axId val="2052096"/>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2054016"/>
        <c:crosses val="autoZero"/>
        <c:auto val="1"/>
        <c:lblAlgn val="ctr"/>
        <c:lblOffset val="100"/>
      </c:catAx>
      <c:valAx>
        <c:axId val="2054016"/>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2052096"/>
        <c:crosses val="autoZero"/>
        <c:crossBetween val="between"/>
      </c:valAx>
    </c:plotArea>
    <c:plotVisOnly val="1"/>
  </c:chart>
  <c:txPr>
    <a:bodyPr/>
    <a:lstStyle/>
    <a:p>
      <a:pPr>
        <a:defRPr sz="800"/>
      </a:pPr>
      <a:endParaRPr lang="en-US"/>
    </a:p>
  </c:txPr>
  <c:printSettings>
    <c:headerFooter/>
    <c:pageMargins b="0.75000000000001288" l="0.70000000000000062" r="0.70000000000000062" t="0.75000000000001288"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Pale Chanting Goshawk</a:t>
            </a:r>
          </a:p>
        </c:rich>
      </c:tx>
      <c:layout>
        <c:manualLayout>
          <c:xMode val="edge"/>
          <c:yMode val="edge"/>
          <c:x val="0.1264843767727882"/>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sizes'!$F$174:$H$174</c:f>
              <c:numCache>
                <c:formatCode>General</c:formatCode>
                <c:ptCount val="3"/>
                <c:pt idx="0">
                  <c:v>46</c:v>
                </c:pt>
                <c:pt idx="1">
                  <c:v>54</c:v>
                </c:pt>
              </c:numCache>
            </c:numRef>
          </c:val>
        </c:ser>
        <c:axId val="2074112"/>
        <c:axId val="2076032"/>
      </c:barChart>
      <c:catAx>
        <c:axId val="2074112"/>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2076032"/>
        <c:crosses val="autoZero"/>
        <c:auto val="1"/>
        <c:lblAlgn val="ctr"/>
        <c:lblOffset val="100"/>
      </c:catAx>
      <c:valAx>
        <c:axId val="2076032"/>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2074112"/>
        <c:crosses val="autoZero"/>
        <c:crossBetween val="between"/>
      </c:valAx>
    </c:plotArea>
    <c:plotVisOnly val="1"/>
  </c:chart>
  <c:txPr>
    <a:bodyPr/>
    <a:lstStyle/>
    <a:p>
      <a:pPr>
        <a:defRPr sz="800"/>
      </a:pPr>
      <a:endParaRPr lang="en-US"/>
    </a:p>
  </c:txPr>
  <c:printSettings>
    <c:headerFooter/>
    <c:pageMargins b="0.75000000000001288" l="0.70000000000000062" r="0.70000000000000062" t="0.75000000000001288"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Verreaux's Eagle</a:t>
            </a:r>
          </a:p>
        </c:rich>
      </c:tx>
      <c:layout>
        <c:manualLayout>
          <c:xMode val="edge"/>
          <c:yMode val="edge"/>
          <c:x val="0.31668610587943108"/>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sizes'!$F$192:$H$192</c:f>
              <c:numCache>
                <c:formatCode>General</c:formatCode>
                <c:ptCount val="3"/>
                <c:pt idx="0">
                  <c:v>17</c:v>
                </c:pt>
                <c:pt idx="1">
                  <c:v>30</c:v>
                </c:pt>
              </c:numCache>
            </c:numRef>
          </c:val>
        </c:ser>
        <c:axId val="101915648"/>
        <c:axId val="101934208"/>
      </c:barChart>
      <c:catAx>
        <c:axId val="101915648"/>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01934208"/>
        <c:crosses val="autoZero"/>
        <c:auto val="1"/>
        <c:lblAlgn val="ctr"/>
        <c:lblOffset val="100"/>
      </c:catAx>
      <c:valAx>
        <c:axId val="101934208"/>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01915648"/>
        <c:crosses val="autoZero"/>
        <c:crossBetween val="between"/>
      </c:valAx>
    </c:plotArea>
    <c:plotVisOnly val="1"/>
  </c:chart>
  <c:txPr>
    <a:bodyPr/>
    <a:lstStyle/>
    <a:p>
      <a:pPr>
        <a:defRPr sz="800"/>
      </a:pPr>
      <a:endParaRPr lang="en-US"/>
    </a:p>
  </c:txPr>
  <c:printSettings>
    <c:headerFooter/>
    <c:pageMargins b="0.7500000000000131" l="0.70000000000000062" r="0.70000000000000062" t="0.7500000000000131"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Tawny Eagle</a:t>
            </a:r>
          </a:p>
        </c:rich>
      </c:tx>
      <c:layout>
        <c:manualLayout>
          <c:xMode val="edge"/>
          <c:yMode val="edge"/>
          <c:x val="0.3455045496834578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sizes'!$F$194:$H$194</c:f>
              <c:numCache>
                <c:formatCode>General</c:formatCode>
                <c:ptCount val="3"/>
                <c:pt idx="0">
                  <c:v>23</c:v>
                </c:pt>
                <c:pt idx="1">
                  <c:v>46</c:v>
                </c:pt>
              </c:numCache>
            </c:numRef>
          </c:val>
        </c:ser>
        <c:axId val="101958400"/>
        <c:axId val="101960320"/>
      </c:barChart>
      <c:catAx>
        <c:axId val="10195840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1960320"/>
        <c:crosses val="autoZero"/>
        <c:auto val="1"/>
        <c:lblAlgn val="ctr"/>
        <c:lblOffset val="100"/>
      </c:catAx>
      <c:valAx>
        <c:axId val="101960320"/>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1958400"/>
        <c:crosses val="autoZero"/>
        <c:crossBetween val="between"/>
      </c:valAx>
    </c:plotArea>
    <c:plotVisOnly val="1"/>
  </c:chart>
  <c:txPr>
    <a:bodyPr/>
    <a:lstStyle/>
    <a:p>
      <a:pPr>
        <a:defRPr sz="800"/>
      </a:pPr>
      <a:endParaRPr lang="en-US"/>
    </a:p>
  </c:txPr>
  <c:printSettings>
    <c:headerFooter/>
    <c:pageMargins b="0.7500000000000131" l="0.70000000000000062" r="0.70000000000000062" t="0.7500000000000131"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Wahlberg's Eagle</a:t>
            </a:r>
          </a:p>
        </c:rich>
      </c:tx>
      <c:layout>
        <c:manualLayout>
          <c:xMode val="edge"/>
          <c:yMode val="edge"/>
          <c:x val="0.28210397331458498"/>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sizes'!$F$196:$H$196</c:f>
              <c:numCache>
                <c:formatCode>General</c:formatCode>
                <c:ptCount val="3"/>
                <c:pt idx="0">
                  <c:v>37</c:v>
                </c:pt>
                <c:pt idx="1">
                  <c:v>1</c:v>
                </c:pt>
              </c:numCache>
            </c:numRef>
          </c:val>
        </c:ser>
        <c:axId val="2111744"/>
        <c:axId val="2122112"/>
      </c:barChart>
      <c:catAx>
        <c:axId val="2111744"/>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2122112"/>
        <c:crosses val="autoZero"/>
        <c:auto val="1"/>
        <c:lblAlgn val="ctr"/>
        <c:lblOffset val="100"/>
      </c:catAx>
      <c:valAx>
        <c:axId val="212211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2111744"/>
        <c:crosses val="autoZero"/>
        <c:crossBetween val="between"/>
      </c:valAx>
    </c:plotArea>
    <c:plotVisOnly val="1"/>
  </c:chart>
  <c:txPr>
    <a:bodyPr/>
    <a:lstStyle/>
    <a:p>
      <a:pPr>
        <a:defRPr sz="800"/>
      </a:pPr>
      <a:endParaRPr lang="en-US"/>
    </a:p>
  </c:txPr>
  <c:printSettings>
    <c:headerFooter/>
    <c:pageMargins b="0.7500000000000131" l="0.70000000000000062" r="0.70000000000000062" t="0.7500000000000131"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African Hawk-Eagle</a:t>
            </a:r>
          </a:p>
        </c:rich>
      </c:tx>
      <c:layout>
        <c:manualLayout>
          <c:xMode val="edge"/>
          <c:yMode val="edge"/>
          <c:x val="0.31092241711862312"/>
          <c:y val="7.7269831728209804E-3"/>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sizes'!$F$198:$H$198</c:f>
              <c:numCache>
                <c:formatCode>General</c:formatCode>
                <c:ptCount val="3"/>
                <c:pt idx="0">
                  <c:v>16</c:v>
                </c:pt>
                <c:pt idx="1">
                  <c:v>24</c:v>
                </c:pt>
              </c:numCache>
            </c:numRef>
          </c:val>
        </c:ser>
        <c:axId val="2150400"/>
        <c:axId val="2152320"/>
      </c:barChart>
      <c:catAx>
        <c:axId val="215040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2152320"/>
        <c:crosses val="autoZero"/>
        <c:auto val="1"/>
        <c:lblAlgn val="ctr"/>
        <c:lblOffset val="100"/>
      </c:catAx>
      <c:valAx>
        <c:axId val="2152320"/>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2150400"/>
        <c:crosses val="autoZero"/>
        <c:crossBetween val="between"/>
      </c:valAx>
    </c:plotArea>
    <c:plotVisOnly val="1"/>
  </c:chart>
  <c:txPr>
    <a:bodyPr/>
    <a:lstStyle/>
    <a:p>
      <a:pPr>
        <a:defRPr sz="800"/>
      </a:pPr>
      <a:endParaRPr lang="en-US"/>
    </a:p>
  </c:txPr>
  <c:printSettings>
    <c:headerFooter/>
    <c:pageMargins b="0.75000000000001332" l="0.70000000000000062" r="0.70000000000000062" t="0.75000000000001332"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Secretarybird</a:t>
            </a:r>
          </a:p>
        </c:rich>
      </c:tx>
      <c:layout>
        <c:manualLayout>
          <c:xMode val="edge"/>
          <c:yMode val="edge"/>
          <c:x val="0.34550454968345795"/>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sizes'!$F$210:$I$210</c:f>
              <c:numCache>
                <c:formatCode>General</c:formatCode>
                <c:ptCount val="4"/>
                <c:pt idx="0">
                  <c:v>15</c:v>
                </c:pt>
                <c:pt idx="1">
                  <c:v>26</c:v>
                </c:pt>
                <c:pt idx="2">
                  <c:v>1</c:v>
                </c:pt>
              </c:numCache>
            </c:numRef>
          </c:val>
        </c:ser>
        <c:axId val="76384128"/>
        <c:axId val="97734656"/>
      </c:barChart>
      <c:catAx>
        <c:axId val="7638412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97734656"/>
        <c:crosses val="autoZero"/>
        <c:auto val="1"/>
        <c:lblAlgn val="ctr"/>
        <c:lblOffset val="100"/>
      </c:catAx>
      <c:valAx>
        <c:axId val="97734656"/>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76384128"/>
        <c:crosses val="autoZero"/>
        <c:crossBetween val="between"/>
      </c:valAx>
    </c:plotArea>
    <c:plotVisOnly val="1"/>
  </c:chart>
  <c:txPr>
    <a:bodyPr/>
    <a:lstStyle/>
    <a:p>
      <a:pPr>
        <a:defRPr sz="800"/>
      </a:pPr>
      <a:endParaRPr lang="en-US"/>
    </a:p>
  </c:txPr>
  <c:printSettings>
    <c:headerFooter/>
    <c:pageMargins b="0.75000000000001332" l="0.70000000000000062" r="0.70000000000000062" t="0.75000000000001332"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Pygmy Falcon</a:t>
            </a:r>
          </a:p>
        </c:rich>
      </c:tx>
      <c:layout>
        <c:manualLayout>
          <c:xMode val="edge"/>
          <c:yMode val="edge"/>
          <c:x val="0.34550454968345795"/>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sizes'!$F$212:$J$212</c:f>
              <c:numCache>
                <c:formatCode>General</c:formatCode>
                <c:ptCount val="5"/>
                <c:pt idx="0">
                  <c:v>0</c:v>
                </c:pt>
                <c:pt idx="1">
                  <c:v>4</c:v>
                </c:pt>
                <c:pt idx="2">
                  <c:v>28</c:v>
                </c:pt>
                <c:pt idx="3">
                  <c:v>7</c:v>
                </c:pt>
              </c:numCache>
            </c:numRef>
          </c:val>
        </c:ser>
        <c:axId val="101989760"/>
        <c:axId val="102004224"/>
      </c:barChart>
      <c:catAx>
        <c:axId val="10198976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004224"/>
        <c:crosses val="autoZero"/>
        <c:auto val="1"/>
        <c:lblAlgn val="ctr"/>
        <c:lblOffset val="100"/>
      </c:catAx>
      <c:valAx>
        <c:axId val="102004224"/>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1989760"/>
        <c:crosses val="autoZero"/>
        <c:crossBetween val="between"/>
      </c:valAx>
    </c:plotArea>
    <c:plotVisOnly val="1"/>
  </c:chart>
  <c:txPr>
    <a:bodyPr/>
    <a:lstStyle/>
    <a:p>
      <a:pPr>
        <a:defRPr sz="800"/>
      </a:pPr>
      <a:endParaRPr lang="en-US"/>
    </a:p>
  </c:txPr>
  <c:printSettings>
    <c:headerFooter/>
    <c:pageMargins b="0.75000000000001332" l="0.70000000000000062" r="0.70000000000000062" t="0.75000000000001332"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Rock Kestrel</a:t>
            </a:r>
          </a:p>
        </c:rich>
      </c:tx>
      <c:layout>
        <c:manualLayout>
          <c:xMode val="edge"/>
          <c:yMode val="edge"/>
          <c:x val="0.34550454968345795"/>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sizes'!$F$214:$K$214</c:f>
              <c:numCache>
                <c:formatCode>General</c:formatCode>
                <c:ptCount val="6"/>
                <c:pt idx="0">
                  <c:v>0</c:v>
                </c:pt>
                <c:pt idx="1">
                  <c:v>0</c:v>
                </c:pt>
                <c:pt idx="2">
                  <c:v>8</c:v>
                </c:pt>
                <c:pt idx="3">
                  <c:v>12</c:v>
                </c:pt>
                <c:pt idx="4">
                  <c:v>7</c:v>
                </c:pt>
              </c:numCache>
            </c:numRef>
          </c:val>
        </c:ser>
        <c:axId val="102040704"/>
        <c:axId val="102042624"/>
      </c:barChart>
      <c:catAx>
        <c:axId val="102040704"/>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042624"/>
        <c:crosses val="autoZero"/>
        <c:auto val="1"/>
        <c:lblAlgn val="ctr"/>
        <c:lblOffset val="100"/>
      </c:catAx>
      <c:valAx>
        <c:axId val="102042624"/>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040704"/>
        <c:crosses val="autoZero"/>
        <c:crossBetween val="between"/>
      </c:valAx>
    </c:plotArea>
    <c:plotVisOnly val="1"/>
  </c:chart>
  <c:txPr>
    <a:bodyPr/>
    <a:lstStyle/>
    <a:p>
      <a:pPr>
        <a:defRPr sz="800"/>
      </a:pPr>
      <a:endParaRPr lang="en-US"/>
    </a:p>
  </c:txPr>
  <c:printSettings>
    <c:headerFooter/>
    <c:pageMargins b="0.75000000000001332" l="0.70000000000000062" r="0.70000000000000062" t="0.75000000000001332"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Greater Kestrel</a:t>
            </a:r>
          </a:p>
        </c:rich>
      </c:tx>
      <c:layout>
        <c:manualLayout>
          <c:xMode val="edge"/>
          <c:yMode val="edge"/>
          <c:x val="0.34550454968345795"/>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sizes'!$F$216:$K$216</c:f>
              <c:numCache>
                <c:formatCode>General</c:formatCode>
                <c:ptCount val="6"/>
                <c:pt idx="0">
                  <c:v>2</c:v>
                </c:pt>
                <c:pt idx="1">
                  <c:v>23</c:v>
                </c:pt>
                <c:pt idx="2">
                  <c:v>38</c:v>
                </c:pt>
                <c:pt idx="3">
                  <c:v>39</c:v>
                </c:pt>
                <c:pt idx="4">
                  <c:v>2</c:v>
                </c:pt>
              </c:numCache>
            </c:numRef>
          </c:val>
        </c:ser>
        <c:axId val="102066816"/>
        <c:axId val="102081280"/>
      </c:barChart>
      <c:catAx>
        <c:axId val="10206681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081280"/>
        <c:crosses val="autoZero"/>
        <c:auto val="1"/>
        <c:lblAlgn val="ctr"/>
        <c:lblOffset val="100"/>
      </c:catAx>
      <c:valAx>
        <c:axId val="102081280"/>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066816"/>
        <c:crosses val="autoZero"/>
        <c:crossBetween val="between"/>
      </c:valAx>
    </c:plotArea>
    <c:plotVisOnly val="1"/>
  </c:chart>
  <c:txPr>
    <a:bodyPr/>
    <a:lstStyle/>
    <a:p>
      <a:pPr>
        <a:defRPr sz="800"/>
      </a:pPr>
      <a:endParaRPr lang="en-US"/>
    </a:p>
  </c:txPr>
  <c:printSettings>
    <c:headerFooter/>
    <c:pageMargins b="0.75000000000001332" l="0.70000000000000062" r="0.70000000000000062" t="0.75000000000001332"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Lesser Moorhen </a:t>
            </a:r>
          </a:p>
        </c:rich>
      </c:tx>
      <c:layout>
        <c:manualLayout>
          <c:xMode val="edge"/>
          <c:yMode val="edge"/>
          <c:x val="0.27897757704145965"/>
          <c:y val="0"/>
        </c:manualLayout>
      </c:layout>
      <c:spPr>
        <a:noFill/>
        <a:ln w="25400">
          <a:noFill/>
        </a:ln>
      </c:spPr>
    </c:title>
    <c:plotArea>
      <c:layout>
        <c:manualLayout>
          <c:layoutTarget val="inner"/>
          <c:xMode val="edge"/>
          <c:yMode val="edge"/>
          <c:x val="0.14238558415492344"/>
          <c:y val="0.17239413212382848"/>
          <c:w val="0.81839872957056803"/>
          <c:h val="0.63270599916570625"/>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months'!$B$464:$M$464</c:f>
              <c:numCache>
                <c:formatCode>General</c:formatCode>
                <c:ptCount val="12"/>
                <c:pt idx="0">
                  <c:v>17</c:v>
                </c:pt>
                <c:pt idx="1">
                  <c:v>96</c:v>
                </c:pt>
                <c:pt idx="2">
                  <c:v>50</c:v>
                </c:pt>
                <c:pt idx="3">
                  <c:v>0</c:v>
                </c:pt>
                <c:pt idx="4">
                  <c:v>0</c:v>
                </c:pt>
                <c:pt idx="5">
                  <c:v>0</c:v>
                </c:pt>
                <c:pt idx="6">
                  <c:v>0</c:v>
                </c:pt>
                <c:pt idx="7">
                  <c:v>0</c:v>
                </c:pt>
                <c:pt idx="8">
                  <c:v>1</c:v>
                </c:pt>
                <c:pt idx="9">
                  <c:v>0</c:v>
                </c:pt>
                <c:pt idx="10">
                  <c:v>0</c:v>
                </c:pt>
                <c:pt idx="11">
                  <c:v>0</c:v>
                </c:pt>
              </c:numCache>
            </c:numRef>
          </c:val>
        </c:ser>
        <c:axId val="79619200"/>
        <c:axId val="79620736"/>
      </c:barChart>
      <c:catAx>
        <c:axId val="79619200"/>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620736"/>
        <c:crosses val="autoZero"/>
        <c:auto val="1"/>
        <c:lblAlgn val="ctr"/>
        <c:lblOffset val="100"/>
      </c:catAx>
      <c:valAx>
        <c:axId val="79620736"/>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619200"/>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Red-necked Falcon</a:t>
            </a:r>
          </a:p>
        </c:rich>
      </c:tx>
      <c:layout>
        <c:manualLayout>
          <c:xMode val="edge"/>
          <c:yMode val="edge"/>
          <c:x val="0.34550454968345795"/>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sizes'!$F$222:$J$222</c:f>
              <c:numCache>
                <c:formatCode>General</c:formatCode>
                <c:ptCount val="5"/>
                <c:pt idx="0">
                  <c:v>3</c:v>
                </c:pt>
                <c:pt idx="1">
                  <c:v>6</c:v>
                </c:pt>
                <c:pt idx="2">
                  <c:v>23</c:v>
                </c:pt>
                <c:pt idx="3">
                  <c:v>10</c:v>
                </c:pt>
              </c:numCache>
            </c:numRef>
          </c:val>
        </c:ser>
        <c:axId val="102101376"/>
        <c:axId val="102103296"/>
      </c:barChart>
      <c:catAx>
        <c:axId val="10210137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103296"/>
        <c:crosses val="autoZero"/>
        <c:auto val="1"/>
        <c:lblAlgn val="ctr"/>
        <c:lblOffset val="100"/>
      </c:catAx>
      <c:valAx>
        <c:axId val="102103296"/>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101376"/>
        <c:crosses val="autoZero"/>
        <c:crossBetween val="between"/>
      </c:valAx>
    </c:plotArea>
    <c:plotVisOnly val="1"/>
  </c:chart>
  <c:txPr>
    <a:bodyPr/>
    <a:lstStyle/>
    <a:p>
      <a:pPr>
        <a:defRPr sz="800"/>
      </a:pPr>
      <a:endParaRPr lang="en-US"/>
    </a:p>
  </c:txPr>
  <c:printSettings>
    <c:headerFooter/>
    <c:pageMargins b="0.75000000000001332" l="0.70000000000000062" r="0.70000000000000062" t="0.75000000000001332"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Lanner Falcon</a:t>
            </a:r>
          </a:p>
        </c:rich>
      </c:tx>
      <c:layout>
        <c:manualLayout>
          <c:xMode val="edge"/>
          <c:yMode val="edge"/>
          <c:x val="0.34550454968345795"/>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sizes'!$F$226:$J$226</c:f>
              <c:numCache>
                <c:formatCode>General</c:formatCode>
                <c:ptCount val="5"/>
                <c:pt idx="0">
                  <c:v>0</c:v>
                </c:pt>
                <c:pt idx="1">
                  <c:v>2</c:v>
                </c:pt>
                <c:pt idx="2">
                  <c:v>4</c:v>
                </c:pt>
                <c:pt idx="3">
                  <c:v>6</c:v>
                </c:pt>
              </c:numCache>
            </c:numRef>
          </c:val>
        </c:ser>
        <c:axId val="102147968"/>
        <c:axId val="102166528"/>
      </c:barChart>
      <c:catAx>
        <c:axId val="10214796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166528"/>
        <c:crosses val="autoZero"/>
        <c:auto val="1"/>
        <c:lblAlgn val="ctr"/>
        <c:lblOffset val="100"/>
      </c:catAx>
      <c:valAx>
        <c:axId val="10216652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147968"/>
        <c:crosses val="autoZero"/>
        <c:crossBetween val="between"/>
      </c:valAx>
    </c:plotArea>
    <c:plotVisOnly val="1"/>
  </c:chart>
  <c:txPr>
    <a:bodyPr/>
    <a:lstStyle/>
    <a:p>
      <a:pPr>
        <a:defRPr sz="800"/>
      </a:pPr>
      <a:endParaRPr lang="en-US"/>
    </a:p>
  </c:txPr>
  <c:printSettings>
    <c:headerFooter/>
    <c:pageMargins b="0.75000000000001332" l="0.70000000000000062" r="0.70000000000000062" t="0.75000000000001332"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Helmeted Guineafowl</a:t>
            </a:r>
          </a:p>
        </c:rich>
      </c:tx>
      <c:layout>
        <c:manualLayout>
          <c:xMode val="edge"/>
          <c:yMode val="edge"/>
          <c:x val="0.2759392901974209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sizes'!$F$232:$W$232</c:f>
              <c:numCache>
                <c:formatCode>General</c:formatCode>
                <c:ptCount val="18"/>
                <c:pt idx="0">
                  <c:v>0</c:v>
                </c:pt>
                <c:pt idx="1">
                  <c:v>0</c:v>
                </c:pt>
                <c:pt idx="2">
                  <c:v>0</c:v>
                </c:pt>
                <c:pt idx="3">
                  <c:v>0</c:v>
                </c:pt>
                <c:pt idx="4">
                  <c:v>0</c:v>
                </c:pt>
                <c:pt idx="5">
                  <c:v>4</c:v>
                </c:pt>
                <c:pt idx="6">
                  <c:v>0</c:v>
                </c:pt>
                <c:pt idx="7">
                  <c:v>4</c:v>
                </c:pt>
                <c:pt idx="8">
                  <c:v>4</c:v>
                </c:pt>
                <c:pt idx="9">
                  <c:v>7</c:v>
                </c:pt>
                <c:pt idx="10">
                  <c:v>11</c:v>
                </c:pt>
                <c:pt idx="11">
                  <c:v>6</c:v>
                </c:pt>
                <c:pt idx="12">
                  <c:v>3</c:v>
                </c:pt>
                <c:pt idx="13">
                  <c:v>1</c:v>
                </c:pt>
                <c:pt idx="14">
                  <c:v>0</c:v>
                </c:pt>
                <c:pt idx="15">
                  <c:v>0</c:v>
                </c:pt>
                <c:pt idx="16">
                  <c:v>0</c:v>
                </c:pt>
                <c:pt idx="17">
                  <c:v>1</c:v>
                </c:pt>
              </c:numCache>
            </c:numRef>
          </c:val>
        </c:ser>
        <c:axId val="102178176"/>
        <c:axId val="102184448"/>
      </c:barChart>
      <c:catAx>
        <c:axId val="10217817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184448"/>
        <c:crosses val="autoZero"/>
        <c:auto val="1"/>
        <c:lblAlgn val="ctr"/>
        <c:lblOffset val="100"/>
      </c:catAx>
      <c:valAx>
        <c:axId val="10218444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178176"/>
        <c:crosses val="autoZero"/>
        <c:crossBetween val="between"/>
      </c:valAx>
    </c:plotArea>
    <c:plotVisOnly val="1"/>
  </c:chart>
  <c:txPr>
    <a:bodyPr/>
    <a:lstStyle/>
    <a:p>
      <a:pPr>
        <a:defRPr sz="800"/>
      </a:pPr>
      <a:endParaRPr lang="en-US"/>
    </a:p>
  </c:txPr>
  <c:printSettings>
    <c:headerFooter/>
    <c:pageMargins b="0.75000000000001332" l="0.70000000000000062" r="0.70000000000000062" t="0.75000000000001332"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Harlequin Quail</a:t>
            </a:r>
          </a:p>
        </c:rich>
      </c:tx>
      <c:layout>
        <c:manualLayout>
          <c:xMode val="edge"/>
          <c:yMode val="edge"/>
          <c:x val="0.2759392901974209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sizes'!$F$236:$O$236</c:f>
              <c:numCache>
                <c:formatCode>General</c:formatCode>
                <c:ptCount val="10"/>
                <c:pt idx="0">
                  <c:v>0</c:v>
                </c:pt>
                <c:pt idx="1">
                  <c:v>0</c:v>
                </c:pt>
                <c:pt idx="2">
                  <c:v>0</c:v>
                </c:pt>
                <c:pt idx="3">
                  <c:v>2</c:v>
                </c:pt>
                <c:pt idx="4">
                  <c:v>1</c:v>
                </c:pt>
                <c:pt idx="5">
                  <c:v>4</c:v>
                </c:pt>
                <c:pt idx="6">
                  <c:v>2</c:v>
                </c:pt>
                <c:pt idx="7">
                  <c:v>1</c:v>
                </c:pt>
                <c:pt idx="8">
                  <c:v>1</c:v>
                </c:pt>
              </c:numCache>
            </c:numRef>
          </c:val>
        </c:ser>
        <c:axId val="102200448"/>
        <c:axId val="102202368"/>
      </c:barChart>
      <c:catAx>
        <c:axId val="10220044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202368"/>
        <c:crosses val="autoZero"/>
        <c:auto val="1"/>
        <c:lblAlgn val="ctr"/>
        <c:lblOffset val="100"/>
      </c:catAx>
      <c:valAx>
        <c:axId val="10220236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200448"/>
        <c:crosses val="autoZero"/>
        <c:crossBetween val="between"/>
      </c:valAx>
    </c:plotArea>
    <c:plotVisOnly val="1"/>
  </c:chart>
  <c:txPr>
    <a:bodyPr/>
    <a:lstStyle/>
    <a:p>
      <a:pPr>
        <a:defRPr sz="800"/>
      </a:pPr>
      <a:endParaRPr lang="en-US"/>
    </a:p>
  </c:txPr>
  <c:printSettings>
    <c:headerFooter/>
    <c:pageMargins b="0.75000000000001354" l="0.70000000000000062" r="0.70000000000000062" t="0.75000000000001354"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Hartlaub's Spurfowl</a:t>
            </a:r>
          </a:p>
        </c:rich>
      </c:tx>
      <c:layout>
        <c:manualLayout>
          <c:xMode val="edge"/>
          <c:yMode val="edge"/>
          <c:x val="0.2759392901974209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sizes'!$F$244:$I$244</c:f>
              <c:numCache>
                <c:formatCode>General</c:formatCode>
                <c:ptCount val="4"/>
                <c:pt idx="0">
                  <c:v>1</c:v>
                </c:pt>
                <c:pt idx="1">
                  <c:v>6</c:v>
                </c:pt>
                <c:pt idx="2">
                  <c:v>16</c:v>
                </c:pt>
              </c:numCache>
            </c:numRef>
          </c:val>
        </c:ser>
        <c:axId val="102234752"/>
        <c:axId val="102261504"/>
      </c:barChart>
      <c:catAx>
        <c:axId val="10223475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261504"/>
        <c:crosses val="autoZero"/>
        <c:auto val="1"/>
        <c:lblAlgn val="ctr"/>
        <c:lblOffset val="100"/>
      </c:catAx>
      <c:valAx>
        <c:axId val="102261504"/>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234752"/>
        <c:crosses val="autoZero"/>
        <c:crossBetween val="between"/>
      </c:valAx>
    </c:plotArea>
    <c:plotVisOnly val="1"/>
  </c:chart>
  <c:txPr>
    <a:bodyPr/>
    <a:lstStyle/>
    <a:p>
      <a:pPr>
        <a:defRPr sz="800"/>
      </a:pPr>
      <a:endParaRPr lang="en-US"/>
    </a:p>
  </c:txPr>
  <c:printSettings>
    <c:headerFooter/>
    <c:pageMargins b="0.75000000000001354" l="0.70000000000000062" r="0.70000000000000062" t="0.75000000000001354"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Red-billed Spurfowl</a:t>
            </a:r>
          </a:p>
        </c:rich>
      </c:tx>
      <c:layout>
        <c:manualLayout>
          <c:xMode val="edge"/>
          <c:yMode val="edge"/>
          <c:x val="0.2759392901974209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sizes'!$F$248:$P$248</c:f>
              <c:numCache>
                <c:formatCode>General</c:formatCode>
                <c:ptCount val="11"/>
                <c:pt idx="0">
                  <c:v>0</c:v>
                </c:pt>
                <c:pt idx="1">
                  <c:v>2</c:v>
                </c:pt>
                <c:pt idx="2">
                  <c:v>9</c:v>
                </c:pt>
                <c:pt idx="3">
                  <c:v>11</c:v>
                </c:pt>
                <c:pt idx="4">
                  <c:v>12</c:v>
                </c:pt>
                <c:pt idx="5">
                  <c:v>10</c:v>
                </c:pt>
                <c:pt idx="6">
                  <c:v>12</c:v>
                </c:pt>
                <c:pt idx="7">
                  <c:v>5</c:v>
                </c:pt>
                <c:pt idx="8">
                  <c:v>1</c:v>
                </c:pt>
                <c:pt idx="9">
                  <c:v>3</c:v>
                </c:pt>
              </c:numCache>
            </c:numRef>
          </c:val>
        </c:ser>
        <c:axId val="102302080"/>
        <c:axId val="102304000"/>
      </c:barChart>
      <c:catAx>
        <c:axId val="10230208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304000"/>
        <c:crosses val="autoZero"/>
        <c:auto val="1"/>
        <c:lblAlgn val="ctr"/>
        <c:lblOffset val="100"/>
      </c:catAx>
      <c:valAx>
        <c:axId val="102304000"/>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302080"/>
        <c:crosses val="autoZero"/>
        <c:crossBetween val="between"/>
      </c:valAx>
    </c:plotArea>
    <c:plotVisOnly val="1"/>
  </c:chart>
  <c:txPr>
    <a:bodyPr/>
    <a:lstStyle/>
    <a:p>
      <a:pPr>
        <a:defRPr sz="800"/>
      </a:pPr>
      <a:endParaRPr lang="en-US"/>
    </a:p>
  </c:txPr>
  <c:printSettings>
    <c:headerFooter/>
    <c:pageMargins b="0.75000000000001354" l="0.70000000000000062" r="0.70000000000000062" t="0.75000000000001354"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Swainson's Spurfowl</a:t>
            </a:r>
          </a:p>
        </c:rich>
      </c:tx>
      <c:layout>
        <c:manualLayout>
          <c:xMode val="edge"/>
          <c:yMode val="edge"/>
          <c:x val="0.2759392901974209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sizes'!$F$250:$O$250</c:f>
              <c:numCache>
                <c:formatCode>General</c:formatCode>
                <c:ptCount val="10"/>
                <c:pt idx="0">
                  <c:v>0</c:v>
                </c:pt>
                <c:pt idx="1">
                  <c:v>0</c:v>
                </c:pt>
                <c:pt idx="2">
                  <c:v>0</c:v>
                </c:pt>
                <c:pt idx="3">
                  <c:v>4</c:v>
                </c:pt>
                <c:pt idx="4">
                  <c:v>4</c:v>
                </c:pt>
                <c:pt idx="5">
                  <c:v>2</c:v>
                </c:pt>
                <c:pt idx="6">
                  <c:v>2</c:v>
                </c:pt>
                <c:pt idx="7">
                  <c:v>0</c:v>
                </c:pt>
                <c:pt idx="8">
                  <c:v>1</c:v>
                </c:pt>
              </c:numCache>
            </c:numRef>
          </c:val>
        </c:ser>
        <c:axId val="102327808"/>
        <c:axId val="102329728"/>
      </c:barChart>
      <c:catAx>
        <c:axId val="10232780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329728"/>
        <c:crosses val="autoZero"/>
        <c:auto val="1"/>
        <c:lblAlgn val="ctr"/>
        <c:lblOffset val="100"/>
      </c:catAx>
      <c:valAx>
        <c:axId val="10232972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327808"/>
        <c:crosses val="autoZero"/>
        <c:crossBetween val="between"/>
      </c:valAx>
    </c:plotArea>
    <c:plotVisOnly val="1"/>
  </c:chart>
  <c:txPr>
    <a:bodyPr/>
    <a:lstStyle/>
    <a:p>
      <a:pPr>
        <a:defRPr sz="800"/>
      </a:pPr>
      <a:endParaRPr lang="en-US"/>
    </a:p>
  </c:txPr>
  <c:printSettings>
    <c:headerFooter/>
    <c:pageMargins b="0.75000000000001354" l="0.70000000000000062" r="0.70000000000000062" t="0.75000000000001354"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Kurrichane Buttonquail</a:t>
            </a:r>
          </a:p>
        </c:rich>
      </c:tx>
      <c:layout>
        <c:manualLayout>
          <c:xMode val="edge"/>
          <c:yMode val="edge"/>
          <c:x val="0.2411566815017689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sizes'!$F$254:$J$254</c:f>
              <c:numCache>
                <c:formatCode>General</c:formatCode>
                <c:ptCount val="5"/>
                <c:pt idx="0">
                  <c:v>0</c:v>
                </c:pt>
                <c:pt idx="1">
                  <c:v>3</c:v>
                </c:pt>
                <c:pt idx="2">
                  <c:v>3</c:v>
                </c:pt>
                <c:pt idx="3">
                  <c:v>19</c:v>
                </c:pt>
              </c:numCache>
            </c:numRef>
          </c:val>
        </c:ser>
        <c:axId val="102362112"/>
        <c:axId val="102364288"/>
      </c:barChart>
      <c:catAx>
        <c:axId val="10236211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364288"/>
        <c:crosses val="autoZero"/>
        <c:auto val="1"/>
        <c:lblAlgn val="ctr"/>
        <c:lblOffset val="100"/>
      </c:catAx>
      <c:valAx>
        <c:axId val="10236428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362112"/>
        <c:crosses val="autoZero"/>
        <c:crossBetween val="between"/>
      </c:valAx>
    </c:plotArea>
    <c:plotVisOnly val="1"/>
  </c:chart>
  <c:txPr>
    <a:bodyPr/>
    <a:lstStyle/>
    <a:p>
      <a:pPr>
        <a:defRPr sz="800"/>
      </a:pPr>
      <a:endParaRPr lang="en-US"/>
    </a:p>
  </c:txPr>
  <c:printSettings>
    <c:headerFooter/>
    <c:pageMargins b="0.75000000000001354" l="0.70000000000000062" r="0.70000000000000062" t="0.75000000000001354"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Purple Swamphen</a:t>
            </a:r>
          </a:p>
        </c:rich>
      </c:tx>
      <c:layout>
        <c:manualLayout>
          <c:xMode val="edge"/>
          <c:yMode val="edge"/>
          <c:x val="0.2759392901974209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sizes'!$F$274:$K$274</c:f>
              <c:numCache>
                <c:formatCode>General</c:formatCode>
                <c:ptCount val="6"/>
                <c:pt idx="0">
                  <c:v>0</c:v>
                </c:pt>
                <c:pt idx="1">
                  <c:v>5</c:v>
                </c:pt>
                <c:pt idx="2">
                  <c:v>9</c:v>
                </c:pt>
                <c:pt idx="3">
                  <c:v>3</c:v>
                </c:pt>
                <c:pt idx="4">
                  <c:v>3</c:v>
                </c:pt>
              </c:numCache>
            </c:numRef>
          </c:val>
        </c:ser>
        <c:axId val="102380288"/>
        <c:axId val="102382208"/>
      </c:barChart>
      <c:catAx>
        <c:axId val="10238028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382208"/>
        <c:crosses val="autoZero"/>
        <c:auto val="1"/>
        <c:lblAlgn val="ctr"/>
        <c:lblOffset val="100"/>
      </c:catAx>
      <c:valAx>
        <c:axId val="10238220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380288"/>
        <c:crosses val="autoZero"/>
        <c:crossBetween val="between"/>
      </c:valAx>
    </c:plotArea>
    <c:plotVisOnly val="1"/>
  </c:chart>
  <c:txPr>
    <a:bodyPr/>
    <a:lstStyle/>
    <a:p>
      <a:pPr>
        <a:defRPr sz="800"/>
      </a:pPr>
      <a:endParaRPr lang="en-US"/>
    </a:p>
  </c:txPr>
  <c:printSettings>
    <c:headerFooter/>
    <c:pageMargins b="0.75000000000001354" l="0.70000000000000062" r="0.70000000000000062" t="0.75000000000001354"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Common Moorhen</a:t>
            </a:r>
          </a:p>
        </c:rich>
      </c:tx>
      <c:layout>
        <c:manualLayout>
          <c:xMode val="edge"/>
          <c:yMode val="edge"/>
          <c:x val="0.2759392901974209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sizes'!$F$276:$Q$276</c:f>
              <c:numCache>
                <c:formatCode>General</c:formatCode>
                <c:ptCount val="12"/>
                <c:pt idx="0">
                  <c:v>0</c:v>
                </c:pt>
                <c:pt idx="1">
                  <c:v>0</c:v>
                </c:pt>
                <c:pt idx="2">
                  <c:v>11</c:v>
                </c:pt>
                <c:pt idx="3">
                  <c:v>9</c:v>
                </c:pt>
                <c:pt idx="4">
                  <c:v>10</c:v>
                </c:pt>
                <c:pt idx="5">
                  <c:v>16</c:v>
                </c:pt>
                <c:pt idx="6">
                  <c:v>5</c:v>
                </c:pt>
                <c:pt idx="7">
                  <c:v>3</c:v>
                </c:pt>
                <c:pt idx="8">
                  <c:v>2</c:v>
                </c:pt>
                <c:pt idx="9">
                  <c:v>3</c:v>
                </c:pt>
                <c:pt idx="10">
                  <c:v>0</c:v>
                </c:pt>
                <c:pt idx="11">
                  <c:v>1</c:v>
                </c:pt>
              </c:numCache>
            </c:numRef>
          </c:val>
        </c:ser>
        <c:axId val="102426880"/>
        <c:axId val="102441344"/>
      </c:barChart>
      <c:catAx>
        <c:axId val="10242688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441344"/>
        <c:crosses val="autoZero"/>
        <c:auto val="1"/>
        <c:lblAlgn val="ctr"/>
        <c:lblOffset val="100"/>
      </c:catAx>
      <c:valAx>
        <c:axId val="102441344"/>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426880"/>
        <c:crosses val="autoZero"/>
        <c:crossBetween val="between"/>
      </c:valAx>
    </c:plotArea>
    <c:plotVisOnly val="1"/>
  </c:chart>
  <c:txPr>
    <a:bodyPr/>
    <a:lstStyle/>
    <a:p>
      <a:pPr>
        <a:defRPr sz="800"/>
      </a:pPr>
      <a:endParaRPr lang="en-US"/>
    </a:p>
  </c:txPr>
  <c:printSettings>
    <c:headerFooter/>
    <c:pageMargins b="0.75000000000001377" l="0.70000000000000062" r="0.70000000000000062" t="0.75000000000001377"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Common Moorhen</a:t>
            </a:r>
          </a:p>
        </c:rich>
      </c:tx>
      <c:layout>
        <c:manualLayout>
          <c:xMode val="edge"/>
          <c:yMode val="edge"/>
          <c:x val="0.26260482033654431"/>
          <c:y val="8.9488931808052279E-3"/>
        </c:manualLayout>
      </c:layout>
      <c:spPr>
        <a:noFill/>
        <a:ln w="25400">
          <a:noFill/>
        </a:ln>
      </c:spPr>
    </c:title>
    <c:plotArea>
      <c:layout>
        <c:manualLayout>
          <c:layoutTarget val="inner"/>
          <c:xMode val="edge"/>
          <c:yMode val="edge"/>
          <c:x val="0.14238558415492344"/>
          <c:y val="0.20856890807934544"/>
          <c:w val="0.81839872957056803"/>
          <c:h val="0.54551712766976856"/>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months'!$B$461:$M$461</c:f>
              <c:numCache>
                <c:formatCode>General</c:formatCode>
                <c:ptCount val="12"/>
                <c:pt idx="0">
                  <c:v>2</c:v>
                </c:pt>
                <c:pt idx="1">
                  <c:v>17</c:v>
                </c:pt>
                <c:pt idx="2">
                  <c:v>42</c:v>
                </c:pt>
                <c:pt idx="3">
                  <c:v>6</c:v>
                </c:pt>
                <c:pt idx="4">
                  <c:v>2</c:v>
                </c:pt>
                <c:pt idx="5">
                  <c:v>0</c:v>
                </c:pt>
                <c:pt idx="6">
                  <c:v>1</c:v>
                </c:pt>
                <c:pt idx="7">
                  <c:v>1</c:v>
                </c:pt>
                <c:pt idx="8">
                  <c:v>2</c:v>
                </c:pt>
                <c:pt idx="9">
                  <c:v>1</c:v>
                </c:pt>
                <c:pt idx="10">
                  <c:v>5</c:v>
                </c:pt>
                <c:pt idx="11">
                  <c:v>2</c:v>
                </c:pt>
              </c:numCache>
            </c:numRef>
          </c:val>
        </c:ser>
        <c:axId val="79763328"/>
        <c:axId val="79764864"/>
      </c:barChart>
      <c:catAx>
        <c:axId val="79763328"/>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764864"/>
        <c:crosses val="autoZero"/>
        <c:auto val="1"/>
        <c:lblAlgn val="ctr"/>
        <c:lblOffset val="100"/>
      </c:catAx>
      <c:valAx>
        <c:axId val="79764864"/>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763328"/>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Lesser Moorhen</a:t>
            </a:r>
          </a:p>
        </c:rich>
      </c:tx>
      <c:layout>
        <c:manualLayout>
          <c:xMode val="edge"/>
          <c:yMode val="edge"/>
          <c:x val="0.2759392901974209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sizes'!$F$278:$Q$278</c:f>
              <c:numCache>
                <c:formatCode>General</c:formatCode>
                <c:ptCount val="12"/>
                <c:pt idx="0">
                  <c:v>0</c:v>
                </c:pt>
                <c:pt idx="1">
                  <c:v>1</c:v>
                </c:pt>
                <c:pt idx="2">
                  <c:v>17</c:v>
                </c:pt>
                <c:pt idx="3">
                  <c:v>26</c:v>
                </c:pt>
                <c:pt idx="4">
                  <c:v>28</c:v>
                </c:pt>
                <c:pt idx="5">
                  <c:v>32</c:v>
                </c:pt>
                <c:pt idx="6">
                  <c:v>18</c:v>
                </c:pt>
                <c:pt idx="7">
                  <c:v>16</c:v>
                </c:pt>
                <c:pt idx="8">
                  <c:v>3</c:v>
                </c:pt>
                <c:pt idx="9">
                  <c:v>3</c:v>
                </c:pt>
                <c:pt idx="10">
                  <c:v>1</c:v>
                </c:pt>
              </c:numCache>
            </c:numRef>
          </c:val>
        </c:ser>
        <c:axId val="102477824"/>
        <c:axId val="102479744"/>
      </c:barChart>
      <c:catAx>
        <c:axId val="102477824"/>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479744"/>
        <c:crosses val="autoZero"/>
        <c:auto val="1"/>
        <c:lblAlgn val="ctr"/>
        <c:lblOffset val="100"/>
      </c:catAx>
      <c:valAx>
        <c:axId val="102479744"/>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477824"/>
        <c:crosses val="autoZero"/>
        <c:crossBetween val="between"/>
      </c:valAx>
    </c:plotArea>
    <c:plotVisOnly val="1"/>
  </c:chart>
  <c:txPr>
    <a:bodyPr/>
    <a:lstStyle/>
    <a:p>
      <a:pPr>
        <a:defRPr sz="800"/>
      </a:pPr>
      <a:endParaRPr lang="en-US"/>
    </a:p>
  </c:txPr>
  <c:printSettings>
    <c:headerFooter/>
    <c:pageMargins b="0.75000000000001377" l="0.70000000000000062" r="0.70000000000000062" t="0.75000000000001377"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Red-knobbed Coot</a:t>
            </a:r>
          </a:p>
        </c:rich>
      </c:tx>
      <c:layout>
        <c:manualLayout>
          <c:xMode val="edge"/>
          <c:yMode val="edge"/>
          <c:x val="0.2759392901974209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sizes'!$F$280:$T$280</c:f>
              <c:numCache>
                <c:formatCode>General</c:formatCode>
                <c:ptCount val="15"/>
                <c:pt idx="0">
                  <c:v>0</c:v>
                </c:pt>
                <c:pt idx="1">
                  <c:v>8</c:v>
                </c:pt>
                <c:pt idx="2">
                  <c:v>14</c:v>
                </c:pt>
                <c:pt idx="3">
                  <c:v>11</c:v>
                </c:pt>
                <c:pt idx="4">
                  <c:v>13</c:v>
                </c:pt>
                <c:pt idx="5">
                  <c:v>21</c:v>
                </c:pt>
                <c:pt idx="6">
                  <c:v>24</c:v>
                </c:pt>
                <c:pt idx="7">
                  <c:v>16</c:v>
                </c:pt>
                <c:pt idx="8">
                  <c:v>13</c:v>
                </c:pt>
                <c:pt idx="9">
                  <c:v>17</c:v>
                </c:pt>
                <c:pt idx="10">
                  <c:v>9</c:v>
                </c:pt>
                <c:pt idx="11">
                  <c:v>4</c:v>
                </c:pt>
                <c:pt idx="12">
                  <c:v>4</c:v>
                </c:pt>
                <c:pt idx="13">
                  <c:v>2</c:v>
                </c:pt>
              </c:numCache>
            </c:numRef>
          </c:val>
        </c:ser>
        <c:axId val="102389632"/>
        <c:axId val="102645760"/>
      </c:barChart>
      <c:catAx>
        <c:axId val="10238963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645760"/>
        <c:crosses val="autoZero"/>
        <c:auto val="1"/>
        <c:lblAlgn val="ctr"/>
        <c:lblOffset val="100"/>
      </c:catAx>
      <c:valAx>
        <c:axId val="102645760"/>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389632"/>
        <c:crosses val="autoZero"/>
        <c:crossBetween val="between"/>
      </c:valAx>
    </c:plotArea>
    <c:plotVisOnly val="1"/>
  </c:chart>
  <c:txPr>
    <a:bodyPr/>
    <a:lstStyle/>
    <a:p>
      <a:pPr>
        <a:defRPr sz="800"/>
      </a:pPr>
      <a:endParaRPr lang="en-US"/>
    </a:p>
  </c:txPr>
  <c:printSettings>
    <c:headerFooter/>
    <c:pageMargins b="0.75000000000001377" l="0.70000000000000062" r="0.70000000000000062" t="0.75000000000001377"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Wattled Crane</a:t>
            </a:r>
          </a:p>
        </c:rich>
      </c:tx>
      <c:layout>
        <c:manualLayout>
          <c:xMode val="edge"/>
          <c:yMode val="edge"/>
          <c:x val="0.2759392901974209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sizes'!$F$282:$H$282</c:f>
              <c:numCache>
                <c:formatCode>General</c:formatCode>
                <c:ptCount val="3"/>
                <c:pt idx="0">
                  <c:v>4</c:v>
                </c:pt>
                <c:pt idx="1">
                  <c:v>7</c:v>
                </c:pt>
              </c:numCache>
            </c:numRef>
          </c:val>
        </c:ser>
        <c:axId val="102632832"/>
        <c:axId val="102667776"/>
      </c:barChart>
      <c:catAx>
        <c:axId val="10263283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667776"/>
        <c:crosses val="autoZero"/>
        <c:auto val="1"/>
        <c:lblAlgn val="ctr"/>
        <c:lblOffset val="100"/>
      </c:catAx>
      <c:valAx>
        <c:axId val="102667776"/>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632832"/>
        <c:crosses val="autoZero"/>
        <c:crossBetween val="between"/>
      </c:valAx>
    </c:plotArea>
    <c:plotVisOnly val="1"/>
  </c:chart>
  <c:txPr>
    <a:bodyPr/>
    <a:lstStyle/>
    <a:p>
      <a:pPr>
        <a:defRPr sz="800"/>
      </a:pPr>
      <a:endParaRPr lang="en-US"/>
    </a:p>
  </c:txPr>
  <c:printSettings>
    <c:headerFooter/>
    <c:pageMargins b="0.75000000000001377" l="0.70000000000000062" r="0.70000000000000062" t="0.75000000000001377"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Blue Crane</a:t>
            </a:r>
          </a:p>
        </c:rich>
      </c:tx>
      <c:layout>
        <c:manualLayout>
          <c:xMode val="edge"/>
          <c:yMode val="edge"/>
          <c:x val="0.333910304690182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sizes'!$F$284:$H$284</c:f>
              <c:numCache>
                <c:formatCode>General</c:formatCode>
                <c:ptCount val="3"/>
                <c:pt idx="0">
                  <c:v>5</c:v>
                </c:pt>
                <c:pt idx="1">
                  <c:v>21</c:v>
                </c:pt>
              </c:numCache>
            </c:numRef>
          </c:val>
        </c:ser>
        <c:axId val="102700160"/>
        <c:axId val="102702080"/>
      </c:barChart>
      <c:catAx>
        <c:axId val="10270016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702080"/>
        <c:crosses val="autoZero"/>
        <c:auto val="1"/>
        <c:lblAlgn val="ctr"/>
        <c:lblOffset val="100"/>
      </c:catAx>
      <c:valAx>
        <c:axId val="102702080"/>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700160"/>
        <c:crosses val="autoZero"/>
        <c:crossBetween val="between"/>
      </c:valAx>
    </c:plotArea>
    <c:plotVisOnly val="1"/>
  </c:chart>
  <c:txPr>
    <a:bodyPr/>
    <a:lstStyle/>
    <a:p>
      <a:pPr>
        <a:defRPr sz="800"/>
      </a:pPr>
      <a:endParaRPr lang="en-US"/>
    </a:p>
  </c:txPr>
  <c:printSettings>
    <c:headerFooter/>
    <c:pageMargins b="0.75000000000001377" l="0.70000000000000062" r="0.70000000000000062" t="0.75000000000001377"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Ludwig's Bustard</a:t>
            </a:r>
          </a:p>
        </c:rich>
      </c:tx>
      <c:layout>
        <c:manualLayout>
          <c:xMode val="edge"/>
          <c:yMode val="edge"/>
          <c:x val="0.33391030469018251"/>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sizes'!$F$292:$H$292</c:f>
              <c:numCache>
                <c:formatCode>General</c:formatCode>
                <c:ptCount val="3"/>
                <c:pt idx="0">
                  <c:v>2</c:v>
                </c:pt>
                <c:pt idx="1">
                  <c:v>11</c:v>
                </c:pt>
              </c:numCache>
            </c:numRef>
          </c:val>
        </c:ser>
        <c:axId val="102738560"/>
        <c:axId val="102748928"/>
      </c:barChart>
      <c:catAx>
        <c:axId val="10273856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748928"/>
        <c:crosses val="autoZero"/>
        <c:auto val="1"/>
        <c:lblAlgn val="ctr"/>
        <c:lblOffset val="100"/>
      </c:catAx>
      <c:valAx>
        <c:axId val="10274892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738560"/>
        <c:crosses val="autoZero"/>
        <c:crossBetween val="between"/>
      </c:valAx>
    </c:plotArea>
    <c:plotVisOnly val="1"/>
  </c:chart>
  <c:txPr>
    <a:bodyPr/>
    <a:lstStyle/>
    <a:p>
      <a:pPr>
        <a:defRPr sz="800"/>
      </a:pPr>
      <a:endParaRPr lang="en-US"/>
    </a:p>
  </c:txPr>
  <c:printSettings>
    <c:headerFooter/>
    <c:pageMargins b="0.75000000000001399" l="0.70000000000000062" r="0.70000000000000062" t="0.75000000000001399"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Kori Bustard</a:t>
            </a:r>
          </a:p>
        </c:rich>
      </c:tx>
      <c:layout>
        <c:manualLayout>
          <c:xMode val="edge"/>
          <c:yMode val="edge"/>
          <c:x val="0.33391030469018251"/>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sizes'!$F$294:$H$294</c:f>
              <c:numCache>
                <c:formatCode>General</c:formatCode>
                <c:ptCount val="3"/>
                <c:pt idx="0">
                  <c:v>8</c:v>
                </c:pt>
                <c:pt idx="1">
                  <c:v>18</c:v>
                </c:pt>
              </c:numCache>
            </c:numRef>
          </c:val>
        </c:ser>
        <c:axId val="102777216"/>
        <c:axId val="102779136"/>
      </c:barChart>
      <c:catAx>
        <c:axId val="10277721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779136"/>
        <c:crosses val="autoZero"/>
        <c:auto val="1"/>
        <c:lblAlgn val="ctr"/>
        <c:lblOffset val="100"/>
      </c:catAx>
      <c:valAx>
        <c:axId val="102779136"/>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777216"/>
        <c:crosses val="autoZero"/>
        <c:crossBetween val="between"/>
      </c:valAx>
    </c:plotArea>
    <c:plotVisOnly val="1"/>
  </c:chart>
  <c:txPr>
    <a:bodyPr/>
    <a:lstStyle/>
    <a:p>
      <a:pPr>
        <a:defRPr sz="800"/>
      </a:pPr>
      <a:endParaRPr lang="en-US"/>
    </a:p>
  </c:txPr>
  <c:printSettings>
    <c:headerFooter/>
    <c:pageMargins b="0.75000000000001399" l="0.70000000000000062" r="0.70000000000000062" t="0.75000000000001399"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Red-crested Korhaan</a:t>
            </a:r>
          </a:p>
        </c:rich>
      </c:tx>
      <c:layout>
        <c:manualLayout>
          <c:xMode val="edge"/>
          <c:yMode val="edge"/>
          <c:x val="0.25275088440031929"/>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sizes'!$F$296:$H$296</c:f>
              <c:numCache>
                <c:formatCode>General</c:formatCode>
                <c:ptCount val="3"/>
                <c:pt idx="0">
                  <c:v>11</c:v>
                </c:pt>
                <c:pt idx="1">
                  <c:v>18</c:v>
                </c:pt>
              </c:numCache>
            </c:numRef>
          </c:val>
        </c:ser>
        <c:axId val="102770560"/>
        <c:axId val="102817792"/>
      </c:barChart>
      <c:catAx>
        <c:axId val="10277056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817792"/>
        <c:crosses val="autoZero"/>
        <c:auto val="1"/>
        <c:lblAlgn val="ctr"/>
        <c:lblOffset val="100"/>
      </c:catAx>
      <c:valAx>
        <c:axId val="10281779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770560"/>
        <c:crosses val="autoZero"/>
        <c:crossBetween val="between"/>
      </c:valAx>
    </c:plotArea>
    <c:plotVisOnly val="1"/>
  </c:chart>
  <c:txPr>
    <a:bodyPr/>
    <a:lstStyle/>
    <a:p>
      <a:pPr>
        <a:defRPr sz="800"/>
      </a:pPr>
      <a:endParaRPr lang="en-US"/>
    </a:p>
  </c:txPr>
  <c:printSettings>
    <c:headerFooter/>
    <c:pageMargins b="0.75000000000001399" l="0.70000000000000062" r="0.70000000000000062" t="0.75000000000001399"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Northern Black Korhaan</a:t>
            </a:r>
          </a:p>
        </c:rich>
      </c:tx>
      <c:layout>
        <c:manualLayout>
          <c:xMode val="edge"/>
          <c:yMode val="edge"/>
          <c:x val="0.22376537715394271"/>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sizes'!$F$298:$H$298</c:f>
              <c:numCache>
                <c:formatCode>General</c:formatCode>
                <c:ptCount val="3"/>
                <c:pt idx="0">
                  <c:v>5</c:v>
                </c:pt>
                <c:pt idx="1">
                  <c:v>6</c:v>
                </c:pt>
                <c:pt idx="2">
                  <c:v>2</c:v>
                </c:pt>
              </c:numCache>
            </c:numRef>
          </c:val>
        </c:ser>
        <c:axId val="102854016"/>
        <c:axId val="102868480"/>
      </c:barChart>
      <c:catAx>
        <c:axId val="10285401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868480"/>
        <c:crosses val="autoZero"/>
        <c:auto val="1"/>
        <c:lblAlgn val="ctr"/>
        <c:lblOffset val="100"/>
      </c:catAx>
      <c:valAx>
        <c:axId val="102868480"/>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854016"/>
        <c:crosses val="autoZero"/>
        <c:crossBetween val="between"/>
      </c:valAx>
    </c:plotArea>
    <c:plotVisOnly val="1"/>
  </c:chart>
  <c:txPr>
    <a:bodyPr/>
    <a:lstStyle/>
    <a:p>
      <a:pPr>
        <a:defRPr sz="800"/>
      </a:pPr>
      <a:endParaRPr lang="en-US"/>
    </a:p>
  </c:txPr>
  <c:printSettings>
    <c:headerFooter/>
    <c:pageMargins b="0.75000000000001399" l="0.70000000000000062" r="0.70000000000000062" t="0.75000000000001399"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Ruppell's Korhaan</a:t>
            </a:r>
          </a:p>
        </c:rich>
      </c:tx>
      <c:layout>
        <c:manualLayout>
          <c:xMode val="edge"/>
          <c:yMode val="edge"/>
          <c:x val="0.30492479744380979"/>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sizes'!$F$302:$I$302</c:f>
              <c:numCache>
                <c:formatCode>General</c:formatCode>
                <c:ptCount val="4"/>
                <c:pt idx="0">
                  <c:v>57</c:v>
                </c:pt>
                <c:pt idx="1">
                  <c:v>25</c:v>
                </c:pt>
                <c:pt idx="2">
                  <c:v>3</c:v>
                </c:pt>
              </c:numCache>
            </c:numRef>
          </c:val>
        </c:ser>
        <c:axId val="102892672"/>
        <c:axId val="102894592"/>
      </c:barChart>
      <c:catAx>
        <c:axId val="10289267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894592"/>
        <c:crosses val="autoZero"/>
        <c:auto val="1"/>
        <c:lblAlgn val="ctr"/>
        <c:lblOffset val="100"/>
      </c:catAx>
      <c:valAx>
        <c:axId val="10289459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892672"/>
        <c:crosses val="autoZero"/>
        <c:crossBetween val="between"/>
      </c:valAx>
    </c:plotArea>
    <c:plotVisOnly val="1"/>
  </c:chart>
  <c:txPr>
    <a:bodyPr/>
    <a:lstStyle/>
    <a:p>
      <a:pPr>
        <a:defRPr sz="800"/>
      </a:pPr>
      <a:endParaRPr lang="en-US"/>
    </a:p>
  </c:txPr>
  <c:printSettings>
    <c:headerFooter/>
    <c:pageMargins b="0.75000000000001399" l="0.70000000000000062" r="0.70000000000000062" t="0.75000000000001399"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African Black Oystercatcher</a:t>
            </a:r>
          </a:p>
        </c:rich>
      </c:tx>
      <c:layout>
        <c:manualLayout>
          <c:xMode val="edge"/>
          <c:yMode val="edge"/>
          <c:x val="0.1540577427821558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sizes'!$F$312:$I$312</c:f>
              <c:numCache>
                <c:formatCode>General</c:formatCode>
                <c:ptCount val="4"/>
                <c:pt idx="0">
                  <c:v>2</c:v>
                </c:pt>
                <c:pt idx="1">
                  <c:v>10</c:v>
                </c:pt>
                <c:pt idx="2">
                  <c:v>2</c:v>
                </c:pt>
              </c:numCache>
            </c:numRef>
          </c:val>
        </c:ser>
        <c:axId val="102906496"/>
        <c:axId val="102933248"/>
      </c:barChart>
      <c:catAx>
        <c:axId val="102906496"/>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02933248"/>
        <c:crosses val="autoZero"/>
        <c:auto val="1"/>
        <c:lblAlgn val="ctr"/>
        <c:lblOffset val="100"/>
      </c:catAx>
      <c:valAx>
        <c:axId val="102933248"/>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02906496"/>
        <c:crosses val="autoZero"/>
        <c:crossBetween val="between"/>
      </c:valAx>
    </c:plotArea>
    <c:plotVisOnly val="1"/>
  </c:chart>
  <c:txPr>
    <a:bodyPr/>
    <a:lstStyle/>
    <a:p>
      <a:pPr>
        <a:defRPr sz="800"/>
      </a:pPr>
      <a:endParaRPr lang="en-US"/>
    </a:p>
  </c:txPr>
  <c:printSettings>
    <c:headerFooter/>
    <c:pageMargins b="0.75000000000001399" l="0.70000000000000062" r="0.70000000000000062" t="0.75000000000001399"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Red-knobbed Coot</a:t>
            </a:r>
          </a:p>
        </c:rich>
      </c:tx>
      <c:layout>
        <c:manualLayout>
          <c:xMode val="edge"/>
          <c:yMode val="edge"/>
          <c:x val="0.24915881416462304"/>
          <c:y val="0"/>
        </c:manualLayout>
      </c:layout>
      <c:spPr>
        <a:noFill/>
        <a:ln w="25400">
          <a:noFill/>
        </a:ln>
      </c:spPr>
    </c:title>
    <c:plotArea>
      <c:layout>
        <c:manualLayout>
          <c:layoutTarget val="inner"/>
          <c:xMode val="edge"/>
          <c:yMode val="edge"/>
          <c:x val="0.15264760823815887"/>
          <c:y val="0.17429496159606359"/>
          <c:w val="0.80531034971978332"/>
          <c:h val="0.60091267732637765"/>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months'!$B$467:$M$467</c:f>
              <c:numCache>
                <c:formatCode>General</c:formatCode>
                <c:ptCount val="12"/>
                <c:pt idx="0">
                  <c:v>10</c:v>
                </c:pt>
                <c:pt idx="1">
                  <c:v>74</c:v>
                </c:pt>
                <c:pt idx="2">
                  <c:v>58</c:v>
                </c:pt>
                <c:pt idx="3">
                  <c:v>29</c:v>
                </c:pt>
                <c:pt idx="4">
                  <c:v>7</c:v>
                </c:pt>
                <c:pt idx="5">
                  <c:v>4</c:v>
                </c:pt>
                <c:pt idx="6">
                  <c:v>2</c:v>
                </c:pt>
                <c:pt idx="7">
                  <c:v>4</c:v>
                </c:pt>
                <c:pt idx="8">
                  <c:v>5</c:v>
                </c:pt>
                <c:pt idx="9">
                  <c:v>8</c:v>
                </c:pt>
                <c:pt idx="10">
                  <c:v>2</c:v>
                </c:pt>
                <c:pt idx="11">
                  <c:v>9</c:v>
                </c:pt>
              </c:numCache>
            </c:numRef>
          </c:val>
        </c:ser>
        <c:axId val="79805056"/>
        <c:axId val="79810944"/>
      </c:barChart>
      <c:catAx>
        <c:axId val="79805056"/>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810944"/>
        <c:crosses val="autoZero"/>
        <c:auto val="1"/>
        <c:lblAlgn val="ctr"/>
        <c:lblOffset val="100"/>
      </c:catAx>
      <c:valAx>
        <c:axId val="79810944"/>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805056"/>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Black-winged Stilt</a:t>
            </a:r>
          </a:p>
        </c:rich>
      </c:tx>
      <c:layout>
        <c:manualLayout>
          <c:xMode val="edge"/>
          <c:yMode val="edge"/>
          <c:x val="0.33391030469018251"/>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sizes'!$F$314:$K$314</c:f>
              <c:numCache>
                <c:formatCode>General</c:formatCode>
                <c:ptCount val="6"/>
                <c:pt idx="0">
                  <c:v>1</c:v>
                </c:pt>
                <c:pt idx="1">
                  <c:v>3</c:v>
                </c:pt>
                <c:pt idx="2">
                  <c:v>10</c:v>
                </c:pt>
                <c:pt idx="3">
                  <c:v>45</c:v>
                </c:pt>
                <c:pt idx="4">
                  <c:v>1</c:v>
                </c:pt>
              </c:numCache>
            </c:numRef>
          </c:val>
        </c:ser>
        <c:axId val="103285120"/>
        <c:axId val="103287040"/>
      </c:barChart>
      <c:catAx>
        <c:axId val="103285120"/>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03287040"/>
        <c:crosses val="autoZero"/>
        <c:auto val="1"/>
        <c:lblAlgn val="ctr"/>
        <c:lblOffset val="100"/>
      </c:catAx>
      <c:valAx>
        <c:axId val="103287040"/>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03285120"/>
        <c:crosses val="autoZero"/>
        <c:crossBetween val="between"/>
      </c:valAx>
    </c:plotArea>
    <c:plotVisOnly val="1"/>
  </c:chart>
  <c:txPr>
    <a:bodyPr/>
    <a:lstStyle/>
    <a:p>
      <a:pPr>
        <a:defRPr sz="800"/>
      </a:pPr>
      <a:endParaRPr lang="en-US"/>
    </a:p>
  </c:txPr>
  <c:printSettings>
    <c:headerFooter/>
    <c:pageMargins b="0.75000000000001399" l="0.70000000000000062" r="0.70000000000000062" t="0.75000000000001399"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Pied Avocet</a:t>
            </a:r>
          </a:p>
        </c:rich>
      </c:tx>
      <c:layout>
        <c:manualLayout>
          <c:xMode val="edge"/>
          <c:yMode val="edge"/>
          <c:x val="0.33391030469018251"/>
          <c:y val="0"/>
        </c:manualLayout>
      </c:layout>
    </c:title>
    <c:plotArea>
      <c:layout>
        <c:manualLayout>
          <c:layoutTarget val="inner"/>
          <c:xMode val="edge"/>
          <c:yMode val="edge"/>
          <c:x val="0.20436973639164671"/>
          <c:y val="0.16496209108425841"/>
          <c:w val="0.78117311423028668"/>
          <c:h val="0.61166767992860005"/>
        </c:manualLayout>
      </c:layout>
      <c:barChart>
        <c:barDir val="col"/>
        <c:grouping val="clustered"/>
        <c:ser>
          <c:idx val="0"/>
          <c:order val="0"/>
          <c:val>
            <c:numRef>
              <c:f>'Table 3 - Clutch sizes'!$F$316:$L$316</c:f>
              <c:numCache>
                <c:formatCode>General</c:formatCode>
                <c:ptCount val="7"/>
                <c:pt idx="0">
                  <c:v>79</c:v>
                </c:pt>
                <c:pt idx="1">
                  <c:v>65</c:v>
                </c:pt>
                <c:pt idx="2">
                  <c:v>124</c:v>
                </c:pt>
                <c:pt idx="3">
                  <c:v>288</c:v>
                </c:pt>
                <c:pt idx="4">
                  <c:v>43</c:v>
                </c:pt>
                <c:pt idx="5">
                  <c:v>3</c:v>
                </c:pt>
              </c:numCache>
            </c:numRef>
          </c:val>
        </c:ser>
        <c:axId val="103315328"/>
        <c:axId val="103325696"/>
      </c:barChart>
      <c:catAx>
        <c:axId val="103315328"/>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03325696"/>
        <c:crosses val="autoZero"/>
        <c:auto val="1"/>
        <c:lblAlgn val="ctr"/>
        <c:lblOffset val="100"/>
      </c:catAx>
      <c:valAx>
        <c:axId val="103325696"/>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03315328"/>
        <c:crosses val="autoZero"/>
        <c:crossBetween val="between"/>
      </c:valAx>
    </c:plotArea>
    <c:plotVisOnly val="1"/>
  </c:chart>
  <c:txPr>
    <a:bodyPr/>
    <a:lstStyle/>
    <a:p>
      <a:pPr>
        <a:defRPr sz="800"/>
      </a:pPr>
      <a:endParaRPr lang="en-US"/>
    </a:p>
  </c:txPr>
  <c:printSettings>
    <c:headerFooter/>
    <c:pageMargins b="0.75000000000001399" l="0.70000000000000062" r="0.70000000000000062" t="0.75000000000001399"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Spotted Dikkop</a:t>
            </a:r>
          </a:p>
        </c:rich>
      </c:tx>
      <c:layout>
        <c:manualLayout>
          <c:xMode val="edge"/>
          <c:yMode val="edge"/>
          <c:x val="0.33391030469018251"/>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sizes'!$F$320:$J$320</c:f>
              <c:numCache>
                <c:formatCode>General</c:formatCode>
                <c:ptCount val="5"/>
                <c:pt idx="0">
                  <c:v>4</c:v>
                </c:pt>
                <c:pt idx="1">
                  <c:v>28</c:v>
                </c:pt>
                <c:pt idx="2">
                  <c:v>8</c:v>
                </c:pt>
                <c:pt idx="3">
                  <c:v>1</c:v>
                </c:pt>
              </c:numCache>
            </c:numRef>
          </c:val>
        </c:ser>
        <c:axId val="103349632"/>
        <c:axId val="103368192"/>
      </c:barChart>
      <c:catAx>
        <c:axId val="103349632"/>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03368192"/>
        <c:crosses val="autoZero"/>
        <c:auto val="1"/>
        <c:lblAlgn val="ctr"/>
        <c:lblOffset val="100"/>
      </c:catAx>
      <c:valAx>
        <c:axId val="103368192"/>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03349632"/>
        <c:crosses val="autoZero"/>
        <c:crossBetween val="between"/>
      </c:valAx>
    </c:plotArea>
    <c:plotVisOnly val="1"/>
  </c:chart>
  <c:txPr>
    <a:bodyPr/>
    <a:lstStyle/>
    <a:p>
      <a:pPr>
        <a:defRPr sz="800"/>
      </a:pPr>
      <a:endParaRPr lang="en-US"/>
    </a:p>
  </c:txPr>
  <c:printSettings>
    <c:headerFooter/>
    <c:pageMargins b="0.75000000000001399" l="0.70000000000000062" r="0.70000000000000062" t="0.75000000000001399"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Burchell's Courser</a:t>
            </a:r>
          </a:p>
        </c:rich>
      </c:tx>
      <c:layout>
        <c:manualLayout>
          <c:xMode val="edge"/>
          <c:yMode val="edge"/>
          <c:x val="0.33391030469018251"/>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sizes'!$F$322:$H$322</c:f>
              <c:numCache>
                <c:formatCode>General</c:formatCode>
                <c:ptCount val="3"/>
                <c:pt idx="0">
                  <c:v>5</c:v>
                </c:pt>
                <c:pt idx="1">
                  <c:v>15</c:v>
                </c:pt>
              </c:numCache>
            </c:numRef>
          </c:val>
        </c:ser>
        <c:axId val="103388288"/>
        <c:axId val="103390208"/>
      </c:barChart>
      <c:catAx>
        <c:axId val="103388288"/>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03390208"/>
        <c:crosses val="autoZero"/>
        <c:auto val="1"/>
        <c:lblAlgn val="ctr"/>
        <c:lblOffset val="100"/>
      </c:catAx>
      <c:valAx>
        <c:axId val="103390208"/>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03388288"/>
        <c:crosses val="autoZero"/>
        <c:crossBetween val="between"/>
      </c:valAx>
    </c:plotArea>
    <c:plotVisOnly val="1"/>
  </c:chart>
  <c:txPr>
    <a:bodyPr/>
    <a:lstStyle/>
    <a:p>
      <a:pPr>
        <a:defRPr sz="800"/>
      </a:pPr>
      <a:endParaRPr lang="en-US"/>
    </a:p>
  </c:txPr>
  <c:printSettings>
    <c:headerFooter/>
    <c:pageMargins b="0.75000000000001399" l="0.70000000000000062" r="0.70000000000000062" t="0.75000000000001399"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Double-banded Courser</a:t>
            </a:r>
          </a:p>
        </c:rich>
      </c:tx>
      <c:layout>
        <c:manualLayout>
          <c:xMode val="edge"/>
          <c:yMode val="edge"/>
          <c:x val="0.21796827570467101"/>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sizes'!$F$326:$H$326</c:f>
              <c:numCache>
                <c:formatCode>General</c:formatCode>
                <c:ptCount val="3"/>
                <c:pt idx="0">
                  <c:v>47</c:v>
                </c:pt>
                <c:pt idx="1">
                  <c:v>3</c:v>
                </c:pt>
              </c:numCache>
            </c:numRef>
          </c:val>
        </c:ser>
        <c:axId val="103357056"/>
        <c:axId val="103412480"/>
      </c:barChart>
      <c:catAx>
        <c:axId val="103357056"/>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03412480"/>
        <c:crosses val="autoZero"/>
        <c:auto val="1"/>
        <c:lblAlgn val="ctr"/>
        <c:lblOffset val="100"/>
      </c:catAx>
      <c:valAx>
        <c:axId val="103412480"/>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03357056"/>
        <c:crosses val="autoZero"/>
        <c:crossBetween val="between"/>
      </c:valAx>
    </c:plotArea>
    <c:plotVisOnly val="1"/>
  </c:chart>
  <c:txPr>
    <a:bodyPr/>
    <a:lstStyle/>
    <a:p>
      <a:pPr>
        <a:defRPr sz="800"/>
      </a:pPr>
      <a:endParaRPr lang="en-US"/>
    </a:p>
  </c:txPr>
  <c:printSettings>
    <c:headerFooter/>
    <c:pageMargins b="0.75000000000001399" l="0.70000000000000062" r="0.70000000000000062" t="0.75000000000001399"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Rock Pratincole</a:t>
            </a:r>
          </a:p>
        </c:rich>
      </c:tx>
      <c:layout>
        <c:manualLayout>
          <c:xMode val="edge"/>
          <c:yMode val="edge"/>
          <c:x val="0.3397074061394610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sizes'!$F$334:$H$334</c:f>
              <c:numCache>
                <c:formatCode>General</c:formatCode>
                <c:ptCount val="3"/>
                <c:pt idx="0">
                  <c:v>3</c:v>
                </c:pt>
                <c:pt idx="1">
                  <c:v>12</c:v>
                </c:pt>
              </c:numCache>
            </c:numRef>
          </c:val>
        </c:ser>
        <c:axId val="103519360"/>
        <c:axId val="103521280"/>
      </c:barChart>
      <c:catAx>
        <c:axId val="103519360"/>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03521280"/>
        <c:crosses val="autoZero"/>
        <c:auto val="1"/>
        <c:lblAlgn val="ctr"/>
        <c:lblOffset val="100"/>
      </c:catAx>
      <c:valAx>
        <c:axId val="103521280"/>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03519360"/>
        <c:crosses val="autoZero"/>
        <c:crossBetween val="between"/>
      </c:valAx>
    </c:plotArea>
    <c:plotVisOnly val="1"/>
  </c:chart>
  <c:txPr>
    <a:bodyPr/>
    <a:lstStyle/>
    <a:p>
      <a:pPr>
        <a:defRPr sz="800"/>
      </a:pPr>
      <a:endParaRPr lang="en-US"/>
    </a:p>
  </c:txPr>
  <c:printSettings>
    <c:headerFooter/>
    <c:pageMargins b="0.75000000000001421" l="0.70000000000000062" r="0.70000000000000062" t="0.75000000000001421" header="0.30000000000000032" footer="0.3000000000000003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Kittlitz's Plover</a:t>
            </a:r>
          </a:p>
        </c:rich>
      </c:tx>
      <c:layout>
        <c:manualLayout>
          <c:xMode val="edge"/>
          <c:yMode val="edge"/>
          <c:x val="0.32231610179163711"/>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sizes'!$F$336:$I$336</c:f>
              <c:numCache>
                <c:formatCode>General</c:formatCode>
                <c:ptCount val="4"/>
                <c:pt idx="0">
                  <c:v>7</c:v>
                </c:pt>
                <c:pt idx="1">
                  <c:v>47</c:v>
                </c:pt>
                <c:pt idx="2">
                  <c:v>2</c:v>
                </c:pt>
              </c:numCache>
            </c:numRef>
          </c:val>
        </c:ser>
        <c:axId val="103619200"/>
        <c:axId val="103629568"/>
      </c:barChart>
      <c:catAx>
        <c:axId val="103619200"/>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03629568"/>
        <c:crosses val="autoZero"/>
        <c:auto val="1"/>
        <c:lblAlgn val="ctr"/>
        <c:lblOffset val="100"/>
      </c:catAx>
      <c:valAx>
        <c:axId val="103629568"/>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03619200"/>
        <c:crosses val="autoZero"/>
        <c:crossBetween val="between"/>
      </c:valAx>
    </c:plotArea>
    <c:plotVisOnly val="1"/>
  </c:chart>
  <c:txPr>
    <a:bodyPr/>
    <a:lstStyle/>
    <a:p>
      <a:pPr>
        <a:defRPr sz="800"/>
      </a:pPr>
      <a:endParaRPr lang="en-US"/>
    </a:p>
  </c:txPr>
  <c:printSettings>
    <c:headerFooter/>
    <c:pageMargins b="0.75000000000001421" l="0.70000000000000062" r="0.70000000000000062" t="0.75000000000001421" header="0.30000000000000032" footer="0.3000000000000003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Three-banded Plover</a:t>
            </a:r>
          </a:p>
        </c:rich>
      </c:tx>
      <c:layout>
        <c:manualLayout>
          <c:xMode val="edge"/>
          <c:yMode val="edge"/>
          <c:x val="0.21796827570467106"/>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sizes'!$F$338:$H$338</c:f>
              <c:numCache>
                <c:formatCode>General</c:formatCode>
                <c:ptCount val="3"/>
                <c:pt idx="0">
                  <c:v>6</c:v>
                </c:pt>
                <c:pt idx="1">
                  <c:v>26</c:v>
                </c:pt>
              </c:numCache>
            </c:numRef>
          </c:val>
        </c:ser>
        <c:axId val="103662336"/>
        <c:axId val="103664256"/>
      </c:barChart>
      <c:catAx>
        <c:axId val="103662336"/>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03664256"/>
        <c:crosses val="autoZero"/>
        <c:auto val="1"/>
        <c:lblAlgn val="ctr"/>
        <c:lblOffset val="100"/>
      </c:catAx>
      <c:valAx>
        <c:axId val="103664256"/>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03662336"/>
        <c:crosses val="autoZero"/>
        <c:crossBetween val="between"/>
      </c:valAx>
    </c:plotArea>
    <c:plotVisOnly val="1"/>
  </c:chart>
  <c:txPr>
    <a:bodyPr/>
    <a:lstStyle/>
    <a:p>
      <a:pPr>
        <a:defRPr sz="800"/>
      </a:pPr>
      <a:endParaRPr lang="en-US"/>
    </a:p>
  </c:txPr>
  <c:printSettings>
    <c:headerFooter/>
    <c:pageMargins b="0.75000000000001421" l="0.70000000000000062" r="0.70000000000000062" t="0.75000000000001421"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Chestnut-banded Plover</a:t>
            </a:r>
          </a:p>
        </c:rich>
      </c:tx>
      <c:layout>
        <c:manualLayout>
          <c:xMode val="edge"/>
          <c:yMode val="edge"/>
          <c:x val="0.21796827570467112"/>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sizes'!$F$342:$H$342</c:f>
              <c:numCache>
                <c:formatCode>General</c:formatCode>
                <c:ptCount val="3"/>
                <c:pt idx="0">
                  <c:v>15</c:v>
                </c:pt>
                <c:pt idx="1">
                  <c:v>65</c:v>
                </c:pt>
                <c:pt idx="2">
                  <c:v>1</c:v>
                </c:pt>
              </c:numCache>
            </c:numRef>
          </c:val>
        </c:ser>
        <c:axId val="103553280"/>
        <c:axId val="103567744"/>
      </c:barChart>
      <c:catAx>
        <c:axId val="10355328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3567744"/>
        <c:crosses val="autoZero"/>
        <c:auto val="1"/>
        <c:lblAlgn val="ctr"/>
        <c:lblOffset val="100"/>
      </c:catAx>
      <c:valAx>
        <c:axId val="103567744"/>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3553280"/>
        <c:crosses val="autoZero"/>
        <c:crossBetween val="between"/>
      </c:valAx>
    </c:plotArea>
    <c:plotVisOnly val="1"/>
  </c:chart>
  <c:txPr>
    <a:bodyPr/>
    <a:lstStyle/>
    <a:p>
      <a:pPr>
        <a:defRPr sz="800"/>
      </a:pPr>
      <a:endParaRPr lang="en-US"/>
    </a:p>
  </c:txPr>
  <c:printSettings>
    <c:headerFooter/>
    <c:pageMargins b="0.75000000000001443" l="0.70000000000000062" r="0.70000000000000062" t="0.75000000000001443" header="0.30000000000000032" footer="0.3000000000000003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Blacksmith Lapwing</a:t>
            </a:r>
          </a:p>
        </c:rich>
      </c:tx>
      <c:layout>
        <c:manualLayout>
          <c:xMode val="edge"/>
          <c:yMode val="edge"/>
          <c:x val="0.21796827570467112"/>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sizes'!$F$348:$K$348</c:f>
              <c:numCache>
                <c:formatCode>General</c:formatCode>
                <c:ptCount val="6"/>
                <c:pt idx="0">
                  <c:v>8</c:v>
                </c:pt>
                <c:pt idx="1">
                  <c:v>29</c:v>
                </c:pt>
                <c:pt idx="2">
                  <c:v>34</c:v>
                </c:pt>
                <c:pt idx="3">
                  <c:v>23</c:v>
                </c:pt>
                <c:pt idx="4">
                  <c:v>1</c:v>
                </c:pt>
              </c:numCache>
            </c:numRef>
          </c:val>
        </c:ser>
        <c:axId val="103600128"/>
        <c:axId val="103602048"/>
      </c:barChart>
      <c:catAx>
        <c:axId val="10360012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3602048"/>
        <c:crosses val="autoZero"/>
        <c:auto val="1"/>
        <c:lblAlgn val="ctr"/>
        <c:lblOffset val="100"/>
      </c:catAx>
      <c:valAx>
        <c:axId val="10360204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3600128"/>
        <c:crosses val="autoZero"/>
        <c:crossBetween val="between"/>
      </c:valAx>
    </c:plotArea>
    <c:plotVisOnly val="1"/>
  </c:chart>
  <c:txPr>
    <a:bodyPr/>
    <a:lstStyle/>
    <a:p>
      <a:pPr>
        <a:defRPr sz="800"/>
      </a:pPr>
      <a:endParaRPr lang="en-US"/>
    </a:p>
  </c:txPr>
  <c:printSettings>
    <c:headerFooter/>
    <c:pageMargins b="0.75000000000001443" l="0.70000000000000062" r="0.70000000000000062" t="0.7500000000000144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Black-winged Stilt</a:t>
            </a:r>
          </a:p>
        </c:rich>
      </c:tx>
      <c:layout>
        <c:manualLayout>
          <c:xMode val="edge"/>
          <c:yMode val="edge"/>
          <c:x val="0.29643742670464895"/>
          <c:y val="0"/>
        </c:manualLayout>
      </c:layout>
      <c:spPr>
        <a:noFill/>
        <a:ln w="25400">
          <a:noFill/>
        </a:ln>
      </c:spPr>
    </c:title>
    <c:plotArea>
      <c:layout>
        <c:manualLayout>
          <c:layoutTarget val="inner"/>
          <c:xMode val="edge"/>
          <c:yMode val="edge"/>
          <c:x val="0.14994588065872896"/>
          <c:y val="0.13582062465240172"/>
          <c:w val="0.81188127681644584"/>
          <c:h val="0.65986066797413889"/>
        </c:manualLayout>
      </c:layout>
      <c:barChart>
        <c:barDir val="col"/>
        <c:grouping val="clustered"/>
        <c:ser>
          <c:idx val="0"/>
          <c:order val="0"/>
          <c:tx>
            <c:v>Coastal</c:v>
          </c:tx>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months'!$B$525:$M$525</c:f>
              <c:numCache>
                <c:formatCode>General</c:formatCode>
                <c:ptCount val="12"/>
                <c:pt idx="0">
                  <c:v>0</c:v>
                </c:pt>
                <c:pt idx="1">
                  <c:v>0</c:v>
                </c:pt>
                <c:pt idx="2">
                  <c:v>0</c:v>
                </c:pt>
                <c:pt idx="3">
                  <c:v>0</c:v>
                </c:pt>
                <c:pt idx="4">
                  <c:v>7</c:v>
                </c:pt>
                <c:pt idx="5">
                  <c:v>2</c:v>
                </c:pt>
                <c:pt idx="6">
                  <c:v>1</c:v>
                </c:pt>
                <c:pt idx="7">
                  <c:v>1</c:v>
                </c:pt>
                <c:pt idx="8">
                  <c:v>1</c:v>
                </c:pt>
                <c:pt idx="9">
                  <c:v>0</c:v>
                </c:pt>
                <c:pt idx="10">
                  <c:v>0</c:v>
                </c:pt>
                <c:pt idx="11">
                  <c:v>0</c:v>
                </c:pt>
              </c:numCache>
            </c:numRef>
          </c:val>
        </c:ser>
        <c:ser>
          <c:idx val="1"/>
          <c:order val="1"/>
          <c:tx>
            <c:v>Inland</c:v>
          </c:tx>
          <c:spPr>
            <a:solidFill>
              <a:srgbClr val="C0504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months'!$B$526:$M$526</c:f>
              <c:numCache>
                <c:formatCode>General</c:formatCode>
                <c:ptCount val="12"/>
                <c:pt idx="0">
                  <c:v>19</c:v>
                </c:pt>
                <c:pt idx="1">
                  <c:v>19</c:v>
                </c:pt>
                <c:pt idx="2">
                  <c:v>15</c:v>
                </c:pt>
                <c:pt idx="3">
                  <c:v>3</c:v>
                </c:pt>
                <c:pt idx="4">
                  <c:v>3</c:v>
                </c:pt>
                <c:pt idx="5">
                  <c:v>1</c:v>
                </c:pt>
                <c:pt idx="6">
                  <c:v>0</c:v>
                </c:pt>
                <c:pt idx="7">
                  <c:v>0</c:v>
                </c:pt>
                <c:pt idx="8">
                  <c:v>0</c:v>
                </c:pt>
                <c:pt idx="9">
                  <c:v>0</c:v>
                </c:pt>
                <c:pt idx="10">
                  <c:v>0</c:v>
                </c:pt>
                <c:pt idx="11">
                  <c:v>1</c:v>
                </c:pt>
              </c:numCache>
            </c:numRef>
          </c:val>
        </c:ser>
        <c:axId val="79925632"/>
        <c:axId val="79927168"/>
      </c:barChart>
      <c:catAx>
        <c:axId val="79925632"/>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927168"/>
        <c:crosses val="autoZero"/>
        <c:auto val="1"/>
        <c:lblAlgn val="ctr"/>
        <c:lblOffset val="100"/>
      </c:catAx>
      <c:valAx>
        <c:axId val="79927168"/>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925632"/>
        <c:crosses val="autoZero"/>
        <c:crossBetween val="between"/>
      </c:valAx>
      <c:spPr>
        <a:solidFill>
          <a:srgbClr val="FFFFFF"/>
        </a:solidFill>
        <a:ln w="25400">
          <a:noFill/>
        </a:ln>
      </c:spPr>
    </c:plotArea>
    <c:legend>
      <c:legendPos val="r"/>
      <c:layout>
        <c:manualLayout>
          <c:xMode val="edge"/>
          <c:yMode val="edge"/>
          <c:x val="0.69956644308350369"/>
          <c:y val="0.19685101370202701"/>
          <c:w val="0.26851851851851855"/>
          <c:h val="0.18637239118344803"/>
        </c:manualLayout>
      </c:layout>
      <c:spPr>
        <a:solidFill>
          <a:srgbClr val="FFFFFF"/>
        </a:solidFill>
        <a:ln w="25400">
          <a:noFill/>
        </a:ln>
      </c:spPr>
      <c:txPr>
        <a:bodyPr/>
        <a:lstStyle/>
        <a:p>
          <a:pPr>
            <a:defRPr lang="en-US" sz="920" b="0" i="0" u="none" strike="noStrike" baseline="0">
              <a:solidFill>
                <a:srgbClr val="000000"/>
              </a:solidFill>
              <a:latin typeface="Calibri"/>
              <a:ea typeface="Calibri"/>
              <a:cs typeface="Calibri"/>
            </a:defRPr>
          </a:pPr>
          <a:endParaRPr lang="en-US"/>
        </a:p>
      </c:txPr>
    </c:legend>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Crowned Lapwing</a:t>
            </a:r>
          </a:p>
        </c:rich>
      </c:tx>
      <c:layout>
        <c:manualLayout>
          <c:xMode val="edge"/>
          <c:yMode val="edge"/>
          <c:x val="0.21796827570467112"/>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sizes'!$F$350:$J$350</c:f>
              <c:numCache>
                <c:formatCode>General</c:formatCode>
                <c:ptCount val="5"/>
                <c:pt idx="0">
                  <c:v>10</c:v>
                </c:pt>
                <c:pt idx="1">
                  <c:v>58</c:v>
                </c:pt>
                <c:pt idx="2">
                  <c:v>70</c:v>
                </c:pt>
                <c:pt idx="3">
                  <c:v>2</c:v>
                </c:pt>
              </c:numCache>
            </c:numRef>
          </c:val>
        </c:ser>
        <c:axId val="103708160"/>
        <c:axId val="103710080"/>
      </c:barChart>
      <c:catAx>
        <c:axId val="10370816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3710080"/>
        <c:crosses val="autoZero"/>
        <c:auto val="1"/>
        <c:lblAlgn val="ctr"/>
        <c:lblOffset val="100"/>
      </c:catAx>
      <c:valAx>
        <c:axId val="103710080"/>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3708160"/>
        <c:crosses val="autoZero"/>
        <c:crossBetween val="between"/>
      </c:valAx>
    </c:plotArea>
    <c:plotVisOnly val="1"/>
  </c:chart>
  <c:txPr>
    <a:bodyPr/>
    <a:lstStyle/>
    <a:p>
      <a:pPr>
        <a:defRPr sz="800"/>
      </a:pPr>
      <a:endParaRPr lang="en-US"/>
    </a:p>
  </c:txPr>
  <c:printSettings>
    <c:headerFooter/>
    <c:pageMargins b="0.75000000000001443" l="0.70000000000000062" r="0.70000000000000062" t="0.75000000000001443"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White-fronted Plover</a:t>
            </a:r>
          </a:p>
        </c:rich>
      </c:tx>
      <c:layout>
        <c:manualLayout>
          <c:xMode val="edge"/>
          <c:yMode val="edge"/>
          <c:x val="0.21796827570467112"/>
          <c:y val="0"/>
        </c:manualLayout>
      </c:layout>
    </c:title>
    <c:plotArea>
      <c:layout>
        <c:manualLayout>
          <c:layoutTarget val="inner"/>
          <c:xMode val="edge"/>
          <c:yMode val="edge"/>
          <c:x val="0.19277553349309598"/>
          <c:y val="0.16496209108425841"/>
          <c:w val="0.79276731712883763"/>
          <c:h val="0.61166767992860005"/>
        </c:manualLayout>
      </c:layout>
      <c:barChart>
        <c:barDir val="col"/>
        <c:grouping val="clustered"/>
        <c:ser>
          <c:idx val="0"/>
          <c:order val="0"/>
          <c:val>
            <c:numRef>
              <c:f>'Table 3 - Clutch sizes'!$F$340:$I$340</c:f>
              <c:numCache>
                <c:formatCode>General</c:formatCode>
                <c:ptCount val="4"/>
                <c:pt idx="0">
                  <c:v>80</c:v>
                </c:pt>
                <c:pt idx="1">
                  <c:v>211</c:v>
                </c:pt>
                <c:pt idx="2">
                  <c:v>7</c:v>
                </c:pt>
              </c:numCache>
            </c:numRef>
          </c:val>
        </c:ser>
        <c:axId val="103730176"/>
        <c:axId val="103744640"/>
      </c:barChart>
      <c:catAx>
        <c:axId val="10373017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3744640"/>
        <c:crosses val="autoZero"/>
        <c:auto val="1"/>
        <c:lblAlgn val="ctr"/>
        <c:lblOffset val="100"/>
      </c:catAx>
      <c:valAx>
        <c:axId val="103744640"/>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3730176"/>
        <c:crosses val="autoZero"/>
        <c:crossBetween val="between"/>
      </c:valAx>
    </c:plotArea>
    <c:plotVisOnly val="1"/>
  </c:chart>
  <c:txPr>
    <a:bodyPr/>
    <a:lstStyle/>
    <a:p>
      <a:pPr>
        <a:defRPr sz="800"/>
      </a:pPr>
      <a:endParaRPr lang="en-US"/>
    </a:p>
  </c:txPr>
  <c:printSettings>
    <c:headerFooter/>
    <c:pageMargins b="0.75000000000001443" l="0.70000000000000062" r="0.70000000000000062" t="0.75000000000001443" header="0.30000000000000032" footer="0.3000000000000003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Hartlaub's Gull</a:t>
            </a:r>
          </a:p>
        </c:rich>
      </c:tx>
      <c:layout>
        <c:manualLayout>
          <c:xMode val="edge"/>
          <c:yMode val="edge"/>
          <c:x val="0.30492479744380979"/>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sizes'!$F$356:$J$356</c:f>
              <c:numCache>
                <c:formatCode>General</c:formatCode>
                <c:ptCount val="5"/>
                <c:pt idx="0">
                  <c:v>118</c:v>
                </c:pt>
                <c:pt idx="1">
                  <c:v>833</c:v>
                </c:pt>
                <c:pt idx="2">
                  <c:v>149</c:v>
                </c:pt>
                <c:pt idx="3">
                  <c:v>4</c:v>
                </c:pt>
              </c:numCache>
            </c:numRef>
          </c:val>
        </c:ser>
        <c:axId val="103777024"/>
        <c:axId val="103778944"/>
      </c:barChart>
      <c:catAx>
        <c:axId val="103777024"/>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3778944"/>
        <c:crosses val="autoZero"/>
        <c:auto val="1"/>
        <c:lblAlgn val="ctr"/>
        <c:lblOffset val="100"/>
      </c:catAx>
      <c:valAx>
        <c:axId val="103778944"/>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3777024"/>
        <c:crosses val="autoZero"/>
        <c:crossBetween val="between"/>
      </c:valAx>
    </c:plotArea>
    <c:plotVisOnly val="1"/>
  </c:chart>
  <c:txPr>
    <a:bodyPr/>
    <a:lstStyle/>
    <a:p>
      <a:pPr>
        <a:defRPr sz="800"/>
      </a:pPr>
      <a:endParaRPr lang="en-US"/>
    </a:p>
  </c:txPr>
  <c:printSettings>
    <c:headerFooter/>
    <c:pageMargins b="0.75000000000001443" l="0.70000000000000062" r="0.70000000000000062" t="0.75000000000001443" header="0.30000000000000032" footer="0.3000000000000003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Kelp Gull</a:t>
            </a:r>
          </a:p>
        </c:rich>
      </c:tx>
      <c:layout>
        <c:manualLayout>
          <c:xMode val="edge"/>
          <c:yMode val="edge"/>
          <c:x val="0.3860842177336674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sizes'!$F$360:$J$360</c:f>
              <c:numCache>
                <c:formatCode>General</c:formatCode>
                <c:ptCount val="5"/>
                <c:pt idx="0">
                  <c:v>25</c:v>
                </c:pt>
                <c:pt idx="1">
                  <c:v>143</c:v>
                </c:pt>
                <c:pt idx="2">
                  <c:v>191</c:v>
                </c:pt>
                <c:pt idx="3">
                  <c:v>2</c:v>
                </c:pt>
              </c:numCache>
            </c:numRef>
          </c:val>
        </c:ser>
        <c:axId val="103790848"/>
        <c:axId val="103805312"/>
      </c:barChart>
      <c:catAx>
        <c:axId val="10379084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3805312"/>
        <c:crosses val="autoZero"/>
        <c:auto val="1"/>
        <c:lblAlgn val="ctr"/>
        <c:lblOffset val="100"/>
      </c:catAx>
      <c:valAx>
        <c:axId val="10380531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3790848"/>
        <c:crosses val="autoZero"/>
        <c:crossBetween val="between"/>
      </c:valAx>
    </c:plotArea>
    <c:plotVisOnly val="1"/>
  </c:chart>
  <c:txPr>
    <a:bodyPr/>
    <a:lstStyle/>
    <a:p>
      <a:pPr>
        <a:defRPr sz="800"/>
      </a:pPr>
      <a:endParaRPr lang="en-US"/>
    </a:p>
  </c:txPr>
  <c:printSettings>
    <c:headerFooter/>
    <c:pageMargins b="0.75000000000001443" l="0.70000000000000062" r="0.70000000000000062" t="0.75000000000001443" header="0.30000000000000032" footer="0.3000000000000003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Caspian Tern</a:t>
            </a:r>
          </a:p>
        </c:rich>
      </c:tx>
      <c:layout>
        <c:manualLayout>
          <c:xMode val="edge"/>
          <c:yMode val="edge"/>
          <c:x val="0.333910304690182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sizes'!$F$362:$I$362</c:f>
              <c:numCache>
                <c:formatCode>General</c:formatCode>
                <c:ptCount val="4"/>
                <c:pt idx="0">
                  <c:v>3</c:v>
                </c:pt>
                <c:pt idx="1">
                  <c:v>8</c:v>
                </c:pt>
                <c:pt idx="2">
                  <c:v>4</c:v>
                </c:pt>
              </c:numCache>
            </c:numRef>
          </c:val>
        </c:ser>
        <c:axId val="98406400"/>
        <c:axId val="98408320"/>
      </c:barChart>
      <c:catAx>
        <c:axId val="9840640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98408320"/>
        <c:crosses val="autoZero"/>
        <c:auto val="1"/>
        <c:lblAlgn val="ctr"/>
        <c:lblOffset val="100"/>
      </c:catAx>
      <c:valAx>
        <c:axId val="98408320"/>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98406400"/>
        <c:crosses val="autoZero"/>
        <c:crossBetween val="between"/>
      </c:valAx>
    </c:plotArea>
    <c:plotVisOnly val="1"/>
  </c:chart>
  <c:txPr>
    <a:bodyPr/>
    <a:lstStyle/>
    <a:p>
      <a:pPr>
        <a:defRPr sz="800"/>
      </a:pPr>
      <a:endParaRPr lang="en-US"/>
    </a:p>
  </c:txPr>
  <c:printSettings>
    <c:headerFooter/>
    <c:pageMargins b="0.75000000000001443" l="0.70000000000000062" r="0.70000000000000062" t="0.75000000000001443" header="0.30000000000000032" footer="0.30000000000000032"/>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Swift Tern</a:t>
            </a:r>
          </a:p>
        </c:rich>
      </c:tx>
      <c:layout>
        <c:manualLayout>
          <c:xMode val="edge"/>
          <c:yMode val="edge"/>
          <c:x val="0.3628958119365585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sizes'!$F$364:$H$364</c:f>
              <c:numCache>
                <c:formatCode>General</c:formatCode>
                <c:ptCount val="3"/>
                <c:pt idx="0">
                  <c:v>741</c:v>
                </c:pt>
                <c:pt idx="1">
                  <c:v>165</c:v>
                </c:pt>
              </c:numCache>
            </c:numRef>
          </c:val>
        </c:ser>
        <c:axId val="103888768"/>
        <c:axId val="103895040"/>
      </c:barChart>
      <c:catAx>
        <c:axId val="10388876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3895040"/>
        <c:crosses val="autoZero"/>
        <c:auto val="1"/>
        <c:lblAlgn val="ctr"/>
        <c:lblOffset val="100"/>
      </c:catAx>
      <c:valAx>
        <c:axId val="103895040"/>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3888768"/>
        <c:crosses val="autoZero"/>
        <c:crossBetween val="between"/>
      </c:valAx>
    </c:plotArea>
    <c:plotVisOnly val="1"/>
  </c:chart>
  <c:txPr>
    <a:bodyPr/>
    <a:lstStyle/>
    <a:p>
      <a:pPr>
        <a:defRPr sz="800"/>
      </a:pPr>
      <a:endParaRPr lang="en-US"/>
    </a:p>
  </c:txPr>
  <c:printSettings>
    <c:headerFooter/>
    <c:pageMargins b="0.75000000000001443" l="0.70000000000000062" r="0.70000000000000062" t="0.75000000000001443" header="0.30000000000000032" footer="0.30000000000000032"/>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Damara Tern</a:t>
            </a:r>
          </a:p>
        </c:rich>
      </c:tx>
      <c:layout>
        <c:manualLayout>
          <c:xMode val="edge"/>
          <c:yMode val="edge"/>
          <c:x val="0.333910304690182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sizes'!$F$366:$H$366</c:f>
              <c:numCache>
                <c:formatCode>General</c:formatCode>
                <c:ptCount val="3"/>
                <c:pt idx="0" formatCode="#,##0">
                  <c:v>1011</c:v>
                </c:pt>
                <c:pt idx="1">
                  <c:v>5</c:v>
                </c:pt>
              </c:numCache>
            </c:numRef>
          </c:val>
        </c:ser>
        <c:axId val="103902592"/>
        <c:axId val="103912960"/>
      </c:barChart>
      <c:catAx>
        <c:axId val="10390259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3912960"/>
        <c:crosses val="autoZero"/>
        <c:auto val="1"/>
        <c:lblAlgn val="ctr"/>
        <c:lblOffset val="100"/>
      </c:catAx>
      <c:valAx>
        <c:axId val="103912960"/>
        <c:scaling>
          <c:orientation val="minMax"/>
        </c:scaling>
        <c:axPos val="l"/>
        <c:majorGridlines/>
        <c:title>
          <c:tx>
            <c:rich>
              <a:bodyPr rot="-5400000" vert="horz"/>
              <a:lstStyle/>
              <a:p>
                <a:pPr>
                  <a:defRPr lang="en-US"/>
                </a:pPr>
                <a:r>
                  <a:rPr lang="en-US"/>
                  <a:t>Records</a:t>
                </a:r>
              </a:p>
            </c:rich>
          </c:tx>
        </c:title>
        <c:numFmt formatCode="#,##0" sourceLinked="1"/>
        <c:majorTickMark val="none"/>
        <c:tickLblPos val="nextTo"/>
        <c:txPr>
          <a:bodyPr/>
          <a:lstStyle/>
          <a:p>
            <a:pPr>
              <a:defRPr lang="en-US"/>
            </a:pPr>
            <a:endParaRPr lang="en-US"/>
          </a:p>
        </c:txPr>
        <c:crossAx val="103902592"/>
        <c:crosses val="autoZero"/>
        <c:crossBetween val="between"/>
      </c:valAx>
    </c:plotArea>
    <c:plotVisOnly val="1"/>
  </c:chart>
  <c:txPr>
    <a:bodyPr/>
    <a:lstStyle/>
    <a:p>
      <a:pPr>
        <a:defRPr sz="800"/>
      </a:pPr>
      <a:endParaRPr lang="en-US"/>
    </a:p>
  </c:txPr>
  <c:printSettings>
    <c:headerFooter/>
    <c:pageMargins b="0.75000000000001443" l="0.70000000000000062" r="0.70000000000000062" t="0.75000000000001443" header="0.30000000000000032" footer="0.3000000000000003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Whiskered Tern</a:t>
            </a:r>
          </a:p>
        </c:rich>
      </c:tx>
      <c:layout>
        <c:manualLayout>
          <c:xMode val="edge"/>
          <c:yMode val="edge"/>
          <c:x val="0.2759392901974209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sizes'!$F$368:$I$368</c:f>
              <c:numCache>
                <c:formatCode>General</c:formatCode>
                <c:ptCount val="4"/>
                <c:pt idx="0">
                  <c:v>34</c:v>
                </c:pt>
                <c:pt idx="1">
                  <c:v>94</c:v>
                </c:pt>
                <c:pt idx="2">
                  <c:v>118</c:v>
                </c:pt>
                <c:pt idx="3">
                  <c:v>1</c:v>
                </c:pt>
              </c:numCache>
            </c:numRef>
          </c:val>
        </c:ser>
        <c:axId val="103949440"/>
        <c:axId val="103951360"/>
      </c:barChart>
      <c:catAx>
        <c:axId val="10394944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3951360"/>
        <c:crosses val="autoZero"/>
        <c:auto val="1"/>
        <c:lblAlgn val="ctr"/>
        <c:lblOffset val="100"/>
      </c:catAx>
      <c:valAx>
        <c:axId val="103951360"/>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3949440"/>
        <c:crosses val="autoZero"/>
        <c:crossBetween val="between"/>
      </c:valAx>
    </c:plotArea>
    <c:plotVisOnly val="1"/>
  </c:chart>
  <c:txPr>
    <a:bodyPr/>
    <a:lstStyle/>
    <a:p>
      <a:pPr>
        <a:defRPr sz="800"/>
      </a:pPr>
      <a:endParaRPr lang="en-US"/>
    </a:p>
  </c:txPr>
  <c:printSettings>
    <c:headerFooter/>
    <c:pageMargins b="0.75000000000001443" l="0.70000000000000062" r="0.70000000000000062" t="0.75000000000001443" header="0.30000000000000032" footer="0.30000000000000032"/>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African Skimmer</a:t>
            </a:r>
          </a:p>
        </c:rich>
      </c:tx>
      <c:layout>
        <c:manualLayout>
          <c:xMode val="edge"/>
          <c:yMode val="edge"/>
          <c:x val="0.21796827570467112"/>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sizes'!$F$370:$J$370</c:f>
              <c:numCache>
                <c:formatCode>General</c:formatCode>
                <c:ptCount val="5"/>
                <c:pt idx="0">
                  <c:v>0</c:v>
                </c:pt>
                <c:pt idx="1">
                  <c:v>23</c:v>
                </c:pt>
                <c:pt idx="2">
                  <c:v>13</c:v>
                </c:pt>
                <c:pt idx="3">
                  <c:v>1</c:v>
                </c:pt>
              </c:numCache>
            </c:numRef>
          </c:val>
        </c:ser>
        <c:axId val="103967360"/>
        <c:axId val="103994112"/>
      </c:barChart>
      <c:catAx>
        <c:axId val="10396736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3994112"/>
        <c:crosses val="autoZero"/>
        <c:auto val="1"/>
        <c:lblAlgn val="ctr"/>
        <c:lblOffset val="100"/>
      </c:catAx>
      <c:valAx>
        <c:axId val="10399411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3967360"/>
        <c:crosses val="autoZero"/>
        <c:crossBetween val="between"/>
      </c:valAx>
    </c:plotArea>
    <c:plotVisOnly val="1"/>
  </c:chart>
  <c:txPr>
    <a:bodyPr/>
    <a:lstStyle/>
    <a:p>
      <a:pPr>
        <a:defRPr sz="800"/>
      </a:pPr>
      <a:endParaRPr lang="en-US"/>
    </a:p>
  </c:txPr>
  <c:printSettings>
    <c:headerFooter/>
    <c:pageMargins b="0.75000000000001443" l="0.70000000000000062" r="0.70000000000000062" t="0.75000000000001443" header="0.30000000000000032" footer="0.30000000000000032"/>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Namaqua Sandgrouse</a:t>
            </a:r>
          </a:p>
        </c:rich>
      </c:tx>
      <c:layout>
        <c:manualLayout>
          <c:xMode val="edge"/>
          <c:yMode val="edge"/>
          <c:x val="0.21796827570467112"/>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sizes'!$F$372:$I$372</c:f>
              <c:numCache>
                <c:formatCode>General</c:formatCode>
                <c:ptCount val="4"/>
                <c:pt idx="0">
                  <c:v>2</c:v>
                </c:pt>
                <c:pt idx="1">
                  <c:v>20</c:v>
                </c:pt>
                <c:pt idx="2">
                  <c:v>81</c:v>
                </c:pt>
                <c:pt idx="3">
                  <c:v>1</c:v>
                </c:pt>
              </c:numCache>
            </c:numRef>
          </c:val>
        </c:ser>
        <c:axId val="104030592"/>
        <c:axId val="104032512"/>
      </c:barChart>
      <c:catAx>
        <c:axId val="10403059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4032512"/>
        <c:crosses val="autoZero"/>
        <c:auto val="1"/>
        <c:lblAlgn val="ctr"/>
        <c:lblOffset val="100"/>
      </c:catAx>
      <c:valAx>
        <c:axId val="10403251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4030592"/>
        <c:crosses val="autoZero"/>
        <c:crossBetween val="between"/>
      </c:valAx>
    </c:plotArea>
    <c:plotVisOnly val="1"/>
  </c:chart>
  <c:txPr>
    <a:bodyPr/>
    <a:lstStyle/>
    <a:p>
      <a:pPr>
        <a:defRPr sz="800"/>
      </a:pPr>
      <a:endParaRPr lang="en-US"/>
    </a:p>
  </c:txPr>
  <c:printSettings>
    <c:headerFooter/>
    <c:pageMargins b="0.75000000000001443" l="0.70000000000000062" r="0.70000000000000062" t="0.7500000000000144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White-fronted Plover)</a:t>
            </a:r>
          </a:p>
        </c:rich>
      </c:tx>
      <c:layout>
        <c:manualLayout>
          <c:xMode val="edge"/>
          <c:yMode val="edge"/>
          <c:x val="0.11553185397279886"/>
          <c:y val="6.2945291689839884E-3"/>
        </c:manualLayout>
      </c:layout>
      <c:spPr>
        <a:noFill/>
        <a:ln w="25400">
          <a:noFill/>
        </a:ln>
      </c:spPr>
    </c:title>
    <c:plotArea>
      <c:layout>
        <c:manualLayout>
          <c:layoutTarget val="inner"/>
          <c:xMode val="edge"/>
          <c:yMode val="edge"/>
          <c:x val="0.16693482280232799"/>
          <c:y val="0.18559124553875544"/>
          <c:w val="0.81336074370013856"/>
          <c:h val="0.62054021025151729"/>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months'!$B$571:$M$571</c:f>
              <c:numCache>
                <c:formatCode>General</c:formatCode>
                <c:ptCount val="12"/>
                <c:pt idx="0">
                  <c:v>65</c:v>
                </c:pt>
                <c:pt idx="1">
                  <c:v>49</c:v>
                </c:pt>
                <c:pt idx="2">
                  <c:v>31</c:v>
                </c:pt>
                <c:pt idx="3">
                  <c:v>20</c:v>
                </c:pt>
                <c:pt idx="4">
                  <c:v>15</c:v>
                </c:pt>
                <c:pt idx="5">
                  <c:v>15</c:v>
                </c:pt>
                <c:pt idx="6">
                  <c:v>9</c:v>
                </c:pt>
                <c:pt idx="7">
                  <c:v>8</c:v>
                </c:pt>
                <c:pt idx="8">
                  <c:v>23</c:v>
                </c:pt>
                <c:pt idx="9">
                  <c:v>47</c:v>
                </c:pt>
                <c:pt idx="10">
                  <c:v>52</c:v>
                </c:pt>
                <c:pt idx="11">
                  <c:v>74</c:v>
                </c:pt>
              </c:numCache>
            </c:numRef>
          </c:val>
        </c:ser>
        <c:axId val="78451072"/>
        <c:axId val="78452608"/>
      </c:barChart>
      <c:catAx>
        <c:axId val="78451072"/>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452608"/>
        <c:crosses val="autoZero"/>
        <c:auto val="1"/>
        <c:lblAlgn val="ctr"/>
        <c:lblOffset val="100"/>
      </c:catAx>
      <c:valAx>
        <c:axId val="78452608"/>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451072"/>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Southern Red Bishop</a:t>
            </a:r>
          </a:p>
        </c:rich>
      </c:tx>
      <c:layout>
        <c:manualLayout>
          <c:xMode val="edge"/>
          <c:yMode val="edge"/>
          <c:x val="0.23975684386602486"/>
          <c:y val="0"/>
        </c:manualLayout>
      </c:layout>
      <c:spPr>
        <a:noFill/>
        <a:ln w="25400">
          <a:noFill/>
        </a:ln>
      </c:spPr>
    </c:title>
    <c:plotArea>
      <c:layout>
        <c:manualLayout>
          <c:layoutTarget val="inner"/>
          <c:xMode val="edge"/>
          <c:yMode val="edge"/>
          <c:x val="0.14544106879344379"/>
          <c:y val="0.18211588935998421"/>
          <c:w val="0.82594662791614604"/>
          <c:h val="0.59309147706230003"/>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months'!$B$1628:$M$1628</c:f>
              <c:numCache>
                <c:formatCode>General</c:formatCode>
                <c:ptCount val="12"/>
                <c:pt idx="0">
                  <c:v>19</c:v>
                </c:pt>
                <c:pt idx="1">
                  <c:v>14</c:v>
                </c:pt>
                <c:pt idx="2">
                  <c:v>13</c:v>
                </c:pt>
                <c:pt idx="3">
                  <c:v>6</c:v>
                </c:pt>
                <c:pt idx="4">
                  <c:v>4</c:v>
                </c:pt>
                <c:pt idx="5">
                  <c:v>0</c:v>
                </c:pt>
                <c:pt idx="6">
                  <c:v>0</c:v>
                </c:pt>
                <c:pt idx="7">
                  <c:v>0</c:v>
                </c:pt>
                <c:pt idx="8">
                  <c:v>0</c:v>
                </c:pt>
                <c:pt idx="9">
                  <c:v>0</c:v>
                </c:pt>
                <c:pt idx="10">
                  <c:v>1</c:v>
                </c:pt>
                <c:pt idx="11">
                  <c:v>29</c:v>
                </c:pt>
              </c:numCache>
            </c:numRef>
          </c:val>
        </c:ser>
        <c:axId val="79955456"/>
        <c:axId val="79956992"/>
      </c:barChart>
      <c:catAx>
        <c:axId val="79955456"/>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956992"/>
        <c:crosses val="autoZero"/>
        <c:auto val="1"/>
        <c:lblAlgn val="ctr"/>
        <c:lblOffset val="100"/>
      </c:catAx>
      <c:valAx>
        <c:axId val="79956992"/>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955456"/>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Double-banded Sandgrouse</a:t>
            </a:r>
          </a:p>
        </c:rich>
      </c:tx>
      <c:layout>
        <c:manualLayout>
          <c:xMode val="edge"/>
          <c:yMode val="edge"/>
          <c:x val="0.1715914641104699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sizes'!$F$374:$I$374</c:f>
              <c:numCache>
                <c:formatCode>General</c:formatCode>
                <c:ptCount val="4"/>
                <c:pt idx="0">
                  <c:v>0</c:v>
                </c:pt>
                <c:pt idx="1">
                  <c:v>9</c:v>
                </c:pt>
                <c:pt idx="2">
                  <c:v>9</c:v>
                </c:pt>
              </c:numCache>
            </c:numRef>
          </c:val>
        </c:ser>
        <c:axId val="104064896"/>
        <c:axId val="104071168"/>
      </c:barChart>
      <c:catAx>
        <c:axId val="10406489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4071168"/>
        <c:crosses val="autoZero"/>
        <c:auto val="1"/>
        <c:lblAlgn val="ctr"/>
        <c:lblOffset val="100"/>
      </c:catAx>
      <c:valAx>
        <c:axId val="10407116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406489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Namaqua Dove</a:t>
            </a:r>
          </a:p>
        </c:rich>
      </c:tx>
      <c:layout>
        <c:manualLayout>
          <c:xMode val="edge"/>
          <c:yMode val="edge"/>
          <c:x val="0.21796827570467123"/>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sizes'!$F$384:$H$384</c:f>
              <c:numCache>
                <c:formatCode>General</c:formatCode>
                <c:ptCount val="3"/>
                <c:pt idx="0">
                  <c:v>1</c:v>
                </c:pt>
                <c:pt idx="1">
                  <c:v>27</c:v>
                </c:pt>
                <c:pt idx="2">
                  <c:v>1</c:v>
                </c:pt>
              </c:numCache>
            </c:numRef>
          </c:val>
        </c:ser>
        <c:axId val="104086528"/>
        <c:axId val="104105088"/>
      </c:barChart>
      <c:catAx>
        <c:axId val="10408652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4105088"/>
        <c:crosses val="autoZero"/>
        <c:auto val="1"/>
        <c:lblAlgn val="ctr"/>
        <c:lblOffset val="100"/>
      </c:catAx>
      <c:valAx>
        <c:axId val="10410508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408652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Speckled (Rock) Pigeon</a:t>
            </a:r>
          </a:p>
        </c:rich>
      </c:tx>
      <c:layout>
        <c:manualLayout>
          <c:xMode val="edge"/>
          <c:yMode val="edge"/>
          <c:x val="0.21796827570467123"/>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sizes'!$F$386:$H$386</c:f>
              <c:numCache>
                <c:formatCode>General</c:formatCode>
                <c:ptCount val="3"/>
                <c:pt idx="0">
                  <c:v>1</c:v>
                </c:pt>
                <c:pt idx="1">
                  <c:v>21</c:v>
                </c:pt>
              </c:numCache>
            </c:numRef>
          </c:val>
        </c:ser>
        <c:axId val="104133376"/>
        <c:axId val="104135296"/>
      </c:barChart>
      <c:catAx>
        <c:axId val="10413337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4135296"/>
        <c:crosses val="autoZero"/>
        <c:auto val="1"/>
        <c:lblAlgn val="ctr"/>
        <c:lblOffset val="100"/>
      </c:catAx>
      <c:valAx>
        <c:axId val="104135296"/>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413337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Feral (common) Pigeon</a:t>
            </a:r>
          </a:p>
        </c:rich>
      </c:tx>
      <c:layout>
        <c:manualLayout>
          <c:xMode val="edge"/>
          <c:yMode val="edge"/>
          <c:x val="0.21796827570467123"/>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sizes'!$F$388:$J$388</c:f>
              <c:numCache>
                <c:formatCode>General</c:formatCode>
                <c:ptCount val="5"/>
                <c:pt idx="0">
                  <c:v>0</c:v>
                </c:pt>
                <c:pt idx="1">
                  <c:v>9</c:v>
                </c:pt>
                <c:pt idx="2">
                  <c:v>9</c:v>
                </c:pt>
                <c:pt idx="3">
                  <c:v>3</c:v>
                </c:pt>
              </c:numCache>
            </c:numRef>
          </c:val>
        </c:ser>
        <c:axId val="104151296"/>
        <c:axId val="104173952"/>
      </c:barChart>
      <c:catAx>
        <c:axId val="10415129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4173952"/>
        <c:crosses val="autoZero"/>
        <c:auto val="1"/>
        <c:lblAlgn val="ctr"/>
        <c:lblOffset val="100"/>
      </c:catAx>
      <c:valAx>
        <c:axId val="10417395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415129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Cape Turtle Dove</a:t>
            </a:r>
          </a:p>
        </c:rich>
      </c:tx>
      <c:layout>
        <c:manualLayout>
          <c:xMode val="edge"/>
          <c:yMode val="edge"/>
          <c:x val="0.25275088440031929"/>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sizes'!$F$394:$H$394</c:f>
              <c:numCache>
                <c:formatCode>General</c:formatCode>
                <c:ptCount val="3"/>
                <c:pt idx="0">
                  <c:v>15</c:v>
                </c:pt>
                <c:pt idx="1">
                  <c:v>85</c:v>
                </c:pt>
              </c:numCache>
            </c:numRef>
          </c:val>
        </c:ser>
        <c:axId val="104185856"/>
        <c:axId val="104187776"/>
      </c:barChart>
      <c:catAx>
        <c:axId val="10418585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4187776"/>
        <c:crosses val="autoZero"/>
        <c:auto val="1"/>
        <c:lblAlgn val="ctr"/>
        <c:lblOffset val="100"/>
      </c:catAx>
      <c:valAx>
        <c:axId val="104187776"/>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418585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Laughing Dove</a:t>
            </a:r>
          </a:p>
        </c:rich>
      </c:tx>
      <c:layout>
        <c:manualLayout>
          <c:xMode val="edge"/>
          <c:yMode val="edge"/>
          <c:x val="0.29912769599453343"/>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sizes'!$F$396:$I$396</c:f>
              <c:numCache>
                <c:formatCode>General</c:formatCode>
                <c:ptCount val="4"/>
                <c:pt idx="0">
                  <c:v>30</c:v>
                </c:pt>
                <c:pt idx="1">
                  <c:v>153</c:v>
                </c:pt>
                <c:pt idx="2">
                  <c:v>1</c:v>
                </c:pt>
              </c:numCache>
            </c:numRef>
          </c:val>
        </c:ser>
        <c:axId val="104232448"/>
        <c:axId val="104234368"/>
      </c:barChart>
      <c:catAx>
        <c:axId val="10423244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4234368"/>
        <c:crosses val="autoZero"/>
        <c:auto val="1"/>
        <c:lblAlgn val="ctr"/>
        <c:lblOffset val="100"/>
      </c:catAx>
      <c:valAx>
        <c:axId val="10423436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423244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Grey Lourie</a:t>
            </a:r>
          </a:p>
        </c:rich>
      </c:tx>
      <c:layout>
        <c:manualLayout>
          <c:xMode val="edge"/>
          <c:yMode val="edge"/>
          <c:x val="0.31651900034235775"/>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sizes'!$F$412:$I$412</c:f>
              <c:numCache>
                <c:formatCode>General</c:formatCode>
                <c:ptCount val="4"/>
                <c:pt idx="0">
                  <c:v>3</c:v>
                </c:pt>
                <c:pt idx="1">
                  <c:v>20</c:v>
                </c:pt>
                <c:pt idx="2">
                  <c:v>30</c:v>
                </c:pt>
              </c:numCache>
            </c:numRef>
          </c:val>
        </c:ser>
        <c:axId val="104258560"/>
        <c:axId val="104281216"/>
      </c:barChart>
      <c:catAx>
        <c:axId val="10425856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4281216"/>
        <c:crosses val="autoZero"/>
        <c:auto val="1"/>
        <c:lblAlgn val="ctr"/>
        <c:lblOffset val="100"/>
      </c:catAx>
      <c:valAx>
        <c:axId val="104281216"/>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4258560"/>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Great Spotted Cuckoo</a:t>
            </a:r>
          </a:p>
        </c:rich>
      </c:tx>
      <c:layout>
        <c:manualLayout>
          <c:xMode val="edge"/>
          <c:yMode val="edge"/>
          <c:x val="0.21796827570467123"/>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sizes'!$F$418:$J$418</c:f>
              <c:numCache>
                <c:formatCode>General</c:formatCode>
                <c:ptCount val="5"/>
                <c:pt idx="0">
                  <c:v>22</c:v>
                </c:pt>
                <c:pt idx="1">
                  <c:v>4</c:v>
                </c:pt>
                <c:pt idx="2">
                  <c:v>2</c:v>
                </c:pt>
                <c:pt idx="3">
                  <c:v>1</c:v>
                </c:pt>
                <c:pt idx="4">
                  <c:v>1</c:v>
                </c:pt>
              </c:numCache>
            </c:numRef>
          </c:val>
        </c:ser>
        <c:axId val="104321792"/>
        <c:axId val="104323712"/>
      </c:barChart>
      <c:catAx>
        <c:axId val="10432179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4323712"/>
        <c:crosses val="autoZero"/>
        <c:auto val="1"/>
        <c:lblAlgn val="ctr"/>
        <c:lblOffset val="100"/>
      </c:catAx>
      <c:valAx>
        <c:axId val="10432371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4321792"/>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Black Cuckoo</a:t>
            </a:r>
          </a:p>
        </c:rich>
      </c:tx>
      <c:layout>
        <c:manualLayout>
          <c:xMode val="edge"/>
          <c:yMode val="edge"/>
          <c:x val="0.333910304690182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sizes'!$F$424:$H$424</c:f>
              <c:numCache>
                <c:formatCode>General</c:formatCode>
                <c:ptCount val="3"/>
                <c:pt idx="0">
                  <c:v>12</c:v>
                </c:pt>
                <c:pt idx="1">
                  <c:v>5</c:v>
                </c:pt>
              </c:numCache>
            </c:numRef>
          </c:val>
        </c:ser>
        <c:axId val="104401152"/>
        <c:axId val="104411520"/>
      </c:barChart>
      <c:catAx>
        <c:axId val="10440115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4411520"/>
        <c:crosses val="autoZero"/>
        <c:auto val="1"/>
        <c:lblAlgn val="ctr"/>
        <c:lblOffset val="100"/>
      </c:catAx>
      <c:valAx>
        <c:axId val="104411520"/>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4401152"/>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Diederik Cuckoo</a:t>
            </a:r>
          </a:p>
        </c:rich>
      </c:tx>
      <c:layout>
        <c:manualLayout>
          <c:xMode val="edge"/>
          <c:yMode val="edge"/>
          <c:x val="0.2817363916466963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sizes'!$F$432:$H$432</c:f>
              <c:numCache>
                <c:formatCode>General</c:formatCode>
                <c:ptCount val="3"/>
                <c:pt idx="0">
                  <c:v>53</c:v>
                </c:pt>
                <c:pt idx="1">
                  <c:v>3</c:v>
                </c:pt>
              </c:numCache>
            </c:numRef>
          </c:val>
        </c:ser>
        <c:axId val="104439808"/>
        <c:axId val="104441728"/>
      </c:barChart>
      <c:catAx>
        <c:axId val="10443980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4441728"/>
        <c:crosses val="autoZero"/>
        <c:auto val="1"/>
        <c:lblAlgn val="ctr"/>
        <c:lblOffset val="100"/>
      </c:catAx>
      <c:valAx>
        <c:axId val="10444172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443980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Tawny Eagle</a:t>
            </a:r>
          </a:p>
        </c:rich>
      </c:tx>
      <c:layout>
        <c:manualLayout>
          <c:xMode val="edge"/>
          <c:yMode val="edge"/>
          <c:x val="0.33263758914953184"/>
          <c:y val="0"/>
        </c:manualLayout>
      </c:layout>
      <c:spPr>
        <a:noFill/>
        <a:ln w="25400">
          <a:noFill/>
        </a:ln>
      </c:spPr>
    </c:title>
    <c:plotArea>
      <c:layout>
        <c:manualLayout>
          <c:layoutTarget val="inner"/>
          <c:xMode val="edge"/>
          <c:yMode val="edge"/>
          <c:x val="0.14819724065104498"/>
          <c:y val="0.17963456103495687"/>
          <c:w val="0.81681733660845035"/>
          <c:h val="0.60937990236826489"/>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months'!$B$332:$M$332</c:f>
              <c:numCache>
                <c:formatCode>General</c:formatCode>
                <c:ptCount val="12"/>
                <c:pt idx="0">
                  <c:v>0</c:v>
                </c:pt>
                <c:pt idx="1">
                  <c:v>0</c:v>
                </c:pt>
                <c:pt idx="2">
                  <c:v>1</c:v>
                </c:pt>
                <c:pt idx="3">
                  <c:v>22</c:v>
                </c:pt>
                <c:pt idx="4">
                  <c:v>45</c:v>
                </c:pt>
                <c:pt idx="5">
                  <c:v>28</c:v>
                </c:pt>
                <c:pt idx="6">
                  <c:v>7</c:v>
                </c:pt>
                <c:pt idx="7">
                  <c:v>1</c:v>
                </c:pt>
                <c:pt idx="8">
                  <c:v>0</c:v>
                </c:pt>
                <c:pt idx="9">
                  <c:v>0</c:v>
                </c:pt>
                <c:pt idx="10">
                  <c:v>0</c:v>
                </c:pt>
                <c:pt idx="11">
                  <c:v>0</c:v>
                </c:pt>
              </c:numCache>
            </c:numRef>
          </c:val>
        </c:ser>
        <c:axId val="79985280"/>
        <c:axId val="80003456"/>
      </c:barChart>
      <c:catAx>
        <c:axId val="79985280"/>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80003456"/>
        <c:crosses val="autoZero"/>
        <c:auto val="1"/>
        <c:lblAlgn val="ctr"/>
        <c:lblOffset val="100"/>
      </c:catAx>
      <c:valAx>
        <c:axId val="80003456"/>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9985280"/>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Western Barn Owl</a:t>
            </a:r>
          </a:p>
        </c:rich>
      </c:tx>
      <c:layout>
        <c:manualLayout>
          <c:xMode val="edge"/>
          <c:yMode val="edge"/>
          <c:x val="0.21796827570467128"/>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sizes'!$F$442:$N$442</c:f>
              <c:numCache>
                <c:formatCode>General</c:formatCode>
                <c:ptCount val="9"/>
                <c:pt idx="0">
                  <c:v>0</c:v>
                </c:pt>
                <c:pt idx="1">
                  <c:v>3</c:v>
                </c:pt>
                <c:pt idx="2">
                  <c:v>5</c:v>
                </c:pt>
                <c:pt idx="3">
                  <c:v>8</c:v>
                </c:pt>
                <c:pt idx="4">
                  <c:v>7</c:v>
                </c:pt>
                <c:pt idx="5">
                  <c:v>8</c:v>
                </c:pt>
                <c:pt idx="6">
                  <c:v>0</c:v>
                </c:pt>
                <c:pt idx="7">
                  <c:v>1</c:v>
                </c:pt>
              </c:numCache>
            </c:numRef>
          </c:val>
        </c:ser>
        <c:axId val="104347136"/>
        <c:axId val="104349056"/>
      </c:barChart>
      <c:catAx>
        <c:axId val="10434713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4349056"/>
        <c:crosses val="autoZero"/>
        <c:auto val="1"/>
        <c:lblAlgn val="ctr"/>
        <c:lblOffset val="100"/>
      </c:catAx>
      <c:valAx>
        <c:axId val="104349056"/>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434713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African Scops Owl</a:t>
            </a:r>
          </a:p>
        </c:rich>
      </c:tx>
      <c:layout>
        <c:manualLayout>
          <c:xMode val="edge"/>
          <c:yMode val="edge"/>
          <c:x val="0.21796827570467128"/>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sizes'!$F$444:$J$444</c:f>
              <c:numCache>
                <c:formatCode>General</c:formatCode>
                <c:ptCount val="5"/>
                <c:pt idx="0">
                  <c:v>0</c:v>
                </c:pt>
                <c:pt idx="1">
                  <c:v>3</c:v>
                </c:pt>
                <c:pt idx="2">
                  <c:v>5</c:v>
                </c:pt>
                <c:pt idx="3">
                  <c:v>6</c:v>
                </c:pt>
              </c:numCache>
            </c:numRef>
          </c:val>
        </c:ser>
        <c:axId val="104368768"/>
        <c:axId val="104391424"/>
      </c:barChart>
      <c:catAx>
        <c:axId val="10436876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4391424"/>
        <c:crosses val="autoZero"/>
        <c:auto val="1"/>
        <c:lblAlgn val="ctr"/>
        <c:lblOffset val="100"/>
      </c:catAx>
      <c:valAx>
        <c:axId val="104391424"/>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436876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Southern White-faced Owl</a:t>
            </a:r>
          </a:p>
        </c:rich>
      </c:tx>
      <c:layout>
        <c:manualLayout>
          <c:xMode val="edge"/>
          <c:yMode val="edge"/>
          <c:x val="0.21796827570467128"/>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sizes'!$F$446:$J$446</c:f>
              <c:numCache>
                <c:formatCode>General</c:formatCode>
                <c:ptCount val="5"/>
                <c:pt idx="0">
                  <c:v>5</c:v>
                </c:pt>
                <c:pt idx="1">
                  <c:v>12</c:v>
                </c:pt>
                <c:pt idx="2">
                  <c:v>10</c:v>
                </c:pt>
                <c:pt idx="3">
                  <c:v>4</c:v>
                </c:pt>
              </c:numCache>
            </c:numRef>
          </c:val>
        </c:ser>
        <c:axId val="104485248"/>
        <c:axId val="104487168"/>
      </c:barChart>
      <c:catAx>
        <c:axId val="10448524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4487168"/>
        <c:crosses val="autoZero"/>
        <c:auto val="1"/>
        <c:lblAlgn val="ctr"/>
        <c:lblOffset val="100"/>
      </c:catAx>
      <c:valAx>
        <c:axId val="10448716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448524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Verreaux's Eagle-Owl</a:t>
            </a:r>
          </a:p>
        </c:rich>
      </c:tx>
      <c:layout>
        <c:manualLayout>
          <c:xMode val="edge"/>
          <c:yMode val="edge"/>
          <c:x val="0.21796827570467128"/>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sizes'!$F$452:$H$452</c:f>
              <c:numCache>
                <c:formatCode>General</c:formatCode>
                <c:ptCount val="3"/>
                <c:pt idx="0">
                  <c:v>6</c:v>
                </c:pt>
                <c:pt idx="1">
                  <c:v>5</c:v>
                </c:pt>
              </c:numCache>
            </c:numRef>
          </c:val>
        </c:ser>
        <c:axId val="104515840"/>
        <c:axId val="104542592"/>
      </c:barChart>
      <c:catAx>
        <c:axId val="10451584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4542592"/>
        <c:crosses val="autoZero"/>
        <c:auto val="1"/>
        <c:lblAlgn val="ctr"/>
        <c:lblOffset val="100"/>
      </c:catAx>
      <c:valAx>
        <c:axId val="10454259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4515840"/>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Spotted Eagle-Owl</a:t>
            </a:r>
          </a:p>
        </c:rich>
      </c:tx>
      <c:layout>
        <c:manualLayout>
          <c:xMode val="edge"/>
          <c:yMode val="edge"/>
          <c:x val="0.21796827570467128"/>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sizes'!$F$450:$I$450</c:f>
              <c:numCache>
                <c:formatCode>General</c:formatCode>
                <c:ptCount val="4"/>
                <c:pt idx="0">
                  <c:v>0</c:v>
                </c:pt>
                <c:pt idx="1">
                  <c:v>41</c:v>
                </c:pt>
                <c:pt idx="2">
                  <c:v>11</c:v>
                </c:pt>
              </c:numCache>
            </c:numRef>
          </c:val>
        </c:ser>
        <c:axId val="104554496"/>
        <c:axId val="104556416"/>
      </c:barChart>
      <c:catAx>
        <c:axId val="10455449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4556416"/>
        <c:crosses val="autoZero"/>
        <c:auto val="1"/>
        <c:lblAlgn val="ctr"/>
        <c:lblOffset val="100"/>
      </c:catAx>
      <c:valAx>
        <c:axId val="104556416"/>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455449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Pearl-spotted Owlet</a:t>
            </a:r>
          </a:p>
        </c:rich>
      </c:tx>
      <c:layout>
        <c:manualLayout>
          <c:xMode val="edge"/>
          <c:yMode val="edge"/>
          <c:x val="0.2179682757046713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sizes'!$F$456:$J$456</c:f>
              <c:numCache>
                <c:formatCode>General</c:formatCode>
                <c:ptCount val="5"/>
                <c:pt idx="0">
                  <c:v>2</c:v>
                </c:pt>
                <c:pt idx="1">
                  <c:v>9</c:v>
                </c:pt>
                <c:pt idx="2">
                  <c:v>15</c:v>
                </c:pt>
                <c:pt idx="3">
                  <c:v>4</c:v>
                </c:pt>
              </c:numCache>
            </c:numRef>
          </c:val>
        </c:ser>
        <c:axId val="104588800"/>
        <c:axId val="104590720"/>
      </c:barChart>
      <c:catAx>
        <c:axId val="10458880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4590720"/>
        <c:crosses val="autoZero"/>
        <c:auto val="1"/>
        <c:lblAlgn val="ctr"/>
        <c:lblOffset val="100"/>
      </c:catAx>
      <c:valAx>
        <c:axId val="104590720"/>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4588800"/>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Rufous-cheeked Nightjar</a:t>
            </a:r>
          </a:p>
        </c:rich>
      </c:tx>
      <c:layout>
        <c:manualLayout>
          <c:xMode val="edge"/>
          <c:yMode val="edge"/>
          <c:x val="0.2179682757046713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sizes'!$F$472:$H$472</c:f>
              <c:numCache>
                <c:formatCode>General</c:formatCode>
                <c:ptCount val="3"/>
                <c:pt idx="0">
                  <c:v>3</c:v>
                </c:pt>
                <c:pt idx="1">
                  <c:v>7</c:v>
                </c:pt>
              </c:numCache>
            </c:numRef>
          </c:val>
        </c:ser>
        <c:axId val="104631296"/>
        <c:axId val="104637568"/>
      </c:barChart>
      <c:catAx>
        <c:axId val="10463129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4637568"/>
        <c:crosses val="autoZero"/>
        <c:auto val="1"/>
        <c:lblAlgn val="ctr"/>
        <c:lblOffset val="100"/>
      </c:catAx>
      <c:valAx>
        <c:axId val="10463756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463129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Red-faced Mousebird</a:t>
            </a:r>
          </a:p>
        </c:rich>
      </c:tx>
      <c:layout>
        <c:manualLayout>
          <c:xMode val="edge"/>
          <c:yMode val="edge"/>
          <c:x val="0.2179682757046713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sizes'!$F$490:$I$490</c:f>
              <c:numCache>
                <c:formatCode>General</c:formatCode>
                <c:ptCount val="4"/>
                <c:pt idx="0">
                  <c:v>2</c:v>
                </c:pt>
                <c:pt idx="1">
                  <c:v>8</c:v>
                </c:pt>
                <c:pt idx="2">
                  <c:v>8</c:v>
                </c:pt>
              </c:numCache>
            </c:numRef>
          </c:val>
        </c:ser>
        <c:axId val="105259008"/>
        <c:axId val="105260928"/>
      </c:barChart>
      <c:catAx>
        <c:axId val="105259008"/>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05260928"/>
        <c:crosses val="autoZero"/>
        <c:auto val="1"/>
        <c:lblAlgn val="ctr"/>
        <c:lblOffset val="100"/>
      </c:catAx>
      <c:valAx>
        <c:axId val="105260928"/>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0525900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White-backed Mousebird</a:t>
            </a:r>
          </a:p>
        </c:rich>
      </c:tx>
      <c:layout>
        <c:manualLayout>
          <c:xMode val="edge"/>
          <c:yMode val="edge"/>
          <c:x val="0.2179682757046713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sizes'!$F$492:$J$492</c:f>
              <c:numCache>
                <c:formatCode>General</c:formatCode>
                <c:ptCount val="5"/>
                <c:pt idx="0">
                  <c:v>2</c:v>
                </c:pt>
                <c:pt idx="1">
                  <c:v>14</c:v>
                </c:pt>
                <c:pt idx="2">
                  <c:v>30</c:v>
                </c:pt>
                <c:pt idx="3">
                  <c:v>8</c:v>
                </c:pt>
              </c:numCache>
            </c:numRef>
          </c:val>
        </c:ser>
        <c:axId val="105281024"/>
        <c:axId val="105282944"/>
      </c:barChart>
      <c:catAx>
        <c:axId val="105281024"/>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05282944"/>
        <c:crosses val="autoZero"/>
        <c:auto val="1"/>
        <c:lblAlgn val="ctr"/>
        <c:lblOffset val="100"/>
      </c:catAx>
      <c:valAx>
        <c:axId val="105282944"/>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05281024"/>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White-fronted Bee-eater</a:t>
            </a:r>
          </a:p>
        </c:rich>
      </c:tx>
      <c:layout>
        <c:manualLayout>
          <c:xMode val="edge"/>
          <c:yMode val="edge"/>
          <c:x val="0.21796827570467142"/>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sizes'!$F$518:$J$518</c:f>
              <c:numCache>
                <c:formatCode>General</c:formatCode>
                <c:ptCount val="5"/>
                <c:pt idx="0">
                  <c:v>0</c:v>
                </c:pt>
                <c:pt idx="1">
                  <c:v>6</c:v>
                </c:pt>
                <c:pt idx="2">
                  <c:v>6</c:v>
                </c:pt>
                <c:pt idx="3">
                  <c:v>1</c:v>
                </c:pt>
              </c:numCache>
            </c:numRef>
          </c:val>
        </c:ser>
        <c:axId val="105314944"/>
        <c:axId val="105202432"/>
      </c:barChart>
      <c:catAx>
        <c:axId val="105314944"/>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5202432"/>
        <c:crosses val="autoZero"/>
        <c:auto val="1"/>
        <c:lblAlgn val="ctr"/>
        <c:lblOffset val="100"/>
      </c:catAx>
      <c:valAx>
        <c:axId val="10520243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5314944"/>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Blue Crane</a:t>
            </a:r>
          </a:p>
        </c:rich>
      </c:tx>
      <c:layout>
        <c:manualLayout>
          <c:xMode val="edge"/>
          <c:yMode val="edge"/>
          <c:x val="0.34748573095030288"/>
          <c:y val="0"/>
        </c:manualLayout>
      </c:layout>
      <c:spPr>
        <a:noFill/>
        <a:ln w="25400">
          <a:noFill/>
        </a:ln>
      </c:spPr>
    </c:title>
    <c:plotArea>
      <c:layout>
        <c:manualLayout>
          <c:layoutTarget val="inner"/>
          <c:xMode val="edge"/>
          <c:yMode val="edge"/>
          <c:x val="0.14119903762030103"/>
          <c:y val="0.15742293841177352"/>
          <c:w val="0.85324540682416672"/>
          <c:h val="0.62954709149728405"/>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months'!$B$474:$M$474</c:f>
              <c:numCache>
                <c:formatCode>General</c:formatCode>
                <c:ptCount val="12"/>
                <c:pt idx="0">
                  <c:v>15</c:v>
                </c:pt>
                <c:pt idx="1">
                  <c:v>14</c:v>
                </c:pt>
                <c:pt idx="2">
                  <c:v>2</c:v>
                </c:pt>
                <c:pt idx="3">
                  <c:v>0</c:v>
                </c:pt>
                <c:pt idx="4">
                  <c:v>0</c:v>
                </c:pt>
                <c:pt idx="5">
                  <c:v>0</c:v>
                </c:pt>
                <c:pt idx="6">
                  <c:v>0</c:v>
                </c:pt>
                <c:pt idx="7">
                  <c:v>0</c:v>
                </c:pt>
                <c:pt idx="8">
                  <c:v>0</c:v>
                </c:pt>
                <c:pt idx="9">
                  <c:v>0</c:v>
                </c:pt>
                <c:pt idx="10">
                  <c:v>0</c:v>
                </c:pt>
                <c:pt idx="11">
                  <c:v>17</c:v>
                </c:pt>
              </c:numCache>
            </c:numRef>
          </c:val>
        </c:ser>
        <c:axId val="80027008"/>
        <c:axId val="80036992"/>
      </c:barChart>
      <c:catAx>
        <c:axId val="80027008"/>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80036992"/>
        <c:crosses val="autoZero"/>
        <c:auto val="1"/>
        <c:lblAlgn val="ctr"/>
        <c:lblOffset val="100"/>
      </c:catAx>
      <c:valAx>
        <c:axId val="80036992"/>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80027008"/>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Swallow-tailed Bee-eater</a:t>
            </a:r>
          </a:p>
        </c:rich>
      </c:tx>
      <c:layout>
        <c:manualLayout>
          <c:xMode val="edge"/>
          <c:yMode val="edge"/>
          <c:x val="0.21796827570467142"/>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sizes'!$F$516:$J$516</c:f>
              <c:numCache>
                <c:formatCode>General</c:formatCode>
                <c:ptCount val="5"/>
                <c:pt idx="0">
                  <c:v>0</c:v>
                </c:pt>
                <c:pt idx="1">
                  <c:v>6</c:v>
                </c:pt>
                <c:pt idx="2">
                  <c:v>8</c:v>
                </c:pt>
                <c:pt idx="3">
                  <c:v>4</c:v>
                </c:pt>
              </c:numCache>
            </c:numRef>
          </c:val>
        </c:ser>
        <c:axId val="105234816"/>
        <c:axId val="105236736"/>
      </c:barChart>
      <c:catAx>
        <c:axId val="105234816"/>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05236736"/>
        <c:crosses val="autoZero"/>
        <c:auto val="1"/>
        <c:lblAlgn val="ctr"/>
        <c:lblOffset val="100"/>
      </c:catAx>
      <c:valAx>
        <c:axId val="105236736"/>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0523481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Purple Roller</a:t>
            </a:r>
          </a:p>
        </c:rich>
      </c:tx>
      <c:layout>
        <c:manualLayout>
          <c:xMode val="edge"/>
          <c:yMode val="edge"/>
          <c:x val="0.30492479744380979"/>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sizes'!$F$526:$J$526</c:f>
              <c:numCache>
                <c:formatCode>General</c:formatCode>
                <c:ptCount val="5"/>
                <c:pt idx="0">
                  <c:v>0</c:v>
                </c:pt>
                <c:pt idx="1">
                  <c:v>4</c:v>
                </c:pt>
                <c:pt idx="2">
                  <c:v>13</c:v>
                </c:pt>
                <c:pt idx="3">
                  <c:v>4</c:v>
                </c:pt>
              </c:numCache>
            </c:numRef>
          </c:val>
        </c:ser>
        <c:axId val="105334656"/>
        <c:axId val="105340928"/>
      </c:barChart>
      <c:catAx>
        <c:axId val="10533465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5340928"/>
        <c:crosses val="autoZero"/>
        <c:auto val="1"/>
        <c:lblAlgn val="ctr"/>
        <c:lblOffset val="100"/>
      </c:catAx>
      <c:valAx>
        <c:axId val="10534092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533465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African Hoopoe</a:t>
            </a:r>
          </a:p>
        </c:rich>
      </c:tx>
      <c:layout>
        <c:manualLayout>
          <c:xMode val="edge"/>
          <c:yMode val="edge"/>
          <c:x val="0.31651900034235775"/>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sizes'!$F$540:$L$540</c:f>
              <c:numCache>
                <c:formatCode>General</c:formatCode>
                <c:ptCount val="7"/>
                <c:pt idx="0">
                  <c:v>0</c:v>
                </c:pt>
                <c:pt idx="1">
                  <c:v>1</c:v>
                </c:pt>
                <c:pt idx="2">
                  <c:v>4</c:v>
                </c:pt>
                <c:pt idx="3">
                  <c:v>5</c:v>
                </c:pt>
                <c:pt idx="4">
                  <c:v>11</c:v>
                </c:pt>
                <c:pt idx="5">
                  <c:v>7</c:v>
                </c:pt>
              </c:numCache>
            </c:numRef>
          </c:val>
        </c:ser>
        <c:axId val="105364864"/>
        <c:axId val="105448960"/>
      </c:barChart>
      <c:catAx>
        <c:axId val="105364864"/>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5448960"/>
        <c:crosses val="autoZero"/>
        <c:auto val="1"/>
        <c:lblAlgn val="ctr"/>
        <c:lblOffset val="100"/>
      </c:catAx>
      <c:valAx>
        <c:axId val="105448960"/>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5364864"/>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Monteiro's Hornbill</a:t>
            </a:r>
          </a:p>
        </c:rich>
      </c:tx>
      <c:layout>
        <c:manualLayout>
          <c:xMode val="edge"/>
          <c:yMode val="edge"/>
          <c:x val="0.31651900034235791"/>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sizes'!$F$544:$M$544</c:f>
              <c:numCache>
                <c:formatCode>General</c:formatCode>
                <c:ptCount val="8"/>
                <c:pt idx="0">
                  <c:v>0</c:v>
                </c:pt>
                <c:pt idx="1">
                  <c:v>2</c:v>
                </c:pt>
                <c:pt idx="2">
                  <c:v>15</c:v>
                </c:pt>
                <c:pt idx="3">
                  <c:v>31</c:v>
                </c:pt>
                <c:pt idx="4">
                  <c:v>32</c:v>
                </c:pt>
                <c:pt idx="5">
                  <c:v>13</c:v>
                </c:pt>
                <c:pt idx="6">
                  <c:v>3</c:v>
                </c:pt>
              </c:numCache>
            </c:numRef>
          </c:val>
        </c:ser>
        <c:axId val="105473152"/>
        <c:axId val="105475072"/>
      </c:barChart>
      <c:catAx>
        <c:axId val="10547315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5475072"/>
        <c:crosses val="autoZero"/>
        <c:auto val="1"/>
        <c:lblAlgn val="ctr"/>
        <c:lblOffset val="100"/>
      </c:catAx>
      <c:valAx>
        <c:axId val="10547507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5473152"/>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Damara Hornbill</a:t>
            </a:r>
          </a:p>
        </c:rich>
      </c:tx>
      <c:layout>
        <c:manualLayout>
          <c:xMode val="edge"/>
          <c:yMode val="edge"/>
          <c:x val="0.31651900034235791"/>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sizes'!$F$548:$K$548</c:f>
              <c:numCache>
                <c:formatCode>General</c:formatCode>
                <c:ptCount val="6"/>
                <c:pt idx="0">
                  <c:v>0</c:v>
                </c:pt>
                <c:pt idx="1">
                  <c:v>4</c:v>
                </c:pt>
                <c:pt idx="2">
                  <c:v>13</c:v>
                </c:pt>
                <c:pt idx="3">
                  <c:v>18</c:v>
                </c:pt>
                <c:pt idx="4">
                  <c:v>6</c:v>
                </c:pt>
              </c:numCache>
            </c:numRef>
          </c:val>
        </c:ser>
        <c:axId val="105503360"/>
        <c:axId val="107614976"/>
      </c:barChart>
      <c:catAx>
        <c:axId val="10550336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7614976"/>
        <c:crosses val="autoZero"/>
        <c:auto val="1"/>
        <c:lblAlgn val="ctr"/>
        <c:lblOffset val="100"/>
      </c:catAx>
      <c:valAx>
        <c:axId val="107614976"/>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5503360"/>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Southern Yellow-billed Hornbill</a:t>
            </a:r>
          </a:p>
        </c:rich>
      </c:tx>
      <c:layout>
        <c:manualLayout>
          <c:xMode val="edge"/>
          <c:yMode val="edge"/>
          <c:x val="0.12408718475407966"/>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sizes'!$F$550:$L$550</c:f>
              <c:numCache>
                <c:formatCode>General</c:formatCode>
                <c:ptCount val="7"/>
                <c:pt idx="0">
                  <c:v>0</c:v>
                </c:pt>
                <c:pt idx="1">
                  <c:v>3</c:v>
                </c:pt>
                <c:pt idx="2">
                  <c:v>19</c:v>
                </c:pt>
                <c:pt idx="3">
                  <c:v>14</c:v>
                </c:pt>
                <c:pt idx="4">
                  <c:v>5</c:v>
                </c:pt>
                <c:pt idx="5">
                  <c:v>1</c:v>
                </c:pt>
              </c:numCache>
            </c:numRef>
          </c:val>
        </c:ser>
        <c:axId val="107663744"/>
        <c:axId val="107665664"/>
      </c:barChart>
      <c:catAx>
        <c:axId val="107663744"/>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7665664"/>
        <c:crosses val="autoZero"/>
        <c:auto val="1"/>
        <c:lblAlgn val="ctr"/>
        <c:lblOffset val="100"/>
      </c:catAx>
      <c:valAx>
        <c:axId val="107665664"/>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7663744"/>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African Grey Hornbill</a:t>
            </a:r>
          </a:p>
        </c:rich>
      </c:tx>
      <c:layout>
        <c:manualLayout>
          <c:xMode val="edge"/>
          <c:yMode val="edge"/>
          <c:x val="0.2817363916466963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sizes'!$F$556:$K$556</c:f>
              <c:numCache>
                <c:formatCode>General</c:formatCode>
                <c:ptCount val="6"/>
                <c:pt idx="0">
                  <c:v>0</c:v>
                </c:pt>
                <c:pt idx="1">
                  <c:v>4</c:v>
                </c:pt>
                <c:pt idx="2">
                  <c:v>14</c:v>
                </c:pt>
                <c:pt idx="3">
                  <c:v>19</c:v>
                </c:pt>
                <c:pt idx="4">
                  <c:v>13</c:v>
                </c:pt>
                <c:pt idx="5">
                  <c:v>1</c:v>
                </c:pt>
              </c:numCache>
            </c:numRef>
          </c:val>
        </c:ser>
        <c:axId val="107644800"/>
        <c:axId val="112930816"/>
      </c:barChart>
      <c:catAx>
        <c:axId val="10764480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2930816"/>
        <c:crosses val="autoZero"/>
        <c:auto val="1"/>
        <c:lblAlgn val="ctr"/>
        <c:lblOffset val="100"/>
      </c:catAx>
      <c:valAx>
        <c:axId val="112930816"/>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7644800"/>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Acacia Pied Barbet</a:t>
            </a:r>
          </a:p>
        </c:rich>
      </c:tx>
      <c:layout>
        <c:manualLayout>
          <c:xMode val="edge"/>
          <c:yMode val="edge"/>
          <c:x val="0.28753349309597181"/>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sizes'!$F$562:$J$562</c:f>
              <c:numCache>
                <c:formatCode>General</c:formatCode>
                <c:ptCount val="5"/>
                <c:pt idx="0">
                  <c:v>1</c:v>
                </c:pt>
                <c:pt idx="1">
                  <c:v>10</c:v>
                </c:pt>
                <c:pt idx="2">
                  <c:v>19</c:v>
                </c:pt>
                <c:pt idx="3">
                  <c:v>5</c:v>
                </c:pt>
              </c:numCache>
            </c:numRef>
          </c:val>
        </c:ser>
        <c:axId val="112954752"/>
        <c:axId val="112969216"/>
      </c:barChart>
      <c:catAx>
        <c:axId val="11295475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2969216"/>
        <c:crosses val="autoZero"/>
        <c:auto val="1"/>
        <c:lblAlgn val="ctr"/>
        <c:lblOffset val="100"/>
      </c:catAx>
      <c:valAx>
        <c:axId val="112969216"/>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2954752"/>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Cardinal Woodpecker</a:t>
            </a:r>
          </a:p>
        </c:rich>
      </c:tx>
      <c:layout>
        <c:manualLayout>
          <c:xMode val="edge"/>
          <c:yMode val="edge"/>
          <c:x val="0.2585479858495948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sizes'!$F$580:$H$580</c:f>
              <c:numCache>
                <c:formatCode>General</c:formatCode>
                <c:ptCount val="3"/>
                <c:pt idx="0">
                  <c:v>10</c:v>
                </c:pt>
                <c:pt idx="1">
                  <c:v>4</c:v>
                </c:pt>
              </c:numCache>
            </c:numRef>
          </c:val>
        </c:ser>
        <c:axId val="113054848"/>
        <c:axId val="113056768"/>
      </c:barChart>
      <c:catAx>
        <c:axId val="11305484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3056768"/>
        <c:crosses val="autoZero"/>
        <c:auto val="1"/>
        <c:lblAlgn val="ctr"/>
        <c:lblOffset val="100"/>
      </c:catAx>
      <c:valAx>
        <c:axId val="11305676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305484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Sabota Lark</a:t>
            </a:r>
          </a:p>
        </c:rich>
      </c:tx>
      <c:layout>
        <c:manualLayout>
          <c:xMode val="edge"/>
          <c:yMode val="edge"/>
          <c:x val="0.35130160903800728"/>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sizes'!$F$600:$J$600</c:f>
              <c:numCache>
                <c:formatCode>General</c:formatCode>
                <c:ptCount val="5"/>
                <c:pt idx="0">
                  <c:v>1</c:v>
                </c:pt>
                <c:pt idx="1">
                  <c:v>6</c:v>
                </c:pt>
                <c:pt idx="2">
                  <c:v>27</c:v>
                </c:pt>
                <c:pt idx="3">
                  <c:v>1</c:v>
                </c:pt>
              </c:numCache>
            </c:numRef>
          </c:val>
        </c:ser>
        <c:axId val="113080960"/>
        <c:axId val="113091328"/>
      </c:barChart>
      <c:catAx>
        <c:axId val="11308096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3091328"/>
        <c:crosses val="autoZero"/>
        <c:auto val="1"/>
        <c:lblAlgn val="ctr"/>
        <c:lblOffset val="100"/>
      </c:catAx>
      <c:valAx>
        <c:axId val="11309132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3080960"/>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Spotted Dikkop</a:t>
            </a:r>
          </a:p>
        </c:rich>
      </c:tx>
      <c:layout>
        <c:manualLayout>
          <c:xMode val="edge"/>
          <c:yMode val="edge"/>
          <c:x val="0.249329879817654"/>
          <c:y val="8.2815305981493725E-3"/>
        </c:manualLayout>
      </c:layout>
      <c:spPr>
        <a:noFill/>
        <a:ln w="25400">
          <a:noFill/>
        </a:ln>
      </c:spPr>
    </c:title>
    <c:plotArea>
      <c:layout>
        <c:manualLayout>
          <c:layoutTarget val="inner"/>
          <c:xMode val="edge"/>
          <c:yMode val="edge"/>
          <c:x val="0.14798152414354288"/>
          <c:y val="0.18474168989746781"/>
          <c:w val="0.81126156173708075"/>
          <c:h val="0.58767349733459295"/>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months'!$B$539:$M$539</c:f>
              <c:numCache>
                <c:formatCode>General</c:formatCode>
                <c:ptCount val="12"/>
                <c:pt idx="0">
                  <c:v>10</c:v>
                </c:pt>
                <c:pt idx="1">
                  <c:v>3</c:v>
                </c:pt>
                <c:pt idx="2">
                  <c:v>0</c:v>
                </c:pt>
                <c:pt idx="3">
                  <c:v>0</c:v>
                </c:pt>
                <c:pt idx="4">
                  <c:v>0</c:v>
                </c:pt>
                <c:pt idx="5">
                  <c:v>0</c:v>
                </c:pt>
                <c:pt idx="6">
                  <c:v>0</c:v>
                </c:pt>
                <c:pt idx="7">
                  <c:v>0</c:v>
                </c:pt>
                <c:pt idx="8">
                  <c:v>2</c:v>
                </c:pt>
                <c:pt idx="9">
                  <c:v>16</c:v>
                </c:pt>
                <c:pt idx="10">
                  <c:v>14</c:v>
                </c:pt>
                <c:pt idx="11">
                  <c:v>12</c:v>
                </c:pt>
              </c:numCache>
            </c:numRef>
          </c:val>
        </c:ser>
        <c:axId val="80073088"/>
        <c:axId val="80074624"/>
      </c:barChart>
      <c:catAx>
        <c:axId val="80073088"/>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80074624"/>
        <c:crosses val="autoZero"/>
        <c:auto val="1"/>
        <c:lblAlgn val="ctr"/>
        <c:lblOffset val="100"/>
      </c:catAx>
      <c:valAx>
        <c:axId val="80074624"/>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80073088"/>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Dune Lark</a:t>
            </a:r>
          </a:p>
        </c:rich>
      </c:tx>
      <c:layout>
        <c:manualLayout>
          <c:xMode val="edge"/>
          <c:yMode val="edge"/>
          <c:x val="0.3628958119365585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sizes'!$F$604:$H$604</c:f>
              <c:numCache>
                <c:formatCode>General</c:formatCode>
                <c:ptCount val="3"/>
                <c:pt idx="0">
                  <c:v>6</c:v>
                </c:pt>
                <c:pt idx="1">
                  <c:v>23</c:v>
                </c:pt>
              </c:numCache>
            </c:numRef>
          </c:val>
        </c:ser>
        <c:axId val="112996736"/>
        <c:axId val="112998656"/>
      </c:barChart>
      <c:catAx>
        <c:axId val="112996736"/>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2998656"/>
        <c:crosses val="autoZero"/>
        <c:auto val="1"/>
        <c:lblAlgn val="ctr"/>
        <c:lblOffset val="100"/>
      </c:catAx>
      <c:valAx>
        <c:axId val="112998656"/>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299673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Spike-heeled Lark</a:t>
            </a:r>
          </a:p>
        </c:rich>
      </c:tx>
      <c:layout>
        <c:manualLayout>
          <c:xMode val="edge"/>
          <c:yMode val="edge"/>
          <c:x val="0.2585479858495948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sizes'!$F$612:$I$612</c:f>
              <c:numCache>
                <c:formatCode>General</c:formatCode>
                <c:ptCount val="4"/>
                <c:pt idx="0">
                  <c:v>0</c:v>
                </c:pt>
                <c:pt idx="1">
                  <c:v>9</c:v>
                </c:pt>
                <c:pt idx="2">
                  <c:v>2</c:v>
                </c:pt>
              </c:numCache>
            </c:numRef>
          </c:val>
        </c:ser>
        <c:axId val="113022848"/>
        <c:axId val="113033216"/>
      </c:barChart>
      <c:catAx>
        <c:axId val="113022848"/>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3033216"/>
        <c:crosses val="autoZero"/>
        <c:auto val="1"/>
        <c:lblAlgn val="ctr"/>
        <c:lblOffset val="100"/>
      </c:catAx>
      <c:valAx>
        <c:axId val="113033216"/>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302284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Gray's Lark</a:t>
            </a:r>
          </a:p>
        </c:rich>
      </c:tx>
      <c:layout>
        <c:manualLayout>
          <c:xMode val="edge"/>
          <c:yMode val="edge"/>
          <c:x val="0.34550450758872531"/>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sizes'!$F$616:$I$616</c:f>
              <c:numCache>
                <c:formatCode>General</c:formatCode>
                <c:ptCount val="4"/>
                <c:pt idx="0">
                  <c:v>0</c:v>
                </c:pt>
                <c:pt idx="1">
                  <c:v>20</c:v>
                </c:pt>
                <c:pt idx="2">
                  <c:v>8</c:v>
                </c:pt>
              </c:numCache>
            </c:numRef>
          </c:val>
        </c:ser>
        <c:axId val="113048960"/>
        <c:axId val="113137152"/>
      </c:barChart>
      <c:catAx>
        <c:axId val="113048960"/>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3137152"/>
        <c:crosses val="autoZero"/>
        <c:auto val="1"/>
        <c:lblAlgn val="ctr"/>
        <c:lblOffset val="100"/>
      </c:catAx>
      <c:valAx>
        <c:axId val="113137152"/>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3048960"/>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Red-capped Lark</a:t>
            </a:r>
          </a:p>
        </c:rich>
      </c:tx>
      <c:layout>
        <c:manualLayout>
          <c:xMode val="edge"/>
          <c:yMode val="edge"/>
          <c:x val="0.2817363916466963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sizes'!$F$618:$I$618</c:f>
              <c:numCache>
                <c:formatCode>General</c:formatCode>
                <c:ptCount val="4"/>
                <c:pt idx="0">
                  <c:v>1</c:v>
                </c:pt>
                <c:pt idx="1">
                  <c:v>9</c:v>
                </c:pt>
                <c:pt idx="2">
                  <c:v>5</c:v>
                </c:pt>
              </c:numCache>
            </c:numRef>
          </c:val>
        </c:ser>
        <c:axId val="113169536"/>
        <c:axId val="113171456"/>
      </c:barChart>
      <c:catAx>
        <c:axId val="113169536"/>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3171456"/>
        <c:crosses val="autoZero"/>
        <c:auto val="1"/>
        <c:lblAlgn val="ctr"/>
        <c:lblOffset val="100"/>
      </c:catAx>
      <c:valAx>
        <c:axId val="113171456"/>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316953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Stark's Lark</a:t>
            </a:r>
          </a:p>
        </c:rich>
      </c:tx>
      <c:layout>
        <c:manualLayout>
          <c:xMode val="edge"/>
          <c:yMode val="edge"/>
          <c:x val="0.32811320324090976"/>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sizes'!$F$624:$J$624</c:f>
              <c:numCache>
                <c:formatCode>General</c:formatCode>
                <c:ptCount val="5"/>
                <c:pt idx="0">
                  <c:v>3</c:v>
                </c:pt>
                <c:pt idx="1">
                  <c:v>19</c:v>
                </c:pt>
                <c:pt idx="2">
                  <c:v>19</c:v>
                </c:pt>
                <c:pt idx="3">
                  <c:v>3</c:v>
                </c:pt>
              </c:numCache>
            </c:numRef>
          </c:val>
        </c:ser>
        <c:axId val="113121920"/>
        <c:axId val="113206016"/>
      </c:barChart>
      <c:catAx>
        <c:axId val="113121920"/>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3206016"/>
        <c:crosses val="autoZero"/>
        <c:auto val="1"/>
        <c:lblAlgn val="ctr"/>
        <c:lblOffset val="100"/>
      </c:catAx>
      <c:valAx>
        <c:axId val="113206016"/>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3121920"/>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Grey-backed Sparrow-Lark</a:t>
            </a:r>
          </a:p>
        </c:rich>
      </c:tx>
      <c:layout>
        <c:manualLayout>
          <c:xMode val="edge"/>
          <c:yMode val="edge"/>
          <c:x val="0.18898276845829462"/>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sizes'!$F$632:$J$632</c:f>
              <c:numCache>
                <c:formatCode>General</c:formatCode>
                <c:ptCount val="5"/>
                <c:pt idx="0">
                  <c:v>3</c:v>
                </c:pt>
                <c:pt idx="1">
                  <c:v>56</c:v>
                </c:pt>
                <c:pt idx="2">
                  <c:v>14</c:v>
                </c:pt>
                <c:pt idx="3">
                  <c:v>1</c:v>
                </c:pt>
              </c:numCache>
            </c:numRef>
          </c:val>
        </c:ser>
        <c:axId val="113230208"/>
        <c:axId val="113232128"/>
      </c:barChart>
      <c:catAx>
        <c:axId val="113230208"/>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3232128"/>
        <c:crosses val="autoZero"/>
        <c:auto val="1"/>
        <c:lblAlgn val="ctr"/>
        <c:lblOffset val="100"/>
      </c:catAx>
      <c:valAx>
        <c:axId val="113232128"/>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323020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South African Cliff Swallow</a:t>
            </a:r>
          </a:p>
        </c:rich>
      </c:tx>
      <c:layout>
        <c:manualLayout>
          <c:xMode val="edge"/>
          <c:yMode val="edge"/>
          <c:x val="0.18898276845829473"/>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sizes'!$F$650:$I$650</c:f>
              <c:numCache>
                <c:formatCode>General</c:formatCode>
                <c:ptCount val="4"/>
                <c:pt idx="0">
                  <c:v>36</c:v>
                </c:pt>
                <c:pt idx="1">
                  <c:v>75</c:v>
                </c:pt>
                <c:pt idx="2">
                  <c:v>36</c:v>
                </c:pt>
              </c:numCache>
            </c:numRef>
          </c:val>
        </c:ser>
        <c:axId val="113244032"/>
        <c:axId val="113315840"/>
      </c:barChart>
      <c:catAx>
        <c:axId val="113244032"/>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3315840"/>
        <c:crosses val="autoZero"/>
        <c:auto val="1"/>
        <c:lblAlgn val="ctr"/>
        <c:lblOffset val="100"/>
      </c:catAx>
      <c:valAx>
        <c:axId val="113315840"/>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3244032"/>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Rock Martin</a:t>
            </a:r>
          </a:p>
        </c:rich>
      </c:tx>
      <c:layout>
        <c:manualLayout>
          <c:xMode val="edge"/>
          <c:yMode val="edge"/>
          <c:x val="0.35709871048727632"/>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sizes'!$F$652:$M$652</c:f>
              <c:numCache>
                <c:formatCode>General</c:formatCode>
                <c:ptCount val="8"/>
                <c:pt idx="0">
                  <c:v>4</c:v>
                </c:pt>
                <c:pt idx="1">
                  <c:v>52</c:v>
                </c:pt>
                <c:pt idx="2">
                  <c:v>65</c:v>
                </c:pt>
                <c:pt idx="3">
                  <c:v>11</c:v>
                </c:pt>
                <c:pt idx="4">
                  <c:v>3</c:v>
                </c:pt>
                <c:pt idx="5">
                  <c:v>0</c:v>
                </c:pt>
                <c:pt idx="6">
                  <c:v>1</c:v>
                </c:pt>
              </c:numCache>
            </c:numRef>
          </c:val>
        </c:ser>
        <c:axId val="113446912"/>
        <c:axId val="113448832"/>
      </c:barChart>
      <c:catAx>
        <c:axId val="11344691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3448832"/>
        <c:crosses val="autoZero"/>
        <c:auto val="1"/>
        <c:lblAlgn val="ctr"/>
        <c:lblOffset val="100"/>
      </c:catAx>
      <c:valAx>
        <c:axId val="11344883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3446912"/>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Cape Wagtail</a:t>
            </a:r>
          </a:p>
        </c:rich>
      </c:tx>
      <c:layout>
        <c:manualLayout>
          <c:xMode val="edge"/>
          <c:yMode val="edge"/>
          <c:x val="0.35709871048727632"/>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sizes'!$F$664:$J$664</c:f>
              <c:numCache>
                <c:formatCode>General</c:formatCode>
                <c:ptCount val="5"/>
                <c:pt idx="0">
                  <c:v>4</c:v>
                </c:pt>
                <c:pt idx="1">
                  <c:v>16</c:v>
                </c:pt>
                <c:pt idx="2">
                  <c:v>25</c:v>
                </c:pt>
                <c:pt idx="3">
                  <c:v>1</c:v>
                </c:pt>
              </c:numCache>
            </c:numRef>
          </c:val>
        </c:ser>
        <c:axId val="113468928"/>
        <c:axId val="113470848"/>
      </c:barChart>
      <c:catAx>
        <c:axId val="11346892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3470848"/>
        <c:crosses val="autoZero"/>
        <c:auto val="1"/>
        <c:lblAlgn val="ctr"/>
        <c:lblOffset val="100"/>
      </c:catAx>
      <c:valAx>
        <c:axId val="11347084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346892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African Pipit</a:t>
            </a:r>
          </a:p>
        </c:rich>
      </c:tx>
      <c:layout>
        <c:manualLayout>
          <c:xMode val="edge"/>
          <c:yMode val="edge"/>
          <c:x val="0.35709871048727632"/>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sizes'!$F$668:$J$668</c:f>
              <c:numCache>
                <c:formatCode>General</c:formatCode>
                <c:ptCount val="5"/>
                <c:pt idx="0">
                  <c:v>0</c:v>
                </c:pt>
                <c:pt idx="1">
                  <c:v>8</c:v>
                </c:pt>
                <c:pt idx="2">
                  <c:v>9</c:v>
                </c:pt>
                <c:pt idx="3">
                  <c:v>2</c:v>
                </c:pt>
              </c:numCache>
            </c:numRef>
          </c:val>
        </c:ser>
        <c:axId val="113499136"/>
        <c:axId val="113505408"/>
      </c:barChart>
      <c:catAx>
        <c:axId val="11349913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3505408"/>
        <c:crosses val="autoZero"/>
        <c:auto val="1"/>
        <c:lblAlgn val="ctr"/>
        <c:lblOffset val="100"/>
      </c:catAx>
      <c:valAx>
        <c:axId val="11350540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349913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Whiskered Tern</a:t>
            </a:r>
          </a:p>
        </c:rich>
      </c:tx>
      <c:layout>
        <c:manualLayout>
          <c:xMode val="edge"/>
          <c:yMode val="edge"/>
          <c:x val="0.34402137232846847"/>
          <c:y val="3.3878631550366602E-3"/>
        </c:manualLayout>
      </c:layout>
      <c:spPr>
        <a:noFill/>
        <a:ln w="25400">
          <a:noFill/>
        </a:ln>
      </c:spPr>
    </c:title>
    <c:plotArea>
      <c:layout>
        <c:manualLayout>
          <c:layoutTarget val="inner"/>
          <c:xMode val="edge"/>
          <c:yMode val="edge"/>
          <c:x val="0.17184082921838187"/>
          <c:y val="0.16510210613917201"/>
          <c:w val="0.7660122781262505"/>
          <c:h val="0.61147621791178564"/>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months'!$B$621:$M$621</c:f>
              <c:numCache>
                <c:formatCode>General</c:formatCode>
                <c:ptCount val="12"/>
                <c:pt idx="0">
                  <c:v>8</c:v>
                </c:pt>
                <c:pt idx="1">
                  <c:v>27</c:v>
                </c:pt>
                <c:pt idx="2">
                  <c:v>22</c:v>
                </c:pt>
                <c:pt idx="3">
                  <c:v>0</c:v>
                </c:pt>
                <c:pt idx="4">
                  <c:v>0</c:v>
                </c:pt>
                <c:pt idx="5">
                  <c:v>0</c:v>
                </c:pt>
                <c:pt idx="6">
                  <c:v>0</c:v>
                </c:pt>
                <c:pt idx="7">
                  <c:v>0</c:v>
                </c:pt>
                <c:pt idx="8">
                  <c:v>0</c:v>
                </c:pt>
                <c:pt idx="9">
                  <c:v>0</c:v>
                </c:pt>
                <c:pt idx="10">
                  <c:v>0</c:v>
                </c:pt>
                <c:pt idx="11">
                  <c:v>0</c:v>
                </c:pt>
              </c:numCache>
            </c:numRef>
          </c:val>
        </c:ser>
        <c:axId val="80168064"/>
        <c:axId val="80169600"/>
      </c:barChart>
      <c:catAx>
        <c:axId val="80168064"/>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80169600"/>
        <c:crosses val="autoZero"/>
        <c:auto val="1"/>
        <c:lblAlgn val="ctr"/>
        <c:lblOffset val="100"/>
      </c:catAx>
      <c:valAx>
        <c:axId val="80169600"/>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80168064"/>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African Red-eyed Bulbul</a:t>
            </a:r>
          </a:p>
        </c:rich>
      </c:tx>
      <c:layout>
        <c:manualLayout>
          <c:xMode val="edge"/>
          <c:yMode val="edge"/>
          <c:x val="0.21217117425539198"/>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sizes'!$F$694:$J$694</c:f>
              <c:numCache>
                <c:formatCode>General</c:formatCode>
                <c:ptCount val="5"/>
                <c:pt idx="0">
                  <c:v>2</c:v>
                </c:pt>
                <c:pt idx="1">
                  <c:v>31</c:v>
                </c:pt>
                <c:pt idx="2">
                  <c:v>31</c:v>
                </c:pt>
                <c:pt idx="3">
                  <c:v>6</c:v>
                </c:pt>
              </c:numCache>
            </c:numRef>
          </c:val>
        </c:ser>
        <c:axId val="113541888"/>
        <c:axId val="113543808"/>
      </c:barChart>
      <c:catAx>
        <c:axId val="11354188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3543808"/>
        <c:crosses val="autoZero"/>
        <c:auto val="1"/>
        <c:lblAlgn val="ctr"/>
        <c:lblOffset val="100"/>
      </c:catAx>
      <c:valAx>
        <c:axId val="11354380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354188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Kalahari Scrub Robin</a:t>
            </a:r>
          </a:p>
        </c:rich>
      </c:tx>
      <c:layout>
        <c:manualLayout>
          <c:xMode val="edge"/>
          <c:yMode val="edge"/>
          <c:x val="0.21217117425539198"/>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sizes'!$F$716:$J$716</c:f>
              <c:numCache>
                <c:formatCode>General</c:formatCode>
                <c:ptCount val="5"/>
                <c:pt idx="0">
                  <c:v>0</c:v>
                </c:pt>
                <c:pt idx="1">
                  <c:v>20</c:v>
                </c:pt>
                <c:pt idx="2">
                  <c:v>7</c:v>
                </c:pt>
                <c:pt idx="3">
                  <c:v>2</c:v>
                </c:pt>
              </c:numCache>
            </c:numRef>
          </c:val>
        </c:ser>
        <c:axId val="113572096"/>
        <c:axId val="114184576"/>
      </c:barChart>
      <c:catAx>
        <c:axId val="113572096"/>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4184576"/>
        <c:crosses val="autoZero"/>
        <c:auto val="1"/>
        <c:lblAlgn val="ctr"/>
        <c:lblOffset val="100"/>
      </c:catAx>
      <c:valAx>
        <c:axId val="114184576"/>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357209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Karoo Scrub Robin</a:t>
            </a:r>
          </a:p>
        </c:rich>
      </c:tx>
      <c:layout>
        <c:manualLayout>
          <c:xMode val="edge"/>
          <c:yMode val="edge"/>
          <c:x val="0.2983469601383235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sizes'!$F$718:$I$718</c:f>
              <c:numCache>
                <c:formatCode>General</c:formatCode>
                <c:ptCount val="4"/>
                <c:pt idx="0">
                  <c:v>5</c:v>
                </c:pt>
                <c:pt idx="1">
                  <c:v>29</c:v>
                </c:pt>
                <c:pt idx="2">
                  <c:v>4</c:v>
                </c:pt>
              </c:numCache>
            </c:numRef>
          </c:val>
        </c:ser>
        <c:axId val="114212864"/>
        <c:axId val="114214784"/>
      </c:barChart>
      <c:catAx>
        <c:axId val="114212864"/>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4214784"/>
        <c:crosses val="autoZero"/>
        <c:auto val="1"/>
        <c:lblAlgn val="ctr"/>
        <c:lblOffset val="100"/>
      </c:catAx>
      <c:valAx>
        <c:axId val="114214784"/>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4212864"/>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Mountain Wheatear</a:t>
            </a:r>
          </a:p>
        </c:rich>
      </c:tx>
      <c:layout>
        <c:manualLayout>
          <c:xMode val="edge"/>
          <c:yMode val="edge"/>
          <c:x val="0.24089633826926626"/>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sizes'!$F$724:$K$724</c:f>
              <c:numCache>
                <c:formatCode>General</c:formatCode>
                <c:ptCount val="6"/>
                <c:pt idx="0">
                  <c:v>0</c:v>
                </c:pt>
                <c:pt idx="1">
                  <c:v>28</c:v>
                </c:pt>
                <c:pt idx="2">
                  <c:v>29</c:v>
                </c:pt>
                <c:pt idx="3">
                  <c:v>3</c:v>
                </c:pt>
                <c:pt idx="4">
                  <c:v>1</c:v>
                </c:pt>
              </c:numCache>
            </c:numRef>
          </c:val>
        </c:ser>
        <c:axId val="114112000"/>
        <c:axId val="114113920"/>
      </c:barChart>
      <c:catAx>
        <c:axId val="114112000"/>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4113920"/>
        <c:crosses val="autoZero"/>
        <c:auto val="1"/>
        <c:lblAlgn val="ctr"/>
        <c:lblOffset val="100"/>
      </c:catAx>
      <c:valAx>
        <c:axId val="114113920"/>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4112000"/>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Familiar Chat</a:t>
            </a:r>
          </a:p>
        </c:rich>
      </c:tx>
      <c:layout>
        <c:manualLayout>
          <c:xMode val="edge"/>
          <c:yMode val="edge"/>
          <c:x val="0.3270722710728642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sizes'!$F$734:$J$734</c:f>
              <c:numCache>
                <c:formatCode>General</c:formatCode>
                <c:ptCount val="5"/>
                <c:pt idx="0">
                  <c:v>3</c:v>
                </c:pt>
                <c:pt idx="1">
                  <c:v>30</c:v>
                </c:pt>
                <c:pt idx="2">
                  <c:v>31</c:v>
                </c:pt>
                <c:pt idx="3">
                  <c:v>5</c:v>
                </c:pt>
              </c:numCache>
            </c:numRef>
          </c:val>
        </c:ser>
        <c:axId val="114142208"/>
        <c:axId val="114152576"/>
      </c:barChart>
      <c:catAx>
        <c:axId val="114142208"/>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4152576"/>
        <c:crosses val="autoZero"/>
        <c:auto val="1"/>
        <c:lblAlgn val="ctr"/>
        <c:lblOffset val="100"/>
      </c:catAx>
      <c:valAx>
        <c:axId val="114152576"/>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414220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Tractrac Chat</a:t>
            </a:r>
          </a:p>
        </c:rich>
      </c:tx>
      <c:layout>
        <c:manualLayout>
          <c:xMode val="edge"/>
          <c:yMode val="edge"/>
          <c:x val="0.3443074576335593"/>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sizes'!$F$732:$I$732</c:f>
              <c:numCache>
                <c:formatCode>General</c:formatCode>
                <c:ptCount val="4"/>
                <c:pt idx="0">
                  <c:v>0</c:v>
                </c:pt>
                <c:pt idx="1">
                  <c:v>8</c:v>
                </c:pt>
                <c:pt idx="2">
                  <c:v>5</c:v>
                </c:pt>
              </c:numCache>
            </c:numRef>
          </c:val>
        </c:ser>
        <c:axId val="114246784"/>
        <c:axId val="114248704"/>
      </c:barChart>
      <c:catAx>
        <c:axId val="114246784"/>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4248704"/>
        <c:crosses val="autoZero"/>
        <c:auto val="1"/>
        <c:lblAlgn val="ctr"/>
        <c:lblOffset val="100"/>
      </c:catAx>
      <c:valAx>
        <c:axId val="114248704"/>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4246784"/>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Groundscraper Thrush</a:t>
            </a:r>
          </a:p>
        </c:rich>
      </c:tx>
      <c:layout>
        <c:manualLayout>
          <c:xMode val="edge"/>
          <c:yMode val="edge"/>
          <c:x val="0.27536671139070779"/>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sizes'!$F$742:$K$742</c:f>
              <c:numCache>
                <c:formatCode>General</c:formatCode>
                <c:ptCount val="6"/>
                <c:pt idx="0">
                  <c:v>0</c:v>
                </c:pt>
                <c:pt idx="1">
                  <c:v>15</c:v>
                </c:pt>
                <c:pt idx="2">
                  <c:v>19</c:v>
                </c:pt>
                <c:pt idx="3">
                  <c:v>1</c:v>
                </c:pt>
                <c:pt idx="4">
                  <c:v>2</c:v>
                </c:pt>
              </c:numCache>
            </c:numRef>
          </c:val>
        </c:ser>
        <c:axId val="114281088"/>
        <c:axId val="114295552"/>
      </c:barChart>
      <c:catAx>
        <c:axId val="11428108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4295552"/>
        <c:crosses val="autoZero"/>
        <c:auto val="1"/>
        <c:lblAlgn val="ctr"/>
        <c:lblOffset val="100"/>
      </c:catAx>
      <c:valAx>
        <c:axId val="11429555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428108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African Reed Warbler</a:t>
            </a:r>
          </a:p>
        </c:rich>
      </c:tx>
      <c:layout>
        <c:manualLayout>
          <c:xMode val="edge"/>
          <c:yMode val="edge"/>
          <c:x val="0.25813152482997775"/>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sizes'!$F$750:$I$750</c:f>
              <c:numCache>
                <c:formatCode>General</c:formatCode>
                <c:ptCount val="4"/>
                <c:pt idx="0">
                  <c:v>12</c:v>
                </c:pt>
                <c:pt idx="1">
                  <c:v>97</c:v>
                </c:pt>
                <c:pt idx="2">
                  <c:v>38</c:v>
                </c:pt>
              </c:numCache>
            </c:numRef>
          </c:val>
        </c:ser>
        <c:axId val="114332032"/>
        <c:axId val="114333952"/>
      </c:barChart>
      <c:catAx>
        <c:axId val="11433203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4333952"/>
        <c:crosses val="autoZero"/>
        <c:auto val="1"/>
        <c:lblAlgn val="ctr"/>
        <c:lblOffset val="100"/>
      </c:catAx>
      <c:valAx>
        <c:axId val="11433395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4332032"/>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Yellow-bellied Eremomela</a:t>
            </a:r>
          </a:p>
        </c:rich>
      </c:tx>
      <c:layout>
        <c:manualLayout>
          <c:xMode val="edge"/>
          <c:yMode val="edge"/>
          <c:x val="0.19493584077401821"/>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sizes'!$F$756:$I$756</c:f>
              <c:numCache>
                <c:formatCode>General</c:formatCode>
                <c:ptCount val="4"/>
                <c:pt idx="0">
                  <c:v>1</c:v>
                </c:pt>
                <c:pt idx="1">
                  <c:v>29</c:v>
                </c:pt>
                <c:pt idx="2">
                  <c:v>10</c:v>
                </c:pt>
              </c:numCache>
            </c:numRef>
          </c:val>
        </c:ser>
        <c:axId val="114345856"/>
        <c:axId val="114356224"/>
      </c:barChart>
      <c:catAx>
        <c:axId val="11434585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4356224"/>
        <c:crosses val="autoZero"/>
        <c:auto val="1"/>
        <c:lblAlgn val="ctr"/>
        <c:lblOffset val="100"/>
      </c:catAx>
      <c:valAx>
        <c:axId val="114356224"/>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434585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Long-billed Crombec</a:t>
            </a:r>
          </a:p>
        </c:rich>
      </c:tx>
      <c:layout>
        <c:manualLayout>
          <c:xMode val="edge"/>
          <c:yMode val="edge"/>
          <c:x val="0.28111177357759948"/>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sizes'!$F$764:$I$764</c:f>
              <c:numCache>
                <c:formatCode>General</c:formatCode>
                <c:ptCount val="4"/>
                <c:pt idx="0">
                  <c:v>9</c:v>
                </c:pt>
                <c:pt idx="1">
                  <c:v>58</c:v>
                </c:pt>
                <c:pt idx="2">
                  <c:v>2</c:v>
                </c:pt>
              </c:numCache>
            </c:numRef>
          </c:val>
        </c:ser>
        <c:axId val="114387968"/>
        <c:axId val="114394240"/>
      </c:barChart>
      <c:catAx>
        <c:axId val="11438796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4394240"/>
        <c:crosses val="autoZero"/>
        <c:auto val="1"/>
        <c:lblAlgn val="ctr"/>
        <c:lblOffset val="100"/>
      </c:catAx>
      <c:valAx>
        <c:axId val="114394240"/>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438796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Cape Turtle Dove</a:t>
            </a:r>
          </a:p>
        </c:rich>
      </c:tx>
      <c:layout>
        <c:manualLayout>
          <c:xMode val="edge"/>
          <c:yMode val="edge"/>
          <c:x val="0.27461431362685246"/>
          <c:y val="0"/>
        </c:manualLayout>
      </c:layout>
      <c:spPr>
        <a:noFill/>
        <a:ln w="25400">
          <a:noFill/>
        </a:ln>
      </c:spPr>
    </c:title>
    <c:plotArea>
      <c:layout>
        <c:manualLayout>
          <c:layoutTarget val="inner"/>
          <c:xMode val="edge"/>
          <c:yMode val="edge"/>
          <c:x val="0.14798152414354288"/>
          <c:y val="0.17429496159606359"/>
          <c:w val="0.80543914543433159"/>
          <c:h val="0.60091267732637765"/>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months'!$B$665:$M$665</c:f>
              <c:numCache>
                <c:formatCode>General</c:formatCode>
                <c:ptCount val="12"/>
                <c:pt idx="0">
                  <c:v>6</c:v>
                </c:pt>
                <c:pt idx="1">
                  <c:v>6</c:v>
                </c:pt>
                <c:pt idx="2">
                  <c:v>29</c:v>
                </c:pt>
                <c:pt idx="3">
                  <c:v>11</c:v>
                </c:pt>
                <c:pt idx="4">
                  <c:v>10</c:v>
                </c:pt>
                <c:pt idx="5">
                  <c:v>7</c:v>
                </c:pt>
                <c:pt idx="6">
                  <c:v>9</c:v>
                </c:pt>
                <c:pt idx="7">
                  <c:v>9</c:v>
                </c:pt>
                <c:pt idx="8">
                  <c:v>7</c:v>
                </c:pt>
                <c:pt idx="9">
                  <c:v>5</c:v>
                </c:pt>
                <c:pt idx="10">
                  <c:v>2</c:v>
                </c:pt>
                <c:pt idx="11">
                  <c:v>7</c:v>
                </c:pt>
              </c:numCache>
            </c:numRef>
          </c:val>
        </c:ser>
        <c:axId val="80205696"/>
        <c:axId val="80207232"/>
      </c:barChart>
      <c:catAx>
        <c:axId val="80205696"/>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80207232"/>
        <c:crosses val="autoZero"/>
        <c:auto val="1"/>
        <c:lblAlgn val="ctr"/>
        <c:lblOffset val="100"/>
      </c:catAx>
      <c:valAx>
        <c:axId val="80207232"/>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80205696"/>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Chestnut-vented Titbabbler</a:t>
            </a:r>
          </a:p>
        </c:rich>
      </c:tx>
      <c:layout>
        <c:manualLayout>
          <c:xMode val="edge"/>
          <c:yMode val="edge"/>
          <c:x val="0.1834457164002115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sizes'!$F$768:$J$768</c:f>
              <c:numCache>
                <c:formatCode>General</c:formatCode>
                <c:ptCount val="5"/>
                <c:pt idx="0">
                  <c:v>0</c:v>
                </c:pt>
                <c:pt idx="1">
                  <c:v>40</c:v>
                </c:pt>
                <c:pt idx="2">
                  <c:v>25</c:v>
                </c:pt>
                <c:pt idx="3">
                  <c:v>3</c:v>
                </c:pt>
              </c:numCache>
            </c:numRef>
          </c:val>
        </c:ser>
        <c:axId val="114434816"/>
        <c:axId val="114436736"/>
      </c:barChart>
      <c:catAx>
        <c:axId val="11443481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4436736"/>
        <c:crosses val="autoZero"/>
        <c:auto val="1"/>
        <c:lblAlgn val="ctr"/>
        <c:lblOffset val="100"/>
      </c:catAx>
      <c:valAx>
        <c:axId val="114436736"/>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443481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Rattling Cisticola</a:t>
            </a:r>
          </a:p>
        </c:rich>
      </c:tx>
      <c:layout>
        <c:manualLayout>
          <c:xMode val="edge"/>
          <c:yMode val="edge"/>
          <c:x val="0.32707227107286463"/>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sizes'!$F$772:$J$772</c:f>
              <c:numCache>
                <c:formatCode>General</c:formatCode>
                <c:ptCount val="5"/>
                <c:pt idx="0">
                  <c:v>0</c:v>
                </c:pt>
                <c:pt idx="1">
                  <c:v>6</c:v>
                </c:pt>
                <c:pt idx="2">
                  <c:v>25</c:v>
                </c:pt>
                <c:pt idx="3">
                  <c:v>2</c:v>
                </c:pt>
              </c:numCache>
            </c:numRef>
          </c:val>
        </c:ser>
        <c:axId val="114456832"/>
        <c:axId val="114475392"/>
      </c:barChart>
      <c:catAx>
        <c:axId val="11445683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4475392"/>
        <c:crosses val="autoZero"/>
        <c:auto val="1"/>
        <c:lblAlgn val="ctr"/>
        <c:lblOffset val="100"/>
      </c:catAx>
      <c:valAx>
        <c:axId val="11447539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4456832"/>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Black-chested Prinia</a:t>
            </a:r>
          </a:p>
        </c:rich>
      </c:tx>
      <c:layout>
        <c:manualLayout>
          <c:xMode val="edge"/>
          <c:yMode val="edge"/>
          <c:x val="0.32707227107286502"/>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sizes'!$F$794:$L$794</c:f>
              <c:numCache>
                <c:formatCode>General</c:formatCode>
                <c:ptCount val="7"/>
                <c:pt idx="0">
                  <c:v>1</c:v>
                </c:pt>
                <c:pt idx="1">
                  <c:v>8</c:v>
                </c:pt>
                <c:pt idx="2">
                  <c:v>36</c:v>
                </c:pt>
                <c:pt idx="3">
                  <c:v>23</c:v>
                </c:pt>
                <c:pt idx="4">
                  <c:v>9</c:v>
                </c:pt>
                <c:pt idx="5">
                  <c:v>1</c:v>
                </c:pt>
              </c:numCache>
            </c:numRef>
          </c:val>
        </c:ser>
        <c:axId val="114564480"/>
        <c:axId val="114566656"/>
      </c:barChart>
      <c:catAx>
        <c:axId val="11456448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4566656"/>
        <c:crosses val="autoZero"/>
        <c:auto val="1"/>
        <c:lblAlgn val="ctr"/>
        <c:lblOffset val="100"/>
      </c:catAx>
      <c:valAx>
        <c:axId val="114566656"/>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4564480"/>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Grey-backed Camaropera</a:t>
            </a:r>
          </a:p>
        </c:rich>
      </c:tx>
      <c:layout>
        <c:manualLayout>
          <c:xMode val="edge"/>
          <c:yMode val="edge"/>
          <c:x val="0.2351512760823561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sizes'!$F$802:$J$802</c:f>
              <c:numCache>
                <c:formatCode>General</c:formatCode>
                <c:ptCount val="5"/>
                <c:pt idx="0">
                  <c:v>1</c:v>
                </c:pt>
                <c:pt idx="1">
                  <c:v>14</c:v>
                </c:pt>
                <c:pt idx="2">
                  <c:v>14</c:v>
                </c:pt>
                <c:pt idx="3">
                  <c:v>1</c:v>
                </c:pt>
              </c:numCache>
            </c:numRef>
          </c:val>
        </c:ser>
        <c:axId val="114586752"/>
        <c:axId val="114588672"/>
      </c:barChart>
      <c:catAx>
        <c:axId val="11458675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4588672"/>
        <c:crosses val="autoZero"/>
        <c:auto val="1"/>
        <c:lblAlgn val="ctr"/>
        <c:lblOffset val="100"/>
      </c:catAx>
      <c:valAx>
        <c:axId val="11458867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4586752"/>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Marico Flycatcher</a:t>
            </a:r>
          </a:p>
        </c:rich>
      </c:tx>
      <c:layout>
        <c:manualLayout>
          <c:xMode val="edge"/>
          <c:yMode val="edge"/>
          <c:x val="0.32707227107286502"/>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sizes'!$F$816:$I$816</c:f>
              <c:numCache>
                <c:formatCode>General</c:formatCode>
                <c:ptCount val="4"/>
                <c:pt idx="0">
                  <c:v>0</c:v>
                </c:pt>
                <c:pt idx="1">
                  <c:v>40</c:v>
                </c:pt>
                <c:pt idx="2">
                  <c:v>47</c:v>
                </c:pt>
              </c:numCache>
            </c:numRef>
          </c:val>
        </c:ser>
        <c:axId val="114629248"/>
        <c:axId val="114639616"/>
      </c:barChart>
      <c:catAx>
        <c:axId val="11462924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4639616"/>
        <c:crosses val="autoZero"/>
        <c:auto val="1"/>
        <c:lblAlgn val="ctr"/>
        <c:lblOffset val="100"/>
      </c:catAx>
      <c:valAx>
        <c:axId val="114639616"/>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462924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African Paradise Flycatcher</a:t>
            </a:r>
          </a:p>
        </c:rich>
      </c:tx>
      <c:layout>
        <c:manualLayout>
          <c:xMode val="edge"/>
          <c:yMode val="edge"/>
          <c:x val="0.1891907785871139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sizes'!$F$824:$I$824</c:f>
              <c:numCache>
                <c:formatCode>General</c:formatCode>
                <c:ptCount val="4"/>
                <c:pt idx="0">
                  <c:v>0</c:v>
                </c:pt>
                <c:pt idx="1">
                  <c:v>17</c:v>
                </c:pt>
                <c:pt idx="2">
                  <c:v>18</c:v>
                </c:pt>
              </c:numCache>
            </c:numRef>
          </c:val>
        </c:ser>
        <c:axId val="114676096"/>
        <c:axId val="114678016"/>
      </c:barChart>
      <c:catAx>
        <c:axId val="11467609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4678016"/>
        <c:crosses val="autoZero"/>
        <c:auto val="1"/>
        <c:lblAlgn val="ctr"/>
        <c:lblOffset val="100"/>
      </c:catAx>
      <c:valAx>
        <c:axId val="114678016"/>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467609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Pririt Batis</a:t>
            </a:r>
          </a:p>
        </c:rich>
      </c:tx>
      <c:layout>
        <c:manualLayout>
          <c:xMode val="edge"/>
          <c:yMode val="edge"/>
          <c:x val="0.32707227107286535"/>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sizes'!$F$828:$H$828</c:f>
              <c:numCache>
                <c:formatCode>General</c:formatCode>
                <c:ptCount val="3"/>
                <c:pt idx="0">
                  <c:v>13</c:v>
                </c:pt>
                <c:pt idx="1">
                  <c:v>65</c:v>
                </c:pt>
              </c:numCache>
            </c:numRef>
          </c:val>
        </c:ser>
        <c:axId val="114497408"/>
        <c:axId val="114503680"/>
      </c:barChart>
      <c:catAx>
        <c:axId val="11449740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4503680"/>
        <c:crosses val="autoZero"/>
        <c:auto val="1"/>
        <c:lblAlgn val="ctr"/>
        <c:lblOffset val="100"/>
      </c:catAx>
      <c:valAx>
        <c:axId val="114503680"/>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449740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White-tailed Shrike</a:t>
            </a:r>
          </a:p>
        </c:rich>
      </c:tx>
      <c:layout>
        <c:manualLayout>
          <c:xMode val="edge"/>
          <c:yMode val="edge"/>
          <c:x val="0.32707227107286535"/>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sizes'!$F$830:$I$830</c:f>
              <c:numCache>
                <c:formatCode>General</c:formatCode>
                <c:ptCount val="4"/>
                <c:pt idx="0">
                  <c:v>3</c:v>
                </c:pt>
                <c:pt idx="1">
                  <c:v>23</c:v>
                </c:pt>
                <c:pt idx="2">
                  <c:v>11</c:v>
                </c:pt>
              </c:numCache>
            </c:numRef>
          </c:val>
        </c:ser>
        <c:axId val="114531712"/>
        <c:axId val="114550272"/>
      </c:barChart>
      <c:catAx>
        <c:axId val="11453171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4550272"/>
        <c:crosses val="autoZero"/>
        <c:auto val="1"/>
        <c:lblAlgn val="ctr"/>
        <c:lblOffset val="100"/>
      </c:catAx>
      <c:valAx>
        <c:axId val="11455027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4531712"/>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Southern Pied Babbler</a:t>
            </a:r>
          </a:p>
        </c:rich>
      </c:tx>
      <c:layout>
        <c:manualLayout>
          <c:xMode val="edge"/>
          <c:yMode val="edge"/>
          <c:x val="0.2523864626430799"/>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sizes'!$F$838:$J$838</c:f>
              <c:numCache>
                <c:formatCode>General</c:formatCode>
                <c:ptCount val="5"/>
                <c:pt idx="0">
                  <c:v>0</c:v>
                </c:pt>
                <c:pt idx="1">
                  <c:v>5</c:v>
                </c:pt>
                <c:pt idx="2">
                  <c:v>9</c:v>
                </c:pt>
                <c:pt idx="3">
                  <c:v>2</c:v>
                </c:pt>
              </c:numCache>
            </c:numRef>
          </c:val>
        </c:ser>
        <c:axId val="114709632"/>
        <c:axId val="114711552"/>
      </c:barChart>
      <c:catAx>
        <c:axId val="11470963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4711552"/>
        <c:crosses val="autoZero"/>
        <c:auto val="1"/>
        <c:lblAlgn val="ctr"/>
        <c:lblOffset val="100"/>
      </c:catAx>
      <c:valAx>
        <c:axId val="11471155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4709632"/>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Rockrunner</a:t>
            </a:r>
          </a:p>
        </c:rich>
      </c:tx>
      <c:layout>
        <c:manualLayout>
          <c:xMode val="edge"/>
          <c:yMode val="edge"/>
          <c:x val="0.32707227107286535"/>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sizes'!$F$842:$I$842</c:f>
              <c:numCache>
                <c:formatCode>General</c:formatCode>
                <c:ptCount val="4"/>
                <c:pt idx="0">
                  <c:v>2</c:v>
                </c:pt>
                <c:pt idx="1">
                  <c:v>5</c:v>
                </c:pt>
                <c:pt idx="2">
                  <c:v>10</c:v>
                </c:pt>
              </c:numCache>
            </c:numRef>
          </c:val>
        </c:ser>
        <c:axId val="114748032"/>
        <c:axId val="114754304"/>
      </c:barChart>
      <c:catAx>
        <c:axId val="11474803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4754304"/>
        <c:crosses val="autoZero"/>
        <c:auto val="1"/>
        <c:lblAlgn val="ctr"/>
        <c:lblOffset val="100"/>
      </c:catAx>
      <c:valAx>
        <c:axId val="114754304"/>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4748032"/>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Grey Lourie</a:t>
            </a:r>
          </a:p>
        </c:rich>
      </c:tx>
      <c:layout>
        <c:manualLayout>
          <c:xMode val="edge"/>
          <c:yMode val="edge"/>
          <c:x val="0.33776806694976258"/>
          <c:y val="0"/>
        </c:manualLayout>
      </c:layout>
      <c:spPr>
        <a:noFill/>
        <a:ln w="25400">
          <a:noFill/>
        </a:ln>
      </c:spPr>
    </c:title>
    <c:plotArea>
      <c:layout>
        <c:manualLayout>
          <c:layoutTarget val="inner"/>
          <c:xMode val="edge"/>
          <c:yMode val="edge"/>
          <c:x val="0.14733812621248404"/>
          <c:y val="0.17468868004402704"/>
          <c:w val="0.81208216364258801"/>
          <c:h val="0.58992935304928462"/>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months'!$B$694:$M$694</c:f>
              <c:numCache>
                <c:formatCode>General</c:formatCode>
                <c:ptCount val="12"/>
                <c:pt idx="0">
                  <c:v>16</c:v>
                </c:pt>
                <c:pt idx="1">
                  <c:v>14</c:v>
                </c:pt>
                <c:pt idx="2">
                  <c:v>13</c:v>
                </c:pt>
                <c:pt idx="3">
                  <c:v>9</c:v>
                </c:pt>
                <c:pt idx="4">
                  <c:v>0</c:v>
                </c:pt>
                <c:pt idx="5">
                  <c:v>1</c:v>
                </c:pt>
                <c:pt idx="6">
                  <c:v>0</c:v>
                </c:pt>
                <c:pt idx="7">
                  <c:v>3</c:v>
                </c:pt>
                <c:pt idx="8">
                  <c:v>3</c:v>
                </c:pt>
                <c:pt idx="9">
                  <c:v>3</c:v>
                </c:pt>
                <c:pt idx="10">
                  <c:v>8</c:v>
                </c:pt>
                <c:pt idx="11">
                  <c:v>10</c:v>
                </c:pt>
              </c:numCache>
            </c:numRef>
          </c:val>
        </c:ser>
        <c:axId val="80226944"/>
        <c:axId val="80241024"/>
      </c:barChart>
      <c:catAx>
        <c:axId val="80226944"/>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80241024"/>
        <c:crosses val="autoZero"/>
        <c:auto val="1"/>
        <c:lblAlgn val="ctr"/>
        <c:lblOffset val="100"/>
      </c:catAx>
      <c:valAx>
        <c:axId val="80241024"/>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80226944"/>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Cape Penduline Tit</a:t>
            </a:r>
          </a:p>
        </c:rich>
      </c:tx>
      <c:layout>
        <c:manualLayout>
          <c:xMode val="edge"/>
          <c:yMode val="edge"/>
          <c:x val="0.32707227107286568"/>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sizes'!$F$856:$N$856</c:f>
              <c:numCache>
                <c:formatCode>General</c:formatCode>
                <c:ptCount val="9"/>
                <c:pt idx="0">
                  <c:v>0</c:v>
                </c:pt>
                <c:pt idx="1">
                  <c:v>0</c:v>
                </c:pt>
                <c:pt idx="2">
                  <c:v>5</c:v>
                </c:pt>
                <c:pt idx="3">
                  <c:v>17</c:v>
                </c:pt>
                <c:pt idx="4">
                  <c:v>10</c:v>
                </c:pt>
                <c:pt idx="5">
                  <c:v>3</c:v>
                </c:pt>
                <c:pt idx="6">
                  <c:v>1</c:v>
                </c:pt>
                <c:pt idx="7">
                  <c:v>1</c:v>
                </c:pt>
                <c:pt idx="8">
                  <c:v>1</c:v>
                </c:pt>
              </c:numCache>
            </c:numRef>
          </c:val>
        </c:ser>
        <c:axId val="114778496"/>
        <c:axId val="114780416"/>
      </c:barChart>
      <c:catAx>
        <c:axId val="11477849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4780416"/>
        <c:crosses val="autoZero"/>
        <c:auto val="1"/>
        <c:lblAlgn val="ctr"/>
        <c:lblOffset val="100"/>
      </c:catAx>
      <c:valAx>
        <c:axId val="114780416"/>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477849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Scarlet-chested Sunbird</a:t>
            </a:r>
          </a:p>
        </c:rich>
      </c:tx>
      <c:layout>
        <c:manualLayout>
          <c:xMode val="edge"/>
          <c:yMode val="edge"/>
          <c:x val="0.2408963382692662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sizes'!$F$860:$I$860</c:f>
              <c:numCache>
                <c:formatCode>General</c:formatCode>
                <c:ptCount val="4"/>
                <c:pt idx="0">
                  <c:v>2</c:v>
                </c:pt>
                <c:pt idx="1">
                  <c:v>24</c:v>
                </c:pt>
                <c:pt idx="2">
                  <c:v>4</c:v>
                </c:pt>
              </c:numCache>
            </c:numRef>
          </c:val>
        </c:ser>
        <c:axId val="114804608"/>
        <c:axId val="114823168"/>
      </c:barChart>
      <c:catAx>
        <c:axId val="11480460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4823168"/>
        <c:crosses val="autoZero"/>
        <c:auto val="1"/>
        <c:lblAlgn val="ctr"/>
        <c:lblOffset val="100"/>
      </c:catAx>
      <c:valAx>
        <c:axId val="11482316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480460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Marico Sunbird</a:t>
            </a:r>
          </a:p>
        </c:rich>
      </c:tx>
      <c:layout>
        <c:manualLayout>
          <c:xMode val="edge"/>
          <c:yMode val="edge"/>
          <c:x val="0.32707227107286568"/>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sizes'!$F$870:$I$870</c:f>
              <c:numCache>
                <c:formatCode>General</c:formatCode>
                <c:ptCount val="4"/>
                <c:pt idx="0">
                  <c:v>1</c:v>
                </c:pt>
                <c:pt idx="1">
                  <c:v>10</c:v>
                </c:pt>
                <c:pt idx="2">
                  <c:v>1</c:v>
                </c:pt>
              </c:numCache>
            </c:numRef>
          </c:val>
        </c:ser>
        <c:axId val="114851200"/>
        <c:axId val="114865664"/>
      </c:barChart>
      <c:catAx>
        <c:axId val="11485120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4865664"/>
        <c:crosses val="autoZero"/>
        <c:auto val="1"/>
        <c:lblAlgn val="ctr"/>
        <c:lblOffset val="100"/>
      </c:catAx>
      <c:valAx>
        <c:axId val="114865664"/>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4851200"/>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Dusky Sunbird</a:t>
            </a:r>
          </a:p>
        </c:rich>
      </c:tx>
      <c:layout>
        <c:manualLayout>
          <c:xMode val="edge"/>
          <c:yMode val="edge"/>
          <c:x val="0.32707227107286568"/>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sizes'!$F$876:$J$876</c:f>
              <c:numCache>
                <c:formatCode>General</c:formatCode>
                <c:ptCount val="5"/>
                <c:pt idx="0">
                  <c:v>0</c:v>
                </c:pt>
                <c:pt idx="1">
                  <c:v>30</c:v>
                </c:pt>
                <c:pt idx="2">
                  <c:v>36</c:v>
                </c:pt>
                <c:pt idx="3">
                  <c:v>1</c:v>
                </c:pt>
              </c:numCache>
            </c:numRef>
          </c:val>
        </c:ser>
        <c:axId val="114881664"/>
        <c:axId val="114883584"/>
      </c:barChart>
      <c:catAx>
        <c:axId val="114881664"/>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4883584"/>
        <c:crosses val="autoZero"/>
        <c:auto val="1"/>
        <c:lblAlgn val="ctr"/>
        <c:lblOffset val="100"/>
      </c:catAx>
      <c:valAx>
        <c:axId val="114883584"/>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4881664"/>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Common Fiscal</a:t>
            </a:r>
          </a:p>
        </c:rich>
      </c:tx>
      <c:layout>
        <c:manualLayout>
          <c:xMode val="edge"/>
          <c:yMode val="edge"/>
          <c:x val="0.32707227107286568"/>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sizes'!$F$884:$K$884</c:f>
              <c:numCache>
                <c:formatCode>General</c:formatCode>
                <c:ptCount val="6"/>
                <c:pt idx="0">
                  <c:v>1</c:v>
                </c:pt>
                <c:pt idx="1">
                  <c:v>9</c:v>
                </c:pt>
                <c:pt idx="2">
                  <c:v>19</c:v>
                </c:pt>
                <c:pt idx="3">
                  <c:v>12</c:v>
                </c:pt>
                <c:pt idx="4">
                  <c:v>5</c:v>
                </c:pt>
              </c:numCache>
            </c:numRef>
          </c:val>
        </c:ser>
        <c:axId val="102587008"/>
        <c:axId val="102605568"/>
      </c:barChart>
      <c:catAx>
        <c:axId val="10258700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02605568"/>
        <c:crosses val="autoZero"/>
        <c:auto val="1"/>
        <c:lblAlgn val="ctr"/>
        <c:lblOffset val="100"/>
      </c:catAx>
      <c:valAx>
        <c:axId val="10260556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0258700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Southern White-browed Shrike</a:t>
            </a:r>
          </a:p>
        </c:rich>
      </c:tx>
      <c:layout>
        <c:manualLayout>
          <c:xMode val="edge"/>
          <c:yMode val="edge"/>
          <c:x val="0.1430665242011875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sizes'!$F$890:$K$890</c:f>
              <c:numCache>
                <c:formatCode>General</c:formatCode>
                <c:ptCount val="6"/>
                <c:pt idx="0">
                  <c:v>0</c:v>
                </c:pt>
                <c:pt idx="1">
                  <c:v>3</c:v>
                </c:pt>
                <c:pt idx="2">
                  <c:v>11</c:v>
                </c:pt>
                <c:pt idx="3">
                  <c:v>2</c:v>
                </c:pt>
                <c:pt idx="4">
                  <c:v>1</c:v>
                </c:pt>
              </c:numCache>
            </c:numRef>
          </c:val>
        </c:ser>
        <c:axId val="114905472"/>
        <c:axId val="114907392"/>
      </c:barChart>
      <c:catAx>
        <c:axId val="11490547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4907392"/>
        <c:crosses val="autoZero"/>
        <c:auto val="1"/>
        <c:lblAlgn val="ctr"/>
        <c:lblOffset val="100"/>
      </c:catAx>
      <c:valAx>
        <c:axId val="11490739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4905472"/>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Brown-crowned Tchagra</a:t>
            </a:r>
          </a:p>
        </c:rich>
      </c:tx>
      <c:layout>
        <c:manualLayout>
          <c:xMode val="edge"/>
          <c:yMode val="edge"/>
          <c:x val="0.25238646264307985"/>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sizes'!$F$898:$I$898</c:f>
              <c:numCache>
                <c:formatCode>General</c:formatCode>
                <c:ptCount val="4"/>
                <c:pt idx="0">
                  <c:v>2</c:v>
                </c:pt>
                <c:pt idx="1">
                  <c:v>8</c:v>
                </c:pt>
                <c:pt idx="2">
                  <c:v>6</c:v>
                </c:pt>
              </c:numCache>
            </c:numRef>
          </c:val>
        </c:ser>
        <c:axId val="114919296"/>
        <c:axId val="114925568"/>
      </c:barChart>
      <c:catAx>
        <c:axId val="11491929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4925568"/>
        <c:crosses val="autoZero"/>
        <c:auto val="1"/>
        <c:lblAlgn val="ctr"/>
        <c:lblOffset val="100"/>
      </c:catAx>
      <c:valAx>
        <c:axId val="11492556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491929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Crimson-breasted Shrike</a:t>
            </a:r>
          </a:p>
        </c:rich>
      </c:tx>
      <c:layout>
        <c:manualLayout>
          <c:xMode val="edge"/>
          <c:yMode val="edge"/>
          <c:x val="0.22940621389545526"/>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sizes'!$F$908:$I$908</c:f>
              <c:numCache>
                <c:formatCode>General</c:formatCode>
                <c:ptCount val="4"/>
                <c:pt idx="0">
                  <c:v>1</c:v>
                </c:pt>
                <c:pt idx="1">
                  <c:v>40</c:v>
                </c:pt>
                <c:pt idx="2">
                  <c:v>25</c:v>
                </c:pt>
              </c:numCache>
            </c:numRef>
          </c:val>
        </c:ser>
        <c:axId val="115088768"/>
        <c:axId val="115111424"/>
      </c:barChart>
      <c:catAx>
        <c:axId val="11508876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5111424"/>
        <c:crosses val="autoZero"/>
        <c:auto val="1"/>
        <c:lblAlgn val="ctr"/>
        <c:lblOffset val="100"/>
      </c:catAx>
      <c:valAx>
        <c:axId val="115111424"/>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508876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White Helmetshrike</a:t>
            </a:r>
          </a:p>
        </c:rich>
      </c:tx>
      <c:layout>
        <c:manualLayout>
          <c:xMode val="edge"/>
          <c:yMode val="edge"/>
          <c:x val="0.2696216492037886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sizes'!$F$912:$J$912</c:f>
              <c:numCache>
                <c:formatCode>General</c:formatCode>
                <c:ptCount val="5"/>
                <c:pt idx="0">
                  <c:v>0</c:v>
                </c:pt>
                <c:pt idx="1">
                  <c:v>5</c:v>
                </c:pt>
                <c:pt idx="2">
                  <c:v>5</c:v>
                </c:pt>
                <c:pt idx="3">
                  <c:v>6</c:v>
                </c:pt>
              </c:numCache>
            </c:numRef>
          </c:val>
        </c:ser>
        <c:axId val="115139712"/>
        <c:axId val="115141632"/>
      </c:barChart>
      <c:catAx>
        <c:axId val="11513971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5141632"/>
        <c:crosses val="autoZero"/>
        <c:auto val="1"/>
        <c:lblAlgn val="ctr"/>
        <c:lblOffset val="100"/>
      </c:catAx>
      <c:valAx>
        <c:axId val="11514163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5139712"/>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Fork-tailed Drongo</a:t>
            </a:r>
          </a:p>
        </c:rich>
      </c:tx>
      <c:layout>
        <c:manualLayout>
          <c:xMode val="edge"/>
          <c:yMode val="edge"/>
          <c:x val="0.32707227107286602"/>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sizes'!$F$920:$I$920</c:f>
              <c:numCache>
                <c:formatCode>General</c:formatCode>
                <c:ptCount val="4"/>
                <c:pt idx="0">
                  <c:v>0</c:v>
                </c:pt>
                <c:pt idx="1">
                  <c:v>37</c:v>
                </c:pt>
                <c:pt idx="2">
                  <c:v>41</c:v>
                </c:pt>
              </c:numCache>
            </c:numRef>
          </c:val>
        </c:ser>
        <c:axId val="115038848"/>
        <c:axId val="115057408"/>
      </c:barChart>
      <c:catAx>
        <c:axId val="115038848"/>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5057408"/>
        <c:crosses val="autoZero"/>
        <c:auto val="1"/>
        <c:lblAlgn val="ctr"/>
        <c:lblOffset val="100"/>
      </c:catAx>
      <c:valAx>
        <c:axId val="115057408"/>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503884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Verreaux's Eagle</a:t>
            </a:r>
          </a:p>
        </c:rich>
      </c:tx>
      <c:layout>
        <c:manualLayout>
          <c:xMode val="edge"/>
          <c:yMode val="edge"/>
          <c:x val="0.26733025518407288"/>
          <c:y val="0"/>
        </c:manualLayout>
      </c:layout>
      <c:spPr>
        <a:noFill/>
        <a:ln w="25400">
          <a:noFill/>
        </a:ln>
      </c:spPr>
    </c:title>
    <c:plotArea>
      <c:layout>
        <c:manualLayout>
          <c:layoutTarget val="inner"/>
          <c:xMode val="edge"/>
          <c:yMode val="edge"/>
          <c:x val="0.14670029882628857"/>
          <c:y val="0.22791928786680318"/>
          <c:w val="0.81289566076969177"/>
          <c:h val="0.57821216792343921"/>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months'!$B$329:$M$329</c:f>
              <c:numCache>
                <c:formatCode>General</c:formatCode>
                <c:ptCount val="12"/>
                <c:pt idx="0">
                  <c:v>0</c:v>
                </c:pt>
                <c:pt idx="1">
                  <c:v>0</c:v>
                </c:pt>
                <c:pt idx="2">
                  <c:v>0</c:v>
                </c:pt>
                <c:pt idx="3">
                  <c:v>15</c:v>
                </c:pt>
                <c:pt idx="4">
                  <c:v>44</c:v>
                </c:pt>
                <c:pt idx="5">
                  <c:v>15</c:v>
                </c:pt>
                <c:pt idx="6">
                  <c:v>3</c:v>
                </c:pt>
                <c:pt idx="7">
                  <c:v>1</c:v>
                </c:pt>
                <c:pt idx="8">
                  <c:v>0</c:v>
                </c:pt>
                <c:pt idx="9">
                  <c:v>0</c:v>
                </c:pt>
                <c:pt idx="10">
                  <c:v>0</c:v>
                </c:pt>
                <c:pt idx="11">
                  <c:v>0</c:v>
                </c:pt>
              </c:numCache>
            </c:numRef>
          </c:val>
        </c:ser>
        <c:axId val="80269312"/>
        <c:axId val="80270848"/>
      </c:barChart>
      <c:catAx>
        <c:axId val="80269312"/>
        <c:scaling>
          <c:orientation val="minMax"/>
        </c:scaling>
        <c:axPos val="b"/>
        <c:numFmt formatCode="General" sourceLinked="1"/>
        <c:majorTickMark val="none"/>
        <c:tickLblPos val="nextTo"/>
        <c:spPr>
          <a:ln w="3175">
            <a:solidFill>
              <a:srgbClr val="808080"/>
            </a:solidFill>
            <a:prstDash val="solid"/>
          </a:ln>
        </c:spPr>
        <c:txPr>
          <a:bodyPr/>
          <a:lstStyle/>
          <a:p>
            <a:pPr>
              <a:defRPr lang="en-US"/>
            </a:pPr>
            <a:endParaRPr lang="en-US"/>
          </a:p>
        </c:txPr>
        <c:crossAx val="80270848"/>
        <c:crosses val="autoZero"/>
        <c:auto val="1"/>
        <c:lblAlgn val="ctr"/>
        <c:lblOffset val="100"/>
      </c:catAx>
      <c:valAx>
        <c:axId val="80270848"/>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a:lstStyle/>
          <a:p>
            <a:pPr>
              <a:defRPr lang="en-US"/>
            </a:pPr>
            <a:endParaRPr lang="en-US"/>
          </a:p>
        </c:txPr>
        <c:crossAx val="80269312"/>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printSettings>
    <c:headerFooter/>
    <c:pageMargins b="0.75000000000001354" l="0.70000000000000062" r="0.70000000000000062" t="0.75000000000001354" header="0.30000000000000032" footer="0.30000000000000032"/>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Cape Crow</a:t>
            </a:r>
          </a:p>
        </c:rich>
      </c:tx>
      <c:layout>
        <c:manualLayout>
          <c:xMode val="edge"/>
          <c:yMode val="edge"/>
          <c:x val="0.32707227107286602"/>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sizes'!$F$922:$K$922</c:f>
              <c:numCache>
                <c:formatCode>General</c:formatCode>
                <c:ptCount val="6"/>
                <c:pt idx="0">
                  <c:v>7</c:v>
                </c:pt>
                <c:pt idx="1">
                  <c:v>22</c:v>
                </c:pt>
                <c:pt idx="2">
                  <c:v>34</c:v>
                </c:pt>
                <c:pt idx="3">
                  <c:v>20</c:v>
                </c:pt>
                <c:pt idx="4">
                  <c:v>9</c:v>
                </c:pt>
              </c:numCache>
            </c:numRef>
          </c:val>
        </c:ser>
        <c:axId val="115151232"/>
        <c:axId val="115153152"/>
      </c:barChart>
      <c:catAx>
        <c:axId val="115151232"/>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5153152"/>
        <c:crosses val="autoZero"/>
        <c:auto val="1"/>
        <c:lblAlgn val="ctr"/>
        <c:lblOffset val="100"/>
      </c:catAx>
      <c:valAx>
        <c:axId val="11515315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5151232"/>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Pied Crow</a:t>
            </a:r>
          </a:p>
        </c:rich>
      </c:tx>
      <c:layout>
        <c:manualLayout>
          <c:xMode val="edge"/>
          <c:yMode val="edge"/>
          <c:x val="0.39026795512881013"/>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sizes'!$F$924:$N$924</c:f>
              <c:numCache>
                <c:formatCode>General</c:formatCode>
                <c:ptCount val="9"/>
                <c:pt idx="0">
                  <c:v>1</c:v>
                </c:pt>
                <c:pt idx="1">
                  <c:v>19</c:v>
                </c:pt>
                <c:pt idx="2">
                  <c:v>17</c:v>
                </c:pt>
                <c:pt idx="3">
                  <c:v>12</c:v>
                </c:pt>
                <c:pt idx="4">
                  <c:v>13</c:v>
                </c:pt>
                <c:pt idx="5">
                  <c:v>14</c:v>
                </c:pt>
                <c:pt idx="6">
                  <c:v>4</c:v>
                </c:pt>
                <c:pt idx="7">
                  <c:v>1</c:v>
                </c:pt>
                <c:pt idx="8">
                  <c:v>1</c:v>
                </c:pt>
              </c:numCache>
            </c:numRef>
          </c:val>
        </c:ser>
        <c:axId val="115181440"/>
        <c:axId val="115187712"/>
      </c:barChart>
      <c:catAx>
        <c:axId val="115181440"/>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5187712"/>
        <c:crosses val="autoZero"/>
        <c:auto val="1"/>
        <c:lblAlgn val="ctr"/>
        <c:lblOffset val="100"/>
      </c:catAx>
      <c:valAx>
        <c:axId val="115187712"/>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5181440"/>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Cape Glossy Starling</a:t>
            </a:r>
          </a:p>
        </c:rich>
      </c:tx>
      <c:layout>
        <c:manualLayout>
          <c:xMode val="edge"/>
          <c:yMode val="edge"/>
          <c:x val="0.28111177357759981"/>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sizes'!$F$928:$J$928</c:f>
              <c:numCache>
                <c:formatCode>General</c:formatCode>
                <c:ptCount val="5"/>
                <c:pt idx="0">
                  <c:v>0</c:v>
                </c:pt>
                <c:pt idx="1">
                  <c:v>10</c:v>
                </c:pt>
                <c:pt idx="2">
                  <c:v>26</c:v>
                </c:pt>
                <c:pt idx="3">
                  <c:v>11</c:v>
                </c:pt>
              </c:numCache>
            </c:numRef>
          </c:val>
        </c:ser>
        <c:axId val="115203456"/>
        <c:axId val="115213824"/>
      </c:barChart>
      <c:catAx>
        <c:axId val="115203456"/>
        <c:scaling>
          <c:orientation val="minMax"/>
        </c:scaling>
        <c:axPos val="b"/>
        <c:title>
          <c:tx>
            <c:rich>
              <a:bodyPr/>
              <a:lstStyle/>
              <a:p>
                <a:pPr>
                  <a:defRPr lang="en-US"/>
                </a:pPr>
                <a:r>
                  <a:rPr lang="en-US"/>
                  <a:t>Clutch size</a:t>
                </a:r>
              </a:p>
            </c:rich>
          </c:tx>
        </c:title>
        <c:majorTickMark val="none"/>
        <c:tickLblPos val="nextTo"/>
        <c:txPr>
          <a:bodyPr/>
          <a:lstStyle/>
          <a:p>
            <a:pPr>
              <a:defRPr lang="en-US"/>
            </a:pPr>
            <a:endParaRPr lang="en-US"/>
          </a:p>
        </c:txPr>
        <c:crossAx val="115213824"/>
        <c:crosses val="autoZero"/>
        <c:auto val="1"/>
        <c:lblAlgn val="ctr"/>
        <c:lblOffset val="100"/>
      </c:catAx>
      <c:valAx>
        <c:axId val="115213824"/>
        <c:scaling>
          <c:orientation val="minMax"/>
        </c:scaling>
        <c:axPos val="l"/>
        <c:majorGridlines/>
        <c:title>
          <c:tx>
            <c:rich>
              <a:bodyPr rot="-5400000" vert="horz"/>
              <a:lstStyle/>
              <a:p>
                <a:pPr>
                  <a:defRPr lang="en-US"/>
                </a:pPr>
                <a:r>
                  <a:rPr lang="en-US"/>
                  <a:t>Records</a:t>
                </a:r>
              </a:p>
            </c:rich>
          </c:tx>
        </c:title>
        <c:numFmt formatCode="General" sourceLinked="1"/>
        <c:majorTickMark val="none"/>
        <c:tickLblPos val="nextTo"/>
        <c:txPr>
          <a:bodyPr/>
          <a:lstStyle/>
          <a:p>
            <a:pPr>
              <a:defRPr lang="en-US"/>
            </a:pPr>
            <a:endParaRPr lang="en-US"/>
          </a:p>
        </c:txPr>
        <c:crossAx val="11520345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Burchell's Starling</a:t>
            </a:r>
          </a:p>
        </c:rich>
      </c:tx>
      <c:layout>
        <c:manualLayout>
          <c:xMode val="edge"/>
          <c:yMode val="edge"/>
          <c:x val="0.39026795512881035"/>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sizes'!$F$938:$J$938</c:f>
              <c:numCache>
                <c:formatCode>General</c:formatCode>
                <c:ptCount val="5"/>
                <c:pt idx="0">
                  <c:v>0</c:v>
                </c:pt>
                <c:pt idx="1">
                  <c:v>8</c:v>
                </c:pt>
                <c:pt idx="2">
                  <c:v>12</c:v>
                </c:pt>
                <c:pt idx="3">
                  <c:v>6</c:v>
                </c:pt>
                <c:pt idx="4">
                  <c:v>1</c:v>
                </c:pt>
              </c:numCache>
            </c:numRef>
          </c:val>
        </c:ser>
        <c:axId val="115205248"/>
        <c:axId val="115207168"/>
      </c:barChart>
      <c:catAx>
        <c:axId val="115205248"/>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5207168"/>
        <c:crosses val="autoZero"/>
        <c:auto val="1"/>
        <c:lblAlgn val="ctr"/>
        <c:lblOffset val="100"/>
      </c:catAx>
      <c:valAx>
        <c:axId val="115207168"/>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520524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Wattled Starling</a:t>
            </a:r>
          </a:p>
        </c:rich>
      </c:tx>
      <c:layout>
        <c:manualLayout>
          <c:xMode val="edge"/>
          <c:yMode val="edge"/>
          <c:x val="0.39026795512881035"/>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sizes'!$F$942:$K$942</c:f>
              <c:numCache>
                <c:formatCode>General</c:formatCode>
                <c:ptCount val="6"/>
                <c:pt idx="0">
                  <c:v>21</c:v>
                </c:pt>
                <c:pt idx="1">
                  <c:v>127</c:v>
                </c:pt>
                <c:pt idx="2">
                  <c:v>231</c:v>
                </c:pt>
                <c:pt idx="3">
                  <c:v>228</c:v>
                </c:pt>
                <c:pt idx="4">
                  <c:v>48</c:v>
                </c:pt>
              </c:numCache>
            </c:numRef>
          </c:val>
        </c:ser>
        <c:axId val="115239552"/>
        <c:axId val="97919744"/>
      </c:barChart>
      <c:catAx>
        <c:axId val="115239552"/>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97919744"/>
        <c:crosses val="autoZero"/>
        <c:auto val="1"/>
        <c:lblAlgn val="ctr"/>
        <c:lblOffset val="100"/>
      </c:catAx>
      <c:valAx>
        <c:axId val="97919744"/>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5239552"/>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Southern Grey-headed Sparrow</a:t>
            </a:r>
          </a:p>
        </c:rich>
      </c:tx>
      <c:layout>
        <c:manualLayout>
          <c:xMode val="edge"/>
          <c:yMode val="edge"/>
          <c:x val="0.13045588651738449"/>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sizes'!$F$950:$L$950</c:f>
              <c:numCache>
                <c:formatCode>General</c:formatCode>
                <c:ptCount val="7"/>
                <c:pt idx="0">
                  <c:v>0</c:v>
                </c:pt>
                <c:pt idx="1">
                  <c:v>9</c:v>
                </c:pt>
                <c:pt idx="2">
                  <c:v>29</c:v>
                </c:pt>
                <c:pt idx="3">
                  <c:v>35</c:v>
                </c:pt>
                <c:pt idx="4">
                  <c:v>15</c:v>
                </c:pt>
                <c:pt idx="5">
                  <c:v>6</c:v>
                </c:pt>
              </c:numCache>
            </c:numRef>
          </c:val>
        </c:ser>
        <c:axId val="97968512"/>
        <c:axId val="97970432"/>
      </c:barChart>
      <c:catAx>
        <c:axId val="97968512"/>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97970432"/>
        <c:crosses val="autoZero"/>
        <c:auto val="1"/>
        <c:lblAlgn val="ctr"/>
        <c:lblOffset val="100"/>
      </c:catAx>
      <c:valAx>
        <c:axId val="97970432"/>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97968512"/>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Great Sparrow</a:t>
            </a:r>
          </a:p>
        </c:rich>
      </c:tx>
      <c:layout>
        <c:manualLayout>
          <c:xMode val="edge"/>
          <c:yMode val="edge"/>
          <c:x val="0.39026795512881035"/>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sizes'!$F$952:$L$952</c:f>
              <c:numCache>
                <c:formatCode>General</c:formatCode>
                <c:ptCount val="7"/>
                <c:pt idx="0">
                  <c:v>0</c:v>
                </c:pt>
                <c:pt idx="1">
                  <c:v>4</c:v>
                </c:pt>
                <c:pt idx="2">
                  <c:v>9</c:v>
                </c:pt>
                <c:pt idx="3">
                  <c:v>20</c:v>
                </c:pt>
                <c:pt idx="4">
                  <c:v>5</c:v>
                </c:pt>
                <c:pt idx="5">
                  <c:v>6</c:v>
                </c:pt>
              </c:numCache>
            </c:numRef>
          </c:val>
        </c:ser>
        <c:axId val="115287936"/>
        <c:axId val="115298304"/>
      </c:barChart>
      <c:catAx>
        <c:axId val="115287936"/>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5298304"/>
        <c:crosses val="autoZero"/>
        <c:auto val="1"/>
        <c:lblAlgn val="ctr"/>
        <c:lblOffset val="100"/>
      </c:catAx>
      <c:valAx>
        <c:axId val="115298304"/>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528793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Cape Sparrow</a:t>
            </a:r>
          </a:p>
        </c:rich>
      </c:tx>
      <c:layout>
        <c:manualLayout>
          <c:xMode val="edge"/>
          <c:yMode val="edge"/>
          <c:x val="0.39026795512881035"/>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sizes'!$F$954:$J$954</c:f>
              <c:numCache>
                <c:formatCode>General</c:formatCode>
                <c:ptCount val="5"/>
                <c:pt idx="0">
                  <c:v>0</c:v>
                </c:pt>
                <c:pt idx="1">
                  <c:v>10</c:v>
                </c:pt>
                <c:pt idx="2">
                  <c:v>13</c:v>
                </c:pt>
                <c:pt idx="3">
                  <c:v>8</c:v>
                </c:pt>
              </c:numCache>
            </c:numRef>
          </c:val>
        </c:ser>
        <c:axId val="115297664"/>
        <c:axId val="115328512"/>
      </c:barChart>
      <c:catAx>
        <c:axId val="115297664"/>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5328512"/>
        <c:crosses val="autoZero"/>
        <c:auto val="1"/>
        <c:lblAlgn val="ctr"/>
        <c:lblOffset val="100"/>
      </c:catAx>
      <c:valAx>
        <c:axId val="115328512"/>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5297664"/>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Red-billed Buffalo Weaver</a:t>
            </a:r>
          </a:p>
        </c:rich>
      </c:tx>
      <c:layout>
        <c:manualLayout>
          <c:xMode val="edge"/>
          <c:yMode val="edge"/>
          <c:x val="0.19672540502688421"/>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sizes'!$F$960:$J$960</c:f>
              <c:numCache>
                <c:formatCode>General</c:formatCode>
                <c:ptCount val="5"/>
                <c:pt idx="0">
                  <c:v>0</c:v>
                </c:pt>
                <c:pt idx="1">
                  <c:v>0</c:v>
                </c:pt>
                <c:pt idx="2">
                  <c:v>9</c:v>
                </c:pt>
                <c:pt idx="3">
                  <c:v>4</c:v>
                </c:pt>
              </c:numCache>
            </c:numRef>
          </c:val>
        </c:ser>
        <c:axId val="115319936"/>
        <c:axId val="115321856"/>
      </c:barChart>
      <c:catAx>
        <c:axId val="115319936"/>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5321856"/>
        <c:crosses val="autoZero"/>
        <c:auto val="1"/>
        <c:lblAlgn val="ctr"/>
        <c:lblOffset val="100"/>
      </c:catAx>
      <c:valAx>
        <c:axId val="115321856"/>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531993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White-browed Sparrow-Weaver</a:t>
            </a:r>
          </a:p>
        </c:rich>
      </c:tx>
      <c:layout>
        <c:manualLayout>
          <c:xMode val="edge"/>
          <c:yMode val="edge"/>
          <c:x val="0.12140763975655412"/>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sizes'!$F$962:$I$962</c:f>
              <c:numCache>
                <c:formatCode>General</c:formatCode>
                <c:ptCount val="4"/>
                <c:pt idx="0">
                  <c:v>12</c:v>
                </c:pt>
                <c:pt idx="1">
                  <c:v>72</c:v>
                </c:pt>
                <c:pt idx="2">
                  <c:v>32</c:v>
                </c:pt>
              </c:numCache>
            </c:numRef>
          </c:val>
        </c:ser>
        <c:axId val="115387008"/>
        <c:axId val="115397376"/>
      </c:barChart>
      <c:catAx>
        <c:axId val="115387008"/>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5397376"/>
        <c:crosses val="autoZero"/>
        <c:auto val="1"/>
        <c:lblAlgn val="ctr"/>
        <c:lblOffset val="100"/>
      </c:catAx>
      <c:valAx>
        <c:axId val="115397376"/>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538700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Pied Avocet</a:t>
            </a:r>
          </a:p>
        </c:rich>
      </c:tx>
      <c:layout>
        <c:manualLayout>
          <c:xMode val="edge"/>
          <c:yMode val="edge"/>
          <c:x val="0.34864836895388895"/>
          <c:y val="0"/>
        </c:manualLayout>
      </c:layout>
      <c:spPr>
        <a:noFill/>
        <a:ln w="25400">
          <a:noFill/>
        </a:ln>
      </c:spPr>
    </c:title>
    <c:plotArea>
      <c:layout>
        <c:manualLayout>
          <c:layoutTarget val="inner"/>
          <c:xMode val="edge"/>
          <c:yMode val="edge"/>
          <c:x val="0.13048044670091904"/>
          <c:y val="0.14957203266258401"/>
          <c:w val="0.85739863598131305"/>
          <c:h val="0.70005358705161858"/>
        </c:manualLayout>
      </c:layout>
      <c:barChart>
        <c:barDir val="col"/>
        <c:grouping val="clustered"/>
        <c:ser>
          <c:idx val="0"/>
          <c:order val="0"/>
          <c:tx>
            <c:v>Coast</c:v>
          </c:tx>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months'!$B$530:$M$530</c:f>
              <c:numCache>
                <c:formatCode>General</c:formatCode>
                <c:ptCount val="12"/>
                <c:pt idx="0">
                  <c:v>5</c:v>
                </c:pt>
                <c:pt idx="1">
                  <c:v>0</c:v>
                </c:pt>
                <c:pt idx="2">
                  <c:v>0</c:v>
                </c:pt>
                <c:pt idx="3">
                  <c:v>0</c:v>
                </c:pt>
                <c:pt idx="4">
                  <c:v>7</c:v>
                </c:pt>
                <c:pt idx="5">
                  <c:v>8</c:v>
                </c:pt>
                <c:pt idx="6">
                  <c:v>3</c:v>
                </c:pt>
                <c:pt idx="7">
                  <c:v>2</c:v>
                </c:pt>
                <c:pt idx="8">
                  <c:v>2</c:v>
                </c:pt>
                <c:pt idx="9">
                  <c:v>2</c:v>
                </c:pt>
                <c:pt idx="10">
                  <c:v>5</c:v>
                </c:pt>
                <c:pt idx="11">
                  <c:v>6</c:v>
                </c:pt>
              </c:numCache>
            </c:numRef>
          </c:val>
        </c:ser>
        <c:ser>
          <c:idx val="1"/>
          <c:order val="1"/>
          <c:tx>
            <c:v>Inland</c:v>
          </c:tx>
          <c:spPr>
            <a:solidFill>
              <a:srgbClr val="C0504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months'!$B$531:$M$531</c:f>
              <c:numCache>
                <c:formatCode>General</c:formatCode>
                <c:ptCount val="12"/>
                <c:pt idx="0">
                  <c:v>3</c:v>
                </c:pt>
                <c:pt idx="1">
                  <c:v>6</c:v>
                </c:pt>
                <c:pt idx="2">
                  <c:v>9</c:v>
                </c:pt>
                <c:pt idx="3">
                  <c:v>3</c:v>
                </c:pt>
                <c:pt idx="4">
                  <c:v>2</c:v>
                </c:pt>
                <c:pt idx="5">
                  <c:v>2</c:v>
                </c:pt>
                <c:pt idx="6">
                  <c:v>0</c:v>
                </c:pt>
                <c:pt idx="7">
                  <c:v>0</c:v>
                </c:pt>
                <c:pt idx="8">
                  <c:v>0</c:v>
                </c:pt>
                <c:pt idx="9">
                  <c:v>0</c:v>
                </c:pt>
                <c:pt idx="10">
                  <c:v>0</c:v>
                </c:pt>
                <c:pt idx="11">
                  <c:v>0</c:v>
                </c:pt>
              </c:numCache>
            </c:numRef>
          </c:val>
        </c:ser>
        <c:axId val="80315904"/>
        <c:axId val="80317440"/>
      </c:barChart>
      <c:catAx>
        <c:axId val="80315904"/>
        <c:scaling>
          <c:orientation val="minMax"/>
        </c:scaling>
        <c:axPos val="b"/>
        <c:numFmt formatCode="General" sourceLinked="1"/>
        <c:majorTickMark val="none"/>
        <c:tickLblPos val="nextTo"/>
        <c:spPr>
          <a:ln w="3175">
            <a:solidFill>
              <a:srgbClr val="808080"/>
            </a:solidFill>
            <a:prstDash val="solid"/>
          </a:ln>
        </c:spPr>
        <c:txPr>
          <a:bodyPr/>
          <a:lstStyle/>
          <a:p>
            <a:pPr>
              <a:defRPr lang="en-US"/>
            </a:pPr>
            <a:endParaRPr lang="en-US"/>
          </a:p>
        </c:txPr>
        <c:crossAx val="80317440"/>
        <c:crosses val="autoZero"/>
        <c:auto val="1"/>
        <c:lblAlgn val="ctr"/>
        <c:lblOffset val="100"/>
      </c:catAx>
      <c:valAx>
        <c:axId val="80317440"/>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a:lstStyle/>
          <a:p>
            <a:pPr>
              <a:defRPr lang="en-US"/>
            </a:pPr>
            <a:endParaRPr lang="en-US"/>
          </a:p>
        </c:txPr>
        <c:crossAx val="80315904"/>
        <c:crosses val="autoZero"/>
        <c:crossBetween val="between"/>
      </c:valAx>
      <c:spPr>
        <a:solidFill>
          <a:srgbClr val="FFFFFF"/>
        </a:solidFill>
        <a:ln w="25400">
          <a:noFill/>
        </a:ln>
      </c:spPr>
    </c:plotArea>
    <c:legend>
      <c:legendPos val="r"/>
      <c:layout>
        <c:manualLayout>
          <c:xMode val="edge"/>
          <c:yMode val="edge"/>
          <c:x val="0.56918575808072469"/>
          <c:y val="0.16189869179738708"/>
          <c:w val="0.33046849757674907"/>
          <c:h val="0.147651535168842"/>
        </c:manualLayout>
      </c:layout>
      <c:spPr>
        <a:solidFill>
          <a:srgbClr val="FFFFFF"/>
        </a:solidFill>
        <a:ln w="25400">
          <a:noFill/>
        </a:ln>
      </c:spPr>
      <c:txPr>
        <a:bodyPr/>
        <a:lstStyle/>
        <a:p>
          <a:pPr>
            <a:defRPr lang="en-US"/>
          </a:pPr>
          <a:endParaRPr lang="en-US"/>
        </a:p>
      </c:txPr>
    </c:legend>
    <c:plotVisOnly val="1"/>
    <c:dispBlanksAs val="gap"/>
  </c:chart>
  <c:spPr>
    <a:solidFill>
      <a:srgbClr val="FFFFFF"/>
    </a:solidFill>
    <a:ln w="3175">
      <a:solidFill>
        <a:srgbClr val="808080"/>
      </a:solidFill>
      <a:prstDash val="solid"/>
    </a:ln>
  </c:spPr>
  <c:printSettings>
    <c:headerFooter/>
    <c:pageMargins b="0.75000000000001354" l="0.70000000000000062" r="0.70000000000000062" t="0.75000000000001354" header="0.30000000000000032" footer="0.30000000000000032"/>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Scaly-feathered Finch</a:t>
            </a:r>
          </a:p>
        </c:rich>
      </c:tx>
      <c:layout>
        <c:manualLayout>
          <c:xMode val="edge"/>
          <c:yMode val="edge"/>
          <c:x val="0.26387658701689415"/>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sizes'!$F$964:$L$964</c:f>
              <c:numCache>
                <c:formatCode>General</c:formatCode>
                <c:ptCount val="7"/>
                <c:pt idx="0">
                  <c:v>0</c:v>
                </c:pt>
                <c:pt idx="1">
                  <c:v>11</c:v>
                </c:pt>
                <c:pt idx="2">
                  <c:v>14</c:v>
                </c:pt>
                <c:pt idx="3">
                  <c:v>23</c:v>
                </c:pt>
                <c:pt idx="4">
                  <c:v>12</c:v>
                </c:pt>
                <c:pt idx="5">
                  <c:v>3</c:v>
                </c:pt>
              </c:numCache>
            </c:numRef>
          </c:val>
        </c:ser>
        <c:axId val="119886208"/>
        <c:axId val="119888128"/>
      </c:barChart>
      <c:catAx>
        <c:axId val="119886208"/>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9888128"/>
        <c:crosses val="autoZero"/>
        <c:auto val="1"/>
        <c:lblAlgn val="ctr"/>
        <c:lblOffset val="100"/>
      </c:catAx>
      <c:valAx>
        <c:axId val="119888128"/>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9886208"/>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Sociable Weaver</a:t>
            </a:r>
          </a:p>
        </c:rich>
      </c:tx>
      <c:layout>
        <c:manualLayout>
          <c:xMode val="edge"/>
          <c:yMode val="edge"/>
          <c:x val="0.30409202232522131"/>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sizes'!$F$966:$I$966</c:f>
              <c:numCache>
                <c:formatCode>General</c:formatCode>
                <c:ptCount val="4"/>
                <c:pt idx="0">
                  <c:v>0</c:v>
                </c:pt>
                <c:pt idx="1">
                  <c:v>6</c:v>
                </c:pt>
                <c:pt idx="2">
                  <c:v>6</c:v>
                </c:pt>
              </c:numCache>
            </c:numRef>
          </c:val>
        </c:ser>
        <c:axId val="119916416"/>
        <c:axId val="119934976"/>
      </c:barChart>
      <c:catAx>
        <c:axId val="119916416"/>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9934976"/>
        <c:crosses val="autoZero"/>
        <c:auto val="1"/>
        <c:lblAlgn val="ctr"/>
        <c:lblOffset val="100"/>
      </c:catAx>
      <c:valAx>
        <c:axId val="119934976"/>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991641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Southern Masked Weaver</a:t>
            </a:r>
          </a:p>
        </c:rich>
      </c:tx>
      <c:layout>
        <c:manualLayout>
          <c:xMode val="edge"/>
          <c:yMode val="edge"/>
          <c:x val="0.2638765870168943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sizes'!$F$980:$J$980</c:f>
              <c:numCache>
                <c:formatCode>General</c:formatCode>
                <c:ptCount val="5"/>
                <c:pt idx="0">
                  <c:v>17</c:v>
                </c:pt>
                <c:pt idx="1">
                  <c:v>114</c:v>
                </c:pt>
                <c:pt idx="2">
                  <c:v>151</c:v>
                </c:pt>
                <c:pt idx="3">
                  <c:v>13</c:v>
                </c:pt>
              </c:numCache>
            </c:numRef>
          </c:val>
        </c:ser>
        <c:axId val="119954816"/>
        <c:axId val="119961088"/>
      </c:barChart>
      <c:catAx>
        <c:axId val="119954816"/>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9961088"/>
        <c:crosses val="autoZero"/>
        <c:auto val="1"/>
        <c:lblAlgn val="ctr"/>
        <c:lblOffset val="100"/>
      </c:catAx>
      <c:valAx>
        <c:axId val="119961088"/>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995481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Village Weaver</a:t>
            </a:r>
          </a:p>
        </c:rich>
      </c:tx>
      <c:layout>
        <c:manualLayout>
          <c:xMode val="edge"/>
          <c:yMode val="edge"/>
          <c:x val="0.31558214669903861"/>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sizes'!$F$982:$J$982</c:f>
              <c:numCache>
                <c:formatCode>General</c:formatCode>
                <c:ptCount val="5"/>
                <c:pt idx="0">
                  <c:v>0</c:v>
                </c:pt>
                <c:pt idx="1">
                  <c:v>24</c:v>
                </c:pt>
                <c:pt idx="2">
                  <c:v>40</c:v>
                </c:pt>
                <c:pt idx="3">
                  <c:v>3</c:v>
                </c:pt>
              </c:numCache>
            </c:numRef>
          </c:val>
        </c:ser>
        <c:axId val="119989376"/>
        <c:axId val="119991296"/>
      </c:barChart>
      <c:catAx>
        <c:axId val="119989376"/>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19991296"/>
        <c:crosses val="autoZero"/>
        <c:auto val="1"/>
        <c:lblAlgn val="ctr"/>
        <c:lblOffset val="100"/>
      </c:catAx>
      <c:valAx>
        <c:axId val="119991296"/>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1998937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Chestnut Weaver</a:t>
            </a:r>
          </a:p>
        </c:rich>
      </c:tx>
      <c:layout>
        <c:manualLayout>
          <c:xMode val="edge"/>
          <c:yMode val="edge"/>
          <c:x val="0.2638765870168943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sizes'!$F$984:$L$984</c:f>
              <c:numCache>
                <c:formatCode>General</c:formatCode>
                <c:ptCount val="7"/>
                <c:pt idx="0">
                  <c:v>9</c:v>
                </c:pt>
                <c:pt idx="1">
                  <c:v>16</c:v>
                </c:pt>
                <c:pt idx="2">
                  <c:v>107</c:v>
                </c:pt>
                <c:pt idx="3">
                  <c:v>11</c:v>
                </c:pt>
                <c:pt idx="4">
                  <c:v>5</c:v>
                </c:pt>
                <c:pt idx="5">
                  <c:v>1</c:v>
                </c:pt>
              </c:numCache>
            </c:numRef>
          </c:val>
        </c:ser>
        <c:axId val="120089216"/>
        <c:axId val="120091392"/>
      </c:barChart>
      <c:catAx>
        <c:axId val="120089216"/>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20091392"/>
        <c:crosses val="autoZero"/>
        <c:auto val="1"/>
        <c:lblAlgn val="ctr"/>
        <c:lblOffset val="100"/>
      </c:catAx>
      <c:valAx>
        <c:axId val="120091392"/>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2008921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Red-billed Quelea</a:t>
            </a:r>
          </a:p>
        </c:rich>
      </c:tx>
      <c:layout>
        <c:manualLayout>
          <c:xMode val="edge"/>
          <c:yMode val="edge"/>
          <c:x val="0.26387658701689437"/>
          <c:y val="0"/>
        </c:manualLayout>
      </c:layout>
    </c:title>
    <c:plotArea>
      <c:layout>
        <c:manualLayout>
          <c:layoutTarget val="inner"/>
          <c:xMode val="edge"/>
          <c:yMode val="edge"/>
          <c:x val="0.22134457978262853"/>
          <c:y val="0.16496209108425841"/>
          <c:w val="0.76419822002592963"/>
          <c:h val="0.61166767992860005"/>
        </c:manualLayout>
      </c:layout>
      <c:barChart>
        <c:barDir val="col"/>
        <c:grouping val="clustered"/>
        <c:ser>
          <c:idx val="0"/>
          <c:order val="0"/>
          <c:val>
            <c:numRef>
              <c:f>'Table 3 - Clutch sizes'!$F$992:$K$992</c:f>
              <c:numCache>
                <c:formatCode>General</c:formatCode>
                <c:ptCount val="6"/>
                <c:pt idx="0">
                  <c:v>3</c:v>
                </c:pt>
                <c:pt idx="1">
                  <c:v>109</c:v>
                </c:pt>
                <c:pt idx="2">
                  <c:v>596</c:v>
                </c:pt>
                <c:pt idx="3">
                  <c:v>57</c:v>
                </c:pt>
                <c:pt idx="4">
                  <c:v>8</c:v>
                </c:pt>
              </c:numCache>
            </c:numRef>
          </c:val>
        </c:ser>
        <c:axId val="120140160"/>
        <c:axId val="120142080"/>
      </c:barChart>
      <c:catAx>
        <c:axId val="120140160"/>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20142080"/>
        <c:crosses val="autoZero"/>
        <c:auto val="1"/>
        <c:lblAlgn val="ctr"/>
        <c:lblOffset val="100"/>
      </c:catAx>
      <c:valAx>
        <c:axId val="120142080"/>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20140160"/>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Southern Red Bishop</a:t>
            </a:r>
          </a:p>
        </c:rich>
      </c:tx>
      <c:layout>
        <c:manualLayout>
          <c:xMode val="edge"/>
          <c:yMode val="edge"/>
          <c:x val="0.2638765870168943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sizes'!$F$994:$J$994</c:f>
              <c:numCache>
                <c:formatCode>General</c:formatCode>
                <c:ptCount val="5"/>
                <c:pt idx="0">
                  <c:v>0</c:v>
                </c:pt>
                <c:pt idx="1">
                  <c:v>5</c:v>
                </c:pt>
                <c:pt idx="2">
                  <c:v>16</c:v>
                </c:pt>
                <c:pt idx="3">
                  <c:v>2</c:v>
                </c:pt>
              </c:numCache>
            </c:numRef>
          </c:val>
        </c:ser>
        <c:axId val="120174464"/>
        <c:axId val="120188928"/>
      </c:barChart>
      <c:catAx>
        <c:axId val="120174464"/>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20188928"/>
        <c:crosses val="autoZero"/>
        <c:auto val="1"/>
        <c:lblAlgn val="ctr"/>
        <c:lblOffset val="100"/>
      </c:catAx>
      <c:valAx>
        <c:axId val="120188928"/>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20174464"/>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Yellow-crowned Bishop</a:t>
            </a:r>
          </a:p>
        </c:rich>
      </c:tx>
      <c:layout>
        <c:manualLayout>
          <c:xMode val="edge"/>
          <c:yMode val="edge"/>
          <c:x val="0.26387658701689437"/>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sizes'!$F$996:$O$996</c:f>
              <c:numCache>
                <c:formatCode>General</c:formatCode>
                <c:ptCount val="10"/>
                <c:pt idx="0">
                  <c:v>0</c:v>
                </c:pt>
                <c:pt idx="1">
                  <c:v>0</c:v>
                </c:pt>
                <c:pt idx="2">
                  <c:v>7</c:v>
                </c:pt>
                <c:pt idx="3">
                  <c:v>9</c:v>
                </c:pt>
                <c:pt idx="4">
                  <c:v>6</c:v>
                </c:pt>
                <c:pt idx="5">
                  <c:v>0</c:v>
                </c:pt>
                <c:pt idx="6">
                  <c:v>1</c:v>
                </c:pt>
                <c:pt idx="7">
                  <c:v>0</c:v>
                </c:pt>
                <c:pt idx="8">
                  <c:v>1</c:v>
                </c:pt>
              </c:numCache>
            </c:numRef>
          </c:val>
        </c:ser>
        <c:axId val="120204672"/>
        <c:axId val="120215040"/>
      </c:barChart>
      <c:catAx>
        <c:axId val="120204672"/>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20215040"/>
        <c:crosses val="autoZero"/>
        <c:auto val="1"/>
        <c:lblAlgn val="ctr"/>
        <c:lblOffset val="100"/>
      </c:catAx>
      <c:valAx>
        <c:axId val="120215040"/>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20204672"/>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Black-faced Waxbill</a:t>
            </a:r>
          </a:p>
        </c:rich>
      </c:tx>
      <c:layout>
        <c:manualLayout>
          <c:xMode val="edge"/>
          <c:yMode val="edge"/>
          <c:x val="0.2638765870168945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sizes'!$F$1004:$L$1004</c:f>
              <c:numCache>
                <c:formatCode>General</c:formatCode>
                <c:ptCount val="7"/>
                <c:pt idx="0">
                  <c:v>0</c:v>
                </c:pt>
                <c:pt idx="1">
                  <c:v>0</c:v>
                </c:pt>
                <c:pt idx="2">
                  <c:v>5</c:v>
                </c:pt>
                <c:pt idx="3">
                  <c:v>6</c:v>
                </c:pt>
                <c:pt idx="4">
                  <c:v>1</c:v>
                </c:pt>
                <c:pt idx="5">
                  <c:v>1</c:v>
                </c:pt>
              </c:numCache>
            </c:numRef>
          </c:val>
        </c:ser>
        <c:axId val="120231040"/>
        <c:axId val="120232960"/>
      </c:barChart>
      <c:catAx>
        <c:axId val="120231040"/>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20232960"/>
        <c:crosses val="autoZero"/>
        <c:auto val="1"/>
        <c:lblAlgn val="ctr"/>
        <c:lblOffset val="100"/>
      </c:catAx>
      <c:valAx>
        <c:axId val="120232960"/>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20231040"/>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Violet-eared Waxbill</a:t>
            </a:r>
          </a:p>
        </c:rich>
      </c:tx>
      <c:layout>
        <c:manualLayout>
          <c:xMode val="edge"/>
          <c:yMode val="edge"/>
          <c:x val="0.2638765870168945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sizes'!$F$1008:$L$1008</c:f>
              <c:numCache>
                <c:formatCode>General</c:formatCode>
                <c:ptCount val="7"/>
                <c:pt idx="0">
                  <c:v>0</c:v>
                </c:pt>
                <c:pt idx="1">
                  <c:v>1</c:v>
                </c:pt>
                <c:pt idx="2">
                  <c:v>2</c:v>
                </c:pt>
                <c:pt idx="3">
                  <c:v>3</c:v>
                </c:pt>
                <c:pt idx="4">
                  <c:v>6</c:v>
                </c:pt>
                <c:pt idx="5">
                  <c:v>4</c:v>
                </c:pt>
              </c:numCache>
            </c:numRef>
          </c:val>
        </c:ser>
        <c:axId val="120269440"/>
        <c:axId val="120279808"/>
      </c:barChart>
      <c:catAx>
        <c:axId val="120269440"/>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20279808"/>
        <c:crosses val="autoZero"/>
        <c:auto val="1"/>
        <c:lblAlgn val="ctr"/>
        <c:lblOffset val="100"/>
      </c:catAx>
      <c:valAx>
        <c:axId val="120279808"/>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20269440"/>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Pied Crow</a:t>
            </a:r>
          </a:p>
        </c:rich>
      </c:tx>
      <c:layout>
        <c:manualLayout>
          <c:xMode val="edge"/>
          <c:yMode val="edge"/>
          <c:x val="0.35844639612356138"/>
          <c:y val="0"/>
        </c:manualLayout>
      </c:layout>
      <c:spPr>
        <a:noFill/>
        <a:ln w="25400">
          <a:noFill/>
        </a:ln>
      </c:spPr>
    </c:title>
    <c:plotArea>
      <c:layout>
        <c:manualLayout>
          <c:layoutTarget val="inner"/>
          <c:xMode val="edge"/>
          <c:yMode val="edge"/>
          <c:x val="0.15403510843004092"/>
          <c:y val="0.16880270285363266"/>
          <c:w val="0.84596468623240362"/>
          <c:h val="0.64035815835520604"/>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months'!$B$1509:$M$1509</c:f>
              <c:numCache>
                <c:formatCode>General</c:formatCode>
                <c:ptCount val="12"/>
                <c:pt idx="0">
                  <c:v>20</c:v>
                </c:pt>
                <c:pt idx="1">
                  <c:v>14</c:v>
                </c:pt>
                <c:pt idx="2">
                  <c:v>7</c:v>
                </c:pt>
                <c:pt idx="3">
                  <c:v>0</c:v>
                </c:pt>
                <c:pt idx="4">
                  <c:v>0</c:v>
                </c:pt>
                <c:pt idx="5">
                  <c:v>0</c:v>
                </c:pt>
                <c:pt idx="6">
                  <c:v>0</c:v>
                </c:pt>
                <c:pt idx="7">
                  <c:v>0</c:v>
                </c:pt>
                <c:pt idx="8">
                  <c:v>2</c:v>
                </c:pt>
                <c:pt idx="9">
                  <c:v>6</c:v>
                </c:pt>
                <c:pt idx="10">
                  <c:v>6</c:v>
                </c:pt>
                <c:pt idx="11">
                  <c:v>30</c:v>
                </c:pt>
              </c:numCache>
            </c:numRef>
          </c:val>
        </c:ser>
        <c:axId val="80333056"/>
        <c:axId val="80347136"/>
      </c:barChart>
      <c:catAx>
        <c:axId val="80333056"/>
        <c:scaling>
          <c:orientation val="minMax"/>
        </c:scaling>
        <c:axPos val="b"/>
        <c:numFmt formatCode="General" sourceLinked="1"/>
        <c:majorTickMark val="none"/>
        <c:tickLblPos val="nextTo"/>
        <c:spPr>
          <a:ln w="3175">
            <a:solidFill>
              <a:srgbClr val="808080"/>
            </a:solidFill>
            <a:prstDash val="solid"/>
          </a:ln>
        </c:spPr>
        <c:txPr>
          <a:bodyPr/>
          <a:lstStyle/>
          <a:p>
            <a:pPr>
              <a:defRPr lang="en-US"/>
            </a:pPr>
            <a:endParaRPr lang="en-US"/>
          </a:p>
        </c:txPr>
        <c:crossAx val="80347136"/>
        <c:crosses val="autoZero"/>
        <c:auto val="1"/>
        <c:lblAlgn val="ctr"/>
        <c:lblOffset val="100"/>
      </c:catAx>
      <c:valAx>
        <c:axId val="80347136"/>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a:lstStyle/>
          <a:p>
            <a:pPr>
              <a:defRPr lang="en-US"/>
            </a:pPr>
            <a:endParaRPr lang="en-US"/>
          </a:p>
        </c:txPr>
        <c:crossAx val="80333056"/>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printSettings>
    <c:headerFooter/>
    <c:pageMargins b="0.75000000000001354" l="0.70000000000000062" r="0.70000000000000062" t="0.75000000000001354" header="0.30000000000000032" footer="0.30000000000000032"/>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Green-winged Pytilia</a:t>
            </a:r>
          </a:p>
        </c:rich>
      </c:tx>
      <c:layout>
        <c:manualLayout>
          <c:xMode val="edge"/>
          <c:yMode val="edge"/>
          <c:x val="0.2638765870168945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sizes'!$F$1010:$K$1010</c:f>
              <c:numCache>
                <c:formatCode>General</c:formatCode>
                <c:ptCount val="6"/>
                <c:pt idx="0">
                  <c:v>0</c:v>
                </c:pt>
                <c:pt idx="1">
                  <c:v>4</c:v>
                </c:pt>
                <c:pt idx="2">
                  <c:v>4</c:v>
                </c:pt>
                <c:pt idx="3">
                  <c:v>6</c:v>
                </c:pt>
                <c:pt idx="4">
                  <c:v>3</c:v>
                </c:pt>
              </c:numCache>
            </c:numRef>
          </c:val>
        </c:ser>
        <c:axId val="120308096"/>
        <c:axId val="120310016"/>
      </c:barChart>
      <c:catAx>
        <c:axId val="120308096"/>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20310016"/>
        <c:crosses val="autoZero"/>
        <c:auto val="1"/>
        <c:lblAlgn val="ctr"/>
        <c:lblOffset val="100"/>
      </c:catAx>
      <c:valAx>
        <c:axId val="120310016"/>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2030809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Red-headed Finch</a:t>
            </a:r>
          </a:p>
        </c:rich>
      </c:tx>
      <c:layout>
        <c:manualLayout>
          <c:xMode val="edge"/>
          <c:yMode val="edge"/>
          <c:x val="0.2638765870168945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sizes'!$F$1020:$N$1020</c:f>
              <c:numCache>
                <c:formatCode>General</c:formatCode>
                <c:ptCount val="9"/>
                <c:pt idx="0">
                  <c:v>0</c:v>
                </c:pt>
                <c:pt idx="1">
                  <c:v>6</c:v>
                </c:pt>
                <c:pt idx="2">
                  <c:v>8</c:v>
                </c:pt>
                <c:pt idx="3">
                  <c:v>12</c:v>
                </c:pt>
                <c:pt idx="4">
                  <c:v>5</c:v>
                </c:pt>
                <c:pt idx="5">
                  <c:v>3</c:v>
                </c:pt>
                <c:pt idx="6">
                  <c:v>1</c:v>
                </c:pt>
                <c:pt idx="7">
                  <c:v>1</c:v>
                </c:pt>
                <c:pt idx="8">
                  <c:v>1</c:v>
                </c:pt>
              </c:numCache>
            </c:numRef>
          </c:val>
        </c:ser>
        <c:axId val="120305536"/>
        <c:axId val="120348672"/>
      </c:barChart>
      <c:catAx>
        <c:axId val="120305536"/>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20348672"/>
        <c:crosses val="autoZero"/>
        <c:auto val="1"/>
        <c:lblAlgn val="ctr"/>
        <c:lblOffset val="100"/>
      </c:catAx>
      <c:valAx>
        <c:axId val="120348672"/>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2030553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Black-throated Canary</a:t>
            </a:r>
          </a:p>
        </c:rich>
      </c:tx>
      <c:layout>
        <c:manualLayout>
          <c:xMode val="edge"/>
          <c:yMode val="edge"/>
          <c:x val="0.26387658701689454"/>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sizes'!$F$1042:$J$1042</c:f>
              <c:numCache>
                <c:formatCode>General</c:formatCode>
                <c:ptCount val="5"/>
                <c:pt idx="0">
                  <c:v>0</c:v>
                </c:pt>
                <c:pt idx="1">
                  <c:v>4</c:v>
                </c:pt>
                <c:pt idx="2">
                  <c:v>8</c:v>
                </c:pt>
                <c:pt idx="3">
                  <c:v>2</c:v>
                </c:pt>
              </c:numCache>
            </c:numRef>
          </c:val>
        </c:ser>
        <c:axId val="120376704"/>
        <c:axId val="120391168"/>
      </c:barChart>
      <c:catAx>
        <c:axId val="120376704"/>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20391168"/>
        <c:crosses val="autoZero"/>
        <c:auto val="1"/>
        <c:lblAlgn val="ctr"/>
        <c:lblOffset val="100"/>
      </c:catAx>
      <c:valAx>
        <c:axId val="120391168"/>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20376704"/>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White-throated Canary</a:t>
            </a:r>
          </a:p>
        </c:rich>
      </c:tx>
      <c:layout>
        <c:manualLayout>
          <c:xMode val="edge"/>
          <c:yMode val="edge"/>
          <c:x val="0.26387658701689476"/>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sizes'!$F$1048:$K$1048</c:f>
              <c:numCache>
                <c:formatCode>General</c:formatCode>
                <c:ptCount val="6"/>
                <c:pt idx="0">
                  <c:v>0</c:v>
                </c:pt>
                <c:pt idx="1">
                  <c:v>2</c:v>
                </c:pt>
                <c:pt idx="2">
                  <c:v>7</c:v>
                </c:pt>
                <c:pt idx="3">
                  <c:v>4</c:v>
                </c:pt>
                <c:pt idx="4">
                  <c:v>1</c:v>
                </c:pt>
              </c:numCache>
            </c:numRef>
          </c:val>
        </c:ser>
        <c:axId val="120414976"/>
        <c:axId val="120416896"/>
      </c:barChart>
      <c:catAx>
        <c:axId val="120414976"/>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20416896"/>
        <c:crosses val="autoZero"/>
        <c:auto val="1"/>
        <c:lblAlgn val="ctr"/>
        <c:lblOffset val="100"/>
      </c:catAx>
      <c:valAx>
        <c:axId val="120416896"/>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2041497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Golden-breasted Bunting</a:t>
            </a:r>
          </a:p>
        </c:rich>
      </c:tx>
      <c:layout>
        <c:manualLayout>
          <c:xMode val="edge"/>
          <c:yMode val="edge"/>
          <c:x val="0.26387658701689476"/>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sizes'!$F$1052:$I$1052</c:f>
              <c:numCache>
                <c:formatCode>General</c:formatCode>
                <c:ptCount val="4"/>
                <c:pt idx="0">
                  <c:v>0</c:v>
                </c:pt>
                <c:pt idx="1">
                  <c:v>11</c:v>
                </c:pt>
                <c:pt idx="2">
                  <c:v>5</c:v>
                </c:pt>
              </c:numCache>
            </c:numRef>
          </c:val>
        </c:ser>
        <c:axId val="120453376"/>
        <c:axId val="120455552"/>
      </c:barChart>
      <c:catAx>
        <c:axId val="120453376"/>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20455552"/>
        <c:crosses val="autoZero"/>
        <c:auto val="1"/>
        <c:lblAlgn val="ctr"/>
        <c:lblOffset val="100"/>
      </c:catAx>
      <c:valAx>
        <c:axId val="120455552"/>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2045337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Cape Bunting</a:t>
            </a:r>
          </a:p>
        </c:rich>
      </c:tx>
      <c:layout>
        <c:manualLayout>
          <c:xMode val="edge"/>
          <c:yMode val="edge"/>
          <c:x val="0.3328173332597662"/>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sizes'!$F$1056:$J$1056</c:f>
              <c:numCache>
                <c:formatCode>General</c:formatCode>
                <c:ptCount val="5"/>
                <c:pt idx="0">
                  <c:v>0</c:v>
                </c:pt>
                <c:pt idx="1">
                  <c:v>7</c:v>
                </c:pt>
                <c:pt idx="2">
                  <c:v>7</c:v>
                </c:pt>
                <c:pt idx="3">
                  <c:v>3</c:v>
                </c:pt>
              </c:numCache>
            </c:numRef>
          </c:val>
        </c:ser>
        <c:axId val="120512512"/>
        <c:axId val="120514432"/>
      </c:barChart>
      <c:catAx>
        <c:axId val="120512512"/>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20514432"/>
        <c:crosses val="autoZero"/>
        <c:auto val="1"/>
        <c:lblAlgn val="ctr"/>
        <c:lblOffset val="100"/>
      </c:catAx>
      <c:valAx>
        <c:axId val="120514432"/>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20512512"/>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Lark-like Bunting</a:t>
            </a:r>
          </a:p>
        </c:rich>
      </c:tx>
      <c:layout>
        <c:manualLayout>
          <c:xMode val="edge"/>
          <c:yMode val="edge"/>
          <c:x val="0.26387658701689476"/>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sizes'!$F$1058:$J$1058</c:f>
              <c:numCache>
                <c:formatCode>General</c:formatCode>
                <c:ptCount val="5"/>
                <c:pt idx="0">
                  <c:v>1</c:v>
                </c:pt>
                <c:pt idx="1">
                  <c:v>13</c:v>
                </c:pt>
                <c:pt idx="2">
                  <c:v>53</c:v>
                </c:pt>
                <c:pt idx="3">
                  <c:v>48</c:v>
                </c:pt>
              </c:numCache>
            </c:numRef>
          </c:val>
        </c:ser>
        <c:axId val="120526336"/>
        <c:axId val="120528256"/>
      </c:barChart>
      <c:catAx>
        <c:axId val="120526336"/>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20528256"/>
        <c:crosses val="autoZero"/>
        <c:auto val="1"/>
        <c:lblAlgn val="ctr"/>
        <c:lblOffset val="100"/>
      </c:catAx>
      <c:valAx>
        <c:axId val="120528256"/>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2052633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a:pPr>
            <a:r>
              <a:rPr lang="en-US"/>
              <a:t>Red-billed Firefinch</a:t>
            </a:r>
          </a:p>
        </c:rich>
      </c:tx>
      <c:layout>
        <c:manualLayout>
          <c:xMode val="edge"/>
          <c:yMode val="edge"/>
          <c:x val="0.26387658701689476"/>
          <c:y val="0"/>
        </c:manualLayout>
      </c:layout>
    </c:title>
    <c:plotArea>
      <c:layout>
        <c:manualLayout>
          <c:layoutTarget val="inner"/>
          <c:xMode val="edge"/>
          <c:yMode val="edge"/>
          <c:x val="0.17538405681998684"/>
          <c:y val="0.16496209108425841"/>
          <c:w val="0.81015861489936269"/>
          <c:h val="0.61166767992860005"/>
        </c:manualLayout>
      </c:layout>
      <c:barChart>
        <c:barDir val="col"/>
        <c:grouping val="clustered"/>
        <c:ser>
          <c:idx val="0"/>
          <c:order val="0"/>
          <c:val>
            <c:numRef>
              <c:f>'Table 3 - Clutch sizes'!$F$1014:$K$1014</c:f>
              <c:numCache>
                <c:formatCode>General</c:formatCode>
                <c:ptCount val="6"/>
                <c:pt idx="0">
                  <c:v>0</c:v>
                </c:pt>
                <c:pt idx="1">
                  <c:v>0</c:v>
                </c:pt>
                <c:pt idx="2">
                  <c:v>11</c:v>
                </c:pt>
                <c:pt idx="3">
                  <c:v>8</c:v>
                </c:pt>
                <c:pt idx="4">
                  <c:v>1</c:v>
                </c:pt>
              </c:numCache>
            </c:numRef>
          </c:val>
        </c:ser>
        <c:axId val="120564736"/>
        <c:axId val="120571008"/>
      </c:barChart>
      <c:catAx>
        <c:axId val="120564736"/>
        <c:scaling>
          <c:orientation val="minMax"/>
        </c:scaling>
        <c:axPos val="b"/>
        <c:title>
          <c:tx>
            <c:rich>
              <a:bodyPr/>
              <a:lstStyle/>
              <a:p>
                <a:pPr>
                  <a:defRPr lang="en-US"/>
                </a:pPr>
                <a:r>
                  <a:rPr lang="en-US"/>
                  <a:t>Clutch size</a:t>
                </a:r>
              </a:p>
            </c:rich>
          </c:tx>
          <c:layout/>
        </c:title>
        <c:majorTickMark val="none"/>
        <c:tickLblPos val="nextTo"/>
        <c:txPr>
          <a:bodyPr/>
          <a:lstStyle/>
          <a:p>
            <a:pPr>
              <a:defRPr lang="en-US"/>
            </a:pPr>
            <a:endParaRPr lang="en-US"/>
          </a:p>
        </c:txPr>
        <c:crossAx val="120571008"/>
        <c:crosses val="autoZero"/>
        <c:auto val="1"/>
        <c:lblAlgn val="ctr"/>
        <c:lblOffset val="100"/>
      </c:catAx>
      <c:valAx>
        <c:axId val="120571008"/>
        <c:scaling>
          <c:orientation val="minMax"/>
        </c:scaling>
        <c:axPos val="l"/>
        <c:majorGridlines/>
        <c:title>
          <c:tx>
            <c:rich>
              <a:bodyPr rot="-5400000" vert="horz"/>
              <a:lstStyle/>
              <a:p>
                <a:pPr>
                  <a:defRPr lang="en-US"/>
                </a:pPr>
                <a:r>
                  <a:rPr lang="en-US"/>
                  <a:t>Records</a:t>
                </a:r>
              </a:p>
            </c:rich>
          </c:tx>
          <c:layout/>
        </c:title>
        <c:numFmt formatCode="General" sourceLinked="1"/>
        <c:majorTickMark val="none"/>
        <c:tickLblPos val="nextTo"/>
        <c:txPr>
          <a:bodyPr/>
          <a:lstStyle/>
          <a:p>
            <a:pPr>
              <a:defRPr lang="en-US"/>
            </a:pPr>
            <a:endParaRPr lang="en-US"/>
          </a:p>
        </c:txPr>
        <c:crossAx val="120564736"/>
        <c:crosses val="autoZero"/>
        <c:crossBetween val="between"/>
      </c:valAx>
    </c:plotArea>
    <c:plotVisOnly val="1"/>
  </c:chart>
  <c:txPr>
    <a:bodyPr/>
    <a:lstStyle/>
    <a:p>
      <a:pPr>
        <a:defRPr sz="800"/>
      </a:pPr>
      <a:endParaRPr lang="en-US"/>
    </a:p>
  </c:txPr>
  <c:printSettings>
    <c:headerFooter/>
    <c:pageMargins b="0.75000000000001465" l="0.70000000000000062" r="0.70000000000000062" t="0.75000000000001465" header="0.30000000000000032" footer="0.30000000000000032"/>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960"/>
            </a:pPr>
            <a:r>
              <a:rPr lang="en-US" sz="960"/>
              <a:t>Lilac-breasted Roller</a:t>
            </a:r>
          </a:p>
        </c:rich>
      </c:tx>
      <c:layout>
        <c:manualLayout>
          <c:xMode val="edge"/>
          <c:yMode val="edge"/>
          <c:x val="0.24192750483457071"/>
          <c:y val="7.8431420985901994E-3"/>
        </c:manualLayout>
      </c:layout>
    </c:title>
    <c:plotArea>
      <c:layout>
        <c:manualLayout>
          <c:layoutTarget val="inner"/>
          <c:xMode val="edge"/>
          <c:yMode val="edge"/>
          <c:x val="0.12891825089616343"/>
          <c:y val="0.19468654913481487"/>
          <c:w val="0.80762020103273791"/>
          <c:h val="0.61469854234895693"/>
        </c:manualLayout>
      </c:layout>
      <c:barChart>
        <c:barDir val="col"/>
        <c:grouping val="clustered"/>
        <c:ser>
          <c:idx val="1"/>
          <c:order val="0"/>
          <c:spPr>
            <a:solidFill>
              <a:schemeClr val="accent1"/>
            </a:solidFill>
          </c:spPr>
          <c:val>
            <c:numRef>
              <c:f>'Table 3 - Clutch sizes'!$F$528:$J$528</c:f>
              <c:numCache>
                <c:formatCode>General</c:formatCode>
                <c:ptCount val="5"/>
                <c:pt idx="0">
                  <c:v>0</c:v>
                </c:pt>
                <c:pt idx="1">
                  <c:v>3</c:v>
                </c:pt>
                <c:pt idx="2">
                  <c:v>13</c:v>
                </c:pt>
                <c:pt idx="3">
                  <c:v>2</c:v>
                </c:pt>
              </c:numCache>
            </c:numRef>
          </c:val>
        </c:ser>
        <c:axId val="120607488"/>
        <c:axId val="120609024"/>
      </c:barChart>
      <c:catAx>
        <c:axId val="120607488"/>
        <c:scaling>
          <c:orientation val="minMax"/>
        </c:scaling>
        <c:axPos val="b"/>
        <c:tickLblPos val="nextTo"/>
        <c:txPr>
          <a:bodyPr/>
          <a:lstStyle/>
          <a:p>
            <a:pPr>
              <a:defRPr sz="800"/>
            </a:pPr>
            <a:endParaRPr lang="en-US"/>
          </a:p>
        </c:txPr>
        <c:crossAx val="120609024"/>
        <c:crosses val="autoZero"/>
        <c:auto val="1"/>
        <c:lblAlgn val="ctr"/>
        <c:lblOffset val="100"/>
      </c:catAx>
      <c:valAx>
        <c:axId val="120609024"/>
        <c:scaling>
          <c:orientation val="minMax"/>
        </c:scaling>
        <c:axPos val="l"/>
        <c:majorGridlines/>
        <c:numFmt formatCode="General" sourceLinked="1"/>
        <c:tickLblPos val="nextTo"/>
        <c:txPr>
          <a:bodyPr/>
          <a:lstStyle/>
          <a:p>
            <a:pPr>
              <a:defRPr sz="800"/>
            </a:pPr>
            <a:endParaRPr lang="en-US"/>
          </a:p>
        </c:txPr>
        <c:crossAx val="120607488"/>
        <c:crosses val="autoZero"/>
        <c:crossBetween val="between"/>
      </c:valAx>
    </c:plotArea>
    <c:plotVisOnly val="1"/>
  </c:chart>
  <c:printSettings>
    <c:headerFooter/>
    <c:pageMargins b="0.750000000000003" l="0.70000000000000062" r="0.70000000000000062" t="0.750000000000003" header="0.30000000000000032" footer="0.30000000000000032"/>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c:lang val="en-GB"/>
  <c:chart>
    <c:title>
      <c:layout>
        <c:manualLayout>
          <c:xMode val="edge"/>
          <c:yMode val="edge"/>
          <c:x val="0.25046957766642808"/>
          <c:y val="7.7419339107068687E-3"/>
        </c:manualLayout>
      </c:layout>
      <c:txPr>
        <a:bodyPr/>
        <a:lstStyle/>
        <a:p>
          <a:pPr>
            <a:defRPr sz="1000"/>
          </a:pPr>
          <a:endParaRPr lang="en-US"/>
        </a:p>
      </c:txPr>
    </c:title>
    <c:plotArea>
      <c:layout>
        <c:manualLayout>
          <c:layoutTarget val="inner"/>
          <c:xMode val="edge"/>
          <c:yMode val="edge"/>
          <c:x val="0.19616587135778285"/>
          <c:y val="0.19592944964603554"/>
          <c:w val="0.77796707229778284"/>
          <c:h val="0.57583163305428076"/>
        </c:manualLayout>
      </c:layout>
      <c:barChart>
        <c:barDir val="col"/>
        <c:grouping val="clustered"/>
        <c:ser>
          <c:idx val="0"/>
          <c:order val="0"/>
          <c:tx>
            <c:strRef>
              <c:f>'Table 3 - Clutch sizes'!$A$478</c:f>
              <c:strCache>
                <c:ptCount val="1"/>
                <c:pt idx="0">
                  <c:v>African Palm Swift</c:v>
                </c:pt>
              </c:strCache>
            </c:strRef>
          </c:tx>
          <c:val>
            <c:numRef>
              <c:f>'Table 3 - Clutch sizes'!$F$478:$H$478</c:f>
              <c:numCache>
                <c:formatCode>General</c:formatCode>
                <c:ptCount val="3"/>
                <c:pt idx="0">
                  <c:v>2</c:v>
                </c:pt>
                <c:pt idx="1">
                  <c:v>24</c:v>
                </c:pt>
              </c:numCache>
            </c:numRef>
          </c:val>
        </c:ser>
        <c:axId val="120636928"/>
        <c:axId val="120638848"/>
      </c:barChart>
      <c:catAx>
        <c:axId val="120636928"/>
        <c:scaling>
          <c:orientation val="minMax"/>
        </c:scaling>
        <c:axPos val="b"/>
        <c:title>
          <c:tx>
            <c:rich>
              <a:bodyPr/>
              <a:lstStyle/>
              <a:p>
                <a:pPr>
                  <a:defRPr sz="800"/>
                </a:pPr>
                <a:r>
                  <a:rPr lang="en-US" sz="800"/>
                  <a:t>Clutch size</a:t>
                </a:r>
              </a:p>
            </c:rich>
          </c:tx>
          <c:layout/>
        </c:title>
        <c:tickLblPos val="nextTo"/>
        <c:txPr>
          <a:bodyPr/>
          <a:lstStyle/>
          <a:p>
            <a:pPr>
              <a:defRPr sz="800"/>
            </a:pPr>
            <a:endParaRPr lang="en-US"/>
          </a:p>
        </c:txPr>
        <c:crossAx val="120638848"/>
        <c:crosses val="autoZero"/>
        <c:auto val="1"/>
        <c:lblAlgn val="ctr"/>
        <c:lblOffset val="100"/>
      </c:catAx>
      <c:valAx>
        <c:axId val="120638848"/>
        <c:scaling>
          <c:orientation val="minMax"/>
        </c:scaling>
        <c:axPos val="l"/>
        <c:majorGridlines/>
        <c:title>
          <c:tx>
            <c:rich>
              <a:bodyPr rot="-5400000" vert="horz"/>
              <a:lstStyle/>
              <a:p>
                <a:pPr>
                  <a:defRPr sz="800" b="0"/>
                </a:pPr>
                <a:r>
                  <a:rPr lang="en-US" sz="800" b="0"/>
                  <a:t>No. Records</a:t>
                </a:r>
              </a:p>
            </c:rich>
          </c:tx>
          <c:layout/>
        </c:title>
        <c:numFmt formatCode="General" sourceLinked="1"/>
        <c:tickLblPos val="nextTo"/>
        <c:txPr>
          <a:bodyPr/>
          <a:lstStyle/>
          <a:p>
            <a:pPr>
              <a:defRPr sz="800"/>
            </a:pPr>
            <a:endParaRPr lang="en-US"/>
          </a:p>
        </c:txPr>
        <c:crossAx val="120636928"/>
        <c:crosses val="autoZero"/>
        <c:crossBetween val="between"/>
      </c:valAx>
    </c:plotArea>
    <c:plotVisOnly val="1"/>
  </c:chart>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Crowned Lapwing </a:t>
            </a:r>
          </a:p>
        </c:rich>
      </c:tx>
      <c:layout>
        <c:manualLayout>
          <c:xMode val="edge"/>
          <c:yMode val="edge"/>
          <c:x val="0.17734722697706726"/>
          <c:y val="2.0304658179409806E-2"/>
        </c:manualLayout>
      </c:layout>
      <c:spPr>
        <a:noFill/>
        <a:ln w="25400">
          <a:noFill/>
        </a:ln>
      </c:spPr>
    </c:title>
    <c:plotArea>
      <c:layout>
        <c:manualLayout>
          <c:layoutTarget val="inner"/>
          <c:xMode val="edge"/>
          <c:yMode val="edge"/>
          <c:x val="0.14420327246328304"/>
          <c:y val="0.16451816619369344"/>
          <c:w val="0.83310169207574225"/>
          <c:h val="0.61821708834619005"/>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months'!$B$586:$M$586</c:f>
              <c:numCache>
                <c:formatCode>General</c:formatCode>
                <c:ptCount val="12"/>
                <c:pt idx="0">
                  <c:v>14</c:v>
                </c:pt>
                <c:pt idx="1">
                  <c:v>16</c:v>
                </c:pt>
                <c:pt idx="2">
                  <c:v>21</c:v>
                </c:pt>
                <c:pt idx="3">
                  <c:v>9</c:v>
                </c:pt>
                <c:pt idx="4">
                  <c:v>3</c:v>
                </c:pt>
                <c:pt idx="5">
                  <c:v>1</c:v>
                </c:pt>
                <c:pt idx="6">
                  <c:v>3</c:v>
                </c:pt>
                <c:pt idx="7">
                  <c:v>12</c:v>
                </c:pt>
                <c:pt idx="8">
                  <c:v>23</c:v>
                </c:pt>
                <c:pt idx="9">
                  <c:v>24</c:v>
                </c:pt>
                <c:pt idx="10">
                  <c:v>22</c:v>
                </c:pt>
                <c:pt idx="11">
                  <c:v>17</c:v>
                </c:pt>
              </c:numCache>
            </c:numRef>
          </c:val>
        </c:ser>
        <c:axId val="78468224"/>
        <c:axId val="78469760"/>
      </c:barChart>
      <c:catAx>
        <c:axId val="78468224"/>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469760"/>
        <c:crosses val="autoZero"/>
        <c:auto val="1"/>
        <c:lblAlgn val="ctr"/>
        <c:lblOffset val="100"/>
      </c:catAx>
      <c:valAx>
        <c:axId val="78469760"/>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468224"/>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Black-necked Grebe</a:t>
            </a:r>
          </a:p>
        </c:rich>
      </c:tx>
      <c:layout>
        <c:manualLayout>
          <c:xMode val="edge"/>
          <c:yMode val="edge"/>
          <c:x val="0.20897542352660786"/>
          <c:y val="0"/>
        </c:manualLayout>
      </c:layout>
      <c:spPr>
        <a:noFill/>
        <a:ln w="25400">
          <a:noFill/>
        </a:ln>
      </c:spPr>
    </c:title>
    <c:plotArea>
      <c:layout>
        <c:manualLayout>
          <c:layoutTarget val="inner"/>
          <c:xMode val="edge"/>
          <c:yMode val="edge"/>
          <c:x val="0.14670029882628857"/>
          <c:y val="0.20701479799687644"/>
          <c:w val="0.8359836838576995"/>
          <c:h val="0.568192840925559"/>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months'!$B$27:$M$27</c:f>
              <c:numCache>
                <c:formatCode>General</c:formatCode>
                <c:ptCount val="12"/>
                <c:pt idx="0">
                  <c:v>3</c:v>
                </c:pt>
                <c:pt idx="1">
                  <c:v>14</c:v>
                </c:pt>
                <c:pt idx="2">
                  <c:v>33</c:v>
                </c:pt>
                <c:pt idx="3">
                  <c:v>0</c:v>
                </c:pt>
                <c:pt idx="4">
                  <c:v>0</c:v>
                </c:pt>
                <c:pt idx="5">
                  <c:v>0</c:v>
                </c:pt>
                <c:pt idx="6">
                  <c:v>0</c:v>
                </c:pt>
                <c:pt idx="7">
                  <c:v>0</c:v>
                </c:pt>
                <c:pt idx="8">
                  <c:v>0</c:v>
                </c:pt>
                <c:pt idx="9">
                  <c:v>0</c:v>
                </c:pt>
                <c:pt idx="10">
                  <c:v>0</c:v>
                </c:pt>
                <c:pt idx="11">
                  <c:v>0</c:v>
                </c:pt>
              </c:numCache>
            </c:numRef>
          </c:val>
        </c:ser>
        <c:axId val="80366592"/>
        <c:axId val="80368384"/>
      </c:barChart>
      <c:catAx>
        <c:axId val="80366592"/>
        <c:scaling>
          <c:orientation val="minMax"/>
        </c:scaling>
        <c:axPos val="b"/>
        <c:numFmt formatCode="General" sourceLinked="1"/>
        <c:majorTickMark val="none"/>
        <c:tickLblPos val="nextTo"/>
        <c:spPr>
          <a:ln w="3175">
            <a:solidFill>
              <a:srgbClr val="808080"/>
            </a:solidFill>
            <a:prstDash val="solid"/>
          </a:ln>
        </c:spPr>
        <c:txPr>
          <a:bodyPr/>
          <a:lstStyle/>
          <a:p>
            <a:pPr>
              <a:defRPr lang="en-US"/>
            </a:pPr>
            <a:endParaRPr lang="en-US"/>
          </a:p>
        </c:txPr>
        <c:crossAx val="80368384"/>
        <c:crosses val="autoZero"/>
        <c:auto val="1"/>
        <c:lblAlgn val="ctr"/>
        <c:lblOffset val="100"/>
      </c:catAx>
      <c:valAx>
        <c:axId val="80368384"/>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a:lstStyle/>
          <a:p>
            <a:pPr>
              <a:defRPr lang="en-US"/>
            </a:pPr>
            <a:endParaRPr lang="en-US"/>
          </a:p>
        </c:txPr>
        <c:crossAx val="80366592"/>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printSettings>
    <c:headerFooter/>
    <c:pageMargins b="0.75000000000001354" l="0.70000000000000062" r="0.70000000000000062" t="0.75000000000001354"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Cape Gannet</a:t>
            </a:r>
          </a:p>
        </c:rich>
      </c:tx>
      <c:layout>
        <c:manualLayout>
          <c:xMode val="edge"/>
          <c:yMode val="edge"/>
          <c:x val="0.25491445768231802"/>
          <c:y val="5.6582400884101691E-3"/>
        </c:manualLayout>
      </c:layout>
      <c:spPr>
        <a:noFill/>
        <a:ln w="25400">
          <a:noFill/>
        </a:ln>
      </c:spPr>
    </c:title>
    <c:plotArea>
      <c:layout>
        <c:manualLayout>
          <c:layoutTarget val="inner"/>
          <c:xMode val="edge"/>
          <c:yMode val="edge"/>
          <c:x val="0.14733805895786761"/>
          <c:y val="0.20006221444541741"/>
          <c:w val="0.81561300211662602"/>
          <c:h val="0.57375781730990372"/>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months'!$B$32:$M$32</c:f>
              <c:numCache>
                <c:formatCode>General</c:formatCode>
                <c:ptCount val="12"/>
                <c:pt idx="0">
                  <c:v>8</c:v>
                </c:pt>
                <c:pt idx="1">
                  <c:v>3</c:v>
                </c:pt>
                <c:pt idx="2">
                  <c:v>0</c:v>
                </c:pt>
                <c:pt idx="3">
                  <c:v>0</c:v>
                </c:pt>
                <c:pt idx="4">
                  <c:v>0</c:v>
                </c:pt>
                <c:pt idx="5">
                  <c:v>0</c:v>
                </c:pt>
                <c:pt idx="6">
                  <c:v>0</c:v>
                </c:pt>
                <c:pt idx="7">
                  <c:v>0</c:v>
                </c:pt>
                <c:pt idx="8">
                  <c:v>2</c:v>
                </c:pt>
                <c:pt idx="9">
                  <c:v>11</c:v>
                </c:pt>
                <c:pt idx="10">
                  <c:v>16</c:v>
                </c:pt>
                <c:pt idx="11">
                  <c:v>12</c:v>
                </c:pt>
              </c:numCache>
            </c:numRef>
          </c:val>
        </c:ser>
        <c:axId val="80420864"/>
        <c:axId val="80422400"/>
      </c:barChart>
      <c:catAx>
        <c:axId val="80420864"/>
        <c:scaling>
          <c:orientation val="minMax"/>
        </c:scaling>
        <c:axPos val="b"/>
        <c:numFmt formatCode="General" sourceLinked="1"/>
        <c:majorTickMark val="none"/>
        <c:tickLblPos val="nextTo"/>
        <c:spPr>
          <a:ln w="3175">
            <a:solidFill>
              <a:srgbClr val="808080"/>
            </a:solidFill>
            <a:prstDash val="solid"/>
          </a:ln>
        </c:spPr>
        <c:txPr>
          <a:bodyPr/>
          <a:lstStyle/>
          <a:p>
            <a:pPr>
              <a:defRPr lang="en-US"/>
            </a:pPr>
            <a:endParaRPr lang="en-US"/>
          </a:p>
        </c:txPr>
        <c:crossAx val="80422400"/>
        <c:crosses val="autoZero"/>
        <c:auto val="1"/>
        <c:lblAlgn val="ctr"/>
        <c:lblOffset val="100"/>
      </c:catAx>
      <c:valAx>
        <c:axId val="80422400"/>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a:lstStyle/>
          <a:p>
            <a:pPr>
              <a:defRPr lang="en-US"/>
            </a:pPr>
            <a:endParaRPr lang="en-US"/>
          </a:p>
        </c:txPr>
        <c:crossAx val="80420864"/>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printSettings>
    <c:headerFooter/>
    <c:pageMargins b="0.75000000000001354" l="0.70000000000000062" r="0.70000000000000062" t="0.75000000000001354"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Swallow-tailed Bee-eater</a:t>
            </a:r>
          </a:p>
        </c:rich>
      </c:tx>
      <c:layout>
        <c:manualLayout>
          <c:xMode val="edge"/>
          <c:yMode val="edge"/>
          <c:x val="0.16773398085718899"/>
          <c:y val="0"/>
        </c:manualLayout>
      </c:layout>
      <c:spPr>
        <a:noFill/>
        <a:ln w="25400">
          <a:noFill/>
        </a:ln>
      </c:spPr>
    </c:title>
    <c:plotArea>
      <c:layout>
        <c:manualLayout>
          <c:layoutTarget val="inner"/>
          <c:xMode val="edge"/>
          <c:yMode val="edge"/>
          <c:x val="0.14061314949739948"/>
          <c:y val="0.17148189809607489"/>
          <c:w val="0.82065932629790661"/>
          <c:h val="0.63464955769421705"/>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months'!$B$864:$M$864</c:f>
              <c:numCache>
                <c:formatCode>General</c:formatCode>
                <c:ptCount val="12"/>
                <c:pt idx="0">
                  <c:v>5</c:v>
                </c:pt>
                <c:pt idx="1">
                  <c:v>2</c:v>
                </c:pt>
                <c:pt idx="2">
                  <c:v>2</c:v>
                </c:pt>
                <c:pt idx="3">
                  <c:v>0</c:v>
                </c:pt>
                <c:pt idx="4">
                  <c:v>0</c:v>
                </c:pt>
                <c:pt idx="5">
                  <c:v>0</c:v>
                </c:pt>
                <c:pt idx="6">
                  <c:v>0</c:v>
                </c:pt>
                <c:pt idx="7">
                  <c:v>0</c:v>
                </c:pt>
                <c:pt idx="8">
                  <c:v>2</c:v>
                </c:pt>
                <c:pt idx="9">
                  <c:v>6</c:v>
                </c:pt>
                <c:pt idx="10">
                  <c:v>8</c:v>
                </c:pt>
                <c:pt idx="11">
                  <c:v>4</c:v>
                </c:pt>
              </c:numCache>
            </c:numRef>
          </c:val>
        </c:ser>
        <c:axId val="80450304"/>
        <c:axId val="80451840"/>
      </c:barChart>
      <c:catAx>
        <c:axId val="80450304"/>
        <c:scaling>
          <c:orientation val="minMax"/>
        </c:scaling>
        <c:axPos val="b"/>
        <c:numFmt formatCode="General" sourceLinked="1"/>
        <c:majorTickMark val="none"/>
        <c:tickLblPos val="nextTo"/>
        <c:spPr>
          <a:ln w="3175">
            <a:solidFill>
              <a:srgbClr val="808080"/>
            </a:solidFill>
            <a:prstDash val="solid"/>
          </a:ln>
        </c:spPr>
        <c:txPr>
          <a:bodyPr/>
          <a:lstStyle/>
          <a:p>
            <a:pPr>
              <a:defRPr lang="en-US"/>
            </a:pPr>
            <a:endParaRPr lang="en-US"/>
          </a:p>
        </c:txPr>
        <c:crossAx val="80451840"/>
        <c:crosses val="autoZero"/>
        <c:auto val="1"/>
        <c:lblAlgn val="ctr"/>
        <c:lblOffset val="100"/>
      </c:catAx>
      <c:valAx>
        <c:axId val="80451840"/>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a:lstStyle/>
          <a:p>
            <a:pPr>
              <a:defRPr lang="en-US"/>
            </a:pPr>
            <a:endParaRPr lang="en-US"/>
          </a:p>
        </c:txPr>
        <c:crossAx val="80450304"/>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printSettings>
    <c:headerFooter/>
    <c:pageMargins b="0.75000000000001354" l="0.70000000000000062" r="0.70000000000000062" t="0.75000000000001354"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Common Fiscal</a:t>
            </a:r>
          </a:p>
        </c:rich>
      </c:tx>
      <c:layout>
        <c:manualLayout>
          <c:xMode val="edge"/>
          <c:yMode val="edge"/>
          <c:x val="0.28454060544485815"/>
          <c:y val="0"/>
        </c:manualLayout>
      </c:layout>
      <c:spPr>
        <a:noFill/>
        <a:ln w="25400">
          <a:noFill/>
        </a:ln>
      </c:spPr>
    </c:title>
    <c:plotArea>
      <c:layout>
        <c:manualLayout>
          <c:layoutTarget val="inner"/>
          <c:xMode val="edge"/>
          <c:yMode val="edge"/>
          <c:x val="0.14238558415492344"/>
          <c:y val="0.15905567953738756"/>
          <c:w val="0.84640993405236098"/>
          <c:h val="0.61206170084354405"/>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months'!$B$1444:$M$1444</c:f>
              <c:numCache>
                <c:formatCode>General</c:formatCode>
                <c:ptCount val="12"/>
                <c:pt idx="0">
                  <c:v>12</c:v>
                </c:pt>
                <c:pt idx="1">
                  <c:v>7</c:v>
                </c:pt>
                <c:pt idx="2">
                  <c:v>4</c:v>
                </c:pt>
                <c:pt idx="3">
                  <c:v>2</c:v>
                </c:pt>
                <c:pt idx="4">
                  <c:v>2</c:v>
                </c:pt>
                <c:pt idx="5">
                  <c:v>0</c:v>
                </c:pt>
                <c:pt idx="6">
                  <c:v>1</c:v>
                </c:pt>
                <c:pt idx="7">
                  <c:v>6</c:v>
                </c:pt>
                <c:pt idx="8">
                  <c:v>3</c:v>
                </c:pt>
                <c:pt idx="9">
                  <c:v>5</c:v>
                </c:pt>
                <c:pt idx="10">
                  <c:v>8</c:v>
                </c:pt>
                <c:pt idx="11">
                  <c:v>15</c:v>
                </c:pt>
              </c:numCache>
            </c:numRef>
          </c:val>
        </c:ser>
        <c:axId val="80476032"/>
        <c:axId val="80477568"/>
      </c:barChart>
      <c:catAx>
        <c:axId val="80476032"/>
        <c:scaling>
          <c:orientation val="minMax"/>
        </c:scaling>
        <c:axPos val="b"/>
        <c:numFmt formatCode="General" sourceLinked="1"/>
        <c:majorTickMark val="none"/>
        <c:tickLblPos val="nextTo"/>
        <c:spPr>
          <a:ln w="3175">
            <a:solidFill>
              <a:srgbClr val="808080"/>
            </a:solidFill>
            <a:prstDash val="solid"/>
          </a:ln>
        </c:spPr>
        <c:txPr>
          <a:bodyPr/>
          <a:lstStyle/>
          <a:p>
            <a:pPr>
              <a:defRPr lang="en-US"/>
            </a:pPr>
            <a:endParaRPr lang="en-US"/>
          </a:p>
        </c:txPr>
        <c:crossAx val="80477568"/>
        <c:crosses val="autoZero"/>
        <c:auto val="1"/>
        <c:lblAlgn val="ctr"/>
        <c:lblOffset val="100"/>
      </c:catAx>
      <c:valAx>
        <c:axId val="80477568"/>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a:lstStyle/>
          <a:p>
            <a:pPr>
              <a:defRPr lang="en-US"/>
            </a:pPr>
            <a:endParaRPr lang="en-US"/>
          </a:p>
        </c:txPr>
        <c:crossAx val="80476032"/>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printSettings>
    <c:headerFooter/>
    <c:pageMargins b="0.75000000000001354" l="0.70000000000000062" r="0.70000000000000062" t="0.75000000000001354"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Crowned Cormorant </a:t>
            </a:r>
          </a:p>
        </c:rich>
      </c:tx>
      <c:layout>
        <c:manualLayout>
          <c:xMode val="edge"/>
          <c:yMode val="edge"/>
          <c:x val="0.2023469646939294"/>
          <c:y val="7.4485747421107534E-3"/>
        </c:manualLayout>
      </c:layout>
    </c:title>
    <c:plotArea>
      <c:layout>
        <c:manualLayout>
          <c:layoutTarget val="inner"/>
          <c:xMode val="edge"/>
          <c:yMode val="edge"/>
          <c:x val="0.15128468316460444"/>
          <c:y val="0.21085705068989291"/>
          <c:w val="0.77300631038141565"/>
          <c:h val="0.58444376017241728"/>
        </c:manualLayout>
      </c:layout>
      <c:barChart>
        <c:barDir val="col"/>
        <c:grouping val="clustered"/>
        <c:ser>
          <c:idx val="0"/>
          <c:order val="0"/>
          <c:cat>
            <c:strRef>
              <c:f>'[1]Laying months'!$B$3:$M$3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'[1]Laying months'!$B$51:$M$51</c:f>
              <c:numCache>
                <c:formatCode>General</c:formatCode>
                <c:ptCount val="12"/>
                <c:pt idx="0">
                  <c:v>15</c:v>
                </c:pt>
                <c:pt idx="1">
                  <c:v>7</c:v>
                </c:pt>
                <c:pt idx="2">
                  <c:v>4</c:v>
                </c:pt>
                <c:pt idx="3">
                  <c:v>4</c:v>
                </c:pt>
                <c:pt idx="4">
                  <c:v>1</c:v>
                </c:pt>
                <c:pt idx="5">
                  <c:v>1</c:v>
                </c:pt>
                <c:pt idx="6">
                  <c:v>0</c:v>
                </c:pt>
                <c:pt idx="7">
                  <c:v>0</c:v>
                </c:pt>
                <c:pt idx="8">
                  <c:v>2</c:v>
                </c:pt>
                <c:pt idx="9">
                  <c:v>6</c:v>
                </c:pt>
                <c:pt idx="10">
                  <c:v>14</c:v>
                </c:pt>
                <c:pt idx="11">
                  <c:v>20</c:v>
                </c:pt>
              </c:numCache>
            </c:numRef>
          </c:val>
        </c:ser>
        <c:axId val="80566912"/>
        <c:axId val="80568704"/>
      </c:barChart>
      <c:catAx>
        <c:axId val="80566912"/>
        <c:scaling>
          <c:orientation val="minMax"/>
        </c:scaling>
        <c:axPos val="b"/>
        <c:numFmt formatCode="General" sourceLinked="1"/>
        <c:maj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80568704"/>
        <c:crosses val="autoZero"/>
        <c:auto val="1"/>
        <c:lblAlgn val="ctr"/>
        <c:lblOffset val="100"/>
      </c:catAx>
      <c:valAx>
        <c:axId val="80568704"/>
        <c:scaling>
          <c:orientation val="minMax"/>
        </c:scaling>
        <c:axPos val="l"/>
        <c:majorGridlines/>
        <c:numFmt formatCode="General" sourceLinked="1"/>
        <c:maj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80566912"/>
        <c:crosses val="autoZero"/>
        <c:crossBetween val="between"/>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Bank Cormorant</a:t>
            </a:r>
          </a:p>
        </c:rich>
      </c:tx>
      <c:layout>
        <c:manualLayout>
          <c:xMode val="edge"/>
          <c:yMode val="edge"/>
          <c:x val="0.27556801975096212"/>
          <c:y val="0"/>
        </c:manualLayout>
      </c:layout>
    </c:title>
    <c:plotArea>
      <c:layout>
        <c:manualLayout>
          <c:layoutTarget val="inner"/>
          <c:xMode val="edge"/>
          <c:yMode val="edge"/>
          <c:x val="0.18477064834980733"/>
          <c:y val="0.21544425290034633"/>
          <c:w val="0.79820807505444802"/>
          <c:h val="0.56774417990650572"/>
        </c:manualLayout>
      </c:layout>
      <c:barChart>
        <c:barDir val="col"/>
        <c:grouping val="clustered"/>
        <c:ser>
          <c:idx val="0"/>
          <c:order val="0"/>
          <c:cat>
            <c:strRef>
              <c:f>'[1]Laying months'!$B$3:$M$3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'[1]Laying months'!$B$43:$M$43</c:f>
              <c:numCache>
                <c:formatCode>General</c:formatCode>
                <c:ptCount val="12"/>
                <c:pt idx="0">
                  <c:v>17</c:v>
                </c:pt>
                <c:pt idx="1">
                  <c:v>13</c:v>
                </c:pt>
                <c:pt idx="2">
                  <c:v>7</c:v>
                </c:pt>
                <c:pt idx="3">
                  <c:v>4</c:v>
                </c:pt>
                <c:pt idx="4">
                  <c:v>3</c:v>
                </c:pt>
                <c:pt idx="5">
                  <c:v>0</c:v>
                </c:pt>
                <c:pt idx="6">
                  <c:v>0</c:v>
                </c:pt>
                <c:pt idx="7">
                  <c:v>0</c:v>
                </c:pt>
                <c:pt idx="8">
                  <c:v>1</c:v>
                </c:pt>
                <c:pt idx="9">
                  <c:v>8</c:v>
                </c:pt>
                <c:pt idx="10">
                  <c:v>14</c:v>
                </c:pt>
                <c:pt idx="11">
                  <c:v>12</c:v>
                </c:pt>
              </c:numCache>
            </c:numRef>
          </c:val>
        </c:ser>
        <c:axId val="80575872"/>
        <c:axId val="80598144"/>
      </c:barChart>
      <c:catAx>
        <c:axId val="80575872"/>
        <c:scaling>
          <c:orientation val="minMax"/>
        </c:scaling>
        <c:axPos val="b"/>
        <c:numFmt formatCode="General" sourceLinked="1"/>
        <c:maj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80598144"/>
        <c:crosses val="autoZero"/>
        <c:auto val="1"/>
        <c:lblAlgn val="ctr"/>
        <c:lblOffset val="100"/>
      </c:catAx>
      <c:valAx>
        <c:axId val="80598144"/>
        <c:scaling>
          <c:orientation val="minMax"/>
        </c:scaling>
        <c:axPos val="l"/>
        <c:majorGridlines/>
        <c:numFmt formatCode="General" sourceLinked="1"/>
        <c:maj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80575872"/>
        <c:crosses val="autoZero"/>
        <c:crossBetween val="between"/>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Lappet-faced Vulture</a:t>
            </a:r>
          </a:p>
        </c:rich>
      </c:tx>
      <c:layout>
        <c:manualLayout>
          <c:xMode val="edge"/>
          <c:yMode val="edge"/>
          <c:x val="0.21051831564533233"/>
          <c:y val="0"/>
        </c:manualLayout>
      </c:layout>
    </c:title>
    <c:plotArea>
      <c:layout>
        <c:manualLayout>
          <c:layoutTarget val="inner"/>
          <c:xMode val="edge"/>
          <c:yMode val="edge"/>
          <c:x val="0.16201910213464271"/>
          <c:y val="0.21833590388830723"/>
          <c:w val="0.77834251160591261"/>
          <c:h val="0.59963092242335692"/>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months'!$B$269:$M$269</c:f>
              <c:numCache>
                <c:formatCode>General</c:formatCode>
                <c:ptCount val="12"/>
                <c:pt idx="0">
                  <c:v>0</c:v>
                </c:pt>
                <c:pt idx="1">
                  <c:v>0</c:v>
                </c:pt>
                <c:pt idx="2">
                  <c:v>1</c:v>
                </c:pt>
                <c:pt idx="3">
                  <c:v>25</c:v>
                </c:pt>
                <c:pt idx="4">
                  <c:v>307</c:v>
                </c:pt>
                <c:pt idx="5">
                  <c:v>643</c:v>
                </c:pt>
                <c:pt idx="6">
                  <c:v>269</c:v>
                </c:pt>
                <c:pt idx="7">
                  <c:v>28</c:v>
                </c:pt>
                <c:pt idx="8">
                  <c:v>1</c:v>
                </c:pt>
                <c:pt idx="9">
                  <c:v>0</c:v>
                </c:pt>
                <c:pt idx="10">
                  <c:v>0</c:v>
                </c:pt>
                <c:pt idx="11">
                  <c:v>0</c:v>
                </c:pt>
              </c:numCache>
            </c:numRef>
          </c:val>
        </c:ser>
        <c:axId val="80503168"/>
        <c:axId val="80504704"/>
      </c:barChart>
      <c:catAx>
        <c:axId val="80503168"/>
        <c:scaling>
          <c:orientation val="minMax"/>
        </c:scaling>
        <c:axPos val="b"/>
        <c:numFmt formatCode="General" sourceLinked="1"/>
        <c:maj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80504704"/>
        <c:crosses val="autoZero"/>
        <c:auto val="1"/>
        <c:lblAlgn val="ctr"/>
        <c:lblOffset val="100"/>
      </c:catAx>
      <c:valAx>
        <c:axId val="80504704"/>
        <c:scaling>
          <c:orientation val="minMax"/>
        </c:scaling>
        <c:axPos val="l"/>
        <c:majorGridlines/>
        <c:numFmt formatCode="General" sourceLinked="1"/>
        <c:maj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80503168"/>
        <c:crosses val="autoZero"/>
        <c:crossBetween val="between"/>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Cape Sparrow</a:t>
            </a:r>
          </a:p>
        </c:rich>
      </c:tx>
      <c:layout>
        <c:manualLayout>
          <c:xMode val="edge"/>
          <c:yMode val="edge"/>
          <c:x val="0.23473909797972844"/>
          <c:y val="4.9790327933149931E-3"/>
        </c:manualLayout>
      </c:layout>
    </c:title>
    <c:plotArea>
      <c:layout>
        <c:manualLayout>
          <c:layoutTarget val="inner"/>
          <c:xMode val="edge"/>
          <c:yMode val="edge"/>
          <c:x val="0.14994588065872894"/>
          <c:y val="0.17128635570300021"/>
          <c:w val="0.85005411934127761"/>
          <c:h val="0.6427179343699026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months'!$B$1557:$M$1557</c:f>
              <c:numCache>
                <c:formatCode>General</c:formatCode>
                <c:ptCount val="12"/>
                <c:pt idx="0">
                  <c:v>56</c:v>
                </c:pt>
                <c:pt idx="1">
                  <c:v>18</c:v>
                </c:pt>
                <c:pt idx="2">
                  <c:v>7</c:v>
                </c:pt>
                <c:pt idx="3">
                  <c:v>2</c:v>
                </c:pt>
                <c:pt idx="4">
                  <c:v>3</c:v>
                </c:pt>
                <c:pt idx="5">
                  <c:v>5</c:v>
                </c:pt>
                <c:pt idx="6">
                  <c:v>0</c:v>
                </c:pt>
                <c:pt idx="7">
                  <c:v>3</c:v>
                </c:pt>
                <c:pt idx="8">
                  <c:v>3</c:v>
                </c:pt>
                <c:pt idx="9">
                  <c:v>7</c:v>
                </c:pt>
                <c:pt idx="10">
                  <c:v>13</c:v>
                </c:pt>
                <c:pt idx="11">
                  <c:v>41</c:v>
                </c:pt>
              </c:numCache>
            </c:numRef>
          </c:val>
        </c:ser>
        <c:axId val="80536320"/>
        <c:axId val="80537856"/>
      </c:barChart>
      <c:catAx>
        <c:axId val="80536320"/>
        <c:scaling>
          <c:orientation val="minMax"/>
        </c:scaling>
        <c:axPos val="b"/>
        <c:numFmt formatCode="General" sourceLinked="1"/>
        <c:maj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80537856"/>
        <c:crosses val="autoZero"/>
        <c:auto val="1"/>
        <c:lblAlgn val="ctr"/>
        <c:lblOffset val="100"/>
      </c:catAx>
      <c:valAx>
        <c:axId val="80537856"/>
        <c:scaling>
          <c:orientation val="minMax"/>
        </c:scaling>
        <c:axPos val="l"/>
        <c:majorGridlines/>
        <c:numFmt formatCode="General" sourceLinked="1"/>
        <c:maj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80536320"/>
        <c:crosses val="autoZero"/>
        <c:crossBetween val="between"/>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White-backed Vulture</a:t>
            </a:r>
          </a:p>
        </c:rich>
      </c:tx>
      <c:layout>
        <c:manualLayout>
          <c:xMode val="edge"/>
          <c:yMode val="edge"/>
          <c:x val="0.27712696705864776"/>
          <c:y val="5.2912135983002534E-3"/>
        </c:manualLayout>
      </c:layout>
    </c:title>
    <c:plotArea>
      <c:layout>
        <c:manualLayout>
          <c:layoutTarget val="inner"/>
          <c:xMode val="edge"/>
          <c:yMode val="edge"/>
          <c:x val="0.17906506180120149"/>
          <c:y val="0.17704411948506926"/>
          <c:w val="0.82093493819882113"/>
          <c:h val="0.60485376827896509"/>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months'!$B$263:$M$263</c:f>
              <c:numCache>
                <c:formatCode>General</c:formatCode>
                <c:ptCount val="12"/>
                <c:pt idx="0">
                  <c:v>0</c:v>
                </c:pt>
                <c:pt idx="1">
                  <c:v>0</c:v>
                </c:pt>
                <c:pt idx="2">
                  <c:v>5</c:v>
                </c:pt>
                <c:pt idx="3">
                  <c:v>134</c:v>
                </c:pt>
                <c:pt idx="4">
                  <c:v>568</c:v>
                </c:pt>
                <c:pt idx="5">
                  <c:v>137</c:v>
                </c:pt>
                <c:pt idx="6">
                  <c:v>28</c:v>
                </c:pt>
                <c:pt idx="7">
                  <c:v>0</c:v>
                </c:pt>
                <c:pt idx="8">
                  <c:v>0</c:v>
                </c:pt>
                <c:pt idx="9">
                  <c:v>0</c:v>
                </c:pt>
                <c:pt idx="10">
                  <c:v>0</c:v>
                </c:pt>
                <c:pt idx="11">
                  <c:v>0</c:v>
                </c:pt>
              </c:numCache>
            </c:numRef>
          </c:val>
        </c:ser>
        <c:axId val="80635392"/>
        <c:axId val="80636928"/>
      </c:barChart>
      <c:catAx>
        <c:axId val="80635392"/>
        <c:scaling>
          <c:orientation val="minMax"/>
        </c:scaling>
        <c:axPos val="b"/>
        <c:numFmt formatCode="General" sourceLinked="1"/>
        <c:maj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80636928"/>
        <c:crosses val="autoZero"/>
        <c:auto val="1"/>
        <c:lblAlgn val="ctr"/>
        <c:lblOffset val="100"/>
      </c:catAx>
      <c:valAx>
        <c:axId val="80636928"/>
        <c:scaling>
          <c:orientation val="minMax"/>
        </c:scaling>
        <c:axPos val="l"/>
        <c:majorGridlines/>
        <c:numFmt formatCode="General" sourceLinked="1"/>
        <c:maj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80635392"/>
        <c:crosses val="autoZero"/>
        <c:crossBetween val="between"/>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Black-shouldered Kite</a:t>
            </a:r>
          </a:p>
        </c:rich>
      </c:tx>
      <c:layout>
        <c:manualLayout>
          <c:xMode val="edge"/>
          <c:yMode val="edge"/>
          <c:x val="0.25127394010246534"/>
          <c:y val="0"/>
        </c:manualLayout>
      </c:layout>
    </c:title>
    <c:plotArea>
      <c:layout>
        <c:manualLayout>
          <c:layoutTarget val="inner"/>
          <c:xMode val="edge"/>
          <c:yMode val="edge"/>
          <c:x val="0.13084080706127951"/>
          <c:y val="0.13658691701998787"/>
          <c:w val="0.84856717234669987"/>
          <c:h val="0.68725368463558945"/>
        </c:manualLayout>
      </c:layout>
      <c:barChart>
        <c:barDir val="col"/>
        <c:grouping val="clustered"/>
        <c:ser>
          <c:idx val="0"/>
          <c:order val="0"/>
          <c:cat>
            <c:strRef>
              <c:f>'[1]Laying months'!$B$3:$M$3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'[1]Laying months'!$B$236:$M$236</c:f>
              <c:numCache>
                <c:formatCode>General</c:formatCode>
                <c:ptCount val="12"/>
                <c:pt idx="0">
                  <c:v>0</c:v>
                </c:pt>
                <c:pt idx="1">
                  <c:v>3</c:v>
                </c:pt>
                <c:pt idx="2">
                  <c:v>3</c:v>
                </c:pt>
                <c:pt idx="3">
                  <c:v>5</c:v>
                </c:pt>
                <c:pt idx="4">
                  <c:v>1</c:v>
                </c:pt>
                <c:pt idx="5">
                  <c:v>0</c:v>
                </c:pt>
                <c:pt idx="6">
                  <c:v>3</c:v>
                </c:pt>
                <c:pt idx="7">
                  <c:v>2</c:v>
                </c:pt>
                <c:pt idx="8">
                  <c:v>6</c:v>
                </c:pt>
                <c:pt idx="9">
                  <c:v>12</c:v>
                </c:pt>
                <c:pt idx="10">
                  <c:v>1</c:v>
                </c:pt>
                <c:pt idx="11">
                  <c:v>1</c:v>
                </c:pt>
              </c:numCache>
            </c:numRef>
          </c:val>
        </c:ser>
        <c:axId val="80668928"/>
        <c:axId val="80740352"/>
      </c:barChart>
      <c:catAx>
        <c:axId val="80668928"/>
        <c:scaling>
          <c:orientation val="minMax"/>
        </c:scaling>
        <c:axPos val="b"/>
        <c:numFmt formatCode="General" sourceLinked="1"/>
        <c:maj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80740352"/>
        <c:crosses val="autoZero"/>
        <c:auto val="1"/>
        <c:lblAlgn val="ctr"/>
        <c:lblOffset val="100"/>
      </c:catAx>
      <c:valAx>
        <c:axId val="80740352"/>
        <c:scaling>
          <c:orientation val="minMax"/>
        </c:scaling>
        <c:axPos val="l"/>
        <c:majorGridlines/>
        <c:numFmt formatCode="General" sourceLinked="1"/>
        <c:maj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80668928"/>
        <c:crosses val="autoZero"/>
        <c:crossBetween val="between"/>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Blacksmith Lapwing</a:t>
            </a:r>
          </a:p>
        </c:rich>
      </c:tx>
      <c:layout>
        <c:manualLayout>
          <c:xMode val="edge"/>
          <c:yMode val="edge"/>
          <c:x val="0.15625703037121069"/>
          <c:y val="2.0201393095094052E-2"/>
        </c:manualLayout>
      </c:layout>
      <c:spPr>
        <a:noFill/>
        <a:ln w="25400">
          <a:noFill/>
        </a:ln>
      </c:spPr>
    </c:title>
    <c:plotArea>
      <c:layout>
        <c:manualLayout>
          <c:layoutTarget val="inner"/>
          <c:xMode val="edge"/>
          <c:yMode val="edge"/>
          <c:x val="0.13888429929865287"/>
          <c:y val="0.17715527983244544"/>
          <c:w val="0.82286433458112862"/>
          <c:h val="0.63778838251280712"/>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months'!$B$583:$M$583</c:f>
              <c:numCache>
                <c:formatCode>General</c:formatCode>
                <c:ptCount val="12"/>
                <c:pt idx="0">
                  <c:v>18</c:v>
                </c:pt>
                <c:pt idx="1">
                  <c:v>26</c:v>
                </c:pt>
                <c:pt idx="2">
                  <c:v>33</c:v>
                </c:pt>
                <c:pt idx="3">
                  <c:v>11</c:v>
                </c:pt>
                <c:pt idx="4">
                  <c:v>7</c:v>
                </c:pt>
                <c:pt idx="5">
                  <c:v>4</c:v>
                </c:pt>
                <c:pt idx="6">
                  <c:v>3</c:v>
                </c:pt>
                <c:pt idx="7">
                  <c:v>5</c:v>
                </c:pt>
                <c:pt idx="8">
                  <c:v>6</c:v>
                </c:pt>
                <c:pt idx="9">
                  <c:v>1</c:v>
                </c:pt>
                <c:pt idx="10">
                  <c:v>0</c:v>
                </c:pt>
                <c:pt idx="11">
                  <c:v>4</c:v>
                </c:pt>
              </c:numCache>
            </c:numRef>
          </c:val>
        </c:ser>
        <c:axId val="78497664"/>
        <c:axId val="78499200"/>
      </c:barChart>
      <c:catAx>
        <c:axId val="78497664"/>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499200"/>
        <c:crosses val="autoZero"/>
        <c:auto val="1"/>
        <c:lblAlgn val="ctr"/>
        <c:lblOffset val="100"/>
      </c:catAx>
      <c:valAx>
        <c:axId val="78499200"/>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497664"/>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Cape Vulture</a:t>
            </a:r>
          </a:p>
        </c:rich>
      </c:tx>
      <c:layout>
        <c:manualLayout>
          <c:xMode val="edge"/>
          <c:yMode val="edge"/>
          <c:x val="0.321817616399866"/>
          <c:y val="1.4618348145078357E-3"/>
        </c:manualLayout>
      </c:layout>
    </c:title>
    <c:plotArea>
      <c:layout>
        <c:manualLayout>
          <c:layoutTarget val="inner"/>
          <c:xMode val="edge"/>
          <c:yMode val="edge"/>
          <c:x val="0.16060554042119143"/>
          <c:y val="0.17393808230112084"/>
          <c:w val="0.81411799828338993"/>
          <c:h val="0.61178615830915872"/>
        </c:manualLayout>
      </c:layout>
      <c:barChart>
        <c:barDir val="col"/>
        <c:grouping val="clustered"/>
        <c:ser>
          <c:idx val="0"/>
          <c:order val="0"/>
          <c:cat>
            <c:strRef>
              <c:f>'[1]Laying months'!$B$3:$M$3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'[1]Laying months'!$B$254:$M$254</c:f>
              <c:numCache>
                <c:formatCode>General</c:formatCode>
                <c:ptCount val="12"/>
                <c:pt idx="0">
                  <c:v>0</c:v>
                </c:pt>
                <c:pt idx="1">
                  <c:v>0</c:v>
                </c:pt>
                <c:pt idx="2">
                  <c:v>0</c:v>
                </c:pt>
                <c:pt idx="3">
                  <c:v>0</c:v>
                </c:pt>
                <c:pt idx="4">
                  <c:v>32</c:v>
                </c:pt>
                <c:pt idx="5">
                  <c:v>32</c:v>
                </c:pt>
                <c:pt idx="6">
                  <c:v>2</c:v>
                </c:pt>
                <c:pt idx="7">
                  <c:v>3</c:v>
                </c:pt>
                <c:pt idx="8">
                  <c:v>0</c:v>
                </c:pt>
                <c:pt idx="9">
                  <c:v>0</c:v>
                </c:pt>
                <c:pt idx="10">
                  <c:v>0</c:v>
                </c:pt>
                <c:pt idx="11">
                  <c:v>0</c:v>
                </c:pt>
              </c:numCache>
            </c:numRef>
          </c:val>
        </c:ser>
        <c:axId val="80751616"/>
        <c:axId val="80761600"/>
      </c:barChart>
      <c:catAx>
        <c:axId val="80751616"/>
        <c:scaling>
          <c:orientation val="minMax"/>
        </c:scaling>
        <c:axPos val="b"/>
        <c:numFmt formatCode="General" sourceLinked="1"/>
        <c:maj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80761600"/>
        <c:crosses val="autoZero"/>
        <c:auto val="1"/>
        <c:lblAlgn val="ctr"/>
        <c:lblOffset val="100"/>
      </c:catAx>
      <c:valAx>
        <c:axId val="80761600"/>
        <c:scaling>
          <c:orientation val="minMax"/>
        </c:scaling>
        <c:axPos val="l"/>
        <c:majorGridlines/>
        <c:numFmt formatCode="General" sourceLinked="1"/>
        <c:maj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80751616"/>
        <c:crosses val="autoZero"/>
        <c:crossBetween val="between"/>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Pale Chanting Goshawk</a:t>
            </a:r>
          </a:p>
        </c:rich>
      </c:tx>
      <c:layout>
        <c:manualLayout>
          <c:xMode val="edge"/>
          <c:yMode val="edge"/>
          <c:x val="0.21195715400440343"/>
          <c:y val="5.8738964447628108E-3"/>
        </c:manualLayout>
      </c:layout>
    </c:title>
    <c:plotArea>
      <c:layout>
        <c:manualLayout>
          <c:layoutTarget val="inner"/>
          <c:xMode val="edge"/>
          <c:yMode val="edge"/>
          <c:x val="0.15061230679498441"/>
          <c:y val="0.11928081677015052"/>
          <c:w val="0.82568398950131239"/>
          <c:h val="0.67253101884991662"/>
        </c:manualLayout>
      </c:layout>
      <c:barChart>
        <c:barDir val="col"/>
        <c:grouping val="clustered"/>
        <c:ser>
          <c:idx val="0"/>
          <c:order val="0"/>
          <c:cat>
            <c:strRef>
              <c:f>'[1]Laying months'!$B$3:$M$3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'[1]Laying months'!$B$290:$M$290</c:f>
              <c:numCache>
                <c:formatCode>General</c:formatCode>
                <c:ptCount val="12"/>
                <c:pt idx="0">
                  <c:v>0</c:v>
                </c:pt>
                <c:pt idx="1">
                  <c:v>0</c:v>
                </c:pt>
                <c:pt idx="2">
                  <c:v>0</c:v>
                </c:pt>
                <c:pt idx="3">
                  <c:v>0</c:v>
                </c:pt>
                <c:pt idx="4">
                  <c:v>0</c:v>
                </c:pt>
                <c:pt idx="5">
                  <c:v>0</c:v>
                </c:pt>
                <c:pt idx="6">
                  <c:v>9</c:v>
                </c:pt>
                <c:pt idx="7">
                  <c:v>19</c:v>
                </c:pt>
                <c:pt idx="8">
                  <c:v>43</c:v>
                </c:pt>
                <c:pt idx="9">
                  <c:v>30</c:v>
                </c:pt>
                <c:pt idx="10">
                  <c:v>10</c:v>
                </c:pt>
                <c:pt idx="11">
                  <c:v>4</c:v>
                </c:pt>
              </c:numCache>
            </c:numRef>
          </c:val>
        </c:ser>
        <c:axId val="81268736"/>
        <c:axId val="81270272"/>
      </c:barChart>
      <c:catAx>
        <c:axId val="81268736"/>
        <c:scaling>
          <c:orientation val="minMax"/>
        </c:scaling>
        <c:axPos val="b"/>
        <c:numFmt formatCode="General" sourceLinked="1"/>
        <c:maj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81270272"/>
        <c:crosses val="autoZero"/>
        <c:auto val="1"/>
        <c:lblAlgn val="ctr"/>
        <c:lblOffset val="100"/>
      </c:catAx>
      <c:valAx>
        <c:axId val="81270272"/>
        <c:scaling>
          <c:orientation val="minMax"/>
        </c:scaling>
        <c:axPos val="l"/>
        <c:majorGridlines/>
        <c:numFmt formatCode="General" sourceLinked="1"/>
        <c:maj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81268736"/>
        <c:crosses val="autoZero"/>
        <c:crossBetween val="between"/>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Rock Kestrel</a:t>
            </a:r>
          </a:p>
        </c:rich>
      </c:tx>
      <c:layout>
        <c:manualLayout>
          <c:xMode val="edge"/>
          <c:yMode val="edge"/>
          <c:x val="0.32650011930328116"/>
          <c:y val="0"/>
        </c:manualLayout>
      </c:layout>
    </c:title>
    <c:plotArea>
      <c:layout>
        <c:manualLayout>
          <c:layoutTarget val="inner"/>
          <c:xMode val="edge"/>
          <c:yMode val="edge"/>
          <c:x val="0.15403531376760263"/>
          <c:y val="0.17802024746906644"/>
          <c:w val="0.81933802522472299"/>
          <c:h val="0.62918155535126641"/>
        </c:manualLayout>
      </c:layout>
      <c:barChart>
        <c:barDir val="col"/>
        <c:grouping val="clustered"/>
        <c:ser>
          <c:idx val="0"/>
          <c:order val="0"/>
          <c:cat>
            <c:strRef>
              <c:f>'[1]Laying months'!$B$3:$M$3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'[1]Laying months'!$B$349:$M$349</c:f>
              <c:numCache>
                <c:formatCode>General</c:formatCode>
                <c:ptCount val="12"/>
                <c:pt idx="0">
                  <c:v>0</c:v>
                </c:pt>
                <c:pt idx="1">
                  <c:v>0</c:v>
                </c:pt>
                <c:pt idx="2">
                  <c:v>0</c:v>
                </c:pt>
                <c:pt idx="3">
                  <c:v>0</c:v>
                </c:pt>
                <c:pt idx="4">
                  <c:v>0</c:v>
                </c:pt>
                <c:pt idx="5">
                  <c:v>0</c:v>
                </c:pt>
                <c:pt idx="6">
                  <c:v>0</c:v>
                </c:pt>
                <c:pt idx="7">
                  <c:v>3</c:v>
                </c:pt>
                <c:pt idx="8">
                  <c:v>10</c:v>
                </c:pt>
                <c:pt idx="9">
                  <c:v>8</c:v>
                </c:pt>
                <c:pt idx="10">
                  <c:v>8</c:v>
                </c:pt>
                <c:pt idx="11">
                  <c:v>1</c:v>
                </c:pt>
              </c:numCache>
            </c:numRef>
          </c:val>
        </c:ser>
        <c:axId val="81289984"/>
        <c:axId val="81291520"/>
      </c:barChart>
      <c:catAx>
        <c:axId val="81289984"/>
        <c:scaling>
          <c:orientation val="minMax"/>
        </c:scaling>
        <c:axPos val="b"/>
        <c:numFmt formatCode="General" sourceLinked="1"/>
        <c:maj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81291520"/>
        <c:crosses val="autoZero"/>
        <c:auto val="1"/>
        <c:lblAlgn val="ctr"/>
        <c:lblOffset val="100"/>
      </c:catAx>
      <c:valAx>
        <c:axId val="81291520"/>
        <c:scaling>
          <c:orientation val="minMax"/>
        </c:scaling>
        <c:axPos val="l"/>
        <c:majorGridlines/>
        <c:numFmt formatCode="General" sourceLinked="1"/>
        <c:maj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81289984"/>
        <c:crosses val="autoZero"/>
        <c:crossBetween val="between"/>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Wahlberg's Eagle</a:t>
            </a:r>
          </a:p>
        </c:rich>
      </c:tx>
      <c:layout>
        <c:manualLayout>
          <c:xMode val="edge"/>
          <c:yMode val="edge"/>
          <c:x val="0.27243351218265882"/>
          <c:y val="0"/>
        </c:manualLayout>
      </c:layout>
    </c:title>
    <c:plotArea>
      <c:layout>
        <c:manualLayout>
          <c:layoutTarget val="inner"/>
          <c:xMode val="edge"/>
          <c:yMode val="edge"/>
          <c:x val="0.17944440573247913"/>
          <c:y val="0.20393456631874488"/>
          <c:w val="0.75565883910530984"/>
          <c:h val="0.583035463590307"/>
        </c:manualLayout>
      </c:layout>
      <c:barChart>
        <c:barDir val="col"/>
        <c:grouping val="clustered"/>
        <c:ser>
          <c:idx val="0"/>
          <c:order val="0"/>
          <c:cat>
            <c:strRef>
              <c:f>'[1]Laying months'!$B$3:$M$3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'[1]Laying months'!$B$323:$M$323</c:f>
              <c:numCache>
                <c:formatCode>General</c:formatCode>
                <c:ptCount val="12"/>
                <c:pt idx="0">
                  <c:v>0</c:v>
                </c:pt>
                <c:pt idx="1">
                  <c:v>0</c:v>
                </c:pt>
                <c:pt idx="2">
                  <c:v>0</c:v>
                </c:pt>
                <c:pt idx="3">
                  <c:v>0</c:v>
                </c:pt>
                <c:pt idx="4">
                  <c:v>0</c:v>
                </c:pt>
                <c:pt idx="5">
                  <c:v>0</c:v>
                </c:pt>
                <c:pt idx="6">
                  <c:v>0</c:v>
                </c:pt>
                <c:pt idx="7">
                  <c:v>5</c:v>
                </c:pt>
                <c:pt idx="8">
                  <c:v>33</c:v>
                </c:pt>
                <c:pt idx="9">
                  <c:v>28</c:v>
                </c:pt>
                <c:pt idx="10">
                  <c:v>7</c:v>
                </c:pt>
                <c:pt idx="11">
                  <c:v>1</c:v>
                </c:pt>
              </c:numCache>
            </c:numRef>
          </c:val>
        </c:ser>
        <c:axId val="81319424"/>
        <c:axId val="81320960"/>
      </c:barChart>
      <c:catAx>
        <c:axId val="81319424"/>
        <c:scaling>
          <c:orientation val="minMax"/>
        </c:scaling>
        <c:axPos val="b"/>
        <c:numFmt formatCode="General" sourceLinked="1"/>
        <c:maj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81320960"/>
        <c:crosses val="autoZero"/>
        <c:auto val="1"/>
        <c:lblAlgn val="ctr"/>
        <c:lblOffset val="100"/>
      </c:catAx>
      <c:valAx>
        <c:axId val="81320960"/>
        <c:scaling>
          <c:orientation val="minMax"/>
        </c:scaling>
        <c:axPos val="l"/>
        <c:majorGridlines/>
        <c:numFmt formatCode="General" sourceLinked="1"/>
        <c:majorTickMark val="none"/>
        <c:tickLblPos val="nextTo"/>
        <c:txPr>
          <a:bodyPr rot="0" vert="horz"/>
          <a:lstStyle/>
          <a:p>
            <a:pPr>
              <a:defRPr lang="en-US" sz="1000" b="0" i="0" u="none" strike="noStrike" baseline="0">
                <a:solidFill>
                  <a:srgbClr val="000000"/>
                </a:solidFill>
                <a:latin typeface="Calibri"/>
                <a:ea typeface="Calibri"/>
                <a:cs typeface="Calibri"/>
              </a:defRPr>
            </a:pPr>
            <a:endParaRPr lang="en-US"/>
          </a:p>
        </c:txPr>
        <c:crossAx val="81319424"/>
        <c:crosses val="autoZero"/>
        <c:crossBetween val="between"/>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African Fish Eagle</a:t>
            </a:r>
          </a:p>
        </c:rich>
      </c:tx>
      <c:layout>
        <c:manualLayout>
          <c:xMode val="edge"/>
          <c:yMode val="edge"/>
          <c:x val="0.29069998858838275"/>
          <c:y val="0"/>
        </c:manualLayout>
      </c:layout>
    </c:title>
    <c:plotArea>
      <c:layout>
        <c:manualLayout>
          <c:layoutTarget val="inner"/>
          <c:xMode val="edge"/>
          <c:yMode val="edge"/>
          <c:x val="0.13185902345864337"/>
          <c:y val="0.12739945623389004"/>
          <c:w val="0.8162603020925886"/>
          <c:h val="0.69728400320688755"/>
        </c:manualLayout>
      </c:layout>
      <c:barChart>
        <c:barDir val="col"/>
        <c:grouping val="clustered"/>
        <c:ser>
          <c:idx val="0"/>
          <c:order val="0"/>
          <c:cat>
            <c:strRef>
              <c:f>'[1]Laying months'!$B$3:$M$3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'[1]Laying months'!$B$242:$M$242</c:f>
              <c:numCache>
                <c:formatCode>General</c:formatCode>
                <c:ptCount val="12"/>
                <c:pt idx="0">
                  <c:v>0</c:v>
                </c:pt>
                <c:pt idx="1">
                  <c:v>0</c:v>
                </c:pt>
                <c:pt idx="2">
                  <c:v>0</c:v>
                </c:pt>
                <c:pt idx="3">
                  <c:v>0</c:v>
                </c:pt>
                <c:pt idx="4">
                  <c:v>14</c:v>
                </c:pt>
                <c:pt idx="5">
                  <c:v>8</c:v>
                </c:pt>
                <c:pt idx="6">
                  <c:v>3</c:v>
                </c:pt>
                <c:pt idx="7">
                  <c:v>0</c:v>
                </c:pt>
                <c:pt idx="8">
                  <c:v>1</c:v>
                </c:pt>
                <c:pt idx="9">
                  <c:v>0</c:v>
                </c:pt>
                <c:pt idx="10">
                  <c:v>0</c:v>
                </c:pt>
                <c:pt idx="11">
                  <c:v>0</c:v>
                </c:pt>
              </c:numCache>
            </c:numRef>
          </c:val>
        </c:ser>
        <c:axId val="81340672"/>
        <c:axId val="81346560"/>
      </c:barChart>
      <c:catAx>
        <c:axId val="81340672"/>
        <c:scaling>
          <c:orientation val="minMax"/>
        </c:scaling>
        <c:axPos val="b"/>
        <c:numFmt formatCode="General" sourceLinked="1"/>
        <c:majorTickMark val="none"/>
        <c:tickLblPos val="nextTo"/>
        <c:txPr>
          <a:bodyPr/>
          <a:lstStyle/>
          <a:p>
            <a:pPr>
              <a:defRPr lang="en-US"/>
            </a:pPr>
            <a:endParaRPr lang="en-US"/>
          </a:p>
        </c:txPr>
        <c:crossAx val="81346560"/>
        <c:crosses val="autoZero"/>
        <c:auto val="1"/>
        <c:lblAlgn val="ctr"/>
        <c:lblOffset val="100"/>
      </c:catAx>
      <c:valAx>
        <c:axId val="81346560"/>
        <c:scaling>
          <c:orientation val="minMax"/>
        </c:scaling>
        <c:axPos val="l"/>
        <c:majorGridlines/>
        <c:numFmt formatCode="General" sourceLinked="1"/>
        <c:majorTickMark val="none"/>
        <c:tickLblPos val="nextTo"/>
        <c:txPr>
          <a:bodyPr/>
          <a:lstStyle/>
          <a:p>
            <a:pPr>
              <a:defRPr lang="en-US"/>
            </a:pPr>
            <a:endParaRPr lang="en-US"/>
          </a:p>
        </c:txPr>
        <c:crossAx val="81340672"/>
        <c:crosses val="autoZero"/>
        <c:crossBetween val="between"/>
      </c:valAx>
    </c:plotArea>
    <c:plotVisOnly val="1"/>
    <c:dispBlanksAs val="gap"/>
  </c:chart>
  <c:printSettings>
    <c:headerFooter/>
    <c:pageMargins b="0.75000000000001354" l="0.70000000000000062" r="0.70000000000000062" t="0.75000000000001354"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African Reed Warbler</a:t>
            </a:r>
          </a:p>
        </c:rich>
      </c:tx>
      <c:layout>
        <c:manualLayout>
          <c:xMode val="edge"/>
          <c:yMode val="edge"/>
          <c:x val="0.15578665001676917"/>
          <c:y val="0"/>
        </c:manualLayout>
      </c:layout>
    </c:title>
    <c:plotArea>
      <c:layout>
        <c:manualLayout>
          <c:layoutTarget val="inner"/>
          <c:xMode val="edge"/>
          <c:yMode val="edge"/>
          <c:x val="0.14670029882628863"/>
          <c:y val="0.17666717602736481"/>
          <c:w val="0.83021167808569385"/>
          <c:h val="0.63149421142720064"/>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months'!$B$1232:$M$1232</c:f>
              <c:numCache>
                <c:formatCode>General</c:formatCode>
                <c:ptCount val="12"/>
                <c:pt idx="0">
                  <c:v>58</c:v>
                </c:pt>
                <c:pt idx="1">
                  <c:v>3</c:v>
                </c:pt>
                <c:pt idx="2">
                  <c:v>0</c:v>
                </c:pt>
                <c:pt idx="3">
                  <c:v>0</c:v>
                </c:pt>
                <c:pt idx="4">
                  <c:v>0</c:v>
                </c:pt>
                <c:pt idx="5">
                  <c:v>0</c:v>
                </c:pt>
                <c:pt idx="6">
                  <c:v>0</c:v>
                </c:pt>
                <c:pt idx="7">
                  <c:v>0</c:v>
                </c:pt>
                <c:pt idx="8">
                  <c:v>23</c:v>
                </c:pt>
                <c:pt idx="9">
                  <c:v>36</c:v>
                </c:pt>
                <c:pt idx="10">
                  <c:v>32</c:v>
                </c:pt>
                <c:pt idx="11">
                  <c:v>38</c:v>
                </c:pt>
              </c:numCache>
            </c:numRef>
          </c:val>
        </c:ser>
        <c:axId val="81357824"/>
        <c:axId val="81371904"/>
      </c:barChart>
      <c:catAx>
        <c:axId val="81357824"/>
        <c:scaling>
          <c:orientation val="minMax"/>
        </c:scaling>
        <c:axPos val="b"/>
        <c:numFmt formatCode="General" sourceLinked="1"/>
        <c:majorTickMark val="none"/>
        <c:tickLblPos val="nextTo"/>
        <c:txPr>
          <a:bodyPr/>
          <a:lstStyle/>
          <a:p>
            <a:pPr>
              <a:defRPr lang="en-US"/>
            </a:pPr>
            <a:endParaRPr lang="en-US"/>
          </a:p>
        </c:txPr>
        <c:crossAx val="81371904"/>
        <c:crosses val="autoZero"/>
        <c:auto val="1"/>
        <c:lblAlgn val="ctr"/>
        <c:lblOffset val="100"/>
      </c:catAx>
      <c:valAx>
        <c:axId val="81371904"/>
        <c:scaling>
          <c:orientation val="minMax"/>
        </c:scaling>
        <c:axPos val="l"/>
        <c:majorGridlines/>
        <c:numFmt formatCode="General" sourceLinked="1"/>
        <c:majorTickMark val="none"/>
        <c:tickLblPos val="nextTo"/>
        <c:txPr>
          <a:bodyPr/>
          <a:lstStyle/>
          <a:p>
            <a:pPr>
              <a:defRPr lang="en-US"/>
            </a:pPr>
            <a:endParaRPr lang="en-US"/>
          </a:p>
        </c:txPr>
        <c:crossAx val="81357824"/>
        <c:crosses val="autoZero"/>
        <c:crossBetween val="between"/>
      </c:valAx>
    </c:plotArea>
    <c:plotVisOnly val="1"/>
    <c:dispBlanksAs val="gap"/>
  </c:chart>
  <c:printSettings>
    <c:headerFooter/>
    <c:pageMargins b="0.75000000000001354" l="0.70000000000000062" r="0.70000000000000062" t="0.75000000000001354"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Southern Grey-headed Sparrow</a:t>
            </a:r>
          </a:p>
        </c:rich>
      </c:tx>
      <c:layout>
        <c:manualLayout>
          <c:xMode val="edge"/>
          <c:yMode val="edge"/>
          <c:x val="0.19043468881458311"/>
          <c:y val="4.6294213223347334E-3"/>
        </c:manualLayout>
      </c:layout>
    </c:title>
    <c:plotArea>
      <c:layout>
        <c:manualLayout>
          <c:layoutTarget val="inner"/>
          <c:xMode val="edge"/>
          <c:yMode val="edge"/>
          <c:x val="0.1473381262124844"/>
          <c:y val="0.24398386787017878"/>
          <c:w val="0.82947346799041421"/>
          <c:h val="0.57727879137060001"/>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months'!$B$1551:$M$1551</c:f>
              <c:numCache>
                <c:formatCode>General</c:formatCode>
                <c:ptCount val="12"/>
                <c:pt idx="0">
                  <c:v>35</c:v>
                </c:pt>
                <c:pt idx="1">
                  <c:v>54</c:v>
                </c:pt>
                <c:pt idx="2">
                  <c:v>43</c:v>
                </c:pt>
                <c:pt idx="3">
                  <c:v>14</c:v>
                </c:pt>
                <c:pt idx="4">
                  <c:v>5</c:v>
                </c:pt>
                <c:pt idx="5">
                  <c:v>0</c:v>
                </c:pt>
                <c:pt idx="6">
                  <c:v>0</c:v>
                </c:pt>
                <c:pt idx="7">
                  <c:v>0</c:v>
                </c:pt>
                <c:pt idx="8">
                  <c:v>0</c:v>
                </c:pt>
                <c:pt idx="9">
                  <c:v>0</c:v>
                </c:pt>
                <c:pt idx="10">
                  <c:v>2</c:v>
                </c:pt>
                <c:pt idx="11">
                  <c:v>14</c:v>
                </c:pt>
              </c:numCache>
            </c:numRef>
          </c:val>
        </c:ser>
        <c:axId val="81657856"/>
        <c:axId val="81659392"/>
      </c:barChart>
      <c:catAx>
        <c:axId val="81657856"/>
        <c:scaling>
          <c:orientation val="minMax"/>
        </c:scaling>
        <c:axPos val="b"/>
        <c:numFmt formatCode="General" sourceLinked="1"/>
        <c:majorTickMark val="none"/>
        <c:tickLblPos val="nextTo"/>
        <c:txPr>
          <a:bodyPr/>
          <a:lstStyle/>
          <a:p>
            <a:pPr>
              <a:defRPr lang="en-US"/>
            </a:pPr>
            <a:endParaRPr lang="en-US"/>
          </a:p>
        </c:txPr>
        <c:crossAx val="81659392"/>
        <c:crosses val="autoZero"/>
        <c:auto val="1"/>
        <c:lblAlgn val="ctr"/>
        <c:lblOffset val="100"/>
      </c:catAx>
      <c:valAx>
        <c:axId val="81659392"/>
        <c:scaling>
          <c:orientation val="minMax"/>
        </c:scaling>
        <c:axPos val="l"/>
        <c:majorGridlines/>
        <c:numFmt formatCode="General" sourceLinked="1"/>
        <c:majorTickMark val="none"/>
        <c:tickLblPos val="nextTo"/>
        <c:txPr>
          <a:bodyPr/>
          <a:lstStyle/>
          <a:p>
            <a:pPr>
              <a:defRPr lang="en-US"/>
            </a:pPr>
            <a:endParaRPr lang="en-US"/>
          </a:p>
        </c:txPr>
        <c:crossAx val="81657856"/>
        <c:crosses val="autoZero"/>
        <c:crossBetween val="between"/>
      </c:valAx>
    </c:plotArea>
    <c:plotVisOnly val="1"/>
    <c:dispBlanksAs val="gap"/>
  </c:chart>
  <c:printSettings>
    <c:headerFooter/>
    <c:pageMargins b="0.75000000000001354" l="0.70000000000000062" r="0.70000000000000062" t="0.75000000000001354"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White-breasted Cormorant</a:t>
            </a:r>
          </a:p>
        </c:rich>
      </c:tx>
      <c:layout>
        <c:manualLayout>
          <c:xMode val="edge"/>
          <c:yMode val="edge"/>
          <c:x val="0.17353968684949458"/>
          <c:y val="0"/>
        </c:manualLayout>
      </c:layout>
    </c:title>
    <c:plotArea>
      <c:layout>
        <c:manualLayout>
          <c:layoutTarget val="inner"/>
          <c:xMode val="edge"/>
          <c:yMode val="edge"/>
          <c:x val="0.14606796995203244"/>
          <c:y val="0.14957203266258384"/>
          <c:w val="0.80795501855373952"/>
          <c:h val="0.62284304276551583"/>
        </c:manualLayout>
      </c:layout>
      <c:barChart>
        <c:barDir val="col"/>
        <c:grouping val="clustered"/>
        <c:ser>
          <c:idx val="0"/>
          <c:order val="0"/>
          <c:tx>
            <c:v>Coastal (n = 201)</c:v>
          </c:tx>
          <c:cat>
            <c:strRef>
              <c:f>'[1]Laying months'!$B$3:$M$3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'[1]Laying months'!$B$34:$M$34</c:f>
              <c:numCache>
                <c:formatCode>General</c:formatCode>
                <c:ptCount val="12"/>
                <c:pt idx="0">
                  <c:v>11</c:v>
                </c:pt>
                <c:pt idx="1">
                  <c:v>6</c:v>
                </c:pt>
                <c:pt idx="2">
                  <c:v>6</c:v>
                </c:pt>
                <c:pt idx="3">
                  <c:v>4</c:v>
                </c:pt>
                <c:pt idx="4">
                  <c:v>0</c:v>
                </c:pt>
                <c:pt idx="5">
                  <c:v>0</c:v>
                </c:pt>
                <c:pt idx="6">
                  <c:v>0</c:v>
                </c:pt>
                <c:pt idx="7">
                  <c:v>12</c:v>
                </c:pt>
                <c:pt idx="8">
                  <c:v>50</c:v>
                </c:pt>
                <c:pt idx="9">
                  <c:v>45</c:v>
                </c:pt>
                <c:pt idx="10">
                  <c:v>41</c:v>
                </c:pt>
                <c:pt idx="11">
                  <c:v>26</c:v>
                </c:pt>
              </c:numCache>
            </c:numRef>
          </c:val>
        </c:ser>
        <c:ser>
          <c:idx val="1"/>
          <c:order val="1"/>
          <c:tx>
            <c:v>Inland (n = 69)</c:v>
          </c:tx>
          <c:cat>
            <c:strRef>
              <c:f>'[1]Laying months'!$B$3:$M$3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'[1]Laying months'!$B$36:$M$36</c:f>
              <c:numCache>
                <c:formatCode>General</c:formatCode>
                <c:ptCount val="12"/>
                <c:pt idx="0">
                  <c:v>0</c:v>
                </c:pt>
                <c:pt idx="1">
                  <c:v>0</c:v>
                </c:pt>
                <c:pt idx="2">
                  <c:v>3</c:v>
                </c:pt>
                <c:pt idx="3">
                  <c:v>15</c:v>
                </c:pt>
                <c:pt idx="4">
                  <c:v>11</c:v>
                </c:pt>
                <c:pt idx="5">
                  <c:v>5</c:v>
                </c:pt>
                <c:pt idx="6">
                  <c:v>11</c:v>
                </c:pt>
                <c:pt idx="7">
                  <c:v>15</c:v>
                </c:pt>
                <c:pt idx="8">
                  <c:v>9</c:v>
                </c:pt>
                <c:pt idx="9">
                  <c:v>0</c:v>
                </c:pt>
                <c:pt idx="10">
                  <c:v>0</c:v>
                </c:pt>
                <c:pt idx="11">
                  <c:v>0</c:v>
                </c:pt>
              </c:numCache>
            </c:numRef>
          </c:val>
        </c:ser>
        <c:axId val="81708544"/>
        <c:axId val="81710080"/>
      </c:barChart>
      <c:catAx>
        <c:axId val="81708544"/>
        <c:scaling>
          <c:orientation val="minMax"/>
        </c:scaling>
        <c:axPos val="b"/>
        <c:numFmt formatCode="General" sourceLinked="1"/>
        <c:majorTickMark val="none"/>
        <c:tickLblPos val="nextTo"/>
        <c:txPr>
          <a:bodyPr/>
          <a:lstStyle/>
          <a:p>
            <a:pPr>
              <a:defRPr lang="en-US"/>
            </a:pPr>
            <a:endParaRPr lang="en-US"/>
          </a:p>
        </c:txPr>
        <c:crossAx val="81710080"/>
        <c:crosses val="autoZero"/>
        <c:auto val="1"/>
        <c:lblAlgn val="ctr"/>
        <c:lblOffset val="100"/>
      </c:catAx>
      <c:valAx>
        <c:axId val="81710080"/>
        <c:scaling>
          <c:orientation val="minMax"/>
        </c:scaling>
        <c:axPos val="l"/>
        <c:majorGridlines/>
        <c:numFmt formatCode="General" sourceLinked="1"/>
        <c:majorTickMark val="none"/>
        <c:tickLblPos val="nextTo"/>
        <c:txPr>
          <a:bodyPr/>
          <a:lstStyle/>
          <a:p>
            <a:pPr>
              <a:defRPr lang="en-US"/>
            </a:pPr>
            <a:endParaRPr lang="en-US"/>
          </a:p>
        </c:txPr>
        <c:crossAx val="81708544"/>
        <c:crosses val="autoZero"/>
        <c:crossBetween val="between"/>
      </c:valAx>
    </c:plotArea>
    <c:legend>
      <c:legendPos val="r"/>
      <c:layout>
        <c:manualLayout>
          <c:xMode val="edge"/>
          <c:yMode val="edge"/>
          <c:x val="0.15658521133134651"/>
          <c:y val="0.15560454943132579"/>
          <c:w val="0.49347814281836155"/>
          <c:h val="0.21735019486201126"/>
        </c:manualLayout>
      </c:layout>
      <c:spPr>
        <a:solidFill>
          <a:schemeClr val="bg1"/>
        </a:solidFill>
      </c:spPr>
      <c:txPr>
        <a:bodyPr/>
        <a:lstStyle/>
        <a:p>
          <a:pPr>
            <a:defRPr lang="en-US"/>
          </a:pPr>
          <a:endParaRPr lang="en-US"/>
        </a:p>
      </c:txPr>
    </c:legend>
    <c:plotVisOnly val="1"/>
    <c:dispBlanksAs val="gap"/>
  </c:chart>
  <c:printSettings>
    <c:headerFooter/>
    <c:pageMargins b="0.75000000000001354" l="0.70000000000000062" r="0.70000000000000062" t="0.75000000000001354"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Great Sparrow</a:t>
            </a:r>
          </a:p>
        </c:rich>
      </c:tx>
      <c:layout>
        <c:manualLayout>
          <c:xMode val="edge"/>
          <c:yMode val="edge"/>
          <c:x val="0.17295782213270094"/>
          <c:y val="0"/>
        </c:manualLayout>
      </c:layout>
    </c:title>
    <c:plotArea>
      <c:layout>
        <c:manualLayout>
          <c:layoutTarget val="inner"/>
          <c:xMode val="edge"/>
          <c:yMode val="edge"/>
          <c:x val="0.16611651484740891"/>
          <c:y val="0.14957203266258384"/>
          <c:w val="0.7946677988780817"/>
          <c:h val="0.6491027083153067"/>
        </c:manualLayout>
      </c:layout>
      <c:barChart>
        <c:barDir val="col"/>
        <c:grouping val="clustered"/>
        <c:ser>
          <c:idx val="0"/>
          <c:order val="0"/>
          <c:cat>
            <c:strRef>
              <c:f>'[1]Laying months'!$B$3:$M$3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'[1]Laying months'!$B$1528:$M$1528</c:f>
              <c:numCache>
                <c:formatCode>General</c:formatCode>
                <c:ptCount val="12"/>
                <c:pt idx="0">
                  <c:v>15</c:v>
                </c:pt>
                <c:pt idx="1">
                  <c:v>18</c:v>
                </c:pt>
                <c:pt idx="2">
                  <c:v>13</c:v>
                </c:pt>
                <c:pt idx="3">
                  <c:v>5</c:v>
                </c:pt>
                <c:pt idx="4">
                  <c:v>0</c:v>
                </c:pt>
                <c:pt idx="5">
                  <c:v>0</c:v>
                </c:pt>
                <c:pt idx="6">
                  <c:v>0</c:v>
                </c:pt>
                <c:pt idx="7">
                  <c:v>0</c:v>
                </c:pt>
                <c:pt idx="8">
                  <c:v>0</c:v>
                </c:pt>
                <c:pt idx="9">
                  <c:v>0</c:v>
                </c:pt>
                <c:pt idx="10">
                  <c:v>1</c:v>
                </c:pt>
                <c:pt idx="11">
                  <c:v>3</c:v>
                </c:pt>
              </c:numCache>
            </c:numRef>
          </c:val>
        </c:ser>
        <c:axId val="81742464"/>
        <c:axId val="81744256"/>
      </c:barChart>
      <c:catAx>
        <c:axId val="81742464"/>
        <c:scaling>
          <c:orientation val="minMax"/>
        </c:scaling>
        <c:axPos val="b"/>
        <c:numFmt formatCode="General" sourceLinked="1"/>
        <c:majorTickMark val="none"/>
        <c:tickLblPos val="nextTo"/>
        <c:txPr>
          <a:bodyPr/>
          <a:lstStyle/>
          <a:p>
            <a:pPr>
              <a:defRPr lang="en-US"/>
            </a:pPr>
            <a:endParaRPr lang="en-US"/>
          </a:p>
        </c:txPr>
        <c:crossAx val="81744256"/>
        <c:crosses val="autoZero"/>
        <c:auto val="1"/>
        <c:lblAlgn val="ctr"/>
        <c:lblOffset val="100"/>
      </c:catAx>
      <c:valAx>
        <c:axId val="81744256"/>
        <c:scaling>
          <c:orientation val="minMax"/>
        </c:scaling>
        <c:axPos val="l"/>
        <c:majorGridlines/>
        <c:numFmt formatCode="General" sourceLinked="1"/>
        <c:majorTickMark val="none"/>
        <c:tickLblPos val="nextTo"/>
        <c:txPr>
          <a:bodyPr/>
          <a:lstStyle/>
          <a:p>
            <a:pPr>
              <a:defRPr lang="en-US"/>
            </a:pPr>
            <a:endParaRPr lang="en-US"/>
          </a:p>
        </c:txPr>
        <c:crossAx val="81742464"/>
        <c:crosses val="autoZero"/>
        <c:crossBetween val="between"/>
      </c:valAx>
    </c:plotArea>
    <c:plotVisOnly val="1"/>
    <c:dispBlanksAs val="gap"/>
  </c:chart>
  <c:printSettings>
    <c:headerFooter/>
    <c:pageMargins b="0.75000000000001354" l="0.70000000000000062" r="0.70000000000000062" t="0.75000000000001354"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Groundscraper Thrush </a:t>
            </a:r>
          </a:p>
        </c:rich>
      </c:tx>
      <c:layout>
        <c:manualLayout>
          <c:xMode val="edge"/>
          <c:yMode val="edge"/>
          <c:x val="0.1146722598539837"/>
          <c:y val="0"/>
        </c:manualLayout>
      </c:layout>
    </c:title>
    <c:plotArea>
      <c:layout>
        <c:manualLayout>
          <c:layoutTarget val="inner"/>
          <c:xMode val="edge"/>
          <c:yMode val="edge"/>
          <c:x val="0.14798152414354318"/>
          <c:y val="0.18482273472161156"/>
          <c:w val="0.84619605955370836"/>
          <c:h val="0.62918155535126641"/>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months'!$B$1219:$M$1219</c:f>
              <c:numCache>
                <c:formatCode>General</c:formatCode>
                <c:ptCount val="12"/>
                <c:pt idx="0">
                  <c:v>16</c:v>
                </c:pt>
                <c:pt idx="1">
                  <c:v>9</c:v>
                </c:pt>
                <c:pt idx="2">
                  <c:v>1</c:v>
                </c:pt>
                <c:pt idx="3">
                  <c:v>0</c:v>
                </c:pt>
                <c:pt idx="4">
                  <c:v>0</c:v>
                </c:pt>
                <c:pt idx="5">
                  <c:v>0</c:v>
                </c:pt>
                <c:pt idx="6">
                  <c:v>0</c:v>
                </c:pt>
                <c:pt idx="7">
                  <c:v>0</c:v>
                </c:pt>
                <c:pt idx="8">
                  <c:v>3</c:v>
                </c:pt>
                <c:pt idx="9">
                  <c:v>7</c:v>
                </c:pt>
                <c:pt idx="10">
                  <c:v>7</c:v>
                </c:pt>
                <c:pt idx="11">
                  <c:v>21</c:v>
                </c:pt>
              </c:numCache>
            </c:numRef>
          </c:val>
        </c:ser>
        <c:axId val="81751424"/>
        <c:axId val="81761408"/>
      </c:barChart>
      <c:catAx>
        <c:axId val="81751424"/>
        <c:scaling>
          <c:orientation val="minMax"/>
        </c:scaling>
        <c:axPos val="b"/>
        <c:numFmt formatCode="General" sourceLinked="1"/>
        <c:majorTickMark val="none"/>
        <c:tickLblPos val="nextTo"/>
        <c:txPr>
          <a:bodyPr/>
          <a:lstStyle/>
          <a:p>
            <a:pPr>
              <a:defRPr lang="en-US"/>
            </a:pPr>
            <a:endParaRPr lang="en-US"/>
          </a:p>
        </c:txPr>
        <c:crossAx val="81761408"/>
        <c:crosses val="autoZero"/>
        <c:auto val="1"/>
        <c:lblAlgn val="ctr"/>
        <c:lblOffset val="100"/>
      </c:catAx>
      <c:valAx>
        <c:axId val="81761408"/>
        <c:scaling>
          <c:orientation val="minMax"/>
        </c:scaling>
        <c:axPos val="l"/>
        <c:majorGridlines/>
        <c:numFmt formatCode="General" sourceLinked="1"/>
        <c:majorTickMark val="none"/>
        <c:tickLblPos val="nextTo"/>
        <c:txPr>
          <a:bodyPr/>
          <a:lstStyle/>
          <a:p>
            <a:pPr>
              <a:defRPr lang="en-US"/>
            </a:pPr>
            <a:endParaRPr lang="en-US"/>
          </a:p>
        </c:txPr>
        <c:crossAx val="81751424"/>
        <c:crosses val="autoZero"/>
        <c:crossBetween val="between"/>
      </c:valAx>
    </c:plotArea>
    <c:plotVisOnly val="1"/>
    <c:dispBlanksAs val="gap"/>
  </c:chart>
  <c:printSettings>
    <c:headerFooter/>
    <c:pageMargins b="0.75000000000001354" l="0.70000000000000062" r="0.70000000000000062" t="0.7500000000000135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Damara Tern</a:t>
            </a:r>
          </a:p>
        </c:rich>
      </c:tx>
      <c:layout>
        <c:manualLayout>
          <c:xMode val="edge"/>
          <c:yMode val="edge"/>
          <c:x val="0.31377316965814706"/>
          <c:y val="0"/>
        </c:manualLayout>
      </c:layout>
      <c:spPr>
        <a:noFill/>
        <a:ln w="25400">
          <a:noFill/>
        </a:ln>
      </c:spPr>
    </c:title>
    <c:plotArea>
      <c:layout>
        <c:manualLayout>
          <c:layoutTarget val="inner"/>
          <c:xMode val="edge"/>
          <c:yMode val="edge"/>
          <c:x val="0.17985738508350221"/>
          <c:y val="0.14957203266258401"/>
          <c:w val="0.79654379485750049"/>
          <c:h val="0.66722204724411283"/>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months'!$B$617:$M$617</c:f>
              <c:numCache>
                <c:formatCode>General</c:formatCode>
                <c:ptCount val="12"/>
                <c:pt idx="0">
                  <c:v>208</c:v>
                </c:pt>
                <c:pt idx="1">
                  <c:v>73</c:v>
                </c:pt>
                <c:pt idx="2">
                  <c:v>8</c:v>
                </c:pt>
                <c:pt idx="3">
                  <c:v>0</c:v>
                </c:pt>
                <c:pt idx="4">
                  <c:v>0</c:v>
                </c:pt>
                <c:pt idx="5">
                  <c:v>0</c:v>
                </c:pt>
                <c:pt idx="6">
                  <c:v>0</c:v>
                </c:pt>
                <c:pt idx="7">
                  <c:v>0</c:v>
                </c:pt>
                <c:pt idx="8">
                  <c:v>0</c:v>
                </c:pt>
                <c:pt idx="9">
                  <c:v>125</c:v>
                </c:pt>
                <c:pt idx="10">
                  <c:v>285</c:v>
                </c:pt>
                <c:pt idx="11">
                  <c:v>378</c:v>
                </c:pt>
              </c:numCache>
            </c:numRef>
          </c:val>
        </c:ser>
        <c:axId val="78592640"/>
        <c:axId val="78614912"/>
      </c:barChart>
      <c:catAx>
        <c:axId val="78592640"/>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614912"/>
        <c:crosses val="autoZero"/>
        <c:auto val="1"/>
        <c:lblAlgn val="ctr"/>
        <c:lblOffset val="100"/>
      </c:catAx>
      <c:valAx>
        <c:axId val="78614912"/>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592640"/>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Long-billed Crombec</a:t>
            </a:r>
          </a:p>
        </c:rich>
      </c:tx>
      <c:layout>
        <c:manualLayout>
          <c:xMode val="edge"/>
          <c:yMode val="edge"/>
          <c:x val="0.15344853386540339"/>
          <c:y val="0"/>
        </c:manualLayout>
      </c:layout>
    </c:title>
    <c:plotArea>
      <c:layout>
        <c:manualLayout>
          <c:layoutTarget val="inner"/>
          <c:xMode val="edge"/>
          <c:yMode val="edge"/>
          <c:x val="0.14670029882628863"/>
          <c:y val="0.18207909404583217"/>
          <c:w val="0.85329970117373133"/>
          <c:h val="0.61207172137190713"/>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months'!$B$1253:$M$1253</c:f>
              <c:numCache>
                <c:formatCode>General</c:formatCode>
                <c:ptCount val="12"/>
                <c:pt idx="0">
                  <c:v>20</c:v>
                </c:pt>
                <c:pt idx="1">
                  <c:v>9</c:v>
                </c:pt>
                <c:pt idx="2">
                  <c:v>5</c:v>
                </c:pt>
                <c:pt idx="3">
                  <c:v>0</c:v>
                </c:pt>
                <c:pt idx="4">
                  <c:v>0</c:v>
                </c:pt>
                <c:pt idx="5">
                  <c:v>0</c:v>
                </c:pt>
                <c:pt idx="6">
                  <c:v>0</c:v>
                </c:pt>
                <c:pt idx="7">
                  <c:v>0</c:v>
                </c:pt>
                <c:pt idx="8">
                  <c:v>8</c:v>
                </c:pt>
                <c:pt idx="9">
                  <c:v>11</c:v>
                </c:pt>
                <c:pt idx="10">
                  <c:v>19</c:v>
                </c:pt>
                <c:pt idx="11">
                  <c:v>20</c:v>
                </c:pt>
              </c:numCache>
            </c:numRef>
          </c:val>
        </c:ser>
        <c:axId val="81793408"/>
        <c:axId val="81794944"/>
      </c:barChart>
      <c:catAx>
        <c:axId val="81793408"/>
        <c:scaling>
          <c:orientation val="minMax"/>
        </c:scaling>
        <c:axPos val="b"/>
        <c:numFmt formatCode="General" sourceLinked="1"/>
        <c:majorTickMark val="none"/>
        <c:tickLblPos val="nextTo"/>
        <c:txPr>
          <a:bodyPr/>
          <a:lstStyle/>
          <a:p>
            <a:pPr>
              <a:defRPr lang="en-US"/>
            </a:pPr>
            <a:endParaRPr lang="en-US"/>
          </a:p>
        </c:txPr>
        <c:crossAx val="81794944"/>
        <c:crosses val="autoZero"/>
        <c:auto val="1"/>
        <c:lblAlgn val="ctr"/>
        <c:lblOffset val="100"/>
      </c:catAx>
      <c:valAx>
        <c:axId val="81794944"/>
        <c:scaling>
          <c:orientation val="minMax"/>
        </c:scaling>
        <c:axPos val="l"/>
        <c:majorGridlines/>
        <c:numFmt formatCode="General" sourceLinked="1"/>
        <c:majorTickMark val="none"/>
        <c:tickLblPos val="nextTo"/>
        <c:txPr>
          <a:bodyPr/>
          <a:lstStyle/>
          <a:p>
            <a:pPr>
              <a:defRPr lang="en-US"/>
            </a:pPr>
            <a:endParaRPr lang="en-US"/>
          </a:p>
        </c:txPr>
        <c:crossAx val="81793408"/>
        <c:crosses val="autoZero"/>
        <c:crossBetween val="between"/>
      </c:valAx>
    </c:plotArea>
    <c:plotVisOnly val="1"/>
    <c:dispBlanksAs val="gap"/>
  </c:chart>
  <c:printSettings>
    <c:headerFooter/>
    <c:pageMargins b="0.75000000000001354" l="0.70000000000000062" r="0.70000000000000062" t="0.75000000000001354"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Chestnut-vented Titbabbler </a:t>
            </a:r>
          </a:p>
        </c:rich>
      </c:tx>
      <c:layout>
        <c:manualLayout>
          <c:xMode val="edge"/>
          <c:yMode val="edge"/>
          <c:x val="0.14265150189559639"/>
          <c:y val="0"/>
        </c:manualLayout>
      </c:layout>
    </c:title>
    <c:plotArea>
      <c:layout>
        <c:manualLayout>
          <c:layoutTarget val="inner"/>
          <c:xMode val="edge"/>
          <c:yMode val="edge"/>
          <c:x val="0.15061230679498441"/>
          <c:y val="0.18188581266051418"/>
          <c:w val="0.81816506270049583"/>
          <c:h val="0.60753252617616349"/>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months'!$B$1259:$M$1259</c:f>
              <c:numCache>
                <c:formatCode>General</c:formatCode>
                <c:ptCount val="12"/>
                <c:pt idx="0">
                  <c:v>19</c:v>
                </c:pt>
                <c:pt idx="1">
                  <c:v>17</c:v>
                </c:pt>
                <c:pt idx="2">
                  <c:v>12</c:v>
                </c:pt>
                <c:pt idx="3">
                  <c:v>4</c:v>
                </c:pt>
                <c:pt idx="4">
                  <c:v>0</c:v>
                </c:pt>
                <c:pt idx="5">
                  <c:v>0</c:v>
                </c:pt>
                <c:pt idx="6">
                  <c:v>0</c:v>
                </c:pt>
                <c:pt idx="7">
                  <c:v>1</c:v>
                </c:pt>
                <c:pt idx="8">
                  <c:v>7</c:v>
                </c:pt>
                <c:pt idx="9">
                  <c:v>12</c:v>
                </c:pt>
                <c:pt idx="10">
                  <c:v>13</c:v>
                </c:pt>
                <c:pt idx="11">
                  <c:v>20</c:v>
                </c:pt>
              </c:numCache>
            </c:numRef>
          </c:val>
        </c:ser>
        <c:axId val="81818752"/>
        <c:axId val="81820288"/>
      </c:barChart>
      <c:catAx>
        <c:axId val="81818752"/>
        <c:scaling>
          <c:orientation val="minMax"/>
        </c:scaling>
        <c:axPos val="b"/>
        <c:numFmt formatCode="General" sourceLinked="1"/>
        <c:majorTickMark val="none"/>
        <c:tickLblPos val="nextTo"/>
        <c:txPr>
          <a:bodyPr/>
          <a:lstStyle/>
          <a:p>
            <a:pPr>
              <a:defRPr lang="en-US"/>
            </a:pPr>
            <a:endParaRPr lang="en-US"/>
          </a:p>
        </c:txPr>
        <c:crossAx val="81820288"/>
        <c:crosses val="autoZero"/>
        <c:auto val="1"/>
        <c:lblAlgn val="ctr"/>
        <c:lblOffset val="100"/>
      </c:catAx>
      <c:valAx>
        <c:axId val="81820288"/>
        <c:scaling>
          <c:orientation val="minMax"/>
        </c:scaling>
        <c:axPos val="l"/>
        <c:majorGridlines/>
        <c:numFmt formatCode="General" sourceLinked="1"/>
        <c:majorTickMark val="none"/>
        <c:tickLblPos val="nextTo"/>
        <c:txPr>
          <a:bodyPr/>
          <a:lstStyle/>
          <a:p>
            <a:pPr>
              <a:defRPr lang="en-US"/>
            </a:pPr>
            <a:endParaRPr lang="en-US"/>
          </a:p>
        </c:txPr>
        <c:crossAx val="81818752"/>
        <c:crosses val="autoZero"/>
        <c:crossBetween val="between"/>
      </c:valAx>
    </c:plotArea>
    <c:plotVisOnly val="1"/>
    <c:dispBlanksAs val="gap"/>
  </c:chart>
  <c:printSettings>
    <c:headerFooter/>
    <c:pageMargins b="0.75000000000001354" l="0.70000000000000062" r="0.70000000000000062" t="0.75000000000001354"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Rattling Cisticola </a:t>
            </a:r>
          </a:p>
        </c:rich>
      </c:tx>
      <c:layout>
        <c:manualLayout>
          <c:xMode val="edge"/>
          <c:yMode val="edge"/>
          <c:x val="0.21131545781447597"/>
          <c:y val="0"/>
        </c:manualLayout>
      </c:layout>
    </c:title>
    <c:plotArea>
      <c:layout>
        <c:manualLayout>
          <c:layoutTarget val="inner"/>
          <c:xMode val="edge"/>
          <c:yMode val="edge"/>
          <c:x val="0.14928532611837644"/>
          <c:y val="0.16910761154855417"/>
          <c:w val="0.82721981338235862"/>
          <c:h val="0.61279027621551274"/>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months'!$B$1266:$M$1266</c:f>
              <c:numCache>
                <c:formatCode>General</c:formatCode>
                <c:ptCount val="12"/>
                <c:pt idx="0">
                  <c:v>16</c:v>
                </c:pt>
                <c:pt idx="1">
                  <c:v>9</c:v>
                </c:pt>
                <c:pt idx="2">
                  <c:v>4</c:v>
                </c:pt>
                <c:pt idx="3">
                  <c:v>0</c:v>
                </c:pt>
                <c:pt idx="4">
                  <c:v>0</c:v>
                </c:pt>
                <c:pt idx="5">
                  <c:v>0</c:v>
                </c:pt>
                <c:pt idx="6">
                  <c:v>0</c:v>
                </c:pt>
                <c:pt idx="7">
                  <c:v>0</c:v>
                </c:pt>
                <c:pt idx="8">
                  <c:v>0</c:v>
                </c:pt>
                <c:pt idx="9">
                  <c:v>0</c:v>
                </c:pt>
                <c:pt idx="10">
                  <c:v>8</c:v>
                </c:pt>
                <c:pt idx="11">
                  <c:v>11</c:v>
                </c:pt>
              </c:numCache>
            </c:numRef>
          </c:val>
        </c:ser>
        <c:axId val="81840000"/>
        <c:axId val="81841536"/>
      </c:barChart>
      <c:catAx>
        <c:axId val="81840000"/>
        <c:scaling>
          <c:orientation val="minMax"/>
        </c:scaling>
        <c:axPos val="b"/>
        <c:numFmt formatCode="General" sourceLinked="1"/>
        <c:majorTickMark val="none"/>
        <c:tickLblPos val="nextTo"/>
        <c:txPr>
          <a:bodyPr/>
          <a:lstStyle/>
          <a:p>
            <a:pPr>
              <a:defRPr lang="en-US"/>
            </a:pPr>
            <a:endParaRPr lang="en-US"/>
          </a:p>
        </c:txPr>
        <c:crossAx val="81841536"/>
        <c:crosses val="autoZero"/>
        <c:auto val="1"/>
        <c:lblAlgn val="ctr"/>
        <c:lblOffset val="100"/>
      </c:catAx>
      <c:valAx>
        <c:axId val="81841536"/>
        <c:scaling>
          <c:orientation val="minMax"/>
        </c:scaling>
        <c:axPos val="l"/>
        <c:majorGridlines/>
        <c:numFmt formatCode="General" sourceLinked="1"/>
        <c:majorTickMark val="none"/>
        <c:tickLblPos val="nextTo"/>
        <c:txPr>
          <a:bodyPr/>
          <a:lstStyle/>
          <a:p>
            <a:pPr>
              <a:defRPr lang="en-US"/>
            </a:pPr>
            <a:endParaRPr lang="en-US"/>
          </a:p>
        </c:txPr>
        <c:crossAx val="81840000"/>
        <c:crosses val="autoZero"/>
        <c:crossBetween val="between"/>
      </c:valAx>
    </c:plotArea>
    <c:plotVisOnly val="1"/>
    <c:dispBlanksAs val="gap"/>
  </c:chart>
  <c:printSettings>
    <c:headerFooter/>
    <c:pageMargins b="0.75000000000001354" l="0.70000000000000062" r="0.70000000000000062" t="0.75000000000001354"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Yellow-bellied Eremomela </a:t>
            </a:r>
          </a:p>
        </c:rich>
      </c:tx>
      <c:layout>
        <c:manualLayout>
          <c:xMode val="edge"/>
          <c:yMode val="edge"/>
          <c:x val="0.16229083206704797"/>
          <c:y val="0"/>
        </c:manualLayout>
      </c:layout>
    </c:title>
    <c:plotArea>
      <c:layout>
        <c:manualLayout>
          <c:layoutTarget val="inner"/>
          <c:xMode val="edge"/>
          <c:yMode val="edge"/>
          <c:x val="0.14928532611837644"/>
          <c:y val="0.15959447376770775"/>
          <c:w val="0.81481992833089156"/>
          <c:h val="0.6390804995529405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months'!$B$1241:$M$1241</c:f>
              <c:numCache>
                <c:formatCode>General</c:formatCode>
                <c:ptCount val="12"/>
                <c:pt idx="0">
                  <c:v>10</c:v>
                </c:pt>
                <c:pt idx="1">
                  <c:v>9</c:v>
                </c:pt>
                <c:pt idx="2">
                  <c:v>5</c:v>
                </c:pt>
                <c:pt idx="3">
                  <c:v>1</c:v>
                </c:pt>
                <c:pt idx="4">
                  <c:v>0</c:v>
                </c:pt>
                <c:pt idx="5">
                  <c:v>0</c:v>
                </c:pt>
                <c:pt idx="6">
                  <c:v>0</c:v>
                </c:pt>
                <c:pt idx="7">
                  <c:v>0</c:v>
                </c:pt>
                <c:pt idx="8">
                  <c:v>2</c:v>
                </c:pt>
                <c:pt idx="9">
                  <c:v>11</c:v>
                </c:pt>
                <c:pt idx="10">
                  <c:v>12</c:v>
                </c:pt>
                <c:pt idx="11">
                  <c:v>6</c:v>
                </c:pt>
              </c:numCache>
            </c:numRef>
          </c:val>
        </c:ser>
        <c:axId val="81853056"/>
        <c:axId val="81883520"/>
      </c:barChart>
      <c:catAx>
        <c:axId val="81853056"/>
        <c:scaling>
          <c:orientation val="minMax"/>
        </c:scaling>
        <c:axPos val="b"/>
        <c:numFmt formatCode="General" sourceLinked="1"/>
        <c:majorTickMark val="none"/>
        <c:tickLblPos val="nextTo"/>
        <c:txPr>
          <a:bodyPr/>
          <a:lstStyle/>
          <a:p>
            <a:pPr>
              <a:defRPr lang="en-US"/>
            </a:pPr>
            <a:endParaRPr lang="en-US"/>
          </a:p>
        </c:txPr>
        <c:crossAx val="81883520"/>
        <c:crosses val="autoZero"/>
        <c:auto val="1"/>
        <c:lblAlgn val="ctr"/>
        <c:lblOffset val="100"/>
      </c:catAx>
      <c:valAx>
        <c:axId val="81883520"/>
        <c:scaling>
          <c:orientation val="minMax"/>
        </c:scaling>
        <c:axPos val="l"/>
        <c:majorGridlines/>
        <c:numFmt formatCode="General" sourceLinked="1"/>
        <c:majorTickMark val="none"/>
        <c:tickLblPos val="nextTo"/>
        <c:txPr>
          <a:bodyPr/>
          <a:lstStyle/>
          <a:p>
            <a:pPr>
              <a:defRPr lang="en-US"/>
            </a:pPr>
            <a:endParaRPr lang="en-US"/>
          </a:p>
        </c:txPr>
        <c:crossAx val="81853056"/>
        <c:crosses val="autoZero"/>
        <c:crossBetween val="between"/>
      </c:valAx>
    </c:plotArea>
    <c:plotVisOnly val="1"/>
    <c:dispBlanksAs val="gap"/>
  </c:chart>
  <c:printSettings>
    <c:headerFooter/>
    <c:pageMargins b="0.75000000000001354" l="0.70000000000000062" r="0.70000000000000062" t="0.75000000000001354"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Rockrunner</a:t>
            </a:r>
          </a:p>
        </c:rich>
      </c:tx>
      <c:layout>
        <c:manualLayout>
          <c:xMode val="edge"/>
          <c:yMode val="edge"/>
          <c:x val="0.27266392585882532"/>
          <c:y val="0"/>
        </c:manualLayout>
      </c:layout>
    </c:title>
    <c:plotArea>
      <c:layout>
        <c:manualLayout>
          <c:layoutTarget val="inner"/>
          <c:xMode val="edge"/>
          <c:yMode val="edge"/>
          <c:x val="0.14994588065872894"/>
          <c:y val="0.15274235881805523"/>
          <c:w val="0.85005411934127761"/>
          <c:h val="0.65026218496881438"/>
        </c:manualLayout>
      </c:layout>
      <c:barChart>
        <c:barDir val="col"/>
        <c:grouping val="clustered"/>
        <c:ser>
          <c:idx val="0"/>
          <c:order val="0"/>
          <c:cat>
            <c:strRef>
              <c:f>'[1]Laying months'!$B$3:$M$3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'[1]Laying months'!$B$1350:$M$1350</c:f>
              <c:numCache>
                <c:formatCode>General</c:formatCode>
                <c:ptCount val="12"/>
                <c:pt idx="0">
                  <c:v>4</c:v>
                </c:pt>
                <c:pt idx="1">
                  <c:v>9</c:v>
                </c:pt>
                <c:pt idx="2">
                  <c:v>6</c:v>
                </c:pt>
                <c:pt idx="3">
                  <c:v>1</c:v>
                </c:pt>
                <c:pt idx="4">
                  <c:v>0</c:v>
                </c:pt>
                <c:pt idx="5">
                  <c:v>0</c:v>
                </c:pt>
                <c:pt idx="6">
                  <c:v>0</c:v>
                </c:pt>
                <c:pt idx="7">
                  <c:v>0</c:v>
                </c:pt>
                <c:pt idx="8">
                  <c:v>0</c:v>
                </c:pt>
                <c:pt idx="9">
                  <c:v>0</c:v>
                </c:pt>
                <c:pt idx="10">
                  <c:v>2</c:v>
                </c:pt>
                <c:pt idx="11">
                  <c:v>3</c:v>
                </c:pt>
              </c:numCache>
            </c:numRef>
          </c:val>
        </c:ser>
        <c:axId val="81902976"/>
        <c:axId val="81917056"/>
      </c:barChart>
      <c:catAx>
        <c:axId val="81902976"/>
        <c:scaling>
          <c:orientation val="minMax"/>
        </c:scaling>
        <c:axPos val="b"/>
        <c:numFmt formatCode="General" sourceLinked="1"/>
        <c:majorTickMark val="none"/>
        <c:tickLblPos val="nextTo"/>
        <c:txPr>
          <a:bodyPr/>
          <a:lstStyle/>
          <a:p>
            <a:pPr>
              <a:defRPr lang="en-US"/>
            </a:pPr>
            <a:endParaRPr lang="en-US"/>
          </a:p>
        </c:txPr>
        <c:crossAx val="81917056"/>
        <c:crosses val="autoZero"/>
        <c:auto val="1"/>
        <c:lblAlgn val="ctr"/>
        <c:lblOffset val="100"/>
      </c:catAx>
      <c:valAx>
        <c:axId val="81917056"/>
        <c:scaling>
          <c:orientation val="minMax"/>
        </c:scaling>
        <c:axPos val="l"/>
        <c:majorGridlines/>
        <c:numFmt formatCode="General" sourceLinked="1"/>
        <c:majorTickMark val="none"/>
        <c:tickLblPos val="nextTo"/>
        <c:txPr>
          <a:bodyPr/>
          <a:lstStyle/>
          <a:p>
            <a:pPr>
              <a:defRPr lang="en-US"/>
            </a:pPr>
            <a:endParaRPr lang="en-US"/>
          </a:p>
        </c:txPr>
        <c:crossAx val="81902976"/>
        <c:crosses val="autoZero"/>
        <c:crossBetween val="between"/>
      </c:valAx>
    </c:plotArea>
    <c:plotVisOnly val="1"/>
    <c:dispBlanksAs val="gap"/>
  </c:chart>
  <c:printSettings>
    <c:headerFooter/>
    <c:pageMargins b="0.75000000000001354" l="0.70000000000000062" r="0.70000000000000062" t="0.75000000000001354"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Cape Wagtail</a:t>
            </a:r>
          </a:p>
        </c:rich>
      </c:tx>
      <c:layout>
        <c:manualLayout>
          <c:xMode val="edge"/>
          <c:yMode val="edge"/>
          <c:x val="0.30860068500407412"/>
          <c:y val="0"/>
        </c:manualLayout>
      </c:layout>
    </c:title>
    <c:plotArea>
      <c:layout>
        <c:manualLayout>
          <c:layoutTarget val="inner"/>
          <c:xMode val="edge"/>
          <c:yMode val="edge"/>
          <c:x val="0.1629219664849586"/>
          <c:y val="0.16142090193271297"/>
          <c:w val="0.79220623864324669"/>
          <c:h val="0.63039071820569603"/>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months'!$B$1101:$M$1101</c:f>
              <c:numCache>
                <c:formatCode>General</c:formatCode>
                <c:ptCount val="12"/>
                <c:pt idx="0">
                  <c:v>10</c:v>
                </c:pt>
                <c:pt idx="1">
                  <c:v>4</c:v>
                </c:pt>
                <c:pt idx="2">
                  <c:v>6</c:v>
                </c:pt>
                <c:pt idx="3">
                  <c:v>4</c:v>
                </c:pt>
                <c:pt idx="4">
                  <c:v>6</c:v>
                </c:pt>
                <c:pt idx="5">
                  <c:v>0</c:v>
                </c:pt>
                <c:pt idx="6">
                  <c:v>1</c:v>
                </c:pt>
                <c:pt idx="7">
                  <c:v>5</c:v>
                </c:pt>
                <c:pt idx="8">
                  <c:v>7</c:v>
                </c:pt>
                <c:pt idx="9">
                  <c:v>7</c:v>
                </c:pt>
                <c:pt idx="10">
                  <c:v>11</c:v>
                </c:pt>
                <c:pt idx="11">
                  <c:v>6</c:v>
                </c:pt>
              </c:numCache>
            </c:numRef>
          </c:val>
        </c:ser>
        <c:axId val="82997632"/>
        <c:axId val="82999168"/>
      </c:barChart>
      <c:catAx>
        <c:axId val="82997632"/>
        <c:scaling>
          <c:orientation val="minMax"/>
        </c:scaling>
        <c:axPos val="b"/>
        <c:numFmt formatCode="General" sourceLinked="1"/>
        <c:majorTickMark val="none"/>
        <c:tickLblPos val="nextTo"/>
        <c:txPr>
          <a:bodyPr/>
          <a:lstStyle/>
          <a:p>
            <a:pPr>
              <a:defRPr lang="en-US"/>
            </a:pPr>
            <a:endParaRPr lang="en-US"/>
          </a:p>
        </c:txPr>
        <c:crossAx val="82999168"/>
        <c:crosses val="autoZero"/>
        <c:auto val="1"/>
        <c:lblAlgn val="ctr"/>
        <c:lblOffset val="100"/>
      </c:catAx>
      <c:valAx>
        <c:axId val="82999168"/>
        <c:scaling>
          <c:orientation val="minMax"/>
        </c:scaling>
        <c:axPos val="l"/>
        <c:majorGridlines/>
        <c:numFmt formatCode="General" sourceLinked="1"/>
        <c:majorTickMark val="none"/>
        <c:tickLblPos val="nextTo"/>
        <c:txPr>
          <a:bodyPr/>
          <a:lstStyle/>
          <a:p>
            <a:pPr>
              <a:defRPr lang="en-US"/>
            </a:pPr>
            <a:endParaRPr lang="en-US"/>
          </a:p>
        </c:txPr>
        <c:crossAx val="82997632"/>
        <c:crosses val="autoZero"/>
        <c:crossBetween val="between"/>
      </c:valAx>
    </c:plotArea>
    <c:plotVisOnly val="1"/>
    <c:dispBlanksAs val="gap"/>
  </c:chart>
  <c:printSettings>
    <c:headerFooter/>
    <c:pageMargins b="0.75000000000001354" l="0.70000000000000062" r="0.70000000000000062" t="0.75000000000001354"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African Pipit </a:t>
            </a:r>
          </a:p>
        </c:rich>
      </c:tx>
      <c:layout>
        <c:manualLayout>
          <c:xMode val="edge"/>
          <c:yMode val="edge"/>
          <c:x val="0.33969327825053258"/>
          <c:y val="0"/>
        </c:manualLayout>
      </c:layout>
    </c:title>
    <c:plotArea>
      <c:layout>
        <c:manualLayout>
          <c:layoutTarget val="inner"/>
          <c:xMode val="edge"/>
          <c:yMode val="edge"/>
          <c:x val="0.12387109145603584"/>
          <c:y val="0.16422010832460968"/>
          <c:w val="0.83959922817866961"/>
          <c:h val="0.6239813086948140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months'!$B$1107:$M$1107</c:f>
              <c:numCache>
                <c:formatCode>General</c:formatCode>
                <c:ptCount val="12"/>
                <c:pt idx="0">
                  <c:v>4</c:v>
                </c:pt>
                <c:pt idx="1">
                  <c:v>6</c:v>
                </c:pt>
                <c:pt idx="2">
                  <c:v>7</c:v>
                </c:pt>
                <c:pt idx="3">
                  <c:v>1</c:v>
                </c:pt>
                <c:pt idx="4">
                  <c:v>0</c:v>
                </c:pt>
                <c:pt idx="5">
                  <c:v>0</c:v>
                </c:pt>
                <c:pt idx="6">
                  <c:v>0</c:v>
                </c:pt>
                <c:pt idx="7">
                  <c:v>1</c:v>
                </c:pt>
                <c:pt idx="8">
                  <c:v>3</c:v>
                </c:pt>
                <c:pt idx="9">
                  <c:v>3</c:v>
                </c:pt>
                <c:pt idx="10">
                  <c:v>3</c:v>
                </c:pt>
                <c:pt idx="11">
                  <c:v>5</c:v>
                </c:pt>
              </c:numCache>
            </c:numRef>
          </c:val>
        </c:ser>
        <c:axId val="83019648"/>
        <c:axId val="83021184"/>
      </c:barChart>
      <c:catAx>
        <c:axId val="83019648"/>
        <c:scaling>
          <c:orientation val="minMax"/>
        </c:scaling>
        <c:axPos val="b"/>
        <c:numFmt formatCode="General" sourceLinked="1"/>
        <c:majorTickMark val="none"/>
        <c:tickLblPos val="nextTo"/>
        <c:txPr>
          <a:bodyPr/>
          <a:lstStyle/>
          <a:p>
            <a:pPr>
              <a:defRPr lang="en-US"/>
            </a:pPr>
            <a:endParaRPr lang="en-US"/>
          </a:p>
        </c:txPr>
        <c:crossAx val="83021184"/>
        <c:crosses val="autoZero"/>
        <c:auto val="1"/>
        <c:lblAlgn val="ctr"/>
        <c:lblOffset val="100"/>
      </c:catAx>
      <c:valAx>
        <c:axId val="83021184"/>
        <c:scaling>
          <c:orientation val="minMax"/>
        </c:scaling>
        <c:axPos val="l"/>
        <c:majorGridlines/>
        <c:numFmt formatCode="General" sourceLinked="1"/>
        <c:majorTickMark val="none"/>
        <c:tickLblPos val="nextTo"/>
        <c:txPr>
          <a:bodyPr/>
          <a:lstStyle/>
          <a:p>
            <a:pPr>
              <a:defRPr lang="en-US"/>
            </a:pPr>
            <a:endParaRPr lang="en-US"/>
          </a:p>
        </c:txPr>
        <c:crossAx val="83019648"/>
        <c:crosses val="autoZero"/>
        <c:crossBetween val="between"/>
      </c:valAx>
    </c:plotArea>
    <c:plotVisOnly val="1"/>
    <c:dispBlanksAs val="gap"/>
  </c:chart>
  <c:printSettings>
    <c:headerFooter/>
    <c:pageMargins b="0.75000000000001354" l="0.70000000000000062" r="0.70000000000000062" t="0.75000000000001354"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African Darter </a:t>
            </a:r>
          </a:p>
        </c:rich>
      </c:tx>
      <c:layout>
        <c:manualLayout>
          <c:xMode val="edge"/>
          <c:yMode val="edge"/>
          <c:x val="0.29783373852461992"/>
          <c:y val="0"/>
        </c:manualLayout>
      </c:layout>
    </c:title>
    <c:plotArea>
      <c:layout>
        <c:manualLayout>
          <c:layoutTarget val="inner"/>
          <c:xMode val="edge"/>
          <c:yMode val="edge"/>
          <c:x val="0.15616483423443406"/>
          <c:y val="0.18690841276420136"/>
          <c:w val="0.81311319955973249"/>
          <c:h val="0.59236188849887761"/>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months'!$B$62:$M$62</c:f>
              <c:numCache>
                <c:formatCode>General</c:formatCode>
                <c:ptCount val="12"/>
                <c:pt idx="0">
                  <c:v>7</c:v>
                </c:pt>
                <c:pt idx="1">
                  <c:v>8</c:v>
                </c:pt>
                <c:pt idx="2">
                  <c:v>7</c:v>
                </c:pt>
                <c:pt idx="3">
                  <c:v>0</c:v>
                </c:pt>
                <c:pt idx="4">
                  <c:v>0</c:v>
                </c:pt>
                <c:pt idx="5">
                  <c:v>1</c:v>
                </c:pt>
                <c:pt idx="6">
                  <c:v>2</c:v>
                </c:pt>
                <c:pt idx="7">
                  <c:v>5</c:v>
                </c:pt>
                <c:pt idx="8">
                  <c:v>4</c:v>
                </c:pt>
                <c:pt idx="9">
                  <c:v>2</c:v>
                </c:pt>
                <c:pt idx="10">
                  <c:v>3</c:v>
                </c:pt>
                <c:pt idx="11">
                  <c:v>0</c:v>
                </c:pt>
              </c:numCache>
            </c:numRef>
          </c:val>
        </c:ser>
        <c:axId val="83135104"/>
        <c:axId val="83140992"/>
      </c:barChart>
      <c:catAx>
        <c:axId val="83135104"/>
        <c:scaling>
          <c:orientation val="minMax"/>
        </c:scaling>
        <c:axPos val="b"/>
        <c:majorTickMark val="none"/>
        <c:tickLblPos val="nextTo"/>
        <c:txPr>
          <a:bodyPr/>
          <a:lstStyle/>
          <a:p>
            <a:pPr>
              <a:defRPr lang="en-US"/>
            </a:pPr>
            <a:endParaRPr lang="en-US"/>
          </a:p>
        </c:txPr>
        <c:crossAx val="83140992"/>
        <c:crosses val="autoZero"/>
        <c:auto val="1"/>
        <c:lblAlgn val="ctr"/>
        <c:lblOffset val="100"/>
      </c:catAx>
      <c:valAx>
        <c:axId val="83140992"/>
        <c:scaling>
          <c:orientation val="minMax"/>
        </c:scaling>
        <c:axPos val="l"/>
        <c:majorGridlines/>
        <c:numFmt formatCode="General" sourceLinked="1"/>
        <c:majorTickMark val="none"/>
        <c:tickLblPos val="nextTo"/>
        <c:txPr>
          <a:bodyPr/>
          <a:lstStyle/>
          <a:p>
            <a:pPr>
              <a:defRPr lang="en-US"/>
            </a:pPr>
            <a:endParaRPr lang="en-US"/>
          </a:p>
        </c:txPr>
        <c:crossAx val="83135104"/>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Great White Pelican</a:t>
            </a:r>
          </a:p>
        </c:rich>
      </c:tx>
      <c:layout>
        <c:manualLayout>
          <c:xMode val="edge"/>
          <c:yMode val="edge"/>
          <c:x val="0.25065837358566223"/>
          <c:y val="0"/>
        </c:manualLayout>
      </c:layout>
    </c:title>
    <c:plotArea>
      <c:layout>
        <c:manualLayout>
          <c:layoutTarget val="inner"/>
          <c:xMode val="edge"/>
          <c:yMode val="edge"/>
          <c:x val="0.15128468316460444"/>
          <c:y val="0.19167620440887512"/>
          <c:w val="0.82490579302589229"/>
          <c:h val="0.60809890566960401"/>
        </c:manualLayout>
      </c:layout>
      <c:barChart>
        <c:barDir val="col"/>
        <c:grouping val="clustered"/>
        <c:ser>
          <c:idx val="0"/>
          <c:order val="0"/>
          <c:tx>
            <c:v>Coastal (n=4)</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months'!$B$67:$M$67</c:f>
              <c:numCache>
                <c:formatCode>General</c:formatCode>
                <c:ptCount val="12"/>
                <c:pt idx="0">
                  <c:v>0</c:v>
                </c:pt>
                <c:pt idx="1">
                  <c:v>0</c:v>
                </c:pt>
                <c:pt idx="2">
                  <c:v>0</c:v>
                </c:pt>
                <c:pt idx="3">
                  <c:v>0</c:v>
                </c:pt>
                <c:pt idx="4">
                  <c:v>0</c:v>
                </c:pt>
                <c:pt idx="5">
                  <c:v>1</c:v>
                </c:pt>
                <c:pt idx="6">
                  <c:v>0</c:v>
                </c:pt>
                <c:pt idx="7">
                  <c:v>0</c:v>
                </c:pt>
                <c:pt idx="8">
                  <c:v>1</c:v>
                </c:pt>
                <c:pt idx="9">
                  <c:v>2</c:v>
                </c:pt>
                <c:pt idx="10">
                  <c:v>2</c:v>
                </c:pt>
                <c:pt idx="11">
                  <c:v>0</c:v>
                </c:pt>
              </c:numCache>
            </c:numRef>
          </c:val>
        </c:ser>
        <c:ser>
          <c:idx val="1"/>
          <c:order val="1"/>
          <c:tx>
            <c:v>Inland (n=26)</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months'!$B$69:$M$69</c:f>
              <c:numCache>
                <c:formatCode>General</c:formatCode>
                <c:ptCount val="12"/>
                <c:pt idx="0">
                  <c:v>0</c:v>
                </c:pt>
                <c:pt idx="1">
                  <c:v>1</c:v>
                </c:pt>
                <c:pt idx="2">
                  <c:v>0</c:v>
                </c:pt>
                <c:pt idx="3">
                  <c:v>3</c:v>
                </c:pt>
                <c:pt idx="4">
                  <c:v>5</c:v>
                </c:pt>
                <c:pt idx="5">
                  <c:v>8</c:v>
                </c:pt>
                <c:pt idx="6">
                  <c:v>7</c:v>
                </c:pt>
                <c:pt idx="7">
                  <c:v>2</c:v>
                </c:pt>
                <c:pt idx="8">
                  <c:v>0</c:v>
                </c:pt>
                <c:pt idx="9">
                  <c:v>0</c:v>
                </c:pt>
                <c:pt idx="10">
                  <c:v>0</c:v>
                </c:pt>
                <c:pt idx="11">
                  <c:v>0</c:v>
                </c:pt>
              </c:numCache>
            </c:numRef>
          </c:val>
        </c:ser>
        <c:axId val="83243392"/>
        <c:axId val="83244928"/>
      </c:barChart>
      <c:catAx>
        <c:axId val="83243392"/>
        <c:scaling>
          <c:orientation val="minMax"/>
        </c:scaling>
        <c:axPos val="b"/>
        <c:majorTickMark val="none"/>
        <c:tickLblPos val="nextTo"/>
        <c:txPr>
          <a:bodyPr/>
          <a:lstStyle/>
          <a:p>
            <a:pPr>
              <a:defRPr lang="en-US"/>
            </a:pPr>
            <a:endParaRPr lang="en-US"/>
          </a:p>
        </c:txPr>
        <c:crossAx val="83244928"/>
        <c:crosses val="autoZero"/>
        <c:auto val="1"/>
        <c:lblAlgn val="ctr"/>
        <c:lblOffset val="100"/>
      </c:catAx>
      <c:valAx>
        <c:axId val="83244928"/>
        <c:scaling>
          <c:orientation val="minMax"/>
        </c:scaling>
        <c:axPos val="l"/>
        <c:majorGridlines/>
        <c:numFmt formatCode="General" sourceLinked="1"/>
        <c:majorTickMark val="none"/>
        <c:tickLblPos val="nextTo"/>
        <c:txPr>
          <a:bodyPr/>
          <a:lstStyle/>
          <a:p>
            <a:pPr>
              <a:defRPr lang="en-US"/>
            </a:pPr>
            <a:endParaRPr lang="en-US"/>
          </a:p>
        </c:txPr>
        <c:crossAx val="83243392"/>
        <c:crosses val="autoZero"/>
        <c:crossBetween val="between"/>
      </c:valAx>
    </c:plotArea>
    <c:legend>
      <c:legendPos val="r"/>
      <c:layout>
        <c:manualLayout>
          <c:xMode val="edge"/>
          <c:yMode val="edge"/>
          <c:x val="0.15070303712036731"/>
          <c:y val="0.19717051761971863"/>
          <c:w val="0.35489923134608181"/>
          <c:h val="0.16270785823903158"/>
        </c:manualLayout>
      </c:layout>
      <c:spPr>
        <a:solidFill>
          <a:schemeClr val="bg1"/>
        </a:solidFill>
      </c:spPr>
      <c:txPr>
        <a:bodyPr/>
        <a:lstStyle/>
        <a:p>
          <a:pPr>
            <a:defRPr lang="en-US" sz="800" baseline="0"/>
          </a:pPr>
          <a:endParaRPr lang="en-US"/>
        </a:p>
      </c:txPr>
    </c:legend>
    <c:plotVisOnly val="1"/>
  </c:chart>
  <c:printSettings>
    <c:headerFooter/>
    <c:pageMargins b="0.75000000000001332" l="0.70000000000000062" r="0.70000000000000062" t="0.75000000000001332"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Dwarf Bittern </a:t>
            </a:r>
          </a:p>
        </c:rich>
      </c:tx>
      <c:layout>
        <c:manualLayout>
          <c:xMode val="edge"/>
          <c:yMode val="edge"/>
          <c:x val="0.30565925925926696"/>
          <c:y val="0"/>
        </c:manualLayout>
      </c:layout>
    </c:title>
    <c:plotArea>
      <c:layout>
        <c:manualLayout>
          <c:layoutTarget val="inner"/>
          <c:xMode val="edge"/>
          <c:yMode val="edge"/>
          <c:x val="0.15061230679498441"/>
          <c:y val="0.17917718116560741"/>
          <c:w val="0.81975806357540326"/>
          <c:h val="0.60009297030642261"/>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months'!$B$83:$M$83</c:f>
              <c:numCache>
                <c:formatCode>General</c:formatCode>
                <c:ptCount val="12"/>
                <c:pt idx="0">
                  <c:v>5</c:v>
                </c:pt>
                <c:pt idx="1">
                  <c:v>15</c:v>
                </c:pt>
                <c:pt idx="2">
                  <c:v>20</c:v>
                </c:pt>
                <c:pt idx="3">
                  <c:v>0</c:v>
                </c:pt>
                <c:pt idx="4">
                  <c:v>0</c:v>
                </c:pt>
                <c:pt idx="5">
                  <c:v>0</c:v>
                </c:pt>
                <c:pt idx="6">
                  <c:v>0</c:v>
                </c:pt>
                <c:pt idx="7">
                  <c:v>0</c:v>
                </c:pt>
                <c:pt idx="8">
                  <c:v>0</c:v>
                </c:pt>
                <c:pt idx="9">
                  <c:v>0</c:v>
                </c:pt>
                <c:pt idx="10">
                  <c:v>0</c:v>
                </c:pt>
                <c:pt idx="11">
                  <c:v>0</c:v>
                </c:pt>
              </c:numCache>
            </c:numRef>
          </c:val>
        </c:ser>
        <c:axId val="83269120"/>
        <c:axId val="83270656"/>
      </c:barChart>
      <c:catAx>
        <c:axId val="83269120"/>
        <c:scaling>
          <c:orientation val="minMax"/>
        </c:scaling>
        <c:axPos val="b"/>
        <c:majorTickMark val="none"/>
        <c:tickLblPos val="nextTo"/>
        <c:txPr>
          <a:bodyPr/>
          <a:lstStyle/>
          <a:p>
            <a:pPr>
              <a:defRPr lang="en-US"/>
            </a:pPr>
            <a:endParaRPr lang="en-US"/>
          </a:p>
        </c:txPr>
        <c:crossAx val="83270656"/>
        <c:crosses val="autoZero"/>
        <c:auto val="1"/>
        <c:lblAlgn val="ctr"/>
        <c:lblOffset val="100"/>
      </c:catAx>
      <c:valAx>
        <c:axId val="83270656"/>
        <c:scaling>
          <c:orientation val="minMax"/>
        </c:scaling>
        <c:axPos val="l"/>
        <c:majorGridlines/>
        <c:numFmt formatCode="General" sourceLinked="1"/>
        <c:majorTickMark val="none"/>
        <c:tickLblPos val="nextTo"/>
        <c:txPr>
          <a:bodyPr/>
          <a:lstStyle/>
          <a:p>
            <a:pPr>
              <a:defRPr lang="en-US"/>
            </a:pPr>
            <a:endParaRPr lang="en-US"/>
          </a:p>
        </c:txPr>
        <c:crossAx val="83269120"/>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Laughing Dove</a:t>
            </a:r>
          </a:p>
        </c:rich>
      </c:tx>
      <c:layout>
        <c:manualLayout>
          <c:xMode val="edge"/>
          <c:yMode val="edge"/>
          <c:x val="0.31416691229105542"/>
          <c:y val="7.2464987678068308E-3"/>
        </c:manualLayout>
      </c:layout>
      <c:spPr>
        <a:noFill/>
        <a:ln w="25400">
          <a:noFill/>
        </a:ln>
      </c:spPr>
    </c:title>
    <c:plotArea>
      <c:layout>
        <c:manualLayout>
          <c:layoutTarget val="inner"/>
          <c:xMode val="edge"/>
          <c:yMode val="edge"/>
          <c:x val="0.14994588065872896"/>
          <c:y val="0.18338810909505901"/>
          <c:w val="0.81383213764946061"/>
          <c:h val="0.61961617701013205"/>
        </c:manualLayout>
      </c:layout>
      <c:barChart>
        <c:barDir val="col"/>
        <c:grouping val="clustered"/>
        <c:ser>
          <c:idx val="0"/>
          <c:order val="0"/>
          <c:spPr>
            <a:solidFill>
              <a:srgbClr val="4F81B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months'!$B$668:$M$668</c:f>
              <c:numCache>
                <c:formatCode>General</c:formatCode>
                <c:ptCount val="12"/>
                <c:pt idx="0">
                  <c:v>39</c:v>
                </c:pt>
                <c:pt idx="1">
                  <c:v>33</c:v>
                </c:pt>
                <c:pt idx="2">
                  <c:v>38</c:v>
                </c:pt>
                <c:pt idx="3">
                  <c:v>15</c:v>
                </c:pt>
                <c:pt idx="4">
                  <c:v>12</c:v>
                </c:pt>
                <c:pt idx="5">
                  <c:v>3</c:v>
                </c:pt>
                <c:pt idx="6">
                  <c:v>1</c:v>
                </c:pt>
                <c:pt idx="7">
                  <c:v>7</c:v>
                </c:pt>
                <c:pt idx="8">
                  <c:v>8</c:v>
                </c:pt>
                <c:pt idx="9">
                  <c:v>10</c:v>
                </c:pt>
                <c:pt idx="10">
                  <c:v>18</c:v>
                </c:pt>
                <c:pt idx="11">
                  <c:v>40</c:v>
                </c:pt>
              </c:numCache>
            </c:numRef>
          </c:val>
        </c:ser>
        <c:axId val="78626176"/>
        <c:axId val="78644352"/>
      </c:barChart>
      <c:catAx>
        <c:axId val="78626176"/>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644352"/>
        <c:crosses val="autoZero"/>
        <c:auto val="1"/>
        <c:lblAlgn val="ctr"/>
        <c:lblOffset val="100"/>
      </c:catAx>
      <c:valAx>
        <c:axId val="78644352"/>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626176"/>
        <c:crosses val="autoZero"/>
        <c:crossBetween val="between"/>
      </c:valAx>
      <c:spPr>
        <a:solidFill>
          <a:srgbClr val="FFFFFF"/>
        </a:solidFill>
        <a:ln w="25400">
          <a:noFill/>
        </a:ln>
      </c:spPr>
    </c:plotArea>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Black-crowned Night Heron </a:t>
            </a:r>
          </a:p>
        </c:rich>
      </c:tx>
      <c:layout>
        <c:manualLayout>
          <c:xMode val="edge"/>
          <c:yMode val="edge"/>
          <c:x val="0.15176811594203443"/>
          <c:y val="6.289305061504157E-3"/>
        </c:manualLayout>
      </c:layout>
    </c:title>
    <c:plotArea>
      <c:layout>
        <c:manualLayout>
          <c:layoutTarget val="inner"/>
          <c:xMode val="edge"/>
          <c:yMode val="edge"/>
          <c:x val="0.11794682186465823"/>
          <c:y val="0.23592767992488467"/>
          <c:w val="0.84082916302128885"/>
          <c:h val="0.59123676955538773"/>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months'!$B$90:$M$90</c:f>
              <c:numCache>
                <c:formatCode>General</c:formatCode>
                <c:ptCount val="12"/>
                <c:pt idx="0">
                  <c:v>2</c:v>
                </c:pt>
                <c:pt idx="1">
                  <c:v>6</c:v>
                </c:pt>
                <c:pt idx="2">
                  <c:v>6</c:v>
                </c:pt>
                <c:pt idx="3">
                  <c:v>0</c:v>
                </c:pt>
                <c:pt idx="4">
                  <c:v>0</c:v>
                </c:pt>
                <c:pt idx="5">
                  <c:v>1</c:v>
                </c:pt>
                <c:pt idx="6">
                  <c:v>1</c:v>
                </c:pt>
                <c:pt idx="7">
                  <c:v>0</c:v>
                </c:pt>
                <c:pt idx="8">
                  <c:v>0</c:v>
                </c:pt>
                <c:pt idx="9">
                  <c:v>0</c:v>
                </c:pt>
                <c:pt idx="10">
                  <c:v>6</c:v>
                </c:pt>
                <c:pt idx="11">
                  <c:v>1</c:v>
                </c:pt>
              </c:numCache>
            </c:numRef>
          </c:val>
        </c:ser>
        <c:axId val="83290368"/>
        <c:axId val="83292160"/>
      </c:barChart>
      <c:catAx>
        <c:axId val="83290368"/>
        <c:scaling>
          <c:orientation val="minMax"/>
        </c:scaling>
        <c:axPos val="b"/>
        <c:majorTickMark val="none"/>
        <c:tickLblPos val="nextTo"/>
        <c:txPr>
          <a:bodyPr/>
          <a:lstStyle/>
          <a:p>
            <a:pPr>
              <a:defRPr lang="en-US"/>
            </a:pPr>
            <a:endParaRPr lang="en-US"/>
          </a:p>
        </c:txPr>
        <c:crossAx val="83292160"/>
        <c:crosses val="autoZero"/>
        <c:auto val="1"/>
        <c:lblAlgn val="ctr"/>
        <c:lblOffset val="100"/>
      </c:catAx>
      <c:valAx>
        <c:axId val="83292160"/>
        <c:scaling>
          <c:orientation val="minMax"/>
        </c:scaling>
        <c:axPos val="l"/>
        <c:majorGridlines/>
        <c:numFmt formatCode="General" sourceLinked="1"/>
        <c:majorTickMark val="none"/>
        <c:tickLblPos val="nextTo"/>
        <c:txPr>
          <a:bodyPr/>
          <a:lstStyle/>
          <a:p>
            <a:pPr>
              <a:defRPr lang="en-US"/>
            </a:pPr>
            <a:endParaRPr lang="en-US"/>
          </a:p>
        </c:txPr>
        <c:crossAx val="83290368"/>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Little Egret</a:t>
            </a:r>
          </a:p>
        </c:rich>
      </c:tx>
      <c:layout>
        <c:manualLayout>
          <c:xMode val="edge"/>
          <c:yMode val="edge"/>
          <c:x val="0.35269834575148368"/>
          <c:y val="0"/>
        </c:manualLayout>
      </c:layout>
    </c:title>
    <c:plotArea>
      <c:layout>
        <c:manualLayout>
          <c:layoutTarget val="inner"/>
          <c:xMode val="edge"/>
          <c:yMode val="edge"/>
          <c:x val="0.15231012137579344"/>
          <c:y val="0.14319255547602044"/>
          <c:w val="0.82602580927385882"/>
          <c:h val="0.67511132878724756"/>
        </c:manualLayout>
      </c:layout>
      <c:barChart>
        <c:barDir val="col"/>
        <c:grouping val="clustered"/>
        <c:ser>
          <c:idx val="0"/>
          <c:order val="0"/>
          <c:tx>
            <c:v>Coastal (n=39)</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months'!$B$114:$M$114</c:f>
              <c:numCache>
                <c:formatCode>General</c:formatCode>
                <c:ptCount val="12"/>
                <c:pt idx="0">
                  <c:v>14</c:v>
                </c:pt>
                <c:pt idx="1">
                  <c:v>0</c:v>
                </c:pt>
                <c:pt idx="2">
                  <c:v>0</c:v>
                </c:pt>
                <c:pt idx="3">
                  <c:v>0</c:v>
                </c:pt>
                <c:pt idx="4">
                  <c:v>0</c:v>
                </c:pt>
                <c:pt idx="5">
                  <c:v>1</c:v>
                </c:pt>
                <c:pt idx="6">
                  <c:v>3</c:v>
                </c:pt>
                <c:pt idx="7">
                  <c:v>1</c:v>
                </c:pt>
                <c:pt idx="8">
                  <c:v>0</c:v>
                </c:pt>
                <c:pt idx="9">
                  <c:v>0</c:v>
                </c:pt>
                <c:pt idx="10">
                  <c:v>2</c:v>
                </c:pt>
                <c:pt idx="11">
                  <c:v>18</c:v>
                </c:pt>
              </c:numCache>
            </c:numRef>
          </c:val>
        </c:ser>
        <c:ser>
          <c:idx val="1"/>
          <c:order val="1"/>
          <c:tx>
            <c:v>Inland (n=5)</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months'!$B$116:$M$116</c:f>
              <c:numCache>
                <c:formatCode>General</c:formatCode>
                <c:ptCount val="12"/>
                <c:pt idx="0">
                  <c:v>0</c:v>
                </c:pt>
                <c:pt idx="1">
                  <c:v>1</c:v>
                </c:pt>
                <c:pt idx="2">
                  <c:v>3</c:v>
                </c:pt>
                <c:pt idx="3">
                  <c:v>1</c:v>
                </c:pt>
                <c:pt idx="4">
                  <c:v>0</c:v>
                </c:pt>
                <c:pt idx="5">
                  <c:v>0</c:v>
                </c:pt>
                <c:pt idx="6">
                  <c:v>0</c:v>
                </c:pt>
                <c:pt idx="7">
                  <c:v>0</c:v>
                </c:pt>
                <c:pt idx="8">
                  <c:v>0</c:v>
                </c:pt>
                <c:pt idx="9">
                  <c:v>0</c:v>
                </c:pt>
                <c:pt idx="10">
                  <c:v>0</c:v>
                </c:pt>
                <c:pt idx="11">
                  <c:v>0</c:v>
                </c:pt>
              </c:numCache>
            </c:numRef>
          </c:val>
        </c:ser>
        <c:axId val="83329024"/>
        <c:axId val="83330560"/>
      </c:barChart>
      <c:catAx>
        <c:axId val="83329024"/>
        <c:scaling>
          <c:orientation val="minMax"/>
        </c:scaling>
        <c:axPos val="b"/>
        <c:majorTickMark val="none"/>
        <c:tickLblPos val="nextTo"/>
        <c:txPr>
          <a:bodyPr/>
          <a:lstStyle/>
          <a:p>
            <a:pPr>
              <a:defRPr lang="en-US"/>
            </a:pPr>
            <a:endParaRPr lang="en-US"/>
          </a:p>
        </c:txPr>
        <c:crossAx val="83330560"/>
        <c:crosses val="autoZero"/>
        <c:auto val="1"/>
        <c:lblAlgn val="ctr"/>
        <c:lblOffset val="100"/>
      </c:catAx>
      <c:valAx>
        <c:axId val="83330560"/>
        <c:scaling>
          <c:orientation val="minMax"/>
        </c:scaling>
        <c:axPos val="l"/>
        <c:majorGridlines/>
        <c:numFmt formatCode="General" sourceLinked="1"/>
        <c:majorTickMark val="none"/>
        <c:tickLblPos val="nextTo"/>
        <c:txPr>
          <a:bodyPr/>
          <a:lstStyle/>
          <a:p>
            <a:pPr>
              <a:defRPr lang="en-US"/>
            </a:pPr>
            <a:endParaRPr lang="en-US"/>
          </a:p>
        </c:txPr>
        <c:crossAx val="83329024"/>
        <c:crosses val="autoZero"/>
        <c:crossBetween val="between"/>
      </c:valAx>
    </c:plotArea>
    <c:legend>
      <c:legendPos val="r"/>
      <c:layout>
        <c:manualLayout>
          <c:xMode val="edge"/>
          <c:yMode val="edge"/>
          <c:x val="0.29619538293867037"/>
          <c:y val="0.15389569126825656"/>
          <c:w val="0.53781513914020951"/>
          <c:h val="0.1552841609084579"/>
        </c:manualLayout>
      </c:layout>
      <c:spPr>
        <a:solidFill>
          <a:sysClr val="window" lastClr="FFFFFF"/>
        </a:solidFill>
      </c:spPr>
      <c:txPr>
        <a:bodyPr/>
        <a:lstStyle/>
        <a:p>
          <a:pPr>
            <a:defRPr lang="en-US" sz="800" baseline="0"/>
          </a:pPr>
          <a:endParaRPr lang="en-US"/>
        </a:p>
      </c:txPr>
    </c:legend>
    <c:plotVisOnly val="1"/>
  </c:chart>
  <c:printSettings>
    <c:headerFooter/>
    <c:pageMargins b="0.75000000000001332" l="0.70000000000000062" r="0.70000000000000062" t="0.75000000000001332"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Flamingos</a:t>
            </a:r>
          </a:p>
        </c:rich>
      </c:tx>
      <c:layout>
        <c:manualLayout>
          <c:xMode val="edge"/>
          <c:yMode val="edge"/>
          <c:x val="0.34963981614974182"/>
          <c:y val="0"/>
        </c:manualLayout>
      </c:layout>
    </c:title>
    <c:plotArea>
      <c:layout>
        <c:manualLayout>
          <c:layoutTarget val="inner"/>
          <c:xMode val="edge"/>
          <c:yMode val="edge"/>
          <c:x val="0.15548234102316688"/>
          <c:y val="0.14957203266258384"/>
          <c:w val="0.84451765897683839"/>
          <c:h val="0.61998027037770265"/>
        </c:manualLayout>
      </c:layout>
      <c:barChart>
        <c:barDir val="col"/>
        <c:grouping val="clustered"/>
        <c:ser>
          <c:idx val="0"/>
          <c:order val="0"/>
          <c:tx>
            <c:v>Greater Flamingo</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months'!$B$183:$M$183</c:f>
              <c:numCache>
                <c:formatCode>General</c:formatCode>
                <c:ptCount val="12"/>
                <c:pt idx="0">
                  <c:v>0</c:v>
                </c:pt>
                <c:pt idx="1">
                  <c:v>3</c:v>
                </c:pt>
                <c:pt idx="2">
                  <c:v>3</c:v>
                </c:pt>
                <c:pt idx="3">
                  <c:v>1</c:v>
                </c:pt>
                <c:pt idx="4">
                  <c:v>1</c:v>
                </c:pt>
                <c:pt idx="5">
                  <c:v>0</c:v>
                </c:pt>
                <c:pt idx="6">
                  <c:v>0</c:v>
                </c:pt>
                <c:pt idx="7">
                  <c:v>0</c:v>
                </c:pt>
                <c:pt idx="8">
                  <c:v>0</c:v>
                </c:pt>
                <c:pt idx="9">
                  <c:v>0</c:v>
                </c:pt>
                <c:pt idx="10">
                  <c:v>0</c:v>
                </c:pt>
                <c:pt idx="11">
                  <c:v>0</c:v>
                </c:pt>
              </c:numCache>
            </c:numRef>
          </c:val>
        </c:ser>
        <c:ser>
          <c:idx val="1"/>
          <c:order val="1"/>
          <c:tx>
            <c:v>Lesser Flamingo</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months'!$B$187:$M$187</c:f>
              <c:numCache>
                <c:formatCode>General</c:formatCode>
                <c:ptCount val="12"/>
                <c:pt idx="0">
                  <c:v>0</c:v>
                </c:pt>
                <c:pt idx="1">
                  <c:v>0</c:v>
                </c:pt>
                <c:pt idx="2">
                  <c:v>0</c:v>
                </c:pt>
                <c:pt idx="3">
                  <c:v>0</c:v>
                </c:pt>
                <c:pt idx="4">
                  <c:v>4</c:v>
                </c:pt>
                <c:pt idx="5">
                  <c:v>1</c:v>
                </c:pt>
                <c:pt idx="6">
                  <c:v>0</c:v>
                </c:pt>
                <c:pt idx="7">
                  <c:v>0</c:v>
                </c:pt>
                <c:pt idx="8">
                  <c:v>0</c:v>
                </c:pt>
                <c:pt idx="9">
                  <c:v>0</c:v>
                </c:pt>
                <c:pt idx="10">
                  <c:v>0</c:v>
                </c:pt>
                <c:pt idx="11">
                  <c:v>0</c:v>
                </c:pt>
              </c:numCache>
            </c:numRef>
          </c:val>
        </c:ser>
        <c:axId val="83376000"/>
        <c:axId val="83377536"/>
      </c:barChart>
      <c:catAx>
        <c:axId val="83376000"/>
        <c:scaling>
          <c:orientation val="minMax"/>
        </c:scaling>
        <c:axPos val="b"/>
        <c:majorTickMark val="none"/>
        <c:tickLblPos val="nextTo"/>
        <c:txPr>
          <a:bodyPr/>
          <a:lstStyle/>
          <a:p>
            <a:pPr>
              <a:defRPr lang="en-US"/>
            </a:pPr>
            <a:endParaRPr lang="en-US"/>
          </a:p>
        </c:txPr>
        <c:crossAx val="83377536"/>
        <c:crosses val="autoZero"/>
        <c:auto val="1"/>
        <c:lblAlgn val="ctr"/>
        <c:lblOffset val="100"/>
      </c:catAx>
      <c:valAx>
        <c:axId val="83377536"/>
        <c:scaling>
          <c:orientation val="minMax"/>
        </c:scaling>
        <c:axPos val="l"/>
        <c:majorGridlines/>
        <c:numFmt formatCode="General" sourceLinked="1"/>
        <c:majorTickMark val="none"/>
        <c:tickLblPos val="nextTo"/>
        <c:txPr>
          <a:bodyPr/>
          <a:lstStyle/>
          <a:p>
            <a:pPr>
              <a:defRPr lang="en-US"/>
            </a:pPr>
            <a:endParaRPr lang="en-US"/>
          </a:p>
        </c:txPr>
        <c:crossAx val="83376000"/>
        <c:crosses val="autoZero"/>
        <c:crossBetween val="between"/>
      </c:valAx>
    </c:plotArea>
    <c:legend>
      <c:legendPos val="r"/>
      <c:layout>
        <c:manualLayout>
          <c:xMode val="edge"/>
          <c:yMode val="edge"/>
          <c:x val="0.53125995614184662"/>
          <c:y val="0.16463273717475507"/>
          <c:w val="0.46004113122223356"/>
          <c:h val="0.16167725560161467"/>
        </c:manualLayout>
      </c:layout>
      <c:spPr>
        <a:solidFill>
          <a:schemeClr val="bg1"/>
        </a:solidFill>
      </c:spPr>
      <c:txPr>
        <a:bodyPr/>
        <a:lstStyle/>
        <a:p>
          <a:pPr>
            <a:defRPr lang="en-US" sz="800" baseline="0"/>
          </a:pPr>
          <a:endParaRPr lang="en-US"/>
        </a:p>
      </c:txPr>
    </c:legend>
    <c:plotVisOnly val="1"/>
  </c:chart>
  <c:printSettings>
    <c:headerFooter/>
    <c:pageMargins b="0.75000000000001332" l="0.70000000000000062" r="0.70000000000000062" t="0.75000000000001332"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White-backed Duck </a:t>
            </a:r>
          </a:p>
        </c:rich>
      </c:tx>
      <c:layout>
        <c:manualLayout>
          <c:xMode val="edge"/>
          <c:yMode val="edge"/>
          <c:x val="0.19630952380952377"/>
          <c:y val="0"/>
        </c:manualLayout>
      </c:layout>
    </c:title>
    <c:plotArea>
      <c:layout>
        <c:manualLayout>
          <c:layoutTarget val="inner"/>
          <c:xMode val="edge"/>
          <c:yMode val="edge"/>
          <c:x val="0.15128468316460444"/>
          <c:y val="0.17749543087219968"/>
          <c:w val="0.8368105549306335"/>
          <c:h val="0.60177465768589866"/>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months'!$B$198:$M$198</c:f>
              <c:numCache>
                <c:formatCode>General</c:formatCode>
                <c:ptCount val="12"/>
                <c:pt idx="0">
                  <c:v>1</c:v>
                </c:pt>
                <c:pt idx="1">
                  <c:v>6</c:v>
                </c:pt>
                <c:pt idx="2">
                  <c:v>23</c:v>
                </c:pt>
                <c:pt idx="3">
                  <c:v>2</c:v>
                </c:pt>
                <c:pt idx="4">
                  <c:v>0</c:v>
                </c:pt>
                <c:pt idx="5">
                  <c:v>0</c:v>
                </c:pt>
                <c:pt idx="6">
                  <c:v>0</c:v>
                </c:pt>
                <c:pt idx="7">
                  <c:v>0</c:v>
                </c:pt>
                <c:pt idx="8">
                  <c:v>0</c:v>
                </c:pt>
                <c:pt idx="9">
                  <c:v>0</c:v>
                </c:pt>
                <c:pt idx="10">
                  <c:v>0</c:v>
                </c:pt>
                <c:pt idx="11">
                  <c:v>0</c:v>
                </c:pt>
              </c:numCache>
            </c:numRef>
          </c:val>
        </c:ser>
        <c:axId val="83385344"/>
        <c:axId val="83399424"/>
      </c:barChart>
      <c:catAx>
        <c:axId val="83385344"/>
        <c:scaling>
          <c:orientation val="minMax"/>
        </c:scaling>
        <c:axPos val="b"/>
        <c:majorTickMark val="none"/>
        <c:tickLblPos val="nextTo"/>
        <c:txPr>
          <a:bodyPr/>
          <a:lstStyle/>
          <a:p>
            <a:pPr>
              <a:defRPr lang="en-US"/>
            </a:pPr>
            <a:endParaRPr lang="en-US"/>
          </a:p>
        </c:txPr>
        <c:crossAx val="83399424"/>
        <c:crosses val="autoZero"/>
        <c:auto val="1"/>
        <c:lblAlgn val="ctr"/>
        <c:lblOffset val="100"/>
      </c:catAx>
      <c:valAx>
        <c:axId val="83399424"/>
        <c:scaling>
          <c:orientation val="minMax"/>
        </c:scaling>
        <c:axPos val="l"/>
        <c:majorGridlines/>
        <c:numFmt formatCode="General" sourceLinked="1"/>
        <c:majorTickMark val="none"/>
        <c:tickLblPos val="nextTo"/>
        <c:txPr>
          <a:bodyPr/>
          <a:lstStyle/>
          <a:p>
            <a:pPr>
              <a:defRPr lang="en-US"/>
            </a:pPr>
            <a:endParaRPr lang="en-US"/>
          </a:p>
        </c:txPr>
        <c:crossAx val="83385344"/>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Glossy Ibis </a:t>
            </a:r>
          </a:p>
        </c:rich>
      </c:tx>
      <c:layout>
        <c:manualLayout>
          <c:xMode val="edge"/>
          <c:yMode val="edge"/>
          <c:x val="0.314444094488189"/>
          <c:y val="0"/>
        </c:manualLayout>
      </c:layout>
    </c:title>
    <c:plotArea>
      <c:layout>
        <c:manualLayout>
          <c:layoutTarget val="inner"/>
          <c:xMode val="edge"/>
          <c:yMode val="edge"/>
          <c:x val="0.12056786235053962"/>
          <c:y val="0.17042127309843846"/>
          <c:w val="0.84387658209390493"/>
          <c:h val="0.644522389246798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months'!$B$167:$M$167</c:f>
              <c:numCache>
                <c:formatCode>General</c:formatCode>
                <c:ptCount val="12"/>
                <c:pt idx="0">
                  <c:v>0</c:v>
                </c:pt>
                <c:pt idx="1">
                  <c:v>6</c:v>
                </c:pt>
                <c:pt idx="2">
                  <c:v>8</c:v>
                </c:pt>
                <c:pt idx="3">
                  <c:v>1</c:v>
                </c:pt>
                <c:pt idx="4">
                  <c:v>0</c:v>
                </c:pt>
                <c:pt idx="5">
                  <c:v>0</c:v>
                </c:pt>
                <c:pt idx="6">
                  <c:v>0</c:v>
                </c:pt>
                <c:pt idx="7">
                  <c:v>1</c:v>
                </c:pt>
                <c:pt idx="8">
                  <c:v>0</c:v>
                </c:pt>
                <c:pt idx="9">
                  <c:v>0</c:v>
                </c:pt>
                <c:pt idx="10">
                  <c:v>0</c:v>
                </c:pt>
                <c:pt idx="11">
                  <c:v>0</c:v>
                </c:pt>
              </c:numCache>
            </c:numRef>
          </c:val>
        </c:ser>
        <c:axId val="83415040"/>
        <c:axId val="83416576"/>
      </c:barChart>
      <c:catAx>
        <c:axId val="83415040"/>
        <c:scaling>
          <c:orientation val="minMax"/>
        </c:scaling>
        <c:axPos val="b"/>
        <c:majorTickMark val="none"/>
        <c:tickLblPos val="nextTo"/>
        <c:txPr>
          <a:bodyPr/>
          <a:lstStyle/>
          <a:p>
            <a:pPr>
              <a:defRPr lang="en-US"/>
            </a:pPr>
            <a:endParaRPr lang="en-US"/>
          </a:p>
        </c:txPr>
        <c:crossAx val="83416576"/>
        <c:crosses val="autoZero"/>
        <c:auto val="1"/>
        <c:lblAlgn val="ctr"/>
        <c:lblOffset val="100"/>
      </c:catAx>
      <c:valAx>
        <c:axId val="83416576"/>
        <c:scaling>
          <c:orientation val="minMax"/>
        </c:scaling>
        <c:axPos val="l"/>
        <c:majorGridlines/>
        <c:numFmt formatCode="General" sourceLinked="1"/>
        <c:majorTickMark val="none"/>
        <c:tickLblPos val="nextTo"/>
        <c:txPr>
          <a:bodyPr/>
          <a:lstStyle/>
          <a:p>
            <a:pPr>
              <a:defRPr lang="en-US"/>
            </a:pPr>
            <a:endParaRPr lang="en-US"/>
          </a:p>
        </c:txPr>
        <c:crossAx val="83415040"/>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Egyptian Goose</a:t>
            </a:r>
          </a:p>
        </c:rich>
      </c:tx>
      <c:layout>
        <c:manualLayout>
          <c:xMode val="edge"/>
          <c:yMode val="edge"/>
          <c:x val="0.27644970984131578"/>
          <c:y val="0"/>
        </c:manualLayout>
      </c:layout>
    </c:title>
    <c:plotArea>
      <c:layout>
        <c:manualLayout>
          <c:layoutTarget val="inner"/>
          <c:xMode val="edge"/>
          <c:yMode val="edge"/>
          <c:x val="0.15061230679498441"/>
          <c:y val="0.19172393223574327"/>
          <c:w val="0.81397047846085147"/>
          <c:h val="0.60008768790263856"/>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months'!$B$201:$M$201</c:f>
              <c:numCache>
                <c:formatCode>General</c:formatCode>
                <c:ptCount val="12"/>
                <c:pt idx="0">
                  <c:v>5</c:v>
                </c:pt>
                <c:pt idx="1">
                  <c:v>10</c:v>
                </c:pt>
                <c:pt idx="2">
                  <c:v>8</c:v>
                </c:pt>
                <c:pt idx="3">
                  <c:v>1</c:v>
                </c:pt>
                <c:pt idx="4">
                  <c:v>6</c:v>
                </c:pt>
                <c:pt idx="5">
                  <c:v>4</c:v>
                </c:pt>
                <c:pt idx="6">
                  <c:v>8</c:v>
                </c:pt>
                <c:pt idx="7">
                  <c:v>6</c:v>
                </c:pt>
                <c:pt idx="8">
                  <c:v>5</c:v>
                </c:pt>
                <c:pt idx="9">
                  <c:v>4</c:v>
                </c:pt>
                <c:pt idx="10">
                  <c:v>2</c:v>
                </c:pt>
                <c:pt idx="11">
                  <c:v>7</c:v>
                </c:pt>
              </c:numCache>
            </c:numRef>
          </c:val>
        </c:ser>
        <c:axId val="83456768"/>
        <c:axId val="83458304"/>
      </c:barChart>
      <c:catAx>
        <c:axId val="83456768"/>
        <c:scaling>
          <c:orientation val="minMax"/>
        </c:scaling>
        <c:axPos val="b"/>
        <c:majorTickMark val="none"/>
        <c:tickLblPos val="nextTo"/>
        <c:txPr>
          <a:bodyPr/>
          <a:lstStyle/>
          <a:p>
            <a:pPr>
              <a:defRPr lang="en-US"/>
            </a:pPr>
            <a:endParaRPr lang="en-US"/>
          </a:p>
        </c:txPr>
        <c:crossAx val="83458304"/>
        <c:crosses val="autoZero"/>
        <c:auto val="1"/>
        <c:lblAlgn val="ctr"/>
        <c:lblOffset val="100"/>
      </c:catAx>
      <c:valAx>
        <c:axId val="83458304"/>
        <c:scaling>
          <c:orientation val="minMax"/>
        </c:scaling>
        <c:axPos val="l"/>
        <c:majorGridlines/>
        <c:numFmt formatCode="General" sourceLinked="1"/>
        <c:majorTickMark val="none"/>
        <c:tickLblPos val="nextTo"/>
        <c:txPr>
          <a:bodyPr/>
          <a:lstStyle/>
          <a:p>
            <a:pPr>
              <a:defRPr lang="en-US"/>
            </a:pPr>
            <a:endParaRPr lang="en-US"/>
          </a:p>
        </c:txPr>
        <c:crossAx val="83456768"/>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lang val="en-GB"/>
  <c:chart>
    <c:title>
      <c:tx>
        <c:rich>
          <a:bodyPr/>
          <a:lstStyle/>
          <a:p>
            <a:pPr algn="ctr">
              <a:defRPr lang="en-US" sz="1000" baseline="0"/>
            </a:pPr>
            <a:r>
              <a:rPr lang="en-US" sz="1000" baseline="0"/>
              <a:t>South African Shelduck</a:t>
            </a:r>
          </a:p>
        </c:rich>
      </c:tx>
      <c:layout>
        <c:manualLayout>
          <c:xMode val="edge"/>
          <c:yMode val="edge"/>
          <c:x val="0.20131816856226936"/>
          <c:y val="0"/>
        </c:manualLayout>
      </c:layout>
    </c:title>
    <c:plotArea>
      <c:layout>
        <c:manualLayout>
          <c:layoutTarget val="inner"/>
          <c:xMode val="edge"/>
          <c:yMode val="edge"/>
          <c:x val="0.12056786235053962"/>
          <c:y val="0.1906548797964672"/>
          <c:w val="0.84980250801983082"/>
          <c:h val="0.58455275912593707"/>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months'!$B$204:$M$204</c:f>
              <c:numCache>
                <c:formatCode>General</c:formatCode>
                <c:ptCount val="12"/>
                <c:pt idx="0">
                  <c:v>0</c:v>
                </c:pt>
                <c:pt idx="1">
                  <c:v>0</c:v>
                </c:pt>
                <c:pt idx="2">
                  <c:v>0</c:v>
                </c:pt>
                <c:pt idx="3">
                  <c:v>1</c:v>
                </c:pt>
                <c:pt idx="4">
                  <c:v>2</c:v>
                </c:pt>
                <c:pt idx="5">
                  <c:v>5</c:v>
                </c:pt>
                <c:pt idx="6">
                  <c:v>3</c:v>
                </c:pt>
                <c:pt idx="7">
                  <c:v>2</c:v>
                </c:pt>
                <c:pt idx="8">
                  <c:v>1</c:v>
                </c:pt>
                <c:pt idx="9">
                  <c:v>0</c:v>
                </c:pt>
                <c:pt idx="10">
                  <c:v>0</c:v>
                </c:pt>
                <c:pt idx="11">
                  <c:v>0</c:v>
                </c:pt>
              </c:numCache>
            </c:numRef>
          </c:val>
        </c:ser>
        <c:axId val="83469824"/>
        <c:axId val="83471360"/>
      </c:barChart>
      <c:catAx>
        <c:axId val="83469824"/>
        <c:scaling>
          <c:orientation val="minMax"/>
        </c:scaling>
        <c:axPos val="b"/>
        <c:majorTickMark val="none"/>
        <c:tickLblPos val="nextTo"/>
        <c:txPr>
          <a:bodyPr/>
          <a:lstStyle/>
          <a:p>
            <a:pPr>
              <a:defRPr lang="en-US"/>
            </a:pPr>
            <a:endParaRPr lang="en-US"/>
          </a:p>
        </c:txPr>
        <c:crossAx val="83471360"/>
        <c:crosses val="autoZero"/>
        <c:auto val="1"/>
        <c:lblAlgn val="ctr"/>
        <c:lblOffset val="100"/>
      </c:catAx>
      <c:valAx>
        <c:axId val="83471360"/>
        <c:scaling>
          <c:orientation val="minMax"/>
        </c:scaling>
        <c:axPos val="l"/>
        <c:majorGridlines/>
        <c:numFmt formatCode="General" sourceLinked="1"/>
        <c:majorTickMark val="none"/>
        <c:tickLblPos val="nextTo"/>
        <c:txPr>
          <a:bodyPr/>
          <a:lstStyle/>
          <a:p>
            <a:pPr>
              <a:defRPr lang="en-US"/>
            </a:pPr>
            <a:endParaRPr lang="en-US"/>
          </a:p>
        </c:txPr>
        <c:crossAx val="83469824"/>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Cape Teal </a:t>
            </a:r>
          </a:p>
        </c:rich>
      </c:tx>
      <c:layout>
        <c:manualLayout>
          <c:xMode val="edge"/>
          <c:yMode val="edge"/>
          <c:x val="0.33263157894737388"/>
          <c:y val="0"/>
        </c:manualLayout>
      </c:layout>
    </c:title>
    <c:plotArea>
      <c:layout>
        <c:manualLayout>
          <c:layoutTarget val="inner"/>
          <c:xMode val="edge"/>
          <c:yMode val="edge"/>
          <c:x val="0.1486305659161026"/>
          <c:y val="0.20130483689538844"/>
          <c:w val="0.8455214808675231"/>
          <c:h val="0.57111035033664259"/>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months'!$B$216:$M$216</c:f>
              <c:numCache>
                <c:formatCode>General</c:formatCode>
                <c:ptCount val="12"/>
                <c:pt idx="0">
                  <c:v>2</c:v>
                </c:pt>
                <c:pt idx="1">
                  <c:v>9</c:v>
                </c:pt>
                <c:pt idx="2">
                  <c:v>11</c:v>
                </c:pt>
                <c:pt idx="3">
                  <c:v>9</c:v>
                </c:pt>
                <c:pt idx="4">
                  <c:v>6</c:v>
                </c:pt>
                <c:pt idx="5">
                  <c:v>15</c:v>
                </c:pt>
                <c:pt idx="6">
                  <c:v>9</c:v>
                </c:pt>
                <c:pt idx="7">
                  <c:v>10</c:v>
                </c:pt>
                <c:pt idx="8">
                  <c:v>4</c:v>
                </c:pt>
                <c:pt idx="9">
                  <c:v>0</c:v>
                </c:pt>
                <c:pt idx="10">
                  <c:v>6</c:v>
                </c:pt>
                <c:pt idx="11">
                  <c:v>3</c:v>
                </c:pt>
              </c:numCache>
            </c:numRef>
          </c:val>
        </c:ser>
        <c:axId val="83577088"/>
        <c:axId val="83578880"/>
      </c:barChart>
      <c:catAx>
        <c:axId val="83577088"/>
        <c:scaling>
          <c:orientation val="minMax"/>
        </c:scaling>
        <c:axPos val="b"/>
        <c:majorTickMark val="none"/>
        <c:tickLblPos val="nextTo"/>
        <c:txPr>
          <a:bodyPr/>
          <a:lstStyle/>
          <a:p>
            <a:pPr>
              <a:defRPr lang="en-US"/>
            </a:pPr>
            <a:endParaRPr lang="en-US"/>
          </a:p>
        </c:txPr>
        <c:crossAx val="83578880"/>
        <c:crosses val="autoZero"/>
        <c:auto val="1"/>
        <c:lblAlgn val="ctr"/>
        <c:lblOffset val="100"/>
      </c:catAx>
      <c:valAx>
        <c:axId val="83578880"/>
        <c:scaling>
          <c:orientation val="minMax"/>
        </c:scaling>
        <c:axPos val="l"/>
        <c:majorGridlines/>
        <c:numFmt formatCode="General" sourceLinked="1"/>
        <c:majorTickMark val="none"/>
        <c:tickLblPos val="nextTo"/>
        <c:txPr>
          <a:bodyPr/>
          <a:lstStyle/>
          <a:p>
            <a:pPr>
              <a:defRPr lang="en-US"/>
            </a:pPr>
            <a:endParaRPr lang="en-US"/>
          </a:p>
        </c:txPr>
        <c:crossAx val="83577088"/>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Red-billed Teal</a:t>
            </a:r>
          </a:p>
        </c:rich>
      </c:tx>
      <c:layout>
        <c:manualLayout>
          <c:xMode val="edge"/>
          <c:yMode val="edge"/>
          <c:x val="0.31466053468981114"/>
          <c:y val="0"/>
        </c:manualLayout>
      </c:layout>
    </c:title>
    <c:plotArea>
      <c:layout>
        <c:manualLayout>
          <c:layoutTarget val="inner"/>
          <c:xMode val="edge"/>
          <c:yMode val="edge"/>
          <c:x val="0.14994588065872883"/>
          <c:y val="0.18026310347570645"/>
          <c:w val="0.82055559426753066"/>
          <c:h val="0.59766929133859958"/>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months'!$B$225:$M$225</c:f>
              <c:numCache>
                <c:formatCode>General</c:formatCode>
                <c:ptCount val="12"/>
                <c:pt idx="0">
                  <c:v>3</c:v>
                </c:pt>
                <c:pt idx="1">
                  <c:v>4</c:v>
                </c:pt>
                <c:pt idx="2">
                  <c:v>15</c:v>
                </c:pt>
                <c:pt idx="3">
                  <c:v>7</c:v>
                </c:pt>
                <c:pt idx="4">
                  <c:v>3</c:v>
                </c:pt>
                <c:pt idx="5">
                  <c:v>1</c:v>
                </c:pt>
                <c:pt idx="6">
                  <c:v>0</c:v>
                </c:pt>
                <c:pt idx="7">
                  <c:v>0</c:v>
                </c:pt>
                <c:pt idx="8">
                  <c:v>1</c:v>
                </c:pt>
                <c:pt idx="9">
                  <c:v>1</c:v>
                </c:pt>
                <c:pt idx="10">
                  <c:v>0</c:v>
                </c:pt>
                <c:pt idx="11">
                  <c:v>4</c:v>
                </c:pt>
              </c:numCache>
            </c:numRef>
          </c:val>
        </c:ser>
        <c:axId val="83598336"/>
        <c:axId val="83608320"/>
      </c:barChart>
      <c:catAx>
        <c:axId val="83598336"/>
        <c:scaling>
          <c:orientation val="minMax"/>
        </c:scaling>
        <c:axPos val="b"/>
        <c:majorTickMark val="none"/>
        <c:tickLblPos val="nextTo"/>
        <c:txPr>
          <a:bodyPr/>
          <a:lstStyle/>
          <a:p>
            <a:pPr>
              <a:defRPr lang="en-US"/>
            </a:pPr>
            <a:endParaRPr lang="en-US"/>
          </a:p>
        </c:txPr>
        <c:crossAx val="83608320"/>
        <c:crosses val="autoZero"/>
        <c:auto val="1"/>
        <c:lblAlgn val="ctr"/>
        <c:lblOffset val="100"/>
      </c:catAx>
      <c:valAx>
        <c:axId val="83608320"/>
        <c:scaling>
          <c:orientation val="minMax"/>
        </c:scaling>
        <c:axPos val="l"/>
        <c:majorGridlines/>
        <c:numFmt formatCode="General" sourceLinked="1"/>
        <c:majorTickMark val="none"/>
        <c:tickLblPos val="nextTo"/>
        <c:txPr>
          <a:bodyPr/>
          <a:lstStyle/>
          <a:p>
            <a:pPr>
              <a:defRPr lang="en-US"/>
            </a:pPr>
            <a:endParaRPr lang="en-US"/>
          </a:p>
        </c:txPr>
        <c:crossAx val="83598336"/>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Maccoa Duck</a:t>
            </a:r>
          </a:p>
        </c:rich>
      </c:tx>
      <c:layout>
        <c:manualLayout>
          <c:xMode val="edge"/>
          <c:yMode val="edge"/>
          <c:x val="0.31048660952780477"/>
          <c:y val="0"/>
        </c:manualLayout>
      </c:layout>
    </c:title>
    <c:plotArea>
      <c:layout>
        <c:manualLayout>
          <c:layoutTarget val="inner"/>
          <c:xMode val="edge"/>
          <c:yMode val="edge"/>
          <c:x val="0.12003437623394422"/>
          <c:y val="0.17710425541069671"/>
          <c:w val="0.83866768866281094"/>
          <c:h val="0.6226708546677800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months'!$B$237:$M$237</c:f>
              <c:numCache>
                <c:formatCode>General</c:formatCode>
                <c:ptCount val="12"/>
                <c:pt idx="0">
                  <c:v>2</c:v>
                </c:pt>
                <c:pt idx="1">
                  <c:v>5</c:v>
                </c:pt>
                <c:pt idx="2">
                  <c:v>7</c:v>
                </c:pt>
                <c:pt idx="3">
                  <c:v>2</c:v>
                </c:pt>
                <c:pt idx="4">
                  <c:v>2</c:v>
                </c:pt>
                <c:pt idx="5">
                  <c:v>0</c:v>
                </c:pt>
                <c:pt idx="6">
                  <c:v>0</c:v>
                </c:pt>
                <c:pt idx="7">
                  <c:v>1</c:v>
                </c:pt>
                <c:pt idx="8">
                  <c:v>0</c:v>
                </c:pt>
                <c:pt idx="9">
                  <c:v>1</c:v>
                </c:pt>
                <c:pt idx="10">
                  <c:v>0</c:v>
                </c:pt>
                <c:pt idx="11">
                  <c:v>1</c:v>
                </c:pt>
              </c:numCache>
            </c:numRef>
          </c:val>
        </c:ser>
        <c:axId val="83640320"/>
        <c:axId val="83641856"/>
      </c:barChart>
      <c:catAx>
        <c:axId val="83640320"/>
        <c:scaling>
          <c:orientation val="minMax"/>
        </c:scaling>
        <c:axPos val="b"/>
        <c:majorTickMark val="none"/>
        <c:tickLblPos val="nextTo"/>
        <c:txPr>
          <a:bodyPr/>
          <a:lstStyle/>
          <a:p>
            <a:pPr>
              <a:defRPr lang="en-US"/>
            </a:pPr>
            <a:endParaRPr lang="en-US"/>
          </a:p>
        </c:txPr>
        <c:crossAx val="83641856"/>
        <c:crosses val="autoZero"/>
        <c:auto val="1"/>
        <c:lblAlgn val="ctr"/>
        <c:lblOffset val="100"/>
      </c:catAx>
      <c:valAx>
        <c:axId val="83641856"/>
        <c:scaling>
          <c:orientation val="minMax"/>
        </c:scaling>
        <c:axPos val="l"/>
        <c:majorGridlines/>
        <c:numFmt formatCode="General" sourceLinked="1"/>
        <c:majorTickMark val="none"/>
        <c:tickLblPos val="nextTo"/>
        <c:txPr>
          <a:bodyPr/>
          <a:lstStyle/>
          <a:p>
            <a:pPr>
              <a:defRPr lang="en-US"/>
            </a:pPr>
            <a:endParaRPr lang="en-US"/>
          </a:p>
        </c:txPr>
        <c:crossAx val="83640320"/>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Laying months for Cuckoos in Namibia</a:t>
            </a:r>
          </a:p>
        </c:rich>
      </c:tx>
      <c:layout>
        <c:manualLayout>
          <c:xMode val="edge"/>
          <c:yMode val="edge"/>
          <c:x val="0.18096899224806612"/>
          <c:y val="0"/>
        </c:manualLayout>
      </c:layout>
      <c:spPr>
        <a:noFill/>
        <a:ln w="25400">
          <a:noFill/>
        </a:ln>
      </c:spPr>
    </c:title>
    <c:plotArea>
      <c:layout>
        <c:manualLayout>
          <c:layoutTarget val="inner"/>
          <c:xMode val="edge"/>
          <c:yMode val="edge"/>
          <c:x val="7.0599518810148934E-2"/>
          <c:y val="0.1317149418822722"/>
          <c:w val="0.89448797025371796"/>
          <c:h val="0.70470847394075764"/>
        </c:manualLayout>
      </c:layout>
      <c:barChart>
        <c:barDir val="col"/>
        <c:grouping val="stacked"/>
        <c:ser>
          <c:idx val="0"/>
          <c:order val="0"/>
          <c:tx>
            <c:v>Jacobin</c:v>
          </c:tx>
          <c:spPr>
            <a:solidFill>
              <a:srgbClr val="4572A7"/>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months'!$B$698:$M$698</c:f>
              <c:numCache>
                <c:formatCode>General</c:formatCode>
                <c:ptCount val="12"/>
                <c:pt idx="0">
                  <c:v>2</c:v>
                </c:pt>
                <c:pt idx="1">
                  <c:v>3</c:v>
                </c:pt>
                <c:pt idx="2">
                  <c:v>1</c:v>
                </c:pt>
                <c:pt idx="3">
                  <c:v>2</c:v>
                </c:pt>
                <c:pt idx="4">
                  <c:v>0</c:v>
                </c:pt>
                <c:pt idx="5">
                  <c:v>0</c:v>
                </c:pt>
                <c:pt idx="6">
                  <c:v>0</c:v>
                </c:pt>
                <c:pt idx="7">
                  <c:v>0</c:v>
                </c:pt>
                <c:pt idx="8">
                  <c:v>0</c:v>
                </c:pt>
                <c:pt idx="9">
                  <c:v>0</c:v>
                </c:pt>
                <c:pt idx="10">
                  <c:v>1</c:v>
                </c:pt>
                <c:pt idx="11">
                  <c:v>9</c:v>
                </c:pt>
              </c:numCache>
            </c:numRef>
          </c:val>
        </c:ser>
        <c:ser>
          <c:idx val="1"/>
          <c:order val="1"/>
          <c:tx>
            <c:v>Levaillamt's</c:v>
          </c:tx>
          <c:spPr>
            <a:solidFill>
              <a:srgbClr val="AA4643"/>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months'!$B$701:$M$701</c:f>
              <c:numCache>
                <c:formatCode>General</c:formatCode>
                <c:ptCount val="12"/>
                <c:pt idx="0">
                  <c:v>2</c:v>
                </c:pt>
                <c:pt idx="1">
                  <c:v>1</c:v>
                </c:pt>
                <c:pt idx="2">
                  <c:v>0</c:v>
                </c:pt>
                <c:pt idx="3">
                  <c:v>0</c:v>
                </c:pt>
                <c:pt idx="4">
                  <c:v>0</c:v>
                </c:pt>
                <c:pt idx="5">
                  <c:v>0</c:v>
                </c:pt>
                <c:pt idx="6">
                  <c:v>0</c:v>
                </c:pt>
                <c:pt idx="7">
                  <c:v>0</c:v>
                </c:pt>
                <c:pt idx="8">
                  <c:v>0</c:v>
                </c:pt>
                <c:pt idx="9">
                  <c:v>0</c:v>
                </c:pt>
                <c:pt idx="10">
                  <c:v>1</c:v>
                </c:pt>
                <c:pt idx="11">
                  <c:v>2</c:v>
                </c:pt>
              </c:numCache>
            </c:numRef>
          </c:val>
        </c:ser>
        <c:ser>
          <c:idx val="2"/>
          <c:order val="2"/>
          <c:tx>
            <c:v>Great Spotted</c:v>
          </c:tx>
          <c:spPr>
            <a:solidFill>
              <a:srgbClr val="89A54E"/>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months'!$B$704:$M$704</c:f>
              <c:numCache>
                <c:formatCode>General</c:formatCode>
                <c:ptCount val="12"/>
                <c:pt idx="0">
                  <c:v>10</c:v>
                </c:pt>
                <c:pt idx="1">
                  <c:v>26</c:v>
                </c:pt>
                <c:pt idx="2">
                  <c:v>22</c:v>
                </c:pt>
                <c:pt idx="3">
                  <c:v>3</c:v>
                </c:pt>
                <c:pt idx="4">
                  <c:v>0</c:v>
                </c:pt>
                <c:pt idx="5">
                  <c:v>0</c:v>
                </c:pt>
                <c:pt idx="6">
                  <c:v>0</c:v>
                </c:pt>
                <c:pt idx="7">
                  <c:v>0</c:v>
                </c:pt>
                <c:pt idx="8">
                  <c:v>0</c:v>
                </c:pt>
                <c:pt idx="9">
                  <c:v>0</c:v>
                </c:pt>
                <c:pt idx="10">
                  <c:v>0</c:v>
                </c:pt>
                <c:pt idx="11">
                  <c:v>0</c:v>
                </c:pt>
              </c:numCache>
            </c:numRef>
          </c:val>
        </c:ser>
        <c:ser>
          <c:idx val="3"/>
          <c:order val="3"/>
          <c:tx>
            <c:v>Black</c:v>
          </c:tx>
          <c:spPr>
            <a:solidFill>
              <a:srgbClr val="71588F"/>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months'!$B$713:$M$713</c:f>
              <c:numCache>
                <c:formatCode>General</c:formatCode>
                <c:ptCount val="12"/>
                <c:pt idx="0">
                  <c:v>12</c:v>
                </c:pt>
                <c:pt idx="1">
                  <c:v>11</c:v>
                </c:pt>
                <c:pt idx="2">
                  <c:v>3</c:v>
                </c:pt>
                <c:pt idx="3">
                  <c:v>0</c:v>
                </c:pt>
                <c:pt idx="4">
                  <c:v>0</c:v>
                </c:pt>
                <c:pt idx="5">
                  <c:v>0</c:v>
                </c:pt>
                <c:pt idx="6">
                  <c:v>0</c:v>
                </c:pt>
                <c:pt idx="7">
                  <c:v>0</c:v>
                </c:pt>
                <c:pt idx="8">
                  <c:v>0</c:v>
                </c:pt>
                <c:pt idx="9">
                  <c:v>0</c:v>
                </c:pt>
                <c:pt idx="10">
                  <c:v>0</c:v>
                </c:pt>
                <c:pt idx="11">
                  <c:v>1</c:v>
                </c:pt>
              </c:numCache>
            </c:numRef>
          </c:val>
        </c:ser>
        <c:ser>
          <c:idx val="4"/>
          <c:order val="4"/>
          <c:tx>
            <c:v>African</c:v>
          </c:tx>
          <c:spPr>
            <a:solidFill>
              <a:srgbClr val="4198AF"/>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months'!$B$716:$M$716</c:f>
              <c:numCache>
                <c:formatCode>General</c:formatCode>
                <c:ptCount val="12"/>
                <c:pt idx="0">
                  <c:v>1</c:v>
                </c:pt>
                <c:pt idx="1">
                  <c:v>0</c:v>
                </c:pt>
                <c:pt idx="2">
                  <c:v>0</c:v>
                </c:pt>
                <c:pt idx="3">
                  <c:v>0</c:v>
                </c:pt>
                <c:pt idx="4">
                  <c:v>0</c:v>
                </c:pt>
                <c:pt idx="5">
                  <c:v>0</c:v>
                </c:pt>
                <c:pt idx="6">
                  <c:v>0</c:v>
                </c:pt>
                <c:pt idx="7">
                  <c:v>0</c:v>
                </c:pt>
                <c:pt idx="8">
                  <c:v>0</c:v>
                </c:pt>
                <c:pt idx="9">
                  <c:v>0</c:v>
                </c:pt>
                <c:pt idx="10">
                  <c:v>5</c:v>
                </c:pt>
                <c:pt idx="11">
                  <c:v>4</c:v>
                </c:pt>
              </c:numCache>
            </c:numRef>
          </c:val>
        </c:ser>
        <c:ser>
          <c:idx val="5"/>
          <c:order val="5"/>
          <c:tx>
            <c:v>Klaas's</c:v>
          </c:tx>
          <c:spPr>
            <a:solidFill>
              <a:srgbClr val="DB843D"/>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months'!$B$722:$M$722</c:f>
              <c:numCache>
                <c:formatCode>General</c:formatCode>
                <c:ptCount val="12"/>
                <c:pt idx="0">
                  <c:v>7</c:v>
                </c:pt>
                <c:pt idx="1">
                  <c:v>3</c:v>
                </c:pt>
                <c:pt idx="2">
                  <c:v>4</c:v>
                </c:pt>
                <c:pt idx="3">
                  <c:v>5</c:v>
                </c:pt>
                <c:pt idx="4">
                  <c:v>0</c:v>
                </c:pt>
                <c:pt idx="5">
                  <c:v>0</c:v>
                </c:pt>
                <c:pt idx="6">
                  <c:v>0</c:v>
                </c:pt>
                <c:pt idx="7">
                  <c:v>0</c:v>
                </c:pt>
                <c:pt idx="8">
                  <c:v>0</c:v>
                </c:pt>
                <c:pt idx="9">
                  <c:v>0</c:v>
                </c:pt>
                <c:pt idx="10">
                  <c:v>1</c:v>
                </c:pt>
                <c:pt idx="11">
                  <c:v>3</c:v>
                </c:pt>
              </c:numCache>
            </c:numRef>
          </c:val>
        </c:ser>
        <c:ser>
          <c:idx val="6"/>
          <c:order val="6"/>
          <c:tx>
            <c:v>Dideric</c:v>
          </c:tx>
          <c:spPr>
            <a:solidFill>
              <a:srgbClr val="93A9CF"/>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months'!$B$725:$M$725</c:f>
              <c:numCache>
                <c:formatCode>General</c:formatCode>
                <c:ptCount val="12"/>
                <c:pt idx="0">
                  <c:v>30</c:v>
                </c:pt>
                <c:pt idx="1">
                  <c:v>21</c:v>
                </c:pt>
                <c:pt idx="2">
                  <c:v>7</c:v>
                </c:pt>
                <c:pt idx="3">
                  <c:v>1</c:v>
                </c:pt>
                <c:pt idx="4">
                  <c:v>0</c:v>
                </c:pt>
                <c:pt idx="5">
                  <c:v>0</c:v>
                </c:pt>
                <c:pt idx="6">
                  <c:v>0</c:v>
                </c:pt>
                <c:pt idx="7">
                  <c:v>0</c:v>
                </c:pt>
                <c:pt idx="8">
                  <c:v>0</c:v>
                </c:pt>
                <c:pt idx="9">
                  <c:v>1</c:v>
                </c:pt>
                <c:pt idx="10">
                  <c:v>0</c:v>
                </c:pt>
                <c:pt idx="11">
                  <c:v>11</c:v>
                </c:pt>
              </c:numCache>
            </c:numRef>
          </c:val>
        </c:ser>
        <c:gapWidth val="55"/>
        <c:overlap val="100"/>
        <c:axId val="78722176"/>
        <c:axId val="78723712"/>
      </c:barChart>
      <c:catAx>
        <c:axId val="78722176"/>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723712"/>
        <c:crosses val="autoZero"/>
        <c:auto val="1"/>
        <c:lblAlgn val="ctr"/>
        <c:lblOffset val="100"/>
      </c:catAx>
      <c:valAx>
        <c:axId val="78723712"/>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722176"/>
        <c:crosses val="autoZero"/>
        <c:crossBetween val="between"/>
      </c:valAx>
      <c:spPr>
        <a:solidFill>
          <a:srgbClr val="FFFFFF"/>
        </a:solidFill>
        <a:ln w="25400">
          <a:noFill/>
        </a:ln>
      </c:spPr>
    </c:plotArea>
    <c:legend>
      <c:legendPos val="r"/>
      <c:layout>
        <c:manualLayout>
          <c:xMode val="edge"/>
          <c:yMode val="edge"/>
          <c:x val="0.40740767252578308"/>
          <c:y val="0.15634936257968293"/>
          <c:w val="0.239057504175614"/>
          <c:h val="0.39920697412824491"/>
        </c:manualLayout>
      </c:layout>
      <c:spPr>
        <a:solidFill>
          <a:srgbClr val="FFFFFF"/>
        </a:solidFill>
        <a:ln w="25400">
          <a:noFill/>
        </a:ln>
      </c:spPr>
      <c:txPr>
        <a:bodyPr/>
        <a:lstStyle/>
        <a:p>
          <a:pPr>
            <a:defRPr lang="en-US" sz="800" b="0" i="0" u="none" strike="noStrike" baseline="0">
              <a:solidFill>
                <a:srgbClr val="000000"/>
              </a:solidFill>
              <a:latin typeface="Calibri"/>
              <a:ea typeface="Calibri"/>
              <a:cs typeface="Calibri"/>
            </a:defRPr>
          </a:pPr>
          <a:endParaRPr lang="en-US"/>
        </a:p>
      </c:txPr>
    </c:legend>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Bateleur </a:t>
            </a:r>
          </a:p>
        </c:rich>
      </c:tx>
      <c:layout>
        <c:manualLayout>
          <c:xMode val="edge"/>
          <c:yMode val="edge"/>
          <c:x val="0.40884723480361412"/>
          <c:y val="0"/>
        </c:manualLayout>
      </c:layout>
    </c:title>
    <c:plotArea>
      <c:layout>
        <c:manualLayout>
          <c:layoutTarget val="inner"/>
          <c:xMode val="edge"/>
          <c:yMode val="edge"/>
          <c:x val="0.11743622956221708"/>
          <c:y val="0.17292681438076071"/>
          <c:w val="0.84793173580575154"/>
          <c:h val="0.61404321552831642"/>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months'!$B$284:$M$284</c:f>
              <c:numCache>
                <c:formatCode>General</c:formatCode>
                <c:ptCount val="12"/>
                <c:pt idx="0">
                  <c:v>3</c:v>
                </c:pt>
                <c:pt idx="1">
                  <c:v>4</c:v>
                </c:pt>
                <c:pt idx="2">
                  <c:v>8</c:v>
                </c:pt>
                <c:pt idx="3">
                  <c:v>5</c:v>
                </c:pt>
                <c:pt idx="4">
                  <c:v>1</c:v>
                </c:pt>
                <c:pt idx="5">
                  <c:v>2</c:v>
                </c:pt>
                <c:pt idx="6">
                  <c:v>2</c:v>
                </c:pt>
                <c:pt idx="7">
                  <c:v>0</c:v>
                </c:pt>
                <c:pt idx="8">
                  <c:v>0</c:v>
                </c:pt>
                <c:pt idx="9">
                  <c:v>0</c:v>
                </c:pt>
                <c:pt idx="10">
                  <c:v>1</c:v>
                </c:pt>
                <c:pt idx="11">
                  <c:v>2</c:v>
                </c:pt>
              </c:numCache>
            </c:numRef>
          </c:val>
        </c:ser>
        <c:axId val="83669760"/>
        <c:axId val="83671296"/>
      </c:barChart>
      <c:catAx>
        <c:axId val="83669760"/>
        <c:scaling>
          <c:orientation val="minMax"/>
        </c:scaling>
        <c:axPos val="b"/>
        <c:majorTickMark val="none"/>
        <c:tickLblPos val="nextTo"/>
        <c:txPr>
          <a:bodyPr/>
          <a:lstStyle/>
          <a:p>
            <a:pPr>
              <a:defRPr lang="en-US"/>
            </a:pPr>
            <a:endParaRPr lang="en-US"/>
          </a:p>
        </c:txPr>
        <c:crossAx val="83671296"/>
        <c:crosses val="autoZero"/>
        <c:auto val="1"/>
        <c:lblAlgn val="ctr"/>
        <c:lblOffset val="100"/>
      </c:catAx>
      <c:valAx>
        <c:axId val="83671296"/>
        <c:scaling>
          <c:orientation val="minMax"/>
        </c:scaling>
        <c:axPos val="l"/>
        <c:majorGridlines/>
        <c:numFmt formatCode="General" sourceLinked="1"/>
        <c:majorTickMark val="none"/>
        <c:tickLblPos val="nextTo"/>
        <c:txPr>
          <a:bodyPr/>
          <a:lstStyle/>
          <a:p>
            <a:pPr>
              <a:defRPr lang="en-US"/>
            </a:pPr>
            <a:endParaRPr lang="en-US"/>
          </a:p>
        </c:txPr>
        <c:crossAx val="83669760"/>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aseline="0"/>
            </a:pPr>
            <a:r>
              <a:rPr lang="en-US" sz="1000" baseline="0"/>
              <a:t>Gabar Goshawk</a:t>
            </a:r>
          </a:p>
        </c:rich>
      </c:tx>
      <c:layout>
        <c:manualLayout>
          <c:xMode val="edge"/>
          <c:yMode val="edge"/>
          <c:x val="0.2043169493681132"/>
          <c:y val="0"/>
        </c:manualLayout>
      </c:layout>
    </c:title>
    <c:plotArea>
      <c:layout>
        <c:manualLayout>
          <c:layoutTarget val="inner"/>
          <c:xMode val="edge"/>
          <c:yMode val="edge"/>
          <c:x val="0.14928532611837644"/>
          <c:y val="0.17429496159606375"/>
          <c:w val="0.80959866800790858"/>
          <c:h val="0.6009126773263776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months'!$B$296:$M$296</c:f>
              <c:numCache>
                <c:formatCode>General</c:formatCode>
                <c:ptCount val="12"/>
                <c:pt idx="0">
                  <c:v>0</c:v>
                </c:pt>
                <c:pt idx="1">
                  <c:v>0</c:v>
                </c:pt>
                <c:pt idx="2">
                  <c:v>0</c:v>
                </c:pt>
                <c:pt idx="3">
                  <c:v>0</c:v>
                </c:pt>
                <c:pt idx="4">
                  <c:v>0</c:v>
                </c:pt>
                <c:pt idx="5">
                  <c:v>0</c:v>
                </c:pt>
                <c:pt idx="6">
                  <c:v>0</c:v>
                </c:pt>
                <c:pt idx="7">
                  <c:v>0</c:v>
                </c:pt>
                <c:pt idx="8">
                  <c:v>7</c:v>
                </c:pt>
                <c:pt idx="9">
                  <c:v>28</c:v>
                </c:pt>
                <c:pt idx="10">
                  <c:v>7</c:v>
                </c:pt>
                <c:pt idx="11">
                  <c:v>6</c:v>
                </c:pt>
              </c:numCache>
            </c:numRef>
          </c:val>
        </c:ser>
        <c:axId val="83502208"/>
        <c:axId val="83503744"/>
      </c:barChart>
      <c:catAx>
        <c:axId val="83502208"/>
        <c:scaling>
          <c:orientation val="minMax"/>
        </c:scaling>
        <c:axPos val="b"/>
        <c:majorTickMark val="none"/>
        <c:tickLblPos val="nextTo"/>
        <c:txPr>
          <a:bodyPr/>
          <a:lstStyle/>
          <a:p>
            <a:pPr>
              <a:defRPr lang="en-US"/>
            </a:pPr>
            <a:endParaRPr lang="en-US"/>
          </a:p>
        </c:txPr>
        <c:crossAx val="83503744"/>
        <c:crosses val="autoZero"/>
        <c:auto val="1"/>
        <c:lblAlgn val="ctr"/>
        <c:lblOffset val="100"/>
      </c:catAx>
      <c:valAx>
        <c:axId val="83503744"/>
        <c:scaling>
          <c:orientation val="minMax"/>
        </c:scaling>
        <c:axPos val="l"/>
        <c:majorGridlines/>
        <c:numFmt formatCode="General" sourceLinked="1"/>
        <c:majorTickMark val="none"/>
        <c:tickLblPos val="nextTo"/>
        <c:txPr>
          <a:bodyPr/>
          <a:lstStyle/>
          <a:p>
            <a:pPr>
              <a:defRPr lang="en-US"/>
            </a:pPr>
            <a:endParaRPr lang="en-US"/>
          </a:p>
        </c:txPr>
        <c:crossAx val="83502208"/>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Shikra &amp; Little Sparrowhawk</a:t>
            </a:r>
          </a:p>
        </c:rich>
      </c:tx>
      <c:layout>
        <c:manualLayout>
          <c:xMode val="edge"/>
          <c:yMode val="edge"/>
          <c:x val="0.1216893778688623"/>
          <c:y val="0"/>
        </c:manualLayout>
      </c:layout>
    </c:title>
    <c:plotArea>
      <c:layout>
        <c:manualLayout>
          <c:layoutTarget val="inner"/>
          <c:xMode val="edge"/>
          <c:yMode val="edge"/>
          <c:x val="0.12003437623394422"/>
          <c:y val="0.14957203266258384"/>
          <c:w val="0.84792573831474083"/>
          <c:h val="0.64104986876641912"/>
        </c:manualLayout>
      </c:layout>
      <c:barChart>
        <c:barDir val="col"/>
        <c:grouping val="clustered"/>
        <c:ser>
          <c:idx val="0"/>
          <c:order val="0"/>
          <c:tx>
            <c:v>Shikra</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months'!$B$308:$M$308</c:f>
              <c:numCache>
                <c:formatCode>General</c:formatCode>
                <c:ptCount val="12"/>
                <c:pt idx="0">
                  <c:v>2</c:v>
                </c:pt>
                <c:pt idx="1">
                  <c:v>0</c:v>
                </c:pt>
                <c:pt idx="2">
                  <c:v>0</c:v>
                </c:pt>
                <c:pt idx="3">
                  <c:v>0</c:v>
                </c:pt>
                <c:pt idx="4">
                  <c:v>0</c:v>
                </c:pt>
                <c:pt idx="5">
                  <c:v>0</c:v>
                </c:pt>
                <c:pt idx="6">
                  <c:v>0</c:v>
                </c:pt>
                <c:pt idx="7">
                  <c:v>0</c:v>
                </c:pt>
                <c:pt idx="8">
                  <c:v>2</c:v>
                </c:pt>
                <c:pt idx="9">
                  <c:v>6</c:v>
                </c:pt>
                <c:pt idx="10">
                  <c:v>1</c:v>
                </c:pt>
                <c:pt idx="11">
                  <c:v>0</c:v>
                </c:pt>
              </c:numCache>
            </c:numRef>
          </c:val>
        </c:ser>
        <c:ser>
          <c:idx val="1"/>
          <c:order val="1"/>
          <c:tx>
            <c:v>Little Sparrowhawk</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months'!$B$311:$M$311</c:f>
              <c:numCache>
                <c:formatCode>General</c:formatCode>
                <c:ptCount val="12"/>
                <c:pt idx="0">
                  <c:v>0</c:v>
                </c:pt>
                <c:pt idx="1">
                  <c:v>0</c:v>
                </c:pt>
                <c:pt idx="2">
                  <c:v>0</c:v>
                </c:pt>
                <c:pt idx="3">
                  <c:v>0</c:v>
                </c:pt>
                <c:pt idx="4">
                  <c:v>0</c:v>
                </c:pt>
                <c:pt idx="5">
                  <c:v>0</c:v>
                </c:pt>
                <c:pt idx="6">
                  <c:v>0</c:v>
                </c:pt>
                <c:pt idx="7">
                  <c:v>0</c:v>
                </c:pt>
                <c:pt idx="8">
                  <c:v>6</c:v>
                </c:pt>
                <c:pt idx="9">
                  <c:v>6</c:v>
                </c:pt>
                <c:pt idx="10">
                  <c:v>0</c:v>
                </c:pt>
                <c:pt idx="11">
                  <c:v>2</c:v>
                </c:pt>
              </c:numCache>
            </c:numRef>
          </c:val>
        </c:ser>
        <c:axId val="83520128"/>
        <c:axId val="83534208"/>
      </c:barChart>
      <c:catAx>
        <c:axId val="83520128"/>
        <c:scaling>
          <c:orientation val="minMax"/>
        </c:scaling>
        <c:axPos val="b"/>
        <c:majorTickMark val="none"/>
        <c:tickLblPos val="nextTo"/>
        <c:txPr>
          <a:bodyPr/>
          <a:lstStyle/>
          <a:p>
            <a:pPr>
              <a:defRPr lang="en-US"/>
            </a:pPr>
            <a:endParaRPr lang="en-US"/>
          </a:p>
        </c:txPr>
        <c:crossAx val="83534208"/>
        <c:crosses val="autoZero"/>
        <c:auto val="1"/>
        <c:lblAlgn val="ctr"/>
        <c:lblOffset val="100"/>
      </c:catAx>
      <c:valAx>
        <c:axId val="83534208"/>
        <c:scaling>
          <c:orientation val="minMax"/>
        </c:scaling>
        <c:axPos val="l"/>
        <c:majorGridlines/>
        <c:numFmt formatCode="General" sourceLinked="1"/>
        <c:majorTickMark val="none"/>
        <c:tickLblPos val="nextTo"/>
        <c:txPr>
          <a:bodyPr/>
          <a:lstStyle/>
          <a:p>
            <a:pPr>
              <a:defRPr lang="en-US"/>
            </a:pPr>
            <a:endParaRPr lang="en-US"/>
          </a:p>
        </c:txPr>
        <c:crossAx val="83520128"/>
        <c:crosses val="autoZero"/>
        <c:crossBetween val="between"/>
      </c:valAx>
    </c:plotArea>
    <c:legend>
      <c:legendPos val="r"/>
      <c:layout>
        <c:manualLayout>
          <c:xMode val="edge"/>
          <c:yMode val="edge"/>
          <c:x val="0.12339217871738672"/>
          <c:y val="0.15539437570303721"/>
          <c:w val="0.50270119694427384"/>
          <c:h val="0.15045129775445212"/>
        </c:manualLayout>
      </c:layout>
      <c:txPr>
        <a:bodyPr/>
        <a:lstStyle/>
        <a:p>
          <a:pPr>
            <a:defRPr lang="en-US" sz="800" baseline="0"/>
          </a:pPr>
          <a:endParaRPr lang="en-US"/>
        </a:p>
      </c:txPr>
    </c:legend>
    <c:plotVisOnly val="1"/>
  </c:chart>
  <c:printSettings>
    <c:headerFooter/>
    <c:pageMargins b="0.75000000000001332" l="0.70000000000000062" r="0.70000000000000062" t="0.75000000000001332"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African Hawk Eagle</a:t>
            </a:r>
          </a:p>
        </c:rich>
      </c:tx>
      <c:layout>
        <c:manualLayout>
          <c:xMode val="edge"/>
          <c:yMode val="edge"/>
          <c:x val="0.24666643942235203"/>
          <c:y val="0"/>
        </c:manualLayout>
      </c:layout>
    </c:title>
    <c:plotArea>
      <c:layout>
        <c:manualLayout>
          <c:layoutTarget val="inner"/>
          <c:xMode val="edge"/>
          <c:yMode val="edge"/>
          <c:x val="0.14670029882628852"/>
          <c:y val="0.18843069034975279"/>
          <c:w val="0.81289566076969122"/>
          <c:h val="0.59853933955929928"/>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months'!$B$338:$M$338</c:f>
              <c:numCache>
                <c:formatCode>General</c:formatCode>
                <c:ptCount val="12"/>
                <c:pt idx="0">
                  <c:v>0</c:v>
                </c:pt>
                <c:pt idx="1">
                  <c:v>0</c:v>
                </c:pt>
                <c:pt idx="2">
                  <c:v>1</c:v>
                </c:pt>
                <c:pt idx="3">
                  <c:v>1</c:v>
                </c:pt>
                <c:pt idx="4">
                  <c:v>12</c:v>
                </c:pt>
                <c:pt idx="5">
                  <c:v>24</c:v>
                </c:pt>
                <c:pt idx="6">
                  <c:v>12</c:v>
                </c:pt>
                <c:pt idx="7">
                  <c:v>0</c:v>
                </c:pt>
                <c:pt idx="8">
                  <c:v>0</c:v>
                </c:pt>
                <c:pt idx="9">
                  <c:v>0</c:v>
                </c:pt>
                <c:pt idx="10">
                  <c:v>0</c:v>
                </c:pt>
                <c:pt idx="11">
                  <c:v>0</c:v>
                </c:pt>
              </c:numCache>
            </c:numRef>
          </c:val>
        </c:ser>
        <c:axId val="83709952"/>
        <c:axId val="83711488"/>
      </c:barChart>
      <c:catAx>
        <c:axId val="83709952"/>
        <c:scaling>
          <c:orientation val="minMax"/>
        </c:scaling>
        <c:axPos val="b"/>
        <c:majorTickMark val="none"/>
        <c:tickLblPos val="nextTo"/>
        <c:txPr>
          <a:bodyPr/>
          <a:lstStyle/>
          <a:p>
            <a:pPr>
              <a:defRPr lang="en-US"/>
            </a:pPr>
            <a:endParaRPr lang="en-US"/>
          </a:p>
        </c:txPr>
        <c:crossAx val="83711488"/>
        <c:crosses val="autoZero"/>
        <c:auto val="1"/>
        <c:lblAlgn val="ctr"/>
        <c:lblOffset val="100"/>
      </c:catAx>
      <c:valAx>
        <c:axId val="83711488"/>
        <c:scaling>
          <c:orientation val="minMax"/>
        </c:scaling>
        <c:axPos val="l"/>
        <c:majorGridlines/>
        <c:numFmt formatCode="General" sourceLinked="1"/>
        <c:majorTickMark val="none"/>
        <c:tickLblPos val="nextTo"/>
        <c:txPr>
          <a:bodyPr/>
          <a:lstStyle/>
          <a:p>
            <a:pPr>
              <a:defRPr lang="en-US"/>
            </a:pPr>
            <a:endParaRPr lang="en-US"/>
          </a:p>
        </c:txPr>
        <c:crossAx val="83709952"/>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Martial Eagle</a:t>
            </a:r>
          </a:p>
        </c:rich>
      </c:tx>
      <c:layout>
        <c:manualLayout>
          <c:xMode val="edge"/>
          <c:yMode val="edge"/>
          <c:x val="0.33378643459042096"/>
          <c:y val="0"/>
        </c:manualLayout>
      </c:layout>
    </c:title>
    <c:plotArea>
      <c:layout>
        <c:manualLayout>
          <c:layoutTarget val="inner"/>
          <c:xMode val="edge"/>
          <c:yMode val="edge"/>
          <c:x val="0.1486305659161026"/>
          <c:y val="0.17361310283142681"/>
          <c:w val="0.82797762121841523"/>
          <c:h val="0.62168770803090967"/>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months'!$B$353:$M$353</c:f>
              <c:numCache>
                <c:formatCode>General</c:formatCode>
                <c:ptCount val="12"/>
                <c:pt idx="0">
                  <c:v>0</c:v>
                </c:pt>
                <c:pt idx="1">
                  <c:v>0</c:v>
                </c:pt>
                <c:pt idx="2">
                  <c:v>0</c:v>
                </c:pt>
                <c:pt idx="3">
                  <c:v>5</c:v>
                </c:pt>
                <c:pt idx="4">
                  <c:v>12</c:v>
                </c:pt>
                <c:pt idx="5">
                  <c:v>15</c:v>
                </c:pt>
                <c:pt idx="6">
                  <c:v>8</c:v>
                </c:pt>
                <c:pt idx="7">
                  <c:v>2</c:v>
                </c:pt>
                <c:pt idx="8">
                  <c:v>0</c:v>
                </c:pt>
                <c:pt idx="9">
                  <c:v>0</c:v>
                </c:pt>
                <c:pt idx="10">
                  <c:v>0</c:v>
                </c:pt>
                <c:pt idx="11">
                  <c:v>0</c:v>
                </c:pt>
              </c:numCache>
            </c:numRef>
          </c:val>
        </c:ser>
        <c:axId val="83743488"/>
        <c:axId val="83745024"/>
      </c:barChart>
      <c:catAx>
        <c:axId val="83743488"/>
        <c:scaling>
          <c:orientation val="minMax"/>
        </c:scaling>
        <c:axPos val="b"/>
        <c:majorTickMark val="none"/>
        <c:tickLblPos val="nextTo"/>
        <c:txPr>
          <a:bodyPr/>
          <a:lstStyle/>
          <a:p>
            <a:pPr>
              <a:defRPr lang="en-US"/>
            </a:pPr>
            <a:endParaRPr lang="en-US"/>
          </a:p>
        </c:txPr>
        <c:crossAx val="83745024"/>
        <c:crosses val="autoZero"/>
        <c:auto val="1"/>
        <c:lblAlgn val="ctr"/>
        <c:lblOffset val="100"/>
      </c:catAx>
      <c:valAx>
        <c:axId val="83745024"/>
        <c:scaling>
          <c:orientation val="minMax"/>
        </c:scaling>
        <c:axPos val="l"/>
        <c:majorGridlines/>
        <c:numFmt formatCode="General" sourceLinked="1"/>
        <c:majorTickMark val="none"/>
        <c:tickLblPos val="nextTo"/>
        <c:txPr>
          <a:bodyPr/>
          <a:lstStyle/>
          <a:p>
            <a:pPr>
              <a:defRPr lang="en-US"/>
            </a:pPr>
            <a:endParaRPr lang="en-US"/>
          </a:p>
        </c:txPr>
        <c:crossAx val="83743488"/>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Pygmy Falcon</a:t>
            </a:r>
          </a:p>
        </c:rich>
      </c:tx>
      <c:layout>
        <c:manualLayout>
          <c:xMode val="edge"/>
          <c:yMode val="edge"/>
          <c:x val="0.30544395924308587"/>
          <c:y val="0"/>
        </c:manualLayout>
      </c:layout>
    </c:title>
    <c:plotArea>
      <c:layout>
        <c:manualLayout>
          <c:layoutTarget val="inner"/>
          <c:xMode val="edge"/>
          <c:yMode val="edge"/>
          <c:x val="0.14798152414354318"/>
          <c:y val="0.17896298676951194"/>
          <c:w val="0.81708397803986288"/>
          <c:h val="0.63409234559965721"/>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months'!$B$361:$M$361</c:f>
              <c:numCache>
                <c:formatCode>General</c:formatCode>
                <c:ptCount val="12"/>
                <c:pt idx="0">
                  <c:v>2</c:v>
                </c:pt>
                <c:pt idx="1">
                  <c:v>1</c:v>
                </c:pt>
                <c:pt idx="2">
                  <c:v>1</c:v>
                </c:pt>
                <c:pt idx="3">
                  <c:v>0</c:v>
                </c:pt>
                <c:pt idx="4">
                  <c:v>0</c:v>
                </c:pt>
                <c:pt idx="5">
                  <c:v>0</c:v>
                </c:pt>
                <c:pt idx="6">
                  <c:v>0</c:v>
                </c:pt>
                <c:pt idx="7">
                  <c:v>2</c:v>
                </c:pt>
                <c:pt idx="8">
                  <c:v>7</c:v>
                </c:pt>
                <c:pt idx="9">
                  <c:v>12</c:v>
                </c:pt>
                <c:pt idx="10">
                  <c:v>14</c:v>
                </c:pt>
                <c:pt idx="11">
                  <c:v>6</c:v>
                </c:pt>
              </c:numCache>
            </c:numRef>
          </c:val>
        </c:ser>
        <c:axId val="83772928"/>
        <c:axId val="83774464"/>
      </c:barChart>
      <c:catAx>
        <c:axId val="83772928"/>
        <c:scaling>
          <c:orientation val="minMax"/>
        </c:scaling>
        <c:axPos val="b"/>
        <c:majorTickMark val="none"/>
        <c:tickLblPos val="nextTo"/>
        <c:txPr>
          <a:bodyPr/>
          <a:lstStyle/>
          <a:p>
            <a:pPr>
              <a:defRPr lang="en-US"/>
            </a:pPr>
            <a:endParaRPr lang="en-US"/>
          </a:p>
        </c:txPr>
        <c:crossAx val="83774464"/>
        <c:crosses val="autoZero"/>
        <c:auto val="1"/>
        <c:lblAlgn val="ctr"/>
        <c:lblOffset val="100"/>
      </c:catAx>
      <c:valAx>
        <c:axId val="83774464"/>
        <c:scaling>
          <c:orientation val="minMax"/>
        </c:scaling>
        <c:axPos val="l"/>
        <c:majorGridlines/>
        <c:numFmt formatCode="General" sourceLinked="1"/>
        <c:majorTickMark val="none"/>
        <c:tickLblPos val="nextTo"/>
        <c:txPr>
          <a:bodyPr/>
          <a:lstStyle/>
          <a:p>
            <a:pPr>
              <a:defRPr lang="en-US"/>
            </a:pPr>
            <a:endParaRPr lang="en-US"/>
          </a:p>
        </c:txPr>
        <c:crossAx val="83772928"/>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Red-necked Falcon</a:t>
            </a:r>
          </a:p>
        </c:rich>
      </c:tx>
      <c:layout>
        <c:manualLayout>
          <c:xMode val="edge"/>
          <c:yMode val="edge"/>
          <c:x val="0.25850574712643676"/>
          <c:y val="0"/>
        </c:manualLayout>
      </c:layout>
    </c:title>
    <c:plotArea>
      <c:layout>
        <c:manualLayout>
          <c:layoutTarget val="inner"/>
          <c:xMode val="edge"/>
          <c:yMode val="edge"/>
          <c:x val="0.14606796995203244"/>
          <c:y val="0.18136226874079794"/>
          <c:w val="0.81370214499049687"/>
          <c:h val="0.5952160553101446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months'!$B$376:$M$376</c:f>
              <c:numCache>
                <c:formatCode>General</c:formatCode>
                <c:ptCount val="12"/>
                <c:pt idx="0">
                  <c:v>0</c:v>
                </c:pt>
                <c:pt idx="1">
                  <c:v>0</c:v>
                </c:pt>
                <c:pt idx="2">
                  <c:v>0</c:v>
                </c:pt>
                <c:pt idx="3">
                  <c:v>0</c:v>
                </c:pt>
                <c:pt idx="4">
                  <c:v>0</c:v>
                </c:pt>
                <c:pt idx="5">
                  <c:v>0</c:v>
                </c:pt>
                <c:pt idx="6">
                  <c:v>6</c:v>
                </c:pt>
                <c:pt idx="7">
                  <c:v>19</c:v>
                </c:pt>
                <c:pt idx="8">
                  <c:v>18</c:v>
                </c:pt>
                <c:pt idx="9">
                  <c:v>5</c:v>
                </c:pt>
                <c:pt idx="10">
                  <c:v>0</c:v>
                </c:pt>
                <c:pt idx="11">
                  <c:v>0</c:v>
                </c:pt>
              </c:numCache>
            </c:numRef>
          </c:val>
        </c:ser>
        <c:axId val="83802368"/>
        <c:axId val="83820544"/>
      </c:barChart>
      <c:catAx>
        <c:axId val="83802368"/>
        <c:scaling>
          <c:orientation val="minMax"/>
        </c:scaling>
        <c:axPos val="b"/>
        <c:majorTickMark val="none"/>
        <c:tickLblPos val="nextTo"/>
        <c:txPr>
          <a:bodyPr/>
          <a:lstStyle/>
          <a:p>
            <a:pPr>
              <a:defRPr lang="en-US"/>
            </a:pPr>
            <a:endParaRPr lang="en-US"/>
          </a:p>
        </c:txPr>
        <c:crossAx val="83820544"/>
        <c:crosses val="autoZero"/>
        <c:auto val="1"/>
        <c:lblAlgn val="ctr"/>
        <c:lblOffset val="100"/>
      </c:catAx>
      <c:valAx>
        <c:axId val="83820544"/>
        <c:scaling>
          <c:orientation val="minMax"/>
        </c:scaling>
        <c:axPos val="l"/>
        <c:majorGridlines/>
        <c:numFmt formatCode="General" sourceLinked="1"/>
        <c:majorTickMark val="none"/>
        <c:tickLblPos val="nextTo"/>
        <c:txPr>
          <a:bodyPr/>
          <a:lstStyle/>
          <a:p>
            <a:pPr>
              <a:defRPr lang="en-US"/>
            </a:pPr>
            <a:endParaRPr lang="en-US"/>
          </a:p>
        </c:txPr>
        <c:crossAx val="83802368"/>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Lanner Falcon</a:t>
            </a:r>
          </a:p>
        </c:rich>
      </c:tx>
      <c:layout>
        <c:manualLayout>
          <c:xMode val="edge"/>
          <c:yMode val="edge"/>
          <c:x val="0.31388865865452187"/>
          <c:y val="0"/>
        </c:manualLayout>
      </c:layout>
    </c:title>
    <c:plotArea>
      <c:layout>
        <c:manualLayout>
          <c:layoutTarget val="inner"/>
          <c:xMode val="edge"/>
          <c:yMode val="edge"/>
          <c:x val="0.16032647234885067"/>
          <c:y val="0.19183176177051917"/>
          <c:w val="0.77534604227103265"/>
          <c:h val="0.58198826998477038"/>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months'!$B$382:$M$382</c:f>
              <c:numCache>
                <c:formatCode>General</c:formatCode>
                <c:ptCount val="12"/>
                <c:pt idx="0">
                  <c:v>0</c:v>
                </c:pt>
                <c:pt idx="1">
                  <c:v>0</c:v>
                </c:pt>
                <c:pt idx="2">
                  <c:v>0</c:v>
                </c:pt>
                <c:pt idx="3">
                  <c:v>1</c:v>
                </c:pt>
                <c:pt idx="4">
                  <c:v>0</c:v>
                </c:pt>
                <c:pt idx="5">
                  <c:v>0</c:v>
                </c:pt>
                <c:pt idx="6">
                  <c:v>3</c:v>
                </c:pt>
                <c:pt idx="7">
                  <c:v>5</c:v>
                </c:pt>
                <c:pt idx="8">
                  <c:v>9</c:v>
                </c:pt>
                <c:pt idx="9">
                  <c:v>1</c:v>
                </c:pt>
                <c:pt idx="10">
                  <c:v>0</c:v>
                </c:pt>
                <c:pt idx="11">
                  <c:v>0</c:v>
                </c:pt>
              </c:numCache>
            </c:numRef>
          </c:val>
        </c:ser>
        <c:axId val="83831808"/>
        <c:axId val="83841792"/>
      </c:barChart>
      <c:catAx>
        <c:axId val="83831808"/>
        <c:scaling>
          <c:orientation val="minMax"/>
        </c:scaling>
        <c:axPos val="b"/>
        <c:majorTickMark val="none"/>
        <c:tickLblPos val="nextTo"/>
        <c:txPr>
          <a:bodyPr/>
          <a:lstStyle/>
          <a:p>
            <a:pPr>
              <a:defRPr lang="en-US"/>
            </a:pPr>
            <a:endParaRPr lang="en-US"/>
          </a:p>
        </c:txPr>
        <c:crossAx val="83841792"/>
        <c:crosses val="autoZero"/>
        <c:auto val="1"/>
        <c:lblAlgn val="ctr"/>
        <c:lblOffset val="100"/>
      </c:catAx>
      <c:valAx>
        <c:axId val="83841792"/>
        <c:scaling>
          <c:orientation val="minMax"/>
        </c:scaling>
        <c:axPos val="l"/>
        <c:majorGridlines/>
        <c:numFmt formatCode="General" sourceLinked="1"/>
        <c:majorTickMark val="none"/>
        <c:tickLblPos val="nextTo"/>
        <c:txPr>
          <a:bodyPr/>
          <a:lstStyle/>
          <a:p>
            <a:pPr>
              <a:defRPr lang="en-US"/>
            </a:pPr>
            <a:endParaRPr lang="en-US"/>
          </a:p>
        </c:txPr>
        <c:crossAx val="83831808"/>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Helmeted Guineafowl</a:t>
            </a:r>
          </a:p>
        </c:rich>
      </c:tx>
      <c:layout>
        <c:manualLayout>
          <c:xMode val="edge"/>
          <c:yMode val="edge"/>
          <c:x val="0.22107747307448639"/>
          <c:y val="2.4844720496894412E-2"/>
        </c:manualLayout>
      </c:layout>
    </c:title>
    <c:plotArea>
      <c:layout>
        <c:manualLayout>
          <c:layoutTarget val="inner"/>
          <c:xMode val="edge"/>
          <c:yMode val="edge"/>
          <c:x val="0.14606796995203244"/>
          <c:y val="0.26755742488710649"/>
          <c:w val="0.83669065073762361"/>
          <c:h val="0.5048577623449243"/>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months'!$B$392:$M$392</c:f>
              <c:numCache>
                <c:formatCode>General</c:formatCode>
                <c:ptCount val="12"/>
                <c:pt idx="0">
                  <c:v>7</c:v>
                </c:pt>
                <c:pt idx="1">
                  <c:v>12</c:v>
                </c:pt>
                <c:pt idx="2">
                  <c:v>26</c:v>
                </c:pt>
                <c:pt idx="3">
                  <c:v>6</c:v>
                </c:pt>
                <c:pt idx="4">
                  <c:v>1</c:v>
                </c:pt>
                <c:pt idx="5">
                  <c:v>0</c:v>
                </c:pt>
                <c:pt idx="6">
                  <c:v>0</c:v>
                </c:pt>
                <c:pt idx="7">
                  <c:v>0</c:v>
                </c:pt>
                <c:pt idx="8">
                  <c:v>0</c:v>
                </c:pt>
                <c:pt idx="9">
                  <c:v>0</c:v>
                </c:pt>
                <c:pt idx="10">
                  <c:v>0</c:v>
                </c:pt>
                <c:pt idx="11">
                  <c:v>0</c:v>
                </c:pt>
              </c:numCache>
            </c:numRef>
          </c:val>
        </c:ser>
        <c:axId val="83865600"/>
        <c:axId val="83867136"/>
      </c:barChart>
      <c:catAx>
        <c:axId val="83865600"/>
        <c:scaling>
          <c:orientation val="minMax"/>
        </c:scaling>
        <c:axPos val="b"/>
        <c:majorTickMark val="none"/>
        <c:tickLblPos val="nextTo"/>
        <c:txPr>
          <a:bodyPr/>
          <a:lstStyle/>
          <a:p>
            <a:pPr>
              <a:defRPr lang="en-US"/>
            </a:pPr>
            <a:endParaRPr lang="en-US"/>
          </a:p>
        </c:txPr>
        <c:crossAx val="83867136"/>
        <c:crosses val="autoZero"/>
        <c:auto val="1"/>
        <c:lblAlgn val="ctr"/>
        <c:lblOffset val="100"/>
      </c:catAx>
      <c:valAx>
        <c:axId val="83867136"/>
        <c:scaling>
          <c:orientation val="minMax"/>
        </c:scaling>
        <c:axPos val="l"/>
        <c:majorGridlines/>
        <c:numFmt formatCode="General" sourceLinked="1"/>
        <c:majorTickMark val="none"/>
        <c:tickLblPos val="nextTo"/>
        <c:txPr>
          <a:bodyPr/>
          <a:lstStyle/>
          <a:p>
            <a:pPr>
              <a:defRPr lang="en-US"/>
            </a:pPr>
            <a:endParaRPr lang="en-US"/>
          </a:p>
        </c:txPr>
        <c:crossAx val="83865600"/>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Harlequin Quail</a:t>
            </a:r>
          </a:p>
        </c:rich>
      </c:tx>
      <c:layout>
        <c:manualLayout>
          <c:xMode val="edge"/>
          <c:yMode val="edge"/>
          <c:x val="0.29636623748211732"/>
          <c:y val="0"/>
        </c:manualLayout>
      </c:layout>
    </c:title>
    <c:plotArea>
      <c:layout>
        <c:manualLayout>
          <c:layoutTarget val="inner"/>
          <c:xMode val="edge"/>
          <c:yMode val="edge"/>
          <c:x val="0.14544106879344407"/>
          <c:y val="0.18589632545931944"/>
          <c:w val="0.82022416725806269"/>
          <c:h val="0.58509645669291344"/>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months'!$B$399:$M$399</c:f>
              <c:numCache>
                <c:formatCode>General</c:formatCode>
                <c:ptCount val="12"/>
                <c:pt idx="0">
                  <c:v>4</c:v>
                </c:pt>
                <c:pt idx="1">
                  <c:v>16</c:v>
                </c:pt>
                <c:pt idx="2">
                  <c:v>1</c:v>
                </c:pt>
                <c:pt idx="3">
                  <c:v>0</c:v>
                </c:pt>
                <c:pt idx="4">
                  <c:v>1</c:v>
                </c:pt>
                <c:pt idx="5">
                  <c:v>0</c:v>
                </c:pt>
                <c:pt idx="6">
                  <c:v>0</c:v>
                </c:pt>
                <c:pt idx="7">
                  <c:v>3</c:v>
                </c:pt>
                <c:pt idx="8">
                  <c:v>0</c:v>
                </c:pt>
                <c:pt idx="9">
                  <c:v>0</c:v>
                </c:pt>
                <c:pt idx="10">
                  <c:v>0</c:v>
                </c:pt>
                <c:pt idx="11">
                  <c:v>1</c:v>
                </c:pt>
              </c:numCache>
            </c:numRef>
          </c:val>
        </c:ser>
        <c:axId val="83882752"/>
        <c:axId val="83884288"/>
      </c:barChart>
      <c:catAx>
        <c:axId val="83882752"/>
        <c:scaling>
          <c:orientation val="minMax"/>
        </c:scaling>
        <c:axPos val="b"/>
        <c:majorTickMark val="none"/>
        <c:tickLblPos val="nextTo"/>
        <c:txPr>
          <a:bodyPr/>
          <a:lstStyle/>
          <a:p>
            <a:pPr>
              <a:defRPr lang="en-US"/>
            </a:pPr>
            <a:endParaRPr lang="en-US"/>
          </a:p>
        </c:txPr>
        <c:crossAx val="83884288"/>
        <c:crosses val="autoZero"/>
        <c:auto val="1"/>
        <c:lblAlgn val="ctr"/>
        <c:lblOffset val="100"/>
      </c:catAx>
      <c:valAx>
        <c:axId val="83884288"/>
        <c:scaling>
          <c:orientation val="minMax"/>
        </c:scaling>
        <c:axPos val="l"/>
        <c:majorGridlines/>
        <c:numFmt formatCode="General" sourceLinked="1"/>
        <c:majorTickMark val="none"/>
        <c:tickLblPos val="nextTo"/>
        <c:txPr>
          <a:bodyPr/>
          <a:lstStyle/>
          <a:p>
            <a:pPr>
              <a:defRPr lang="en-US"/>
            </a:pPr>
            <a:endParaRPr lang="en-US"/>
          </a:p>
        </c:txPr>
        <c:crossAx val="83882752"/>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b="1" i="0" u="none" strike="noStrike" baseline="0">
                <a:solidFill>
                  <a:srgbClr val="000000"/>
                </a:solidFill>
                <a:latin typeface="Calibri"/>
                <a:ea typeface="Calibri"/>
                <a:cs typeface="Calibri"/>
              </a:defRPr>
            </a:pPr>
            <a:r>
              <a:rPr lang="en-US"/>
              <a:t>Mousebirds</a:t>
            </a:r>
          </a:p>
        </c:rich>
      </c:tx>
      <c:layout>
        <c:manualLayout>
          <c:xMode val="edge"/>
          <c:yMode val="edge"/>
          <c:x val="0.36630600054303558"/>
          <c:y val="6.3886900501073833E-3"/>
        </c:manualLayout>
      </c:layout>
      <c:spPr>
        <a:noFill/>
        <a:ln w="25400">
          <a:noFill/>
        </a:ln>
      </c:spPr>
    </c:title>
    <c:plotArea>
      <c:layout>
        <c:manualLayout>
          <c:layoutTarget val="inner"/>
          <c:xMode val="edge"/>
          <c:yMode val="edge"/>
          <c:x val="0.15592531761750641"/>
          <c:y val="0.19179316196061505"/>
          <c:w val="0.82519639786406007"/>
          <c:h val="0.60041200899035285"/>
        </c:manualLayout>
      </c:layout>
      <c:barChart>
        <c:barDir val="col"/>
        <c:grouping val="clustered"/>
        <c:ser>
          <c:idx val="0"/>
          <c:order val="0"/>
          <c:tx>
            <c:v>Red-faced</c:v>
          </c:tx>
          <c:spPr>
            <a:solidFill>
              <a:schemeClr val="accent2"/>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months'!$B$822:$M$822</c:f>
              <c:numCache>
                <c:formatCode>General</c:formatCode>
                <c:ptCount val="12"/>
                <c:pt idx="0">
                  <c:v>1</c:v>
                </c:pt>
                <c:pt idx="1">
                  <c:v>3</c:v>
                </c:pt>
                <c:pt idx="2">
                  <c:v>5</c:v>
                </c:pt>
                <c:pt idx="3">
                  <c:v>1</c:v>
                </c:pt>
                <c:pt idx="4">
                  <c:v>1</c:v>
                </c:pt>
                <c:pt idx="5">
                  <c:v>0</c:v>
                </c:pt>
                <c:pt idx="6">
                  <c:v>0</c:v>
                </c:pt>
                <c:pt idx="7">
                  <c:v>0</c:v>
                </c:pt>
                <c:pt idx="8">
                  <c:v>4</c:v>
                </c:pt>
                <c:pt idx="9">
                  <c:v>2</c:v>
                </c:pt>
                <c:pt idx="10">
                  <c:v>3</c:v>
                </c:pt>
                <c:pt idx="11">
                  <c:v>4</c:v>
                </c:pt>
              </c:numCache>
            </c:numRef>
          </c:val>
        </c:ser>
        <c:ser>
          <c:idx val="1"/>
          <c:order val="1"/>
          <c:tx>
            <c:v>White-backed</c:v>
          </c:tx>
          <c:spPr>
            <a:solidFill>
              <a:schemeClr val="accent1">
                <a:lumMod val="75000"/>
              </a:schemeClr>
            </a:solidFill>
            <a:ln w="25400">
              <a:noFill/>
            </a:ln>
          </c:spPr>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months'!$B$825:$M$825</c:f>
              <c:numCache>
                <c:formatCode>General</c:formatCode>
                <c:ptCount val="12"/>
                <c:pt idx="0">
                  <c:v>10</c:v>
                </c:pt>
                <c:pt idx="1">
                  <c:v>0</c:v>
                </c:pt>
                <c:pt idx="2">
                  <c:v>1</c:v>
                </c:pt>
                <c:pt idx="3">
                  <c:v>0</c:v>
                </c:pt>
                <c:pt idx="4">
                  <c:v>0</c:v>
                </c:pt>
                <c:pt idx="5">
                  <c:v>0</c:v>
                </c:pt>
                <c:pt idx="6">
                  <c:v>0</c:v>
                </c:pt>
                <c:pt idx="7">
                  <c:v>3</c:v>
                </c:pt>
                <c:pt idx="8">
                  <c:v>6</c:v>
                </c:pt>
                <c:pt idx="9">
                  <c:v>17</c:v>
                </c:pt>
                <c:pt idx="10">
                  <c:v>17</c:v>
                </c:pt>
                <c:pt idx="11">
                  <c:v>15</c:v>
                </c:pt>
              </c:numCache>
            </c:numRef>
          </c:val>
        </c:ser>
        <c:axId val="78744960"/>
        <c:axId val="78754944"/>
      </c:barChart>
      <c:catAx>
        <c:axId val="78744960"/>
        <c:scaling>
          <c:orientation val="minMax"/>
        </c:scaling>
        <c:axPos val="b"/>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754944"/>
        <c:crosses val="autoZero"/>
        <c:auto val="1"/>
        <c:lblAlgn val="ctr"/>
        <c:lblOffset val="100"/>
      </c:catAx>
      <c:valAx>
        <c:axId val="78754944"/>
        <c:scaling>
          <c:orientation val="minMax"/>
        </c:scaling>
        <c:axPos val="l"/>
        <c:majorGridlines>
          <c:spPr>
            <a:ln w="3175">
              <a:solidFill>
                <a:srgbClr val="808080"/>
              </a:solidFill>
              <a:prstDash val="solid"/>
            </a:ln>
          </c:spPr>
        </c:majorGridlines>
        <c:numFmt formatCode="General" sourceLinked="1"/>
        <c:majorTickMark val="none"/>
        <c:tickLblPos val="nextTo"/>
        <c:spPr>
          <a:ln w="3175">
            <a:solidFill>
              <a:srgbClr val="808080"/>
            </a:solidFill>
            <a:prstDash val="solid"/>
          </a:ln>
        </c:spPr>
        <c:txPr>
          <a:bodyPr rot="0" vert="horz"/>
          <a:lstStyle/>
          <a:p>
            <a:pPr>
              <a:defRPr lang="en-US" sz="1000" b="0" i="0" u="none" strike="noStrike" baseline="0">
                <a:solidFill>
                  <a:srgbClr val="000000"/>
                </a:solidFill>
                <a:latin typeface="Calibri"/>
                <a:ea typeface="Calibri"/>
                <a:cs typeface="Calibri"/>
              </a:defRPr>
            </a:pPr>
            <a:endParaRPr lang="en-US"/>
          </a:p>
        </c:txPr>
        <c:crossAx val="78744960"/>
        <c:crosses val="autoZero"/>
        <c:crossBetween val="between"/>
      </c:valAx>
      <c:spPr>
        <a:solidFill>
          <a:srgbClr val="FFFFFF"/>
        </a:solidFill>
        <a:ln w="25400">
          <a:noFill/>
        </a:ln>
      </c:spPr>
    </c:plotArea>
    <c:legend>
      <c:legendPos val="r"/>
      <c:layout>
        <c:manualLayout>
          <c:xMode val="edge"/>
          <c:yMode val="edge"/>
          <c:x val="0.16148972757715629"/>
          <c:y val="0.20423738148044265"/>
          <c:w val="0.34391576052993938"/>
          <c:h val="0.1557346352499889"/>
        </c:manualLayout>
      </c:layout>
      <c:spPr>
        <a:solidFill>
          <a:srgbClr val="FFFFFF"/>
        </a:solidFill>
        <a:ln w="25400">
          <a:noFill/>
        </a:ln>
      </c:spPr>
      <c:txPr>
        <a:bodyPr/>
        <a:lstStyle/>
        <a:p>
          <a:pPr>
            <a:defRPr lang="en-US" sz="735" b="0" i="0" u="none" strike="noStrike" baseline="0">
              <a:solidFill>
                <a:srgbClr val="000000"/>
              </a:solidFill>
              <a:latin typeface="Calibri"/>
              <a:ea typeface="Calibri"/>
              <a:cs typeface="Calibri"/>
            </a:defRPr>
          </a:pPr>
          <a:endParaRPr lang="en-US"/>
        </a:p>
      </c:txPr>
    </c:legend>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Hartlaub's Spurfowl</a:t>
            </a:r>
          </a:p>
        </c:rich>
      </c:tx>
      <c:layout>
        <c:manualLayout>
          <c:xMode val="edge"/>
          <c:yMode val="edge"/>
          <c:x val="0.2469953702139164"/>
          <c:y val="0"/>
        </c:manualLayout>
      </c:layout>
    </c:title>
    <c:plotArea>
      <c:layout>
        <c:manualLayout>
          <c:layoutTarget val="inner"/>
          <c:xMode val="edge"/>
          <c:yMode val="edge"/>
          <c:x val="0.17405337208385432"/>
          <c:y val="0.23540208076400546"/>
          <c:w val="0.79733432462573051"/>
          <c:h val="0.54386807070802901"/>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months'!$B$411:$M$411</c:f>
              <c:numCache>
                <c:formatCode>General</c:formatCode>
                <c:ptCount val="12"/>
                <c:pt idx="0">
                  <c:v>0</c:v>
                </c:pt>
                <c:pt idx="1">
                  <c:v>0</c:v>
                </c:pt>
                <c:pt idx="2">
                  <c:v>2</c:v>
                </c:pt>
                <c:pt idx="3">
                  <c:v>7</c:v>
                </c:pt>
                <c:pt idx="4">
                  <c:v>14</c:v>
                </c:pt>
                <c:pt idx="5">
                  <c:v>9</c:v>
                </c:pt>
                <c:pt idx="6">
                  <c:v>6</c:v>
                </c:pt>
                <c:pt idx="7">
                  <c:v>0</c:v>
                </c:pt>
                <c:pt idx="8">
                  <c:v>1</c:v>
                </c:pt>
                <c:pt idx="9">
                  <c:v>0</c:v>
                </c:pt>
                <c:pt idx="10">
                  <c:v>0</c:v>
                </c:pt>
                <c:pt idx="11">
                  <c:v>0</c:v>
                </c:pt>
              </c:numCache>
            </c:numRef>
          </c:val>
        </c:ser>
        <c:axId val="83908096"/>
        <c:axId val="83909632"/>
      </c:barChart>
      <c:catAx>
        <c:axId val="83908096"/>
        <c:scaling>
          <c:orientation val="minMax"/>
        </c:scaling>
        <c:axPos val="b"/>
        <c:majorTickMark val="none"/>
        <c:tickLblPos val="nextTo"/>
        <c:txPr>
          <a:bodyPr/>
          <a:lstStyle/>
          <a:p>
            <a:pPr>
              <a:defRPr lang="en-US"/>
            </a:pPr>
            <a:endParaRPr lang="en-US"/>
          </a:p>
        </c:txPr>
        <c:crossAx val="83909632"/>
        <c:crosses val="autoZero"/>
        <c:auto val="1"/>
        <c:lblAlgn val="ctr"/>
        <c:lblOffset val="100"/>
      </c:catAx>
      <c:valAx>
        <c:axId val="83909632"/>
        <c:scaling>
          <c:orientation val="minMax"/>
        </c:scaling>
        <c:axPos val="l"/>
        <c:majorGridlines/>
        <c:numFmt formatCode="General" sourceLinked="1"/>
        <c:majorTickMark val="none"/>
        <c:tickLblPos val="nextTo"/>
        <c:txPr>
          <a:bodyPr/>
          <a:lstStyle/>
          <a:p>
            <a:pPr>
              <a:defRPr lang="en-US"/>
            </a:pPr>
            <a:endParaRPr lang="en-US"/>
          </a:p>
        </c:txPr>
        <c:crossAx val="83908096"/>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Swainson's Spurfowl</a:t>
            </a:r>
          </a:p>
        </c:rich>
      </c:tx>
      <c:layout>
        <c:manualLayout>
          <c:xMode val="edge"/>
          <c:yMode val="edge"/>
          <c:x val="0.22949852507374632"/>
          <c:y val="0"/>
        </c:manualLayout>
      </c:layout>
    </c:title>
    <c:plotArea>
      <c:layout>
        <c:manualLayout>
          <c:layoutTarget val="inner"/>
          <c:xMode val="edge"/>
          <c:yMode val="edge"/>
          <c:x val="0.12003437623394422"/>
          <c:y val="0.17574693788277304"/>
          <c:w val="0.85046709869230952"/>
          <c:h val="0.63341371391076118"/>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months'!$B$420:$M$420</c:f>
              <c:numCache>
                <c:formatCode>General</c:formatCode>
                <c:ptCount val="12"/>
                <c:pt idx="0">
                  <c:v>1</c:v>
                </c:pt>
                <c:pt idx="1">
                  <c:v>3</c:v>
                </c:pt>
                <c:pt idx="2">
                  <c:v>4</c:v>
                </c:pt>
                <c:pt idx="3">
                  <c:v>6</c:v>
                </c:pt>
                <c:pt idx="4">
                  <c:v>6</c:v>
                </c:pt>
                <c:pt idx="5">
                  <c:v>5</c:v>
                </c:pt>
                <c:pt idx="6">
                  <c:v>0</c:v>
                </c:pt>
                <c:pt idx="7">
                  <c:v>0</c:v>
                </c:pt>
                <c:pt idx="8">
                  <c:v>0</c:v>
                </c:pt>
                <c:pt idx="9">
                  <c:v>0</c:v>
                </c:pt>
                <c:pt idx="10">
                  <c:v>0</c:v>
                </c:pt>
                <c:pt idx="11">
                  <c:v>0</c:v>
                </c:pt>
              </c:numCache>
            </c:numRef>
          </c:val>
        </c:ser>
        <c:axId val="83945728"/>
        <c:axId val="83951616"/>
      </c:barChart>
      <c:catAx>
        <c:axId val="83945728"/>
        <c:scaling>
          <c:orientation val="minMax"/>
        </c:scaling>
        <c:axPos val="b"/>
        <c:majorTickMark val="none"/>
        <c:tickLblPos val="nextTo"/>
        <c:txPr>
          <a:bodyPr/>
          <a:lstStyle/>
          <a:p>
            <a:pPr>
              <a:defRPr lang="en-US"/>
            </a:pPr>
            <a:endParaRPr lang="en-US"/>
          </a:p>
        </c:txPr>
        <c:crossAx val="83951616"/>
        <c:crosses val="autoZero"/>
        <c:auto val="1"/>
        <c:lblAlgn val="ctr"/>
        <c:lblOffset val="100"/>
      </c:catAx>
      <c:valAx>
        <c:axId val="83951616"/>
        <c:scaling>
          <c:orientation val="minMax"/>
        </c:scaling>
        <c:axPos val="l"/>
        <c:majorGridlines/>
        <c:numFmt formatCode="General" sourceLinked="1"/>
        <c:majorTickMark val="none"/>
        <c:tickLblPos val="nextTo"/>
        <c:txPr>
          <a:bodyPr/>
          <a:lstStyle/>
          <a:p>
            <a:pPr>
              <a:defRPr lang="en-US"/>
            </a:pPr>
            <a:endParaRPr lang="en-US"/>
          </a:p>
        </c:txPr>
        <c:crossAx val="83945728"/>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Kurrichane Buttonquail</a:t>
            </a:r>
          </a:p>
        </c:rich>
      </c:tx>
      <c:layout>
        <c:manualLayout>
          <c:xMode val="edge"/>
          <c:yMode val="edge"/>
          <c:x val="0.20084402113491273"/>
          <c:y val="0"/>
        </c:manualLayout>
      </c:layout>
    </c:title>
    <c:plotArea>
      <c:layout>
        <c:manualLayout>
          <c:layoutTarget val="inner"/>
          <c:xMode val="edge"/>
          <c:yMode val="edge"/>
          <c:x val="0.14798152414354318"/>
          <c:y val="0.20829266712031391"/>
          <c:w val="0.82872881064542414"/>
          <c:h val="0.56552736463497622"/>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months'!$B$427:$M$427</c:f>
              <c:numCache>
                <c:formatCode>General</c:formatCode>
                <c:ptCount val="12"/>
                <c:pt idx="0">
                  <c:v>3</c:v>
                </c:pt>
                <c:pt idx="1">
                  <c:v>23</c:v>
                </c:pt>
                <c:pt idx="2">
                  <c:v>7</c:v>
                </c:pt>
                <c:pt idx="3">
                  <c:v>2</c:v>
                </c:pt>
                <c:pt idx="4">
                  <c:v>3</c:v>
                </c:pt>
                <c:pt idx="5">
                  <c:v>2</c:v>
                </c:pt>
                <c:pt idx="6">
                  <c:v>2</c:v>
                </c:pt>
                <c:pt idx="7">
                  <c:v>0</c:v>
                </c:pt>
                <c:pt idx="8">
                  <c:v>0</c:v>
                </c:pt>
                <c:pt idx="9">
                  <c:v>0</c:v>
                </c:pt>
                <c:pt idx="10">
                  <c:v>0</c:v>
                </c:pt>
                <c:pt idx="11">
                  <c:v>0</c:v>
                </c:pt>
              </c:numCache>
            </c:numRef>
          </c:val>
        </c:ser>
        <c:axId val="83962880"/>
        <c:axId val="83968768"/>
      </c:barChart>
      <c:catAx>
        <c:axId val="83962880"/>
        <c:scaling>
          <c:orientation val="minMax"/>
        </c:scaling>
        <c:axPos val="b"/>
        <c:majorTickMark val="none"/>
        <c:tickLblPos val="nextTo"/>
        <c:txPr>
          <a:bodyPr/>
          <a:lstStyle/>
          <a:p>
            <a:pPr>
              <a:defRPr lang="en-US"/>
            </a:pPr>
            <a:endParaRPr lang="en-US"/>
          </a:p>
        </c:txPr>
        <c:crossAx val="83968768"/>
        <c:crosses val="autoZero"/>
        <c:auto val="1"/>
        <c:lblAlgn val="ctr"/>
        <c:lblOffset val="100"/>
      </c:catAx>
      <c:valAx>
        <c:axId val="83968768"/>
        <c:scaling>
          <c:orientation val="minMax"/>
        </c:scaling>
        <c:axPos val="l"/>
        <c:majorGridlines/>
        <c:numFmt formatCode="General" sourceLinked="1"/>
        <c:majorTickMark val="none"/>
        <c:tickLblPos val="nextTo"/>
        <c:txPr>
          <a:bodyPr/>
          <a:lstStyle/>
          <a:p>
            <a:pPr>
              <a:defRPr lang="en-US"/>
            </a:pPr>
            <a:endParaRPr lang="en-US"/>
          </a:p>
        </c:txPr>
        <c:crossAx val="83962880"/>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Orange River &amp; Crested Francolins</a:t>
            </a:r>
          </a:p>
        </c:rich>
      </c:tx>
      <c:layout>
        <c:manualLayout>
          <c:xMode val="edge"/>
          <c:yMode val="edge"/>
          <c:x val="0.19373298337708159"/>
          <c:y val="0"/>
        </c:manualLayout>
      </c:layout>
    </c:title>
    <c:plotArea>
      <c:layout>
        <c:manualLayout>
          <c:layoutTarget val="inner"/>
          <c:xMode val="edge"/>
          <c:yMode val="edge"/>
          <c:x val="0.12056786235053962"/>
          <c:y val="0.23405461336563688"/>
          <c:w val="0.83990387868184735"/>
          <c:h val="0.58978598828992457"/>
        </c:manualLayout>
      </c:layout>
      <c:barChart>
        <c:barDir val="col"/>
        <c:grouping val="clustered"/>
        <c:ser>
          <c:idx val="0"/>
          <c:order val="0"/>
          <c:tx>
            <c:v>Orange River</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months'!$B$405:$M$405</c:f>
              <c:numCache>
                <c:formatCode>General</c:formatCode>
                <c:ptCount val="12"/>
                <c:pt idx="0">
                  <c:v>2</c:v>
                </c:pt>
                <c:pt idx="1">
                  <c:v>5</c:v>
                </c:pt>
                <c:pt idx="2">
                  <c:v>2</c:v>
                </c:pt>
                <c:pt idx="3">
                  <c:v>2</c:v>
                </c:pt>
                <c:pt idx="4">
                  <c:v>1</c:v>
                </c:pt>
                <c:pt idx="5">
                  <c:v>1</c:v>
                </c:pt>
                <c:pt idx="6">
                  <c:v>0</c:v>
                </c:pt>
                <c:pt idx="7">
                  <c:v>0</c:v>
                </c:pt>
                <c:pt idx="8">
                  <c:v>0</c:v>
                </c:pt>
                <c:pt idx="9">
                  <c:v>0</c:v>
                </c:pt>
                <c:pt idx="10">
                  <c:v>1</c:v>
                </c:pt>
                <c:pt idx="11">
                  <c:v>1</c:v>
                </c:pt>
              </c:numCache>
            </c:numRef>
          </c:val>
        </c:ser>
        <c:ser>
          <c:idx val="1"/>
          <c:order val="1"/>
          <c:tx>
            <c:v>Crested</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months'!$B$408:$M$408</c:f>
              <c:numCache>
                <c:formatCode>General</c:formatCode>
                <c:ptCount val="12"/>
                <c:pt idx="0">
                  <c:v>0</c:v>
                </c:pt>
                <c:pt idx="1">
                  <c:v>0</c:v>
                </c:pt>
                <c:pt idx="2">
                  <c:v>3</c:v>
                </c:pt>
                <c:pt idx="3">
                  <c:v>1</c:v>
                </c:pt>
                <c:pt idx="4">
                  <c:v>0</c:v>
                </c:pt>
                <c:pt idx="5">
                  <c:v>0</c:v>
                </c:pt>
                <c:pt idx="6">
                  <c:v>1</c:v>
                </c:pt>
                <c:pt idx="7">
                  <c:v>1</c:v>
                </c:pt>
                <c:pt idx="8">
                  <c:v>1</c:v>
                </c:pt>
                <c:pt idx="9">
                  <c:v>0</c:v>
                </c:pt>
                <c:pt idx="10">
                  <c:v>1</c:v>
                </c:pt>
                <c:pt idx="11">
                  <c:v>4</c:v>
                </c:pt>
              </c:numCache>
            </c:numRef>
          </c:val>
        </c:ser>
        <c:axId val="84009728"/>
        <c:axId val="84011264"/>
      </c:barChart>
      <c:catAx>
        <c:axId val="84009728"/>
        <c:scaling>
          <c:orientation val="minMax"/>
        </c:scaling>
        <c:axPos val="b"/>
        <c:majorTickMark val="none"/>
        <c:tickLblPos val="nextTo"/>
        <c:txPr>
          <a:bodyPr/>
          <a:lstStyle/>
          <a:p>
            <a:pPr>
              <a:defRPr lang="en-US"/>
            </a:pPr>
            <a:endParaRPr lang="en-US"/>
          </a:p>
        </c:txPr>
        <c:crossAx val="84011264"/>
        <c:crosses val="autoZero"/>
        <c:auto val="1"/>
        <c:lblAlgn val="ctr"/>
        <c:lblOffset val="100"/>
      </c:catAx>
      <c:valAx>
        <c:axId val="84011264"/>
        <c:scaling>
          <c:orientation val="minMax"/>
        </c:scaling>
        <c:axPos val="l"/>
        <c:majorGridlines/>
        <c:numFmt formatCode="General" sourceLinked="1"/>
        <c:majorTickMark val="none"/>
        <c:tickLblPos val="nextTo"/>
        <c:txPr>
          <a:bodyPr/>
          <a:lstStyle/>
          <a:p>
            <a:pPr>
              <a:defRPr lang="en-US"/>
            </a:pPr>
            <a:endParaRPr lang="en-US"/>
          </a:p>
        </c:txPr>
        <c:crossAx val="84009728"/>
        <c:crosses val="autoZero"/>
        <c:crossBetween val="between"/>
      </c:valAx>
    </c:plotArea>
    <c:legend>
      <c:legendPos val="r"/>
      <c:layout>
        <c:manualLayout>
          <c:xMode val="edge"/>
          <c:yMode val="edge"/>
          <c:x val="0.5688683581219014"/>
          <c:y val="0.23676408237432464"/>
          <c:w val="0.39252400116653025"/>
          <c:h val="0.13035029275186771"/>
        </c:manualLayout>
      </c:layout>
      <c:spPr>
        <a:solidFill>
          <a:sysClr val="window" lastClr="FFFFFF"/>
        </a:solidFill>
      </c:spPr>
      <c:txPr>
        <a:bodyPr/>
        <a:lstStyle/>
        <a:p>
          <a:pPr>
            <a:defRPr lang="en-US" sz="800"/>
          </a:pPr>
          <a:endParaRPr lang="en-US"/>
        </a:p>
      </c:txPr>
    </c:legend>
    <c:plotVisOnly val="1"/>
  </c:chart>
  <c:printSettings>
    <c:headerFooter/>
    <c:pageMargins b="0.75000000000001332" l="0.70000000000000062" r="0.70000000000000062" t="0.75000000000001332"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Allen's Gallinule (1) &amp; Purple Swamphen (2)</a:t>
            </a:r>
          </a:p>
        </c:rich>
      </c:tx>
      <c:layout>
        <c:manualLayout>
          <c:xMode val="edge"/>
          <c:yMode val="edge"/>
          <c:x val="0.10484954783495665"/>
          <c:y val="0"/>
        </c:manualLayout>
      </c:layout>
    </c:title>
    <c:plotArea>
      <c:layout>
        <c:manualLayout>
          <c:layoutTarget val="inner"/>
          <c:xMode val="edge"/>
          <c:yMode val="edge"/>
          <c:x val="0.16060554042119143"/>
          <c:y val="0.27206324061563303"/>
          <c:w val="0.83939445957883185"/>
          <c:h val="0.5266115927499021"/>
        </c:manualLayout>
      </c:layout>
      <c:barChart>
        <c:barDir val="col"/>
        <c:grouping val="clustered"/>
        <c:ser>
          <c:idx val="0"/>
          <c:order val="0"/>
          <c:tx>
            <c:v>1</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months'!$B$455:$M$455</c:f>
              <c:numCache>
                <c:formatCode>General</c:formatCode>
                <c:ptCount val="12"/>
                <c:pt idx="0">
                  <c:v>4</c:v>
                </c:pt>
                <c:pt idx="1">
                  <c:v>5</c:v>
                </c:pt>
                <c:pt idx="2">
                  <c:v>5</c:v>
                </c:pt>
                <c:pt idx="3">
                  <c:v>0</c:v>
                </c:pt>
                <c:pt idx="4">
                  <c:v>0</c:v>
                </c:pt>
                <c:pt idx="5">
                  <c:v>0</c:v>
                </c:pt>
                <c:pt idx="6">
                  <c:v>0</c:v>
                </c:pt>
                <c:pt idx="7">
                  <c:v>0</c:v>
                </c:pt>
                <c:pt idx="8">
                  <c:v>0</c:v>
                </c:pt>
                <c:pt idx="9">
                  <c:v>0</c:v>
                </c:pt>
                <c:pt idx="10">
                  <c:v>0</c:v>
                </c:pt>
                <c:pt idx="11">
                  <c:v>0</c:v>
                </c:pt>
              </c:numCache>
            </c:numRef>
          </c:val>
        </c:ser>
        <c:ser>
          <c:idx val="1"/>
          <c:order val="1"/>
          <c:tx>
            <c:v>2</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months'!$B$458:$M$458</c:f>
              <c:numCache>
                <c:formatCode>General</c:formatCode>
                <c:ptCount val="12"/>
                <c:pt idx="0">
                  <c:v>2</c:v>
                </c:pt>
                <c:pt idx="1">
                  <c:v>2</c:v>
                </c:pt>
                <c:pt idx="2">
                  <c:v>11</c:v>
                </c:pt>
                <c:pt idx="3">
                  <c:v>0</c:v>
                </c:pt>
                <c:pt idx="4">
                  <c:v>1</c:v>
                </c:pt>
                <c:pt idx="5">
                  <c:v>0</c:v>
                </c:pt>
                <c:pt idx="6">
                  <c:v>0</c:v>
                </c:pt>
                <c:pt idx="7">
                  <c:v>1</c:v>
                </c:pt>
                <c:pt idx="8">
                  <c:v>0</c:v>
                </c:pt>
                <c:pt idx="9">
                  <c:v>1</c:v>
                </c:pt>
                <c:pt idx="10">
                  <c:v>1</c:v>
                </c:pt>
                <c:pt idx="11">
                  <c:v>1</c:v>
                </c:pt>
              </c:numCache>
            </c:numRef>
          </c:val>
        </c:ser>
        <c:axId val="84031360"/>
        <c:axId val="84032896"/>
      </c:barChart>
      <c:catAx>
        <c:axId val="84031360"/>
        <c:scaling>
          <c:orientation val="minMax"/>
        </c:scaling>
        <c:axPos val="b"/>
        <c:majorTickMark val="none"/>
        <c:tickLblPos val="nextTo"/>
        <c:txPr>
          <a:bodyPr/>
          <a:lstStyle/>
          <a:p>
            <a:pPr>
              <a:defRPr lang="en-US"/>
            </a:pPr>
            <a:endParaRPr lang="en-US"/>
          </a:p>
        </c:txPr>
        <c:crossAx val="84032896"/>
        <c:crosses val="autoZero"/>
        <c:auto val="1"/>
        <c:lblAlgn val="ctr"/>
        <c:lblOffset val="100"/>
      </c:catAx>
      <c:valAx>
        <c:axId val="84032896"/>
        <c:scaling>
          <c:orientation val="minMax"/>
        </c:scaling>
        <c:axPos val="l"/>
        <c:majorGridlines/>
        <c:numFmt formatCode="General" sourceLinked="1"/>
        <c:majorTickMark val="none"/>
        <c:tickLblPos val="nextTo"/>
        <c:txPr>
          <a:bodyPr/>
          <a:lstStyle/>
          <a:p>
            <a:pPr>
              <a:defRPr lang="en-US"/>
            </a:pPr>
            <a:endParaRPr lang="en-US"/>
          </a:p>
        </c:txPr>
        <c:crossAx val="84031360"/>
        <c:crosses val="autoZero"/>
        <c:crossBetween val="between"/>
      </c:valAx>
    </c:plotArea>
    <c:legend>
      <c:legendPos val="r"/>
      <c:layout>
        <c:manualLayout>
          <c:xMode val="edge"/>
          <c:yMode val="edge"/>
          <c:x val="0.79112487716286661"/>
          <c:y val="0.2702283004403106"/>
          <c:w val="0.19623689218943041"/>
          <c:h val="0.19169114919740332"/>
        </c:manualLayout>
      </c:layout>
      <c:txPr>
        <a:bodyPr/>
        <a:lstStyle/>
        <a:p>
          <a:pPr>
            <a:defRPr lang="en-US"/>
          </a:pPr>
          <a:endParaRPr lang="en-US"/>
        </a:p>
      </c:txPr>
    </c:legend>
    <c:plotVisOnly val="1"/>
  </c:chart>
  <c:printSettings>
    <c:headerFooter/>
    <c:pageMargins b="0.75000000000001332" l="0.70000000000000062" r="0.70000000000000062" t="0.75000000000001332"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Wattled Crane</a:t>
            </a:r>
          </a:p>
        </c:rich>
      </c:tx>
      <c:layout>
        <c:manualLayout>
          <c:xMode val="edge"/>
          <c:yMode val="edge"/>
          <c:x val="0.29074249605055291"/>
          <c:y val="0"/>
        </c:manualLayout>
      </c:layout>
    </c:title>
    <c:plotArea>
      <c:layout>
        <c:manualLayout>
          <c:layoutTarget val="inner"/>
          <c:xMode val="edge"/>
          <c:yMode val="edge"/>
          <c:x val="0.12856762572924818"/>
          <c:y val="0.18734149560785207"/>
          <c:w val="0.83983679765149266"/>
          <c:h val="0.60085992141155764"/>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months'!$B$471:$M$471</c:f>
              <c:numCache>
                <c:formatCode>General</c:formatCode>
                <c:ptCount val="12"/>
                <c:pt idx="0">
                  <c:v>0</c:v>
                </c:pt>
                <c:pt idx="1">
                  <c:v>0</c:v>
                </c:pt>
                <c:pt idx="2">
                  <c:v>0</c:v>
                </c:pt>
                <c:pt idx="3">
                  <c:v>0</c:v>
                </c:pt>
                <c:pt idx="4">
                  <c:v>0</c:v>
                </c:pt>
                <c:pt idx="5">
                  <c:v>4</c:v>
                </c:pt>
                <c:pt idx="6">
                  <c:v>3</c:v>
                </c:pt>
                <c:pt idx="7">
                  <c:v>5</c:v>
                </c:pt>
                <c:pt idx="8">
                  <c:v>2</c:v>
                </c:pt>
                <c:pt idx="9">
                  <c:v>0</c:v>
                </c:pt>
                <c:pt idx="10">
                  <c:v>0</c:v>
                </c:pt>
                <c:pt idx="11">
                  <c:v>0</c:v>
                </c:pt>
              </c:numCache>
            </c:numRef>
          </c:val>
        </c:ser>
        <c:axId val="84065280"/>
        <c:axId val="84079360"/>
      </c:barChart>
      <c:catAx>
        <c:axId val="84065280"/>
        <c:scaling>
          <c:orientation val="minMax"/>
        </c:scaling>
        <c:axPos val="b"/>
        <c:majorTickMark val="none"/>
        <c:tickLblPos val="nextTo"/>
        <c:txPr>
          <a:bodyPr/>
          <a:lstStyle/>
          <a:p>
            <a:pPr>
              <a:defRPr lang="en-US"/>
            </a:pPr>
            <a:endParaRPr lang="en-US"/>
          </a:p>
        </c:txPr>
        <c:crossAx val="84079360"/>
        <c:crosses val="autoZero"/>
        <c:auto val="1"/>
        <c:lblAlgn val="ctr"/>
        <c:lblOffset val="100"/>
      </c:catAx>
      <c:valAx>
        <c:axId val="84079360"/>
        <c:scaling>
          <c:orientation val="minMax"/>
        </c:scaling>
        <c:axPos val="l"/>
        <c:majorGridlines/>
        <c:numFmt formatCode="General" sourceLinked="1"/>
        <c:majorTickMark val="none"/>
        <c:tickLblPos val="nextTo"/>
        <c:txPr>
          <a:bodyPr/>
          <a:lstStyle/>
          <a:p>
            <a:pPr>
              <a:defRPr lang="en-US"/>
            </a:pPr>
            <a:endParaRPr lang="en-US"/>
          </a:p>
        </c:txPr>
        <c:crossAx val="84065280"/>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Buntings</a:t>
            </a:r>
          </a:p>
        </c:rich>
      </c:tx>
      <c:layout>
        <c:manualLayout>
          <c:xMode val="edge"/>
          <c:yMode val="edge"/>
          <c:x val="0.37777777777778965"/>
          <c:y val="0"/>
        </c:manualLayout>
      </c:layout>
    </c:title>
    <c:plotArea>
      <c:layout>
        <c:manualLayout>
          <c:layoutTarget val="inner"/>
          <c:xMode val="edge"/>
          <c:yMode val="edge"/>
          <c:x val="0.14670029882628852"/>
          <c:y val="0.1503178769320502"/>
          <c:w val="0.83371214961764295"/>
          <c:h val="0.61588412559541172"/>
        </c:manualLayout>
      </c:layout>
      <c:barChart>
        <c:barDir val="col"/>
        <c:grouping val="clustered"/>
        <c:ser>
          <c:idx val="0"/>
          <c:order val="0"/>
          <c:tx>
            <c:v>Golden-breasted</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months'!$B$1725:$M$1725</c:f>
              <c:numCache>
                <c:formatCode>General</c:formatCode>
                <c:ptCount val="12"/>
                <c:pt idx="0">
                  <c:v>9</c:v>
                </c:pt>
                <c:pt idx="1">
                  <c:v>6</c:v>
                </c:pt>
                <c:pt idx="2">
                  <c:v>6</c:v>
                </c:pt>
                <c:pt idx="3">
                  <c:v>0</c:v>
                </c:pt>
                <c:pt idx="4">
                  <c:v>0</c:v>
                </c:pt>
                <c:pt idx="5">
                  <c:v>0</c:v>
                </c:pt>
                <c:pt idx="6">
                  <c:v>0</c:v>
                </c:pt>
                <c:pt idx="7">
                  <c:v>0</c:v>
                </c:pt>
                <c:pt idx="8">
                  <c:v>1</c:v>
                </c:pt>
                <c:pt idx="9">
                  <c:v>0</c:v>
                </c:pt>
                <c:pt idx="10">
                  <c:v>3</c:v>
                </c:pt>
                <c:pt idx="11">
                  <c:v>2</c:v>
                </c:pt>
              </c:numCache>
            </c:numRef>
          </c:val>
        </c:ser>
        <c:ser>
          <c:idx val="1"/>
          <c:order val="1"/>
          <c:tx>
            <c:v>Cinnamon-breasted</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months'!$B$1728:$M$1728</c:f>
              <c:numCache>
                <c:formatCode>General</c:formatCode>
                <c:ptCount val="12"/>
                <c:pt idx="0">
                  <c:v>2</c:v>
                </c:pt>
                <c:pt idx="1">
                  <c:v>3</c:v>
                </c:pt>
                <c:pt idx="2">
                  <c:v>3</c:v>
                </c:pt>
                <c:pt idx="3">
                  <c:v>2</c:v>
                </c:pt>
                <c:pt idx="4">
                  <c:v>0</c:v>
                </c:pt>
                <c:pt idx="5">
                  <c:v>0</c:v>
                </c:pt>
                <c:pt idx="6">
                  <c:v>0</c:v>
                </c:pt>
                <c:pt idx="7">
                  <c:v>0</c:v>
                </c:pt>
                <c:pt idx="8">
                  <c:v>0</c:v>
                </c:pt>
                <c:pt idx="9">
                  <c:v>0</c:v>
                </c:pt>
                <c:pt idx="10">
                  <c:v>0</c:v>
                </c:pt>
                <c:pt idx="11">
                  <c:v>0</c:v>
                </c:pt>
              </c:numCache>
            </c:numRef>
          </c:val>
        </c:ser>
        <c:ser>
          <c:idx val="2"/>
          <c:order val="2"/>
          <c:tx>
            <c:v>Cape</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months'!$B$1731:$M$1731</c:f>
              <c:numCache>
                <c:formatCode>General</c:formatCode>
                <c:ptCount val="12"/>
                <c:pt idx="0">
                  <c:v>0</c:v>
                </c:pt>
                <c:pt idx="1">
                  <c:v>2</c:v>
                </c:pt>
                <c:pt idx="2">
                  <c:v>3</c:v>
                </c:pt>
                <c:pt idx="3">
                  <c:v>1</c:v>
                </c:pt>
                <c:pt idx="4">
                  <c:v>9</c:v>
                </c:pt>
                <c:pt idx="5">
                  <c:v>4</c:v>
                </c:pt>
                <c:pt idx="6">
                  <c:v>0</c:v>
                </c:pt>
                <c:pt idx="7">
                  <c:v>0</c:v>
                </c:pt>
                <c:pt idx="8">
                  <c:v>1</c:v>
                </c:pt>
                <c:pt idx="9">
                  <c:v>0</c:v>
                </c:pt>
                <c:pt idx="10">
                  <c:v>0</c:v>
                </c:pt>
                <c:pt idx="11">
                  <c:v>1</c:v>
                </c:pt>
              </c:numCache>
            </c:numRef>
          </c:val>
        </c:ser>
        <c:axId val="84186624"/>
        <c:axId val="84188160"/>
      </c:barChart>
      <c:catAx>
        <c:axId val="84186624"/>
        <c:scaling>
          <c:orientation val="minMax"/>
        </c:scaling>
        <c:axPos val="b"/>
        <c:majorTickMark val="none"/>
        <c:tickLblPos val="nextTo"/>
        <c:txPr>
          <a:bodyPr/>
          <a:lstStyle/>
          <a:p>
            <a:pPr>
              <a:defRPr lang="en-US"/>
            </a:pPr>
            <a:endParaRPr lang="en-US"/>
          </a:p>
        </c:txPr>
        <c:crossAx val="84188160"/>
        <c:crosses val="autoZero"/>
        <c:auto val="1"/>
        <c:lblAlgn val="ctr"/>
        <c:lblOffset val="100"/>
      </c:catAx>
      <c:valAx>
        <c:axId val="84188160"/>
        <c:scaling>
          <c:orientation val="minMax"/>
        </c:scaling>
        <c:axPos val="l"/>
        <c:majorGridlines/>
        <c:numFmt formatCode="General" sourceLinked="1"/>
        <c:majorTickMark val="none"/>
        <c:tickLblPos val="nextTo"/>
        <c:txPr>
          <a:bodyPr/>
          <a:lstStyle/>
          <a:p>
            <a:pPr>
              <a:defRPr lang="en-US"/>
            </a:pPr>
            <a:endParaRPr lang="en-US"/>
          </a:p>
        </c:txPr>
        <c:crossAx val="84186624"/>
        <c:crosses val="autoZero"/>
        <c:crossBetween val="between"/>
      </c:valAx>
    </c:plotArea>
    <c:legend>
      <c:legendPos val="r"/>
      <c:layout>
        <c:manualLayout>
          <c:xMode val="edge"/>
          <c:yMode val="edge"/>
          <c:x val="0.50133596936744751"/>
          <c:y val="0.15855740254691114"/>
          <c:w val="0.4928920248605288"/>
          <c:h val="0.20461331222486079"/>
        </c:manualLayout>
      </c:layout>
      <c:spPr>
        <a:solidFill>
          <a:sysClr val="window" lastClr="FFFFFF"/>
        </a:solidFill>
      </c:spPr>
      <c:txPr>
        <a:bodyPr/>
        <a:lstStyle/>
        <a:p>
          <a:pPr>
            <a:defRPr lang="en-US" sz="800"/>
          </a:pPr>
          <a:endParaRPr lang="en-US"/>
        </a:p>
      </c:txPr>
    </c:legend>
    <c:plotVisOnly val="1"/>
  </c:chart>
  <c:printSettings>
    <c:headerFooter/>
    <c:pageMargins b="0.75000000000001332" l="0.70000000000000062" r="0.70000000000000062" t="0.75000000000001332"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Canaries</a:t>
            </a:r>
          </a:p>
        </c:rich>
      </c:tx>
      <c:layout>
        <c:manualLayout>
          <c:xMode val="edge"/>
          <c:yMode val="edge"/>
          <c:x val="0.38004294917681714"/>
          <c:y val="0"/>
        </c:manualLayout>
      </c:layout>
    </c:title>
    <c:plotArea>
      <c:layout>
        <c:manualLayout>
          <c:layoutTarget val="inner"/>
          <c:xMode val="edge"/>
          <c:yMode val="edge"/>
          <c:x val="0.14670029882628852"/>
          <c:y val="0.15356799319004633"/>
          <c:w val="0.81071093386054061"/>
          <c:h val="0.6483717102929859"/>
        </c:manualLayout>
      </c:layout>
      <c:barChart>
        <c:barDir val="col"/>
        <c:grouping val="clustered"/>
        <c:ser>
          <c:idx val="0"/>
          <c:order val="0"/>
          <c:tx>
            <c:v>Black-throated</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months'!$B$1709:$M$1709</c:f>
              <c:numCache>
                <c:formatCode>General</c:formatCode>
                <c:ptCount val="12"/>
                <c:pt idx="0">
                  <c:v>5</c:v>
                </c:pt>
                <c:pt idx="1">
                  <c:v>9</c:v>
                </c:pt>
                <c:pt idx="2">
                  <c:v>6</c:v>
                </c:pt>
                <c:pt idx="3">
                  <c:v>1</c:v>
                </c:pt>
                <c:pt idx="4">
                  <c:v>1</c:v>
                </c:pt>
                <c:pt idx="5">
                  <c:v>0</c:v>
                </c:pt>
                <c:pt idx="6">
                  <c:v>0</c:v>
                </c:pt>
                <c:pt idx="7">
                  <c:v>0</c:v>
                </c:pt>
                <c:pt idx="8">
                  <c:v>2</c:v>
                </c:pt>
                <c:pt idx="9">
                  <c:v>2</c:v>
                </c:pt>
                <c:pt idx="10">
                  <c:v>2</c:v>
                </c:pt>
                <c:pt idx="11">
                  <c:v>10</c:v>
                </c:pt>
              </c:numCache>
            </c:numRef>
          </c:val>
        </c:ser>
        <c:ser>
          <c:idx val="1"/>
          <c:order val="1"/>
          <c:tx>
            <c:v>Yellow</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months'!$B$1715:$M$1715</c:f>
              <c:numCache>
                <c:formatCode>General</c:formatCode>
                <c:ptCount val="12"/>
                <c:pt idx="0">
                  <c:v>5</c:v>
                </c:pt>
                <c:pt idx="1">
                  <c:v>2</c:v>
                </c:pt>
                <c:pt idx="2">
                  <c:v>9</c:v>
                </c:pt>
                <c:pt idx="3">
                  <c:v>0</c:v>
                </c:pt>
                <c:pt idx="4">
                  <c:v>0</c:v>
                </c:pt>
                <c:pt idx="5">
                  <c:v>0</c:v>
                </c:pt>
                <c:pt idx="6">
                  <c:v>0</c:v>
                </c:pt>
                <c:pt idx="7">
                  <c:v>2</c:v>
                </c:pt>
                <c:pt idx="8">
                  <c:v>3</c:v>
                </c:pt>
                <c:pt idx="9">
                  <c:v>2</c:v>
                </c:pt>
                <c:pt idx="10">
                  <c:v>0</c:v>
                </c:pt>
                <c:pt idx="11">
                  <c:v>6</c:v>
                </c:pt>
              </c:numCache>
            </c:numRef>
          </c:val>
        </c:ser>
        <c:ser>
          <c:idx val="2"/>
          <c:order val="2"/>
          <c:tx>
            <c:v>White-throated</c:v>
          </c:tx>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months'!$B$1718:$M$1718</c:f>
              <c:numCache>
                <c:formatCode>General</c:formatCode>
                <c:ptCount val="12"/>
                <c:pt idx="0">
                  <c:v>27</c:v>
                </c:pt>
                <c:pt idx="1">
                  <c:v>12</c:v>
                </c:pt>
                <c:pt idx="2">
                  <c:v>8</c:v>
                </c:pt>
                <c:pt idx="3">
                  <c:v>1</c:v>
                </c:pt>
                <c:pt idx="4">
                  <c:v>3</c:v>
                </c:pt>
                <c:pt idx="5">
                  <c:v>6</c:v>
                </c:pt>
                <c:pt idx="6">
                  <c:v>1</c:v>
                </c:pt>
                <c:pt idx="7">
                  <c:v>3</c:v>
                </c:pt>
                <c:pt idx="8">
                  <c:v>1</c:v>
                </c:pt>
                <c:pt idx="9">
                  <c:v>2</c:v>
                </c:pt>
                <c:pt idx="10">
                  <c:v>13</c:v>
                </c:pt>
                <c:pt idx="11">
                  <c:v>24</c:v>
                </c:pt>
              </c:numCache>
            </c:numRef>
          </c:val>
        </c:ser>
        <c:axId val="84230528"/>
        <c:axId val="84232064"/>
      </c:barChart>
      <c:catAx>
        <c:axId val="84230528"/>
        <c:scaling>
          <c:orientation val="minMax"/>
        </c:scaling>
        <c:axPos val="b"/>
        <c:majorTickMark val="none"/>
        <c:tickLblPos val="nextTo"/>
        <c:txPr>
          <a:bodyPr/>
          <a:lstStyle/>
          <a:p>
            <a:pPr>
              <a:defRPr lang="en-US"/>
            </a:pPr>
            <a:endParaRPr lang="en-US"/>
          </a:p>
        </c:txPr>
        <c:crossAx val="84232064"/>
        <c:crosses val="autoZero"/>
        <c:auto val="1"/>
        <c:lblAlgn val="ctr"/>
        <c:lblOffset val="100"/>
      </c:catAx>
      <c:valAx>
        <c:axId val="84232064"/>
        <c:scaling>
          <c:orientation val="minMax"/>
        </c:scaling>
        <c:axPos val="l"/>
        <c:majorGridlines/>
        <c:numFmt formatCode="General" sourceLinked="1"/>
        <c:majorTickMark val="none"/>
        <c:tickLblPos val="nextTo"/>
        <c:txPr>
          <a:bodyPr/>
          <a:lstStyle/>
          <a:p>
            <a:pPr>
              <a:defRPr lang="en-US"/>
            </a:pPr>
            <a:endParaRPr lang="en-US"/>
          </a:p>
        </c:txPr>
        <c:crossAx val="84230528"/>
        <c:crosses val="autoZero"/>
        <c:crossBetween val="between"/>
      </c:valAx>
    </c:plotArea>
    <c:legend>
      <c:legendPos val="r"/>
      <c:layout>
        <c:manualLayout>
          <c:xMode val="edge"/>
          <c:yMode val="edge"/>
          <c:x val="0.57068684596243646"/>
          <c:y val="0.17279648152090055"/>
          <c:w val="0.39468111940552886"/>
          <c:h val="0.21624459104774602"/>
        </c:manualLayout>
      </c:layout>
      <c:spPr>
        <a:solidFill>
          <a:sysClr val="window" lastClr="FFFFFF"/>
        </a:solidFill>
      </c:spPr>
      <c:txPr>
        <a:bodyPr/>
        <a:lstStyle/>
        <a:p>
          <a:pPr>
            <a:defRPr lang="en-US" sz="800"/>
          </a:pPr>
          <a:endParaRPr lang="en-US"/>
        </a:p>
      </c:txPr>
    </c:legend>
    <c:plotVisOnly val="1"/>
  </c:chart>
  <c:printSettings>
    <c:headerFooter/>
    <c:pageMargins b="0.75000000000001332" l="0.70000000000000062" r="0.70000000000000062" t="0.750000000000013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Ruppell's Korhaan</a:t>
            </a:r>
          </a:p>
        </c:rich>
      </c:tx>
      <c:layout>
        <c:manualLayout>
          <c:xMode val="edge"/>
          <c:yMode val="edge"/>
          <c:x val="0.27429167507907681"/>
          <c:y val="0"/>
        </c:manualLayout>
      </c:layout>
    </c:title>
    <c:plotArea>
      <c:layout>
        <c:manualLayout>
          <c:layoutTarget val="inner"/>
          <c:xMode val="edge"/>
          <c:yMode val="edge"/>
          <c:x val="0.14119903762030142"/>
          <c:y val="0.12942507186601676"/>
          <c:w val="0.81920003589293566"/>
          <c:h val="0.65247281589801365"/>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months'!$B$503:$M$503</c:f>
              <c:numCache>
                <c:formatCode>General</c:formatCode>
                <c:ptCount val="12"/>
                <c:pt idx="0">
                  <c:v>7</c:v>
                </c:pt>
                <c:pt idx="1">
                  <c:v>9</c:v>
                </c:pt>
                <c:pt idx="2">
                  <c:v>6</c:v>
                </c:pt>
                <c:pt idx="3">
                  <c:v>25</c:v>
                </c:pt>
                <c:pt idx="4">
                  <c:v>17</c:v>
                </c:pt>
                <c:pt idx="5">
                  <c:v>3</c:v>
                </c:pt>
                <c:pt idx="6">
                  <c:v>1</c:v>
                </c:pt>
                <c:pt idx="7">
                  <c:v>4</c:v>
                </c:pt>
                <c:pt idx="8">
                  <c:v>5</c:v>
                </c:pt>
                <c:pt idx="9">
                  <c:v>6</c:v>
                </c:pt>
                <c:pt idx="10">
                  <c:v>2</c:v>
                </c:pt>
                <c:pt idx="11">
                  <c:v>4</c:v>
                </c:pt>
              </c:numCache>
            </c:numRef>
          </c:val>
        </c:ser>
        <c:axId val="84243968"/>
        <c:axId val="84245504"/>
      </c:barChart>
      <c:catAx>
        <c:axId val="84243968"/>
        <c:scaling>
          <c:orientation val="minMax"/>
        </c:scaling>
        <c:axPos val="b"/>
        <c:majorTickMark val="none"/>
        <c:tickLblPos val="nextTo"/>
        <c:txPr>
          <a:bodyPr/>
          <a:lstStyle/>
          <a:p>
            <a:pPr>
              <a:defRPr lang="en-US"/>
            </a:pPr>
            <a:endParaRPr lang="en-US"/>
          </a:p>
        </c:txPr>
        <c:crossAx val="84245504"/>
        <c:crosses val="autoZero"/>
        <c:auto val="1"/>
        <c:lblAlgn val="ctr"/>
        <c:lblOffset val="100"/>
      </c:catAx>
      <c:valAx>
        <c:axId val="84245504"/>
        <c:scaling>
          <c:orientation val="minMax"/>
        </c:scaling>
        <c:axPos val="l"/>
        <c:majorGridlines/>
        <c:numFmt formatCode="General" sourceLinked="1"/>
        <c:majorTickMark val="none"/>
        <c:tickLblPos val="nextTo"/>
        <c:txPr>
          <a:bodyPr/>
          <a:lstStyle/>
          <a:p>
            <a:pPr>
              <a:defRPr lang="en-US"/>
            </a:pPr>
            <a:endParaRPr lang="en-US"/>
          </a:p>
        </c:txPr>
        <c:crossAx val="84243968"/>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lang="en-US" sz="1000"/>
            </a:pPr>
            <a:r>
              <a:rPr lang="en-US" sz="1000"/>
              <a:t>Kori Bustard</a:t>
            </a:r>
          </a:p>
        </c:rich>
      </c:tx>
      <c:layout>
        <c:manualLayout>
          <c:xMode val="edge"/>
          <c:yMode val="edge"/>
          <c:x val="0.33648159364696273"/>
          <c:y val="0"/>
        </c:manualLayout>
      </c:layout>
    </c:title>
    <c:plotArea>
      <c:layout>
        <c:manualLayout>
          <c:layoutTarget val="inner"/>
          <c:xMode val="edge"/>
          <c:yMode val="edge"/>
          <c:x val="0.14481952576440771"/>
          <c:y val="0.15274235881805512"/>
          <c:w val="0.82099244004755811"/>
          <c:h val="0.65026218496881438"/>
        </c:manualLayout>
      </c:layout>
      <c:barChart>
        <c:barDir val="col"/>
        <c:grouping val="clustered"/>
        <c:ser>
          <c:idx val="0"/>
          <c:order val="0"/>
          <c:cat>
            <c:strRef>
              <c:f>'Table 2 - Laying months'!$B$9:$M$9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'Table 2 - Laying months'!$B$491:$M$491</c:f>
              <c:numCache>
                <c:formatCode>General</c:formatCode>
                <c:ptCount val="12"/>
                <c:pt idx="0">
                  <c:v>10</c:v>
                </c:pt>
                <c:pt idx="1">
                  <c:v>5</c:v>
                </c:pt>
                <c:pt idx="2">
                  <c:v>2</c:v>
                </c:pt>
                <c:pt idx="3">
                  <c:v>7</c:v>
                </c:pt>
                <c:pt idx="4">
                  <c:v>0</c:v>
                </c:pt>
                <c:pt idx="5">
                  <c:v>0</c:v>
                </c:pt>
                <c:pt idx="6">
                  <c:v>1</c:v>
                </c:pt>
                <c:pt idx="7">
                  <c:v>1</c:v>
                </c:pt>
                <c:pt idx="8">
                  <c:v>3</c:v>
                </c:pt>
                <c:pt idx="9">
                  <c:v>2</c:v>
                </c:pt>
                <c:pt idx="10">
                  <c:v>0</c:v>
                </c:pt>
                <c:pt idx="11">
                  <c:v>2</c:v>
                </c:pt>
              </c:numCache>
            </c:numRef>
          </c:val>
        </c:ser>
        <c:axId val="84617472"/>
        <c:axId val="84623360"/>
      </c:barChart>
      <c:catAx>
        <c:axId val="84617472"/>
        <c:scaling>
          <c:orientation val="minMax"/>
        </c:scaling>
        <c:axPos val="b"/>
        <c:majorTickMark val="none"/>
        <c:tickLblPos val="nextTo"/>
        <c:txPr>
          <a:bodyPr/>
          <a:lstStyle/>
          <a:p>
            <a:pPr>
              <a:defRPr lang="en-US"/>
            </a:pPr>
            <a:endParaRPr lang="en-US"/>
          </a:p>
        </c:txPr>
        <c:crossAx val="84623360"/>
        <c:crosses val="autoZero"/>
        <c:auto val="1"/>
        <c:lblAlgn val="ctr"/>
        <c:lblOffset val="100"/>
      </c:catAx>
      <c:valAx>
        <c:axId val="84623360"/>
        <c:scaling>
          <c:orientation val="minMax"/>
        </c:scaling>
        <c:axPos val="l"/>
        <c:majorGridlines/>
        <c:numFmt formatCode="General" sourceLinked="1"/>
        <c:majorTickMark val="none"/>
        <c:tickLblPos val="nextTo"/>
        <c:txPr>
          <a:bodyPr/>
          <a:lstStyle/>
          <a:p>
            <a:pPr>
              <a:defRPr lang="en-US"/>
            </a:pPr>
            <a:endParaRPr lang="en-US"/>
          </a:p>
        </c:txPr>
        <c:crossAx val="84617472"/>
        <c:crosses val="autoZero"/>
        <c:crossBetween val="between"/>
      </c:valAx>
    </c:plotArea>
    <c:plotVisOnly val="1"/>
  </c:chart>
  <c:printSettings>
    <c:headerFooter/>
    <c:pageMargins b="0.75000000000001332" l="0.70000000000000062" r="0.70000000000000062" t="0.75000000000001332" header="0.30000000000000032" footer="0.30000000000000032"/>
    <c:pageSetup/>
  </c:printSettings>
</c:chartSpace>
</file>

<file path=xl/drawings/_rels/drawing1.xml.rels><?xml version="1.0" encoding="UTF-8" standalone="yes"?>
<Relationships xmlns="http://schemas.openxmlformats.org/package/2006/relationships"><Relationship Id="rId117" Type="http://schemas.openxmlformats.org/officeDocument/2006/relationships/chart" Target="../charts/chart117.xml"/><Relationship Id="rId21" Type="http://schemas.openxmlformats.org/officeDocument/2006/relationships/chart" Target="../charts/chart21.xml"/><Relationship Id="rId42" Type="http://schemas.openxmlformats.org/officeDocument/2006/relationships/chart" Target="../charts/chart42.xml"/><Relationship Id="rId63" Type="http://schemas.openxmlformats.org/officeDocument/2006/relationships/chart" Target="../charts/chart63.xml"/><Relationship Id="rId84" Type="http://schemas.openxmlformats.org/officeDocument/2006/relationships/chart" Target="../charts/chart84.xml"/><Relationship Id="rId138" Type="http://schemas.openxmlformats.org/officeDocument/2006/relationships/chart" Target="../charts/chart138.xml"/><Relationship Id="rId159" Type="http://schemas.openxmlformats.org/officeDocument/2006/relationships/chart" Target="../charts/chart159.xml"/><Relationship Id="rId170" Type="http://schemas.openxmlformats.org/officeDocument/2006/relationships/chart" Target="../charts/chart170.xml"/><Relationship Id="rId191" Type="http://schemas.openxmlformats.org/officeDocument/2006/relationships/chart" Target="../charts/chart191.xml"/><Relationship Id="rId205" Type="http://schemas.openxmlformats.org/officeDocument/2006/relationships/chart" Target="../charts/chart205.xml"/><Relationship Id="rId107" Type="http://schemas.openxmlformats.org/officeDocument/2006/relationships/chart" Target="../charts/chart107.xml"/><Relationship Id="rId11" Type="http://schemas.openxmlformats.org/officeDocument/2006/relationships/chart" Target="../charts/chart11.xml"/><Relationship Id="rId32" Type="http://schemas.openxmlformats.org/officeDocument/2006/relationships/chart" Target="../charts/chart32.xml"/><Relationship Id="rId53" Type="http://schemas.openxmlformats.org/officeDocument/2006/relationships/chart" Target="../charts/chart53.xml"/><Relationship Id="rId74" Type="http://schemas.openxmlformats.org/officeDocument/2006/relationships/chart" Target="../charts/chart74.xml"/><Relationship Id="rId128" Type="http://schemas.openxmlformats.org/officeDocument/2006/relationships/chart" Target="../charts/chart128.xml"/><Relationship Id="rId149" Type="http://schemas.openxmlformats.org/officeDocument/2006/relationships/chart" Target="../charts/chart149.xml"/><Relationship Id="rId5" Type="http://schemas.openxmlformats.org/officeDocument/2006/relationships/chart" Target="../charts/chart5.xml"/><Relationship Id="rId90" Type="http://schemas.openxmlformats.org/officeDocument/2006/relationships/chart" Target="../charts/chart90.xml"/><Relationship Id="rId95" Type="http://schemas.openxmlformats.org/officeDocument/2006/relationships/chart" Target="../charts/chart95.xml"/><Relationship Id="rId160" Type="http://schemas.openxmlformats.org/officeDocument/2006/relationships/chart" Target="../charts/chart160.xml"/><Relationship Id="rId165" Type="http://schemas.openxmlformats.org/officeDocument/2006/relationships/chart" Target="../charts/chart165.xml"/><Relationship Id="rId181" Type="http://schemas.openxmlformats.org/officeDocument/2006/relationships/chart" Target="../charts/chart181.xml"/><Relationship Id="rId186" Type="http://schemas.openxmlformats.org/officeDocument/2006/relationships/chart" Target="../charts/chart186.xml"/><Relationship Id="rId216" Type="http://schemas.openxmlformats.org/officeDocument/2006/relationships/chart" Target="../charts/chart216.xml"/><Relationship Id="rId211" Type="http://schemas.openxmlformats.org/officeDocument/2006/relationships/chart" Target="../charts/chart211.xml"/><Relationship Id="rId22" Type="http://schemas.openxmlformats.org/officeDocument/2006/relationships/chart" Target="../charts/chart22.xml"/><Relationship Id="rId27" Type="http://schemas.openxmlformats.org/officeDocument/2006/relationships/chart" Target="../charts/chart27.xml"/><Relationship Id="rId43" Type="http://schemas.openxmlformats.org/officeDocument/2006/relationships/chart" Target="../charts/chart43.xml"/><Relationship Id="rId48" Type="http://schemas.openxmlformats.org/officeDocument/2006/relationships/chart" Target="../charts/chart48.xml"/><Relationship Id="rId64" Type="http://schemas.openxmlformats.org/officeDocument/2006/relationships/chart" Target="../charts/chart64.xml"/><Relationship Id="rId69" Type="http://schemas.openxmlformats.org/officeDocument/2006/relationships/chart" Target="../charts/chart69.xml"/><Relationship Id="rId113" Type="http://schemas.openxmlformats.org/officeDocument/2006/relationships/chart" Target="../charts/chart113.xml"/><Relationship Id="rId118" Type="http://schemas.openxmlformats.org/officeDocument/2006/relationships/chart" Target="../charts/chart118.xml"/><Relationship Id="rId134" Type="http://schemas.openxmlformats.org/officeDocument/2006/relationships/chart" Target="../charts/chart134.xml"/><Relationship Id="rId139" Type="http://schemas.openxmlformats.org/officeDocument/2006/relationships/chart" Target="../charts/chart139.xml"/><Relationship Id="rId80" Type="http://schemas.openxmlformats.org/officeDocument/2006/relationships/chart" Target="../charts/chart80.xml"/><Relationship Id="rId85" Type="http://schemas.openxmlformats.org/officeDocument/2006/relationships/chart" Target="../charts/chart85.xml"/><Relationship Id="rId150" Type="http://schemas.openxmlformats.org/officeDocument/2006/relationships/chart" Target="../charts/chart150.xml"/><Relationship Id="rId155" Type="http://schemas.openxmlformats.org/officeDocument/2006/relationships/chart" Target="../charts/chart155.xml"/><Relationship Id="rId171" Type="http://schemas.openxmlformats.org/officeDocument/2006/relationships/chart" Target="../charts/chart171.xml"/><Relationship Id="rId176" Type="http://schemas.openxmlformats.org/officeDocument/2006/relationships/chart" Target="../charts/chart176.xml"/><Relationship Id="rId192" Type="http://schemas.openxmlformats.org/officeDocument/2006/relationships/chart" Target="../charts/chart192.xml"/><Relationship Id="rId197" Type="http://schemas.openxmlformats.org/officeDocument/2006/relationships/chart" Target="../charts/chart197.xml"/><Relationship Id="rId206" Type="http://schemas.openxmlformats.org/officeDocument/2006/relationships/chart" Target="../charts/chart206.xml"/><Relationship Id="rId201" Type="http://schemas.openxmlformats.org/officeDocument/2006/relationships/chart" Target="../charts/chart201.xml"/><Relationship Id="rId12" Type="http://schemas.openxmlformats.org/officeDocument/2006/relationships/chart" Target="../charts/chart12.xml"/><Relationship Id="rId17" Type="http://schemas.openxmlformats.org/officeDocument/2006/relationships/chart" Target="../charts/chart17.xml"/><Relationship Id="rId33" Type="http://schemas.openxmlformats.org/officeDocument/2006/relationships/chart" Target="../charts/chart33.xml"/><Relationship Id="rId38" Type="http://schemas.openxmlformats.org/officeDocument/2006/relationships/chart" Target="../charts/chart38.xml"/><Relationship Id="rId59" Type="http://schemas.openxmlformats.org/officeDocument/2006/relationships/chart" Target="../charts/chart59.xml"/><Relationship Id="rId103" Type="http://schemas.openxmlformats.org/officeDocument/2006/relationships/chart" Target="../charts/chart103.xml"/><Relationship Id="rId108" Type="http://schemas.openxmlformats.org/officeDocument/2006/relationships/chart" Target="../charts/chart108.xml"/><Relationship Id="rId124" Type="http://schemas.openxmlformats.org/officeDocument/2006/relationships/chart" Target="../charts/chart124.xml"/><Relationship Id="rId129" Type="http://schemas.openxmlformats.org/officeDocument/2006/relationships/chart" Target="../charts/chart129.xml"/><Relationship Id="rId54" Type="http://schemas.openxmlformats.org/officeDocument/2006/relationships/chart" Target="../charts/chart54.xml"/><Relationship Id="rId70" Type="http://schemas.openxmlformats.org/officeDocument/2006/relationships/chart" Target="../charts/chart70.xml"/><Relationship Id="rId75" Type="http://schemas.openxmlformats.org/officeDocument/2006/relationships/chart" Target="../charts/chart75.xml"/><Relationship Id="rId91" Type="http://schemas.openxmlformats.org/officeDocument/2006/relationships/chart" Target="../charts/chart91.xml"/><Relationship Id="rId96" Type="http://schemas.openxmlformats.org/officeDocument/2006/relationships/chart" Target="../charts/chart96.xml"/><Relationship Id="rId140" Type="http://schemas.openxmlformats.org/officeDocument/2006/relationships/chart" Target="../charts/chart140.xml"/><Relationship Id="rId145" Type="http://schemas.openxmlformats.org/officeDocument/2006/relationships/chart" Target="../charts/chart145.xml"/><Relationship Id="rId161" Type="http://schemas.openxmlformats.org/officeDocument/2006/relationships/chart" Target="../charts/chart161.xml"/><Relationship Id="rId166" Type="http://schemas.openxmlformats.org/officeDocument/2006/relationships/chart" Target="../charts/chart166.xml"/><Relationship Id="rId182" Type="http://schemas.openxmlformats.org/officeDocument/2006/relationships/chart" Target="../charts/chart182.xml"/><Relationship Id="rId187" Type="http://schemas.openxmlformats.org/officeDocument/2006/relationships/chart" Target="../charts/chart187.xml"/><Relationship Id="rId217" Type="http://schemas.openxmlformats.org/officeDocument/2006/relationships/chart" Target="../charts/chart217.xml"/><Relationship Id="rId1" Type="http://schemas.openxmlformats.org/officeDocument/2006/relationships/chart" Target="../charts/chart1.xml"/><Relationship Id="rId6" Type="http://schemas.openxmlformats.org/officeDocument/2006/relationships/chart" Target="../charts/chart6.xml"/><Relationship Id="rId212" Type="http://schemas.openxmlformats.org/officeDocument/2006/relationships/chart" Target="../charts/chart212.xml"/><Relationship Id="rId23" Type="http://schemas.openxmlformats.org/officeDocument/2006/relationships/chart" Target="../charts/chart23.xml"/><Relationship Id="rId28" Type="http://schemas.openxmlformats.org/officeDocument/2006/relationships/chart" Target="../charts/chart28.xml"/><Relationship Id="rId49" Type="http://schemas.openxmlformats.org/officeDocument/2006/relationships/chart" Target="../charts/chart49.xml"/><Relationship Id="rId114" Type="http://schemas.openxmlformats.org/officeDocument/2006/relationships/chart" Target="../charts/chart114.xml"/><Relationship Id="rId119" Type="http://schemas.openxmlformats.org/officeDocument/2006/relationships/chart" Target="../charts/chart119.xml"/><Relationship Id="rId44" Type="http://schemas.openxmlformats.org/officeDocument/2006/relationships/chart" Target="../charts/chart44.xml"/><Relationship Id="rId60" Type="http://schemas.openxmlformats.org/officeDocument/2006/relationships/chart" Target="../charts/chart60.xml"/><Relationship Id="rId65" Type="http://schemas.openxmlformats.org/officeDocument/2006/relationships/chart" Target="../charts/chart65.xml"/><Relationship Id="rId81" Type="http://schemas.openxmlformats.org/officeDocument/2006/relationships/chart" Target="../charts/chart81.xml"/><Relationship Id="rId86" Type="http://schemas.openxmlformats.org/officeDocument/2006/relationships/chart" Target="../charts/chart86.xml"/><Relationship Id="rId130" Type="http://schemas.openxmlformats.org/officeDocument/2006/relationships/chart" Target="../charts/chart130.xml"/><Relationship Id="rId135" Type="http://schemas.openxmlformats.org/officeDocument/2006/relationships/chart" Target="../charts/chart135.xml"/><Relationship Id="rId151" Type="http://schemas.openxmlformats.org/officeDocument/2006/relationships/chart" Target="../charts/chart151.xml"/><Relationship Id="rId156" Type="http://schemas.openxmlformats.org/officeDocument/2006/relationships/chart" Target="../charts/chart156.xml"/><Relationship Id="rId177" Type="http://schemas.openxmlformats.org/officeDocument/2006/relationships/chart" Target="../charts/chart177.xml"/><Relationship Id="rId198" Type="http://schemas.openxmlformats.org/officeDocument/2006/relationships/chart" Target="../charts/chart198.xml"/><Relationship Id="rId172" Type="http://schemas.openxmlformats.org/officeDocument/2006/relationships/chart" Target="../charts/chart172.xml"/><Relationship Id="rId193" Type="http://schemas.openxmlformats.org/officeDocument/2006/relationships/chart" Target="../charts/chart193.xml"/><Relationship Id="rId202" Type="http://schemas.openxmlformats.org/officeDocument/2006/relationships/chart" Target="../charts/chart202.xml"/><Relationship Id="rId207" Type="http://schemas.openxmlformats.org/officeDocument/2006/relationships/chart" Target="../charts/chart207.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109" Type="http://schemas.openxmlformats.org/officeDocument/2006/relationships/chart" Target="../charts/chart10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76.xml"/><Relationship Id="rId97" Type="http://schemas.openxmlformats.org/officeDocument/2006/relationships/chart" Target="../charts/chart97.xml"/><Relationship Id="rId104" Type="http://schemas.openxmlformats.org/officeDocument/2006/relationships/chart" Target="../charts/chart104.xml"/><Relationship Id="rId120" Type="http://schemas.openxmlformats.org/officeDocument/2006/relationships/chart" Target="../charts/chart120.xml"/><Relationship Id="rId125" Type="http://schemas.openxmlformats.org/officeDocument/2006/relationships/chart" Target="../charts/chart125.xml"/><Relationship Id="rId141" Type="http://schemas.openxmlformats.org/officeDocument/2006/relationships/chart" Target="../charts/chart141.xml"/><Relationship Id="rId146" Type="http://schemas.openxmlformats.org/officeDocument/2006/relationships/chart" Target="../charts/chart146.xml"/><Relationship Id="rId167" Type="http://schemas.openxmlformats.org/officeDocument/2006/relationships/chart" Target="../charts/chart167.xml"/><Relationship Id="rId188" Type="http://schemas.openxmlformats.org/officeDocument/2006/relationships/chart" Target="../charts/chart188.xml"/><Relationship Id="rId7" Type="http://schemas.openxmlformats.org/officeDocument/2006/relationships/chart" Target="../charts/chart7.xml"/><Relationship Id="rId71" Type="http://schemas.openxmlformats.org/officeDocument/2006/relationships/chart" Target="../charts/chart71.xml"/><Relationship Id="rId92" Type="http://schemas.openxmlformats.org/officeDocument/2006/relationships/chart" Target="../charts/chart92.xml"/><Relationship Id="rId162" Type="http://schemas.openxmlformats.org/officeDocument/2006/relationships/chart" Target="../charts/chart162.xml"/><Relationship Id="rId183" Type="http://schemas.openxmlformats.org/officeDocument/2006/relationships/chart" Target="../charts/chart183.xml"/><Relationship Id="rId213" Type="http://schemas.openxmlformats.org/officeDocument/2006/relationships/chart" Target="../charts/chart213.xml"/><Relationship Id="rId218" Type="http://schemas.openxmlformats.org/officeDocument/2006/relationships/chart" Target="../charts/chart218.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chart" Target="../charts/chart66.xml"/><Relationship Id="rId87" Type="http://schemas.openxmlformats.org/officeDocument/2006/relationships/chart" Target="../charts/chart87.xml"/><Relationship Id="rId110" Type="http://schemas.openxmlformats.org/officeDocument/2006/relationships/chart" Target="../charts/chart110.xml"/><Relationship Id="rId115" Type="http://schemas.openxmlformats.org/officeDocument/2006/relationships/chart" Target="../charts/chart115.xml"/><Relationship Id="rId131" Type="http://schemas.openxmlformats.org/officeDocument/2006/relationships/chart" Target="../charts/chart131.xml"/><Relationship Id="rId136" Type="http://schemas.openxmlformats.org/officeDocument/2006/relationships/chart" Target="../charts/chart136.xml"/><Relationship Id="rId157" Type="http://schemas.openxmlformats.org/officeDocument/2006/relationships/chart" Target="../charts/chart157.xml"/><Relationship Id="rId178" Type="http://schemas.openxmlformats.org/officeDocument/2006/relationships/chart" Target="../charts/chart178.xml"/><Relationship Id="rId61" Type="http://schemas.openxmlformats.org/officeDocument/2006/relationships/chart" Target="../charts/chart61.xml"/><Relationship Id="rId82" Type="http://schemas.openxmlformats.org/officeDocument/2006/relationships/chart" Target="../charts/chart82.xml"/><Relationship Id="rId152" Type="http://schemas.openxmlformats.org/officeDocument/2006/relationships/chart" Target="../charts/chart152.xml"/><Relationship Id="rId173" Type="http://schemas.openxmlformats.org/officeDocument/2006/relationships/chart" Target="../charts/chart173.xml"/><Relationship Id="rId194" Type="http://schemas.openxmlformats.org/officeDocument/2006/relationships/chart" Target="../charts/chart194.xml"/><Relationship Id="rId199" Type="http://schemas.openxmlformats.org/officeDocument/2006/relationships/chart" Target="../charts/chart199.xml"/><Relationship Id="rId203" Type="http://schemas.openxmlformats.org/officeDocument/2006/relationships/chart" Target="../charts/chart203.xml"/><Relationship Id="rId208" Type="http://schemas.openxmlformats.org/officeDocument/2006/relationships/chart" Target="../charts/chart208.xml"/><Relationship Id="rId19" Type="http://schemas.openxmlformats.org/officeDocument/2006/relationships/chart" Target="../charts/chart19.xml"/><Relationship Id="rId14" Type="http://schemas.openxmlformats.org/officeDocument/2006/relationships/chart" Target="../charts/chart14.xml"/><Relationship Id="rId30" Type="http://schemas.openxmlformats.org/officeDocument/2006/relationships/chart" Target="../charts/chart30.xml"/><Relationship Id="rId35" Type="http://schemas.openxmlformats.org/officeDocument/2006/relationships/chart" Target="../charts/chart35.xml"/><Relationship Id="rId56" Type="http://schemas.openxmlformats.org/officeDocument/2006/relationships/chart" Target="../charts/chart56.xml"/><Relationship Id="rId77" Type="http://schemas.openxmlformats.org/officeDocument/2006/relationships/chart" Target="../charts/chart77.xml"/><Relationship Id="rId100" Type="http://schemas.openxmlformats.org/officeDocument/2006/relationships/chart" Target="../charts/chart100.xml"/><Relationship Id="rId105" Type="http://schemas.openxmlformats.org/officeDocument/2006/relationships/chart" Target="../charts/chart105.xml"/><Relationship Id="rId126" Type="http://schemas.openxmlformats.org/officeDocument/2006/relationships/chart" Target="../charts/chart126.xml"/><Relationship Id="rId147" Type="http://schemas.openxmlformats.org/officeDocument/2006/relationships/chart" Target="../charts/chart147.xml"/><Relationship Id="rId168" Type="http://schemas.openxmlformats.org/officeDocument/2006/relationships/chart" Target="../charts/chart168.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93" Type="http://schemas.openxmlformats.org/officeDocument/2006/relationships/chart" Target="../charts/chart93.xml"/><Relationship Id="rId98" Type="http://schemas.openxmlformats.org/officeDocument/2006/relationships/chart" Target="../charts/chart98.xml"/><Relationship Id="rId121" Type="http://schemas.openxmlformats.org/officeDocument/2006/relationships/chart" Target="../charts/chart121.xml"/><Relationship Id="rId142" Type="http://schemas.openxmlformats.org/officeDocument/2006/relationships/chart" Target="../charts/chart142.xml"/><Relationship Id="rId163" Type="http://schemas.openxmlformats.org/officeDocument/2006/relationships/chart" Target="../charts/chart163.xml"/><Relationship Id="rId184" Type="http://schemas.openxmlformats.org/officeDocument/2006/relationships/chart" Target="../charts/chart184.xml"/><Relationship Id="rId189" Type="http://schemas.openxmlformats.org/officeDocument/2006/relationships/chart" Target="../charts/chart189.xml"/><Relationship Id="rId219" Type="http://schemas.openxmlformats.org/officeDocument/2006/relationships/chart" Target="../charts/chart219.xml"/><Relationship Id="rId3" Type="http://schemas.openxmlformats.org/officeDocument/2006/relationships/chart" Target="../charts/chart3.xml"/><Relationship Id="rId214" Type="http://schemas.openxmlformats.org/officeDocument/2006/relationships/chart" Target="../charts/chart214.xml"/><Relationship Id="rId25" Type="http://schemas.openxmlformats.org/officeDocument/2006/relationships/chart" Target="../charts/chart25.xml"/><Relationship Id="rId46" Type="http://schemas.openxmlformats.org/officeDocument/2006/relationships/chart" Target="../charts/chart46.xml"/><Relationship Id="rId67" Type="http://schemas.openxmlformats.org/officeDocument/2006/relationships/chart" Target="../charts/chart67.xml"/><Relationship Id="rId116" Type="http://schemas.openxmlformats.org/officeDocument/2006/relationships/chart" Target="../charts/chart116.xml"/><Relationship Id="rId137" Type="http://schemas.openxmlformats.org/officeDocument/2006/relationships/chart" Target="../charts/chart137.xml"/><Relationship Id="rId158" Type="http://schemas.openxmlformats.org/officeDocument/2006/relationships/chart" Target="../charts/chart158.xml"/><Relationship Id="rId20" Type="http://schemas.openxmlformats.org/officeDocument/2006/relationships/chart" Target="../charts/chart20.xml"/><Relationship Id="rId41" Type="http://schemas.openxmlformats.org/officeDocument/2006/relationships/chart" Target="../charts/chart41.xml"/><Relationship Id="rId62" Type="http://schemas.openxmlformats.org/officeDocument/2006/relationships/chart" Target="../charts/chart62.xml"/><Relationship Id="rId83" Type="http://schemas.openxmlformats.org/officeDocument/2006/relationships/chart" Target="../charts/chart83.xml"/><Relationship Id="rId88" Type="http://schemas.openxmlformats.org/officeDocument/2006/relationships/chart" Target="../charts/chart88.xml"/><Relationship Id="rId111" Type="http://schemas.openxmlformats.org/officeDocument/2006/relationships/chart" Target="../charts/chart111.xml"/><Relationship Id="rId132" Type="http://schemas.openxmlformats.org/officeDocument/2006/relationships/chart" Target="../charts/chart132.xml"/><Relationship Id="rId153" Type="http://schemas.openxmlformats.org/officeDocument/2006/relationships/chart" Target="../charts/chart153.xml"/><Relationship Id="rId174" Type="http://schemas.openxmlformats.org/officeDocument/2006/relationships/chart" Target="../charts/chart174.xml"/><Relationship Id="rId179" Type="http://schemas.openxmlformats.org/officeDocument/2006/relationships/chart" Target="../charts/chart179.xml"/><Relationship Id="rId195" Type="http://schemas.openxmlformats.org/officeDocument/2006/relationships/chart" Target="../charts/chart195.xml"/><Relationship Id="rId209" Type="http://schemas.openxmlformats.org/officeDocument/2006/relationships/chart" Target="../charts/chart209.xml"/><Relationship Id="rId190" Type="http://schemas.openxmlformats.org/officeDocument/2006/relationships/chart" Target="../charts/chart190.xml"/><Relationship Id="rId204" Type="http://schemas.openxmlformats.org/officeDocument/2006/relationships/chart" Target="../charts/chart204.xml"/><Relationship Id="rId15" Type="http://schemas.openxmlformats.org/officeDocument/2006/relationships/chart" Target="../charts/chart15.xml"/><Relationship Id="rId36" Type="http://schemas.openxmlformats.org/officeDocument/2006/relationships/chart" Target="../charts/chart36.xml"/><Relationship Id="rId57" Type="http://schemas.openxmlformats.org/officeDocument/2006/relationships/chart" Target="../charts/chart57.xml"/><Relationship Id="rId106" Type="http://schemas.openxmlformats.org/officeDocument/2006/relationships/chart" Target="../charts/chart106.xml"/><Relationship Id="rId127" Type="http://schemas.openxmlformats.org/officeDocument/2006/relationships/chart" Target="../charts/chart127.xml"/><Relationship Id="rId10" Type="http://schemas.openxmlformats.org/officeDocument/2006/relationships/chart" Target="../charts/chart10.xml"/><Relationship Id="rId31" Type="http://schemas.openxmlformats.org/officeDocument/2006/relationships/chart" Target="../charts/chart31.xml"/><Relationship Id="rId52" Type="http://schemas.openxmlformats.org/officeDocument/2006/relationships/chart" Target="../charts/chart52.xml"/><Relationship Id="rId73" Type="http://schemas.openxmlformats.org/officeDocument/2006/relationships/chart" Target="../charts/chart73.xml"/><Relationship Id="rId78" Type="http://schemas.openxmlformats.org/officeDocument/2006/relationships/chart" Target="../charts/chart78.xml"/><Relationship Id="rId94" Type="http://schemas.openxmlformats.org/officeDocument/2006/relationships/chart" Target="../charts/chart94.xml"/><Relationship Id="rId99" Type="http://schemas.openxmlformats.org/officeDocument/2006/relationships/chart" Target="../charts/chart99.xml"/><Relationship Id="rId101" Type="http://schemas.openxmlformats.org/officeDocument/2006/relationships/chart" Target="../charts/chart101.xml"/><Relationship Id="rId122" Type="http://schemas.openxmlformats.org/officeDocument/2006/relationships/chart" Target="../charts/chart122.xml"/><Relationship Id="rId143" Type="http://schemas.openxmlformats.org/officeDocument/2006/relationships/chart" Target="../charts/chart143.xml"/><Relationship Id="rId148" Type="http://schemas.openxmlformats.org/officeDocument/2006/relationships/chart" Target="../charts/chart148.xml"/><Relationship Id="rId164" Type="http://schemas.openxmlformats.org/officeDocument/2006/relationships/chart" Target="../charts/chart164.xml"/><Relationship Id="rId169" Type="http://schemas.openxmlformats.org/officeDocument/2006/relationships/chart" Target="../charts/chart169.xml"/><Relationship Id="rId185" Type="http://schemas.openxmlformats.org/officeDocument/2006/relationships/chart" Target="../charts/chart185.xml"/><Relationship Id="rId4" Type="http://schemas.openxmlformats.org/officeDocument/2006/relationships/chart" Target="../charts/chart4.xml"/><Relationship Id="rId9" Type="http://schemas.openxmlformats.org/officeDocument/2006/relationships/chart" Target="../charts/chart9.xml"/><Relationship Id="rId180" Type="http://schemas.openxmlformats.org/officeDocument/2006/relationships/chart" Target="../charts/chart180.xml"/><Relationship Id="rId210" Type="http://schemas.openxmlformats.org/officeDocument/2006/relationships/chart" Target="../charts/chart210.xml"/><Relationship Id="rId215" Type="http://schemas.openxmlformats.org/officeDocument/2006/relationships/chart" Target="../charts/chart215.xml"/><Relationship Id="rId26" Type="http://schemas.openxmlformats.org/officeDocument/2006/relationships/chart" Target="../charts/chart26.xml"/><Relationship Id="rId47" Type="http://schemas.openxmlformats.org/officeDocument/2006/relationships/chart" Target="../charts/chart47.xml"/><Relationship Id="rId68" Type="http://schemas.openxmlformats.org/officeDocument/2006/relationships/chart" Target="../charts/chart68.xml"/><Relationship Id="rId89" Type="http://schemas.openxmlformats.org/officeDocument/2006/relationships/chart" Target="../charts/chart89.xml"/><Relationship Id="rId112" Type="http://schemas.openxmlformats.org/officeDocument/2006/relationships/chart" Target="../charts/chart112.xml"/><Relationship Id="rId133" Type="http://schemas.openxmlformats.org/officeDocument/2006/relationships/chart" Target="../charts/chart133.xml"/><Relationship Id="rId154" Type="http://schemas.openxmlformats.org/officeDocument/2006/relationships/chart" Target="../charts/chart154.xml"/><Relationship Id="rId175" Type="http://schemas.openxmlformats.org/officeDocument/2006/relationships/chart" Target="../charts/chart175.xml"/><Relationship Id="rId196" Type="http://schemas.openxmlformats.org/officeDocument/2006/relationships/chart" Target="../charts/chart196.xml"/><Relationship Id="rId200" Type="http://schemas.openxmlformats.org/officeDocument/2006/relationships/chart" Target="../charts/chart200.xml"/><Relationship Id="rId16" Type="http://schemas.openxmlformats.org/officeDocument/2006/relationships/chart" Target="../charts/chart16.xml"/><Relationship Id="rId37" Type="http://schemas.openxmlformats.org/officeDocument/2006/relationships/chart" Target="../charts/chart37.xml"/><Relationship Id="rId58" Type="http://schemas.openxmlformats.org/officeDocument/2006/relationships/chart" Target="../charts/chart58.xml"/><Relationship Id="rId79" Type="http://schemas.openxmlformats.org/officeDocument/2006/relationships/chart" Target="../charts/chart79.xml"/><Relationship Id="rId102" Type="http://schemas.openxmlformats.org/officeDocument/2006/relationships/chart" Target="../charts/chart102.xml"/><Relationship Id="rId123" Type="http://schemas.openxmlformats.org/officeDocument/2006/relationships/chart" Target="../charts/chart123.xml"/><Relationship Id="rId144" Type="http://schemas.openxmlformats.org/officeDocument/2006/relationships/chart" Target="../charts/chart144.xml"/></Relationships>
</file>

<file path=xl/drawings/_rels/drawing2.xml.rels><?xml version="1.0" encoding="UTF-8" standalone="yes"?>
<Relationships xmlns="http://schemas.openxmlformats.org/package/2006/relationships"><Relationship Id="rId26" Type="http://schemas.openxmlformats.org/officeDocument/2006/relationships/chart" Target="../charts/chart245.xml"/><Relationship Id="rId117" Type="http://schemas.openxmlformats.org/officeDocument/2006/relationships/chart" Target="../charts/chart336.xml"/><Relationship Id="rId21" Type="http://schemas.openxmlformats.org/officeDocument/2006/relationships/chart" Target="../charts/chart240.xml"/><Relationship Id="rId42" Type="http://schemas.openxmlformats.org/officeDocument/2006/relationships/chart" Target="../charts/chart261.xml"/><Relationship Id="rId47" Type="http://schemas.openxmlformats.org/officeDocument/2006/relationships/chart" Target="../charts/chart266.xml"/><Relationship Id="rId63" Type="http://schemas.openxmlformats.org/officeDocument/2006/relationships/chart" Target="../charts/chart282.xml"/><Relationship Id="rId68" Type="http://schemas.openxmlformats.org/officeDocument/2006/relationships/chart" Target="../charts/chart287.xml"/><Relationship Id="rId84" Type="http://schemas.openxmlformats.org/officeDocument/2006/relationships/chart" Target="../charts/chart303.xml"/><Relationship Id="rId89" Type="http://schemas.openxmlformats.org/officeDocument/2006/relationships/chart" Target="../charts/chart308.xml"/><Relationship Id="rId112" Type="http://schemas.openxmlformats.org/officeDocument/2006/relationships/chart" Target="../charts/chart331.xml"/><Relationship Id="rId133" Type="http://schemas.openxmlformats.org/officeDocument/2006/relationships/chart" Target="../charts/chart352.xml"/><Relationship Id="rId138" Type="http://schemas.openxmlformats.org/officeDocument/2006/relationships/chart" Target="../charts/chart357.xml"/><Relationship Id="rId154" Type="http://schemas.openxmlformats.org/officeDocument/2006/relationships/chart" Target="../charts/chart373.xml"/><Relationship Id="rId159" Type="http://schemas.openxmlformats.org/officeDocument/2006/relationships/chart" Target="../charts/chart378.xml"/><Relationship Id="rId175" Type="http://schemas.openxmlformats.org/officeDocument/2006/relationships/chart" Target="../charts/chart394.xml"/><Relationship Id="rId170" Type="http://schemas.openxmlformats.org/officeDocument/2006/relationships/chart" Target="../charts/chart389.xml"/><Relationship Id="rId16" Type="http://schemas.openxmlformats.org/officeDocument/2006/relationships/chart" Target="../charts/chart235.xml"/><Relationship Id="rId107" Type="http://schemas.openxmlformats.org/officeDocument/2006/relationships/chart" Target="../charts/chart326.xml"/><Relationship Id="rId11" Type="http://schemas.openxmlformats.org/officeDocument/2006/relationships/chart" Target="../charts/chart230.xml"/><Relationship Id="rId32" Type="http://schemas.openxmlformats.org/officeDocument/2006/relationships/chart" Target="../charts/chart251.xml"/><Relationship Id="rId37" Type="http://schemas.openxmlformats.org/officeDocument/2006/relationships/chart" Target="../charts/chart256.xml"/><Relationship Id="rId53" Type="http://schemas.openxmlformats.org/officeDocument/2006/relationships/chart" Target="../charts/chart272.xml"/><Relationship Id="rId58" Type="http://schemas.openxmlformats.org/officeDocument/2006/relationships/chart" Target="../charts/chart277.xml"/><Relationship Id="rId74" Type="http://schemas.openxmlformats.org/officeDocument/2006/relationships/chart" Target="../charts/chart293.xml"/><Relationship Id="rId79" Type="http://schemas.openxmlformats.org/officeDocument/2006/relationships/chart" Target="../charts/chart298.xml"/><Relationship Id="rId102" Type="http://schemas.openxmlformats.org/officeDocument/2006/relationships/chart" Target="../charts/chart321.xml"/><Relationship Id="rId123" Type="http://schemas.openxmlformats.org/officeDocument/2006/relationships/chart" Target="../charts/chart342.xml"/><Relationship Id="rId128" Type="http://schemas.openxmlformats.org/officeDocument/2006/relationships/chart" Target="../charts/chart347.xml"/><Relationship Id="rId144" Type="http://schemas.openxmlformats.org/officeDocument/2006/relationships/chart" Target="../charts/chart363.xml"/><Relationship Id="rId149" Type="http://schemas.openxmlformats.org/officeDocument/2006/relationships/chart" Target="../charts/chart368.xml"/><Relationship Id="rId5" Type="http://schemas.openxmlformats.org/officeDocument/2006/relationships/chart" Target="../charts/chart224.xml"/><Relationship Id="rId90" Type="http://schemas.openxmlformats.org/officeDocument/2006/relationships/chart" Target="../charts/chart309.xml"/><Relationship Id="rId95" Type="http://schemas.openxmlformats.org/officeDocument/2006/relationships/chart" Target="../charts/chart314.xml"/><Relationship Id="rId160" Type="http://schemas.openxmlformats.org/officeDocument/2006/relationships/chart" Target="../charts/chart379.xml"/><Relationship Id="rId165" Type="http://schemas.openxmlformats.org/officeDocument/2006/relationships/chart" Target="../charts/chart384.xml"/><Relationship Id="rId22" Type="http://schemas.openxmlformats.org/officeDocument/2006/relationships/chart" Target="../charts/chart241.xml"/><Relationship Id="rId27" Type="http://schemas.openxmlformats.org/officeDocument/2006/relationships/chart" Target="../charts/chart246.xml"/><Relationship Id="rId43" Type="http://schemas.openxmlformats.org/officeDocument/2006/relationships/chart" Target="../charts/chart262.xml"/><Relationship Id="rId48" Type="http://schemas.openxmlformats.org/officeDocument/2006/relationships/chart" Target="../charts/chart267.xml"/><Relationship Id="rId64" Type="http://schemas.openxmlformats.org/officeDocument/2006/relationships/chart" Target="../charts/chart283.xml"/><Relationship Id="rId69" Type="http://schemas.openxmlformats.org/officeDocument/2006/relationships/chart" Target="../charts/chart288.xml"/><Relationship Id="rId113" Type="http://schemas.openxmlformats.org/officeDocument/2006/relationships/chart" Target="../charts/chart332.xml"/><Relationship Id="rId118" Type="http://schemas.openxmlformats.org/officeDocument/2006/relationships/chart" Target="../charts/chart337.xml"/><Relationship Id="rId134" Type="http://schemas.openxmlformats.org/officeDocument/2006/relationships/chart" Target="../charts/chart353.xml"/><Relationship Id="rId139" Type="http://schemas.openxmlformats.org/officeDocument/2006/relationships/chart" Target="../charts/chart358.xml"/><Relationship Id="rId80" Type="http://schemas.openxmlformats.org/officeDocument/2006/relationships/chart" Target="../charts/chart299.xml"/><Relationship Id="rId85" Type="http://schemas.openxmlformats.org/officeDocument/2006/relationships/chart" Target="../charts/chart304.xml"/><Relationship Id="rId150" Type="http://schemas.openxmlformats.org/officeDocument/2006/relationships/chart" Target="../charts/chart369.xml"/><Relationship Id="rId155" Type="http://schemas.openxmlformats.org/officeDocument/2006/relationships/chart" Target="../charts/chart374.xml"/><Relationship Id="rId171" Type="http://schemas.openxmlformats.org/officeDocument/2006/relationships/chart" Target="../charts/chart390.xml"/><Relationship Id="rId176" Type="http://schemas.openxmlformats.org/officeDocument/2006/relationships/chart" Target="../charts/chart395.xml"/><Relationship Id="rId12" Type="http://schemas.openxmlformats.org/officeDocument/2006/relationships/chart" Target="../charts/chart231.xml"/><Relationship Id="rId17" Type="http://schemas.openxmlformats.org/officeDocument/2006/relationships/chart" Target="../charts/chart236.xml"/><Relationship Id="rId33" Type="http://schemas.openxmlformats.org/officeDocument/2006/relationships/chart" Target="../charts/chart252.xml"/><Relationship Id="rId38" Type="http://schemas.openxmlformats.org/officeDocument/2006/relationships/chart" Target="../charts/chart257.xml"/><Relationship Id="rId59" Type="http://schemas.openxmlformats.org/officeDocument/2006/relationships/chart" Target="../charts/chart278.xml"/><Relationship Id="rId103" Type="http://schemas.openxmlformats.org/officeDocument/2006/relationships/chart" Target="../charts/chart322.xml"/><Relationship Id="rId108" Type="http://schemas.openxmlformats.org/officeDocument/2006/relationships/chart" Target="../charts/chart327.xml"/><Relationship Id="rId124" Type="http://schemas.openxmlformats.org/officeDocument/2006/relationships/chart" Target="../charts/chart343.xml"/><Relationship Id="rId129" Type="http://schemas.openxmlformats.org/officeDocument/2006/relationships/chart" Target="../charts/chart348.xml"/><Relationship Id="rId54" Type="http://schemas.openxmlformats.org/officeDocument/2006/relationships/chart" Target="../charts/chart273.xml"/><Relationship Id="rId70" Type="http://schemas.openxmlformats.org/officeDocument/2006/relationships/chart" Target="../charts/chart289.xml"/><Relationship Id="rId75" Type="http://schemas.openxmlformats.org/officeDocument/2006/relationships/chart" Target="../charts/chart294.xml"/><Relationship Id="rId91" Type="http://schemas.openxmlformats.org/officeDocument/2006/relationships/chart" Target="../charts/chart310.xml"/><Relationship Id="rId96" Type="http://schemas.openxmlformats.org/officeDocument/2006/relationships/chart" Target="../charts/chart315.xml"/><Relationship Id="rId140" Type="http://schemas.openxmlformats.org/officeDocument/2006/relationships/chart" Target="../charts/chart359.xml"/><Relationship Id="rId145" Type="http://schemas.openxmlformats.org/officeDocument/2006/relationships/chart" Target="../charts/chart364.xml"/><Relationship Id="rId161" Type="http://schemas.openxmlformats.org/officeDocument/2006/relationships/chart" Target="../charts/chart380.xml"/><Relationship Id="rId166" Type="http://schemas.openxmlformats.org/officeDocument/2006/relationships/chart" Target="../charts/chart385.xml"/><Relationship Id="rId1" Type="http://schemas.openxmlformats.org/officeDocument/2006/relationships/chart" Target="../charts/chart220.xml"/><Relationship Id="rId6" Type="http://schemas.openxmlformats.org/officeDocument/2006/relationships/chart" Target="../charts/chart225.xml"/><Relationship Id="rId23" Type="http://schemas.openxmlformats.org/officeDocument/2006/relationships/chart" Target="../charts/chart242.xml"/><Relationship Id="rId28" Type="http://schemas.openxmlformats.org/officeDocument/2006/relationships/chart" Target="../charts/chart247.xml"/><Relationship Id="rId49" Type="http://schemas.openxmlformats.org/officeDocument/2006/relationships/chart" Target="../charts/chart268.xml"/><Relationship Id="rId114" Type="http://schemas.openxmlformats.org/officeDocument/2006/relationships/chart" Target="../charts/chart333.xml"/><Relationship Id="rId119" Type="http://schemas.openxmlformats.org/officeDocument/2006/relationships/chart" Target="../charts/chart338.xml"/><Relationship Id="rId10" Type="http://schemas.openxmlformats.org/officeDocument/2006/relationships/chart" Target="../charts/chart229.xml"/><Relationship Id="rId31" Type="http://schemas.openxmlformats.org/officeDocument/2006/relationships/chart" Target="../charts/chart250.xml"/><Relationship Id="rId44" Type="http://schemas.openxmlformats.org/officeDocument/2006/relationships/chart" Target="../charts/chart263.xml"/><Relationship Id="rId52" Type="http://schemas.openxmlformats.org/officeDocument/2006/relationships/chart" Target="../charts/chart271.xml"/><Relationship Id="rId60" Type="http://schemas.openxmlformats.org/officeDocument/2006/relationships/chart" Target="../charts/chart279.xml"/><Relationship Id="rId65" Type="http://schemas.openxmlformats.org/officeDocument/2006/relationships/chart" Target="../charts/chart284.xml"/><Relationship Id="rId73" Type="http://schemas.openxmlformats.org/officeDocument/2006/relationships/chart" Target="../charts/chart292.xml"/><Relationship Id="rId78" Type="http://schemas.openxmlformats.org/officeDocument/2006/relationships/chart" Target="../charts/chart297.xml"/><Relationship Id="rId81" Type="http://schemas.openxmlformats.org/officeDocument/2006/relationships/chart" Target="../charts/chart300.xml"/><Relationship Id="rId86" Type="http://schemas.openxmlformats.org/officeDocument/2006/relationships/chart" Target="../charts/chart305.xml"/><Relationship Id="rId94" Type="http://schemas.openxmlformats.org/officeDocument/2006/relationships/chart" Target="../charts/chart313.xml"/><Relationship Id="rId99" Type="http://schemas.openxmlformats.org/officeDocument/2006/relationships/chart" Target="../charts/chart318.xml"/><Relationship Id="rId101" Type="http://schemas.openxmlformats.org/officeDocument/2006/relationships/chart" Target="../charts/chart320.xml"/><Relationship Id="rId122" Type="http://schemas.openxmlformats.org/officeDocument/2006/relationships/chart" Target="../charts/chart341.xml"/><Relationship Id="rId130" Type="http://schemas.openxmlformats.org/officeDocument/2006/relationships/chart" Target="../charts/chart349.xml"/><Relationship Id="rId135" Type="http://schemas.openxmlformats.org/officeDocument/2006/relationships/chart" Target="../charts/chart354.xml"/><Relationship Id="rId143" Type="http://schemas.openxmlformats.org/officeDocument/2006/relationships/chart" Target="../charts/chart362.xml"/><Relationship Id="rId148" Type="http://schemas.openxmlformats.org/officeDocument/2006/relationships/chart" Target="../charts/chart367.xml"/><Relationship Id="rId151" Type="http://schemas.openxmlformats.org/officeDocument/2006/relationships/chart" Target="../charts/chart370.xml"/><Relationship Id="rId156" Type="http://schemas.openxmlformats.org/officeDocument/2006/relationships/chart" Target="../charts/chart375.xml"/><Relationship Id="rId164" Type="http://schemas.openxmlformats.org/officeDocument/2006/relationships/chart" Target="../charts/chart383.xml"/><Relationship Id="rId169" Type="http://schemas.openxmlformats.org/officeDocument/2006/relationships/chart" Target="../charts/chart388.xml"/><Relationship Id="rId177" Type="http://schemas.openxmlformats.org/officeDocument/2006/relationships/chart" Target="../charts/chart396.xml"/><Relationship Id="rId4" Type="http://schemas.openxmlformats.org/officeDocument/2006/relationships/chart" Target="../charts/chart223.xml"/><Relationship Id="rId9" Type="http://schemas.openxmlformats.org/officeDocument/2006/relationships/chart" Target="../charts/chart228.xml"/><Relationship Id="rId172" Type="http://schemas.openxmlformats.org/officeDocument/2006/relationships/chart" Target="../charts/chart391.xml"/><Relationship Id="rId180" Type="http://schemas.openxmlformats.org/officeDocument/2006/relationships/chart" Target="../charts/chart399.xml"/><Relationship Id="rId13" Type="http://schemas.openxmlformats.org/officeDocument/2006/relationships/chart" Target="../charts/chart232.xml"/><Relationship Id="rId18" Type="http://schemas.openxmlformats.org/officeDocument/2006/relationships/chart" Target="../charts/chart237.xml"/><Relationship Id="rId39" Type="http://schemas.openxmlformats.org/officeDocument/2006/relationships/chart" Target="../charts/chart258.xml"/><Relationship Id="rId109" Type="http://schemas.openxmlformats.org/officeDocument/2006/relationships/chart" Target="../charts/chart328.xml"/><Relationship Id="rId34" Type="http://schemas.openxmlformats.org/officeDocument/2006/relationships/chart" Target="../charts/chart253.xml"/><Relationship Id="rId50" Type="http://schemas.openxmlformats.org/officeDocument/2006/relationships/chart" Target="../charts/chart269.xml"/><Relationship Id="rId55" Type="http://schemas.openxmlformats.org/officeDocument/2006/relationships/chart" Target="../charts/chart274.xml"/><Relationship Id="rId76" Type="http://schemas.openxmlformats.org/officeDocument/2006/relationships/chart" Target="../charts/chart295.xml"/><Relationship Id="rId97" Type="http://schemas.openxmlformats.org/officeDocument/2006/relationships/chart" Target="../charts/chart316.xml"/><Relationship Id="rId104" Type="http://schemas.openxmlformats.org/officeDocument/2006/relationships/chart" Target="../charts/chart323.xml"/><Relationship Id="rId120" Type="http://schemas.openxmlformats.org/officeDocument/2006/relationships/chart" Target="../charts/chart339.xml"/><Relationship Id="rId125" Type="http://schemas.openxmlformats.org/officeDocument/2006/relationships/chart" Target="../charts/chart344.xml"/><Relationship Id="rId141" Type="http://schemas.openxmlformats.org/officeDocument/2006/relationships/chart" Target="../charts/chart360.xml"/><Relationship Id="rId146" Type="http://schemas.openxmlformats.org/officeDocument/2006/relationships/chart" Target="../charts/chart365.xml"/><Relationship Id="rId167" Type="http://schemas.openxmlformats.org/officeDocument/2006/relationships/chart" Target="../charts/chart386.xml"/><Relationship Id="rId7" Type="http://schemas.openxmlformats.org/officeDocument/2006/relationships/chart" Target="../charts/chart226.xml"/><Relationship Id="rId71" Type="http://schemas.openxmlformats.org/officeDocument/2006/relationships/chart" Target="../charts/chart290.xml"/><Relationship Id="rId92" Type="http://schemas.openxmlformats.org/officeDocument/2006/relationships/chart" Target="../charts/chart311.xml"/><Relationship Id="rId162" Type="http://schemas.openxmlformats.org/officeDocument/2006/relationships/chart" Target="../charts/chart381.xml"/><Relationship Id="rId2" Type="http://schemas.openxmlformats.org/officeDocument/2006/relationships/chart" Target="../charts/chart221.xml"/><Relationship Id="rId29" Type="http://schemas.openxmlformats.org/officeDocument/2006/relationships/chart" Target="../charts/chart248.xml"/><Relationship Id="rId24" Type="http://schemas.openxmlformats.org/officeDocument/2006/relationships/chart" Target="../charts/chart243.xml"/><Relationship Id="rId40" Type="http://schemas.openxmlformats.org/officeDocument/2006/relationships/chart" Target="../charts/chart259.xml"/><Relationship Id="rId45" Type="http://schemas.openxmlformats.org/officeDocument/2006/relationships/chart" Target="../charts/chart264.xml"/><Relationship Id="rId66" Type="http://schemas.openxmlformats.org/officeDocument/2006/relationships/chart" Target="../charts/chart285.xml"/><Relationship Id="rId87" Type="http://schemas.openxmlformats.org/officeDocument/2006/relationships/chart" Target="../charts/chart306.xml"/><Relationship Id="rId110" Type="http://schemas.openxmlformats.org/officeDocument/2006/relationships/chart" Target="../charts/chart329.xml"/><Relationship Id="rId115" Type="http://schemas.openxmlformats.org/officeDocument/2006/relationships/chart" Target="../charts/chart334.xml"/><Relationship Id="rId131" Type="http://schemas.openxmlformats.org/officeDocument/2006/relationships/chart" Target="../charts/chart350.xml"/><Relationship Id="rId136" Type="http://schemas.openxmlformats.org/officeDocument/2006/relationships/chart" Target="../charts/chart355.xml"/><Relationship Id="rId157" Type="http://schemas.openxmlformats.org/officeDocument/2006/relationships/chart" Target="../charts/chart376.xml"/><Relationship Id="rId178" Type="http://schemas.openxmlformats.org/officeDocument/2006/relationships/chart" Target="../charts/chart397.xml"/><Relationship Id="rId61" Type="http://schemas.openxmlformats.org/officeDocument/2006/relationships/chart" Target="../charts/chart280.xml"/><Relationship Id="rId82" Type="http://schemas.openxmlformats.org/officeDocument/2006/relationships/chart" Target="../charts/chart301.xml"/><Relationship Id="rId152" Type="http://schemas.openxmlformats.org/officeDocument/2006/relationships/chart" Target="../charts/chart371.xml"/><Relationship Id="rId173" Type="http://schemas.openxmlformats.org/officeDocument/2006/relationships/chart" Target="../charts/chart392.xml"/><Relationship Id="rId19" Type="http://schemas.openxmlformats.org/officeDocument/2006/relationships/chart" Target="../charts/chart238.xml"/><Relationship Id="rId14" Type="http://schemas.openxmlformats.org/officeDocument/2006/relationships/chart" Target="../charts/chart233.xml"/><Relationship Id="rId30" Type="http://schemas.openxmlformats.org/officeDocument/2006/relationships/chart" Target="../charts/chart249.xml"/><Relationship Id="rId35" Type="http://schemas.openxmlformats.org/officeDocument/2006/relationships/chart" Target="../charts/chart254.xml"/><Relationship Id="rId56" Type="http://schemas.openxmlformats.org/officeDocument/2006/relationships/chart" Target="../charts/chart275.xml"/><Relationship Id="rId77" Type="http://schemas.openxmlformats.org/officeDocument/2006/relationships/chart" Target="../charts/chart296.xml"/><Relationship Id="rId100" Type="http://schemas.openxmlformats.org/officeDocument/2006/relationships/chart" Target="../charts/chart319.xml"/><Relationship Id="rId105" Type="http://schemas.openxmlformats.org/officeDocument/2006/relationships/chart" Target="../charts/chart324.xml"/><Relationship Id="rId126" Type="http://schemas.openxmlformats.org/officeDocument/2006/relationships/chart" Target="../charts/chart345.xml"/><Relationship Id="rId147" Type="http://schemas.openxmlformats.org/officeDocument/2006/relationships/chart" Target="../charts/chart366.xml"/><Relationship Id="rId168" Type="http://schemas.openxmlformats.org/officeDocument/2006/relationships/chart" Target="../charts/chart387.xml"/><Relationship Id="rId8" Type="http://schemas.openxmlformats.org/officeDocument/2006/relationships/chart" Target="../charts/chart227.xml"/><Relationship Id="rId51" Type="http://schemas.openxmlformats.org/officeDocument/2006/relationships/chart" Target="../charts/chart270.xml"/><Relationship Id="rId72" Type="http://schemas.openxmlformats.org/officeDocument/2006/relationships/chart" Target="../charts/chart291.xml"/><Relationship Id="rId93" Type="http://schemas.openxmlformats.org/officeDocument/2006/relationships/chart" Target="../charts/chart312.xml"/><Relationship Id="rId98" Type="http://schemas.openxmlformats.org/officeDocument/2006/relationships/chart" Target="../charts/chart317.xml"/><Relationship Id="rId121" Type="http://schemas.openxmlformats.org/officeDocument/2006/relationships/chart" Target="../charts/chart340.xml"/><Relationship Id="rId142" Type="http://schemas.openxmlformats.org/officeDocument/2006/relationships/chart" Target="../charts/chart361.xml"/><Relationship Id="rId163" Type="http://schemas.openxmlformats.org/officeDocument/2006/relationships/chart" Target="../charts/chart382.xml"/><Relationship Id="rId3" Type="http://schemas.openxmlformats.org/officeDocument/2006/relationships/chart" Target="../charts/chart222.xml"/><Relationship Id="rId25" Type="http://schemas.openxmlformats.org/officeDocument/2006/relationships/chart" Target="../charts/chart244.xml"/><Relationship Id="rId46" Type="http://schemas.openxmlformats.org/officeDocument/2006/relationships/chart" Target="../charts/chart265.xml"/><Relationship Id="rId67" Type="http://schemas.openxmlformats.org/officeDocument/2006/relationships/chart" Target="../charts/chart286.xml"/><Relationship Id="rId116" Type="http://schemas.openxmlformats.org/officeDocument/2006/relationships/chart" Target="../charts/chart335.xml"/><Relationship Id="rId137" Type="http://schemas.openxmlformats.org/officeDocument/2006/relationships/chart" Target="../charts/chart356.xml"/><Relationship Id="rId158" Type="http://schemas.openxmlformats.org/officeDocument/2006/relationships/chart" Target="../charts/chart377.xml"/><Relationship Id="rId20" Type="http://schemas.openxmlformats.org/officeDocument/2006/relationships/chart" Target="../charts/chart239.xml"/><Relationship Id="rId41" Type="http://schemas.openxmlformats.org/officeDocument/2006/relationships/chart" Target="../charts/chart260.xml"/><Relationship Id="rId62" Type="http://schemas.openxmlformats.org/officeDocument/2006/relationships/chart" Target="../charts/chart281.xml"/><Relationship Id="rId83" Type="http://schemas.openxmlformats.org/officeDocument/2006/relationships/chart" Target="../charts/chart302.xml"/><Relationship Id="rId88" Type="http://schemas.openxmlformats.org/officeDocument/2006/relationships/chart" Target="../charts/chart307.xml"/><Relationship Id="rId111" Type="http://schemas.openxmlformats.org/officeDocument/2006/relationships/chart" Target="../charts/chart330.xml"/><Relationship Id="rId132" Type="http://schemas.openxmlformats.org/officeDocument/2006/relationships/chart" Target="../charts/chart351.xml"/><Relationship Id="rId153" Type="http://schemas.openxmlformats.org/officeDocument/2006/relationships/chart" Target="../charts/chart372.xml"/><Relationship Id="rId174" Type="http://schemas.openxmlformats.org/officeDocument/2006/relationships/chart" Target="../charts/chart393.xml"/><Relationship Id="rId179" Type="http://schemas.openxmlformats.org/officeDocument/2006/relationships/chart" Target="../charts/chart398.xml"/><Relationship Id="rId15" Type="http://schemas.openxmlformats.org/officeDocument/2006/relationships/chart" Target="../charts/chart234.xml"/><Relationship Id="rId36" Type="http://schemas.openxmlformats.org/officeDocument/2006/relationships/chart" Target="../charts/chart255.xml"/><Relationship Id="rId57" Type="http://schemas.openxmlformats.org/officeDocument/2006/relationships/chart" Target="../charts/chart276.xml"/><Relationship Id="rId106" Type="http://schemas.openxmlformats.org/officeDocument/2006/relationships/chart" Target="../charts/chart325.xml"/><Relationship Id="rId127" Type="http://schemas.openxmlformats.org/officeDocument/2006/relationships/chart" Target="../charts/chart346.xml"/></Relationships>
</file>

<file path=xl/drawings/drawing1.xml><?xml version="1.0" encoding="utf-8"?>
<xdr:wsDr xmlns:xdr="http://schemas.openxmlformats.org/drawingml/2006/spreadsheetDrawing" xmlns:a="http://schemas.openxmlformats.org/drawingml/2006/main">
  <xdr:twoCellAnchor>
    <xdr:from>
      <xdr:col>15</xdr:col>
      <xdr:colOff>219076</xdr:colOff>
      <xdr:row>1589</xdr:row>
      <xdr:rowOff>88900</xdr:rowOff>
    </xdr:from>
    <xdr:to>
      <xdr:col>17</xdr:col>
      <xdr:colOff>1</xdr:colOff>
      <xdr:row>1600</xdr:row>
      <xdr:rowOff>152400</xdr:rowOff>
    </xdr:to>
    <xdr:graphicFrame macro="">
      <xdr:nvGraphicFramePr>
        <xdr:cNvPr id="191138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276225</xdr:colOff>
      <xdr:row>563</xdr:row>
      <xdr:rowOff>9526</xdr:rowOff>
    </xdr:from>
    <xdr:to>
      <xdr:col>19</xdr:col>
      <xdr:colOff>47625</xdr:colOff>
      <xdr:row>573</xdr:row>
      <xdr:rowOff>123826</xdr:rowOff>
    </xdr:to>
    <xdr:graphicFrame macro="">
      <xdr:nvGraphicFramePr>
        <xdr:cNvPr id="1911382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xdr:colOff>
      <xdr:row>563</xdr:row>
      <xdr:rowOff>3175</xdr:rowOff>
    </xdr:from>
    <xdr:to>
      <xdr:col>17</xdr:col>
      <xdr:colOff>19051</xdr:colOff>
      <xdr:row>573</xdr:row>
      <xdr:rowOff>92075</xdr:rowOff>
    </xdr:to>
    <xdr:graphicFrame macro="">
      <xdr:nvGraphicFramePr>
        <xdr:cNvPr id="19113829"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3175</xdr:colOff>
      <xdr:row>583</xdr:row>
      <xdr:rowOff>111125</xdr:rowOff>
    </xdr:from>
    <xdr:to>
      <xdr:col>17</xdr:col>
      <xdr:colOff>19050</xdr:colOff>
      <xdr:row>592</xdr:row>
      <xdr:rowOff>98425</xdr:rowOff>
    </xdr:to>
    <xdr:graphicFrame macro="">
      <xdr:nvGraphicFramePr>
        <xdr:cNvPr id="19113830"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3176</xdr:colOff>
      <xdr:row>573</xdr:row>
      <xdr:rowOff>155575</xdr:rowOff>
    </xdr:from>
    <xdr:to>
      <xdr:col>17</xdr:col>
      <xdr:colOff>19050</xdr:colOff>
      <xdr:row>583</xdr:row>
      <xdr:rowOff>47625</xdr:rowOff>
    </xdr:to>
    <xdr:graphicFrame macro="">
      <xdr:nvGraphicFramePr>
        <xdr:cNvPr id="1911383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3175</xdr:colOff>
      <xdr:row>611</xdr:row>
      <xdr:rowOff>95251</xdr:rowOff>
    </xdr:from>
    <xdr:to>
      <xdr:col>17</xdr:col>
      <xdr:colOff>31750</xdr:colOff>
      <xdr:row>621</xdr:row>
      <xdr:rowOff>47625</xdr:rowOff>
    </xdr:to>
    <xdr:graphicFrame macro="">
      <xdr:nvGraphicFramePr>
        <xdr:cNvPr id="19113832"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1</xdr:colOff>
      <xdr:row>662</xdr:row>
      <xdr:rowOff>114300</xdr:rowOff>
    </xdr:from>
    <xdr:to>
      <xdr:col>16</xdr:col>
      <xdr:colOff>1939389</xdr:colOff>
      <xdr:row>673</xdr:row>
      <xdr:rowOff>101600</xdr:rowOff>
    </xdr:to>
    <xdr:graphicFrame macro="">
      <xdr:nvGraphicFramePr>
        <xdr:cNvPr id="19113833"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0</xdr:colOff>
      <xdr:row>695</xdr:row>
      <xdr:rowOff>38100</xdr:rowOff>
    </xdr:from>
    <xdr:to>
      <xdr:col>18</xdr:col>
      <xdr:colOff>1238250</xdr:colOff>
      <xdr:row>707</xdr:row>
      <xdr:rowOff>57150</xdr:rowOff>
    </xdr:to>
    <xdr:graphicFrame macro="">
      <xdr:nvGraphicFramePr>
        <xdr:cNvPr id="1911383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333376</xdr:colOff>
      <xdr:row>821</xdr:row>
      <xdr:rowOff>82550</xdr:rowOff>
    </xdr:from>
    <xdr:to>
      <xdr:col>17</xdr:col>
      <xdr:colOff>9822</xdr:colOff>
      <xdr:row>831</xdr:row>
      <xdr:rowOff>142875</xdr:rowOff>
    </xdr:to>
    <xdr:graphicFrame macro="">
      <xdr:nvGraphicFramePr>
        <xdr:cNvPr id="1911383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5975</xdr:colOff>
      <xdr:row>902</xdr:row>
      <xdr:rowOff>141755</xdr:rowOff>
    </xdr:from>
    <xdr:to>
      <xdr:col>19</xdr:col>
      <xdr:colOff>244848</xdr:colOff>
      <xdr:row>914</xdr:row>
      <xdr:rowOff>11767</xdr:rowOff>
    </xdr:to>
    <xdr:graphicFrame macro="">
      <xdr:nvGraphicFramePr>
        <xdr:cNvPr id="19113836"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209550</xdr:colOff>
      <xdr:row>1613</xdr:row>
      <xdr:rowOff>22225</xdr:rowOff>
    </xdr:from>
    <xdr:to>
      <xdr:col>17</xdr:col>
      <xdr:colOff>0</xdr:colOff>
      <xdr:row>1623</xdr:row>
      <xdr:rowOff>107950</xdr:rowOff>
    </xdr:to>
    <xdr:graphicFrame macro="">
      <xdr:nvGraphicFramePr>
        <xdr:cNvPr id="19113838"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317499</xdr:colOff>
      <xdr:row>1348</xdr:row>
      <xdr:rowOff>12699</xdr:rowOff>
    </xdr:from>
    <xdr:to>
      <xdr:col>17</xdr:col>
      <xdr:colOff>6466</xdr:colOff>
      <xdr:row>1358</xdr:row>
      <xdr:rowOff>66674</xdr:rowOff>
    </xdr:to>
    <xdr:graphicFrame macro="">
      <xdr:nvGraphicFramePr>
        <xdr:cNvPr id="19113839"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200026</xdr:colOff>
      <xdr:row>1494</xdr:row>
      <xdr:rowOff>53975</xdr:rowOff>
    </xdr:from>
    <xdr:to>
      <xdr:col>17</xdr:col>
      <xdr:colOff>28365</xdr:colOff>
      <xdr:row>1505</xdr:row>
      <xdr:rowOff>53975</xdr:rowOff>
    </xdr:to>
    <xdr:graphicFrame macro="">
      <xdr:nvGraphicFramePr>
        <xdr:cNvPr id="19113841"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219075</xdr:colOff>
      <xdr:row>1505</xdr:row>
      <xdr:rowOff>146050</xdr:rowOff>
    </xdr:from>
    <xdr:to>
      <xdr:col>17</xdr:col>
      <xdr:colOff>38141</xdr:colOff>
      <xdr:row>1516</xdr:row>
      <xdr:rowOff>146050</xdr:rowOff>
    </xdr:to>
    <xdr:graphicFrame macro="">
      <xdr:nvGraphicFramePr>
        <xdr:cNvPr id="19113842"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203199</xdr:colOff>
      <xdr:row>1470</xdr:row>
      <xdr:rowOff>155575</xdr:rowOff>
    </xdr:from>
    <xdr:to>
      <xdr:col>17</xdr:col>
      <xdr:colOff>25357</xdr:colOff>
      <xdr:row>1482</xdr:row>
      <xdr:rowOff>82550</xdr:rowOff>
    </xdr:to>
    <xdr:graphicFrame macro="">
      <xdr:nvGraphicFramePr>
        <xdr:cNvPr id="19113843"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206375</xdr:colOff>
      <xdr:row>1426</xdr:row>
      <xdr:rowOff>53975</xdr:rowOff>
    </xdr:from>
    <xdr:to>
      <xdr:col>17</xdr:col>
      <xdr:colOff>62960</xdr:colOff>
      <xdr:row>1436</xdr:row>
      <xdr:rowOff>133350</xdr:rowOff>
    </xdr:to>
    <xdr:graphicFrame macro="">
      <xdr:nvGraphicFramePr>
        <xdr:cNvPr id="19113844"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282575</xdr:colOff>
      <xdr:row>1292</xdr:row>
      <xdr:rowOff>25400</xdr:rowOff>
    </xdr:from>
    <xdr:to>
      <xdr:col>17</xdr:col>
      <xdr:colOff>12030</xdr:colOff>
      <xdr:row>1301</xdr:row>
      <xdr:rowOff>136525</xdr:rowOff>
    </xdr:to>
    <xdr:graphicFrame macro="">
      <xdr:nvGraphicFramePr>
        <xdr:cNvPr id="19113845"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295276</xdr:colOff>
      <xdr:row>1142</xdr:row>
      <xdr:rowOff>114300</xdr:rowOff>
    </xdr:from>
    <xdr:to>
      <xdr:col>17</xdr:col>
      <xdr:colOff>13953</xdr:colOff>
      <xdr:row>1153</xdr:row>
      <xdr:rowOff>50800</xdr:rowOff>
    </xdr:to>
    <xdr:graphicFrame macro="">
      <xdr:nvGraphicFramePr>
        <xdr:cNvPr id="19113846"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15</xdr:col>
      <xdr:colOff>292100</xdr:colOff>
      <xdr:row>1323</xdr:row>
      <xdr:rowOff>47625</xdr:rowOff>
    </xdr:from>
    <xdr:to>
      <xdr:col>16</xdr:col>
      <xdr:colOff>1945456</xdr:colOff>
      <xdr:row>1334</xdr:row>
      <xdr:rowOff>104775</xdr:rowOff>
    </xdr:to>
    <xdr:graphicFrame macro="">
      <xdr:nvGraphicFramePr>
        <xdr:cNvPr id="19113847"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15</xdr:col>
      <xdr:colOff>317499</xdr:colOff>
      <xdr:row>1075</xdr:row>
      <xdr:rowOff>149225</xdr:rowOff>
    </xdr:from>
    <xdr:to>
      <xdr:col>16</xdr:col>
      <xdr:colOff>1952625</xdr:colOff>
      <xdr:row>1086</xdr:row>
      <xdr:rowOff>104775</xdr:rowOff>
    </xdr:to>
    <xdr:graphicFrame macro="">
      <xdr:nvGraphicFramePr>
        <xdr:cNvPr id="19113848"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15</xdr:col>
      <xdr:colOff>234949</xdr:colOff>
      <xdr:row>1043</xdr:row>
      <xdr:rowOff>0</xdr:rowOff>
    </xdr:from>
    <xdr:to>
      <xdr:col>17</xdr:col>
      <xdr:colOff>21012</xdr:colOff>
      <xdr:row>1052</xdr:row>
      <xdr:rowOff>152401</xdr:rowOff>
    </xdr:to>
    <xdr:graphicFrame macro="">
      <xdr:nvGraphicFramePr>
        <xdr:cNvPr id="19113850"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266700</xdr:colOff>
      <xdr:row>621</xdr:row>
      <xdr:rowOff>82550</xdr:rowOff>
    </xdr:from>
    <xdr:to>
      <xdr:col>19</xdr:col>
      <xdr:colOff>69850</xdr:colOff>
      <xdr:row>631</xdr:row>
      <xdr:rowOff>9525</xdr:rowOff>
    </xdr:to>
    <xdr:graphicFrame macro="">
      <xdr:nvGraphicFramePr>
        <xdr:cNvPr id="19113851"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15</xdr:col>
      <xdr:colOff>307976</xdr:colOff>
      <xdr:row>1335</xdr:row>
      <xdr:rowOff>47625</xdr:rowOff>
    </xdr:from>
    <xdr:to>
      <xdr:col>16</xdr:col>
      <xdr:colOff>1952509</xdr:colOff>
      <xdr:row>1347</xdr:row>
      <xdr:rowOff>0</xdr:rowOff>
    </xdr:to>
    <xdr:graphicFrame macro="">
      <xdr:nvGraphicFramePr>
        <xdr:cNvPr id="19113852"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17</xdr:col>
      <xdr:colOff>279400</xdr:colOff>
      <xdr:row>1348</xdr:row>
      <xdr:rowOff>36512</xdr:rowOff>
    </xdr:from>
    <xdr:to>
      <xdr:col>19</xdr:col>
      <xdr:colOff>168275</xdr:colOff>
      <xdr:row>1358</xdr:row>
      <xdr:rowOff>49212</xdr:rowOff>
    </xdr:to>
    <xdr:graphicFrame macro="">
      <xdr:nvGraphicFramePr>
        <xdr:cNvPr id="19113853"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15</xdr:col>
      <xdr:colOff>161925</xdr:colOff>
      <xdr:row>414</xdr:row>
      <xdr:rowOff>69850</xdr:rowOff>
    </xdr:from>
    <xdr:to>
      <xdr:col>17</xdr:col>
      <xdr:colOff>85725</xdr:colOff>
      <xdr:row>425</xdr:row>
      <xdr:rowOff>107950</xdr:rowOff>
    </xdr:to>
    <xdr:graphicFrame macro="">
      <xdr:nvGraphicFramePr>
        <xdr:cNvPr id="19113860"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16</xdr:col>
      <xdr:colOff>3175</xdr:colOff>
      <xdr:row>458</xdr:row>
      <xdr:rowOff>101600</xdr:rowOff>
    </xdr:from>
    <xdr:to>
      <xdr:col>17</xdr:col>
      <xdr:colOff>0</xdr:colOff>
      <xdr:row>468</xdr:row>
      <xdr:rowOff>12700</xdr:rowOff>
    </xdr:to>
    <xdr:graphicFrame macro="">
      <xdr:nvGraphicFramePr>
        <xdr:cNvPr id="19113861"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15</xdr:col>
      <xdr:colOff>330201</xdr:colOff>
      <xdr:row>449</xdr:row>
      <xdr:rowOff>101600</xdr:rowOff>
    </xdr:from>
    <xdr:to>
      <xdr:col>17</xdr:col>
      <xdr:colOff>9526</xdr:colOff>
      <xdr:row>458</xdr:row>
      <xdr:rowOff>76200</xdr:rowOff>
    </xdr:to>
    <xdr:graphicFrame macro="">
      <xdr:nvGraphicFramePr>
        <xdr:cNvPr id="19113862"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17</xdr:col>
      <xdr:colOff>260350</xdr:colOff>
      <xdr:row>458</xdr:row>
      <xdr:rowOff>146050</xdr:rowOff>
    </xdr:from>
    <xdr:to>
      <xdr:col>19</xdr:col>
      <xdr:colOff>6350</xdr:colOff>
      <xdr:row>468</xdr:row>
      <xdr:rowOff>73025</xdr:rowOff>
    </xdr:to>
    <xdr:graphicFrame macro="">
      <xdr:nvGraphicFramePr>
        <xdr:cNvPr id="19113863"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3175</xdr:colOff>
      <xdr:row>519</xdr:row>
      <xdr:rowOff>0</xdr:rowOff>
    </xdr:from>
    <xdr:to>
      <xdr:col>17</xdr:col>
      <xdr:colOff>0</xdr:colOff>
      <xdr:row>529</xdr:row>
      <xdr:rowOff>88900</xdr:rowOff>
    </xdr:to>
    <xdr:graphicFrame macro="">
      <xdr:nvGraphicFramePr>
        <xdr:cNvPr id="19113864"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15</xdr:col>
      <xdr:colOff>225425</xdr:colOff>
      <xdr:row>1624</xdr:row>
      <xdr:rowOff>28575</xdr:rowOff>
    </xdr:from>
    <xdr:to>
      <xdr:col>17</xdr:col>
      <xdr:colOff>9525</xdr:colOff>
      <xdr:row>1633</xdr:row>
      <xdr:rowOff>127000</xdr:rowOff>
    </xdr:to>
    <xdr:graphicFrame macro="">
      <xdr:nvGraphicFramePr>
        <xdr:cNvPr id="19113866"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17</xdr:col>
      <xdr:colOff>282575</xdr:colOff>
      <xdr:row>320</xdr:row>
      <xdr:rowOff>88900</xdr:rowOff>
    </xdr:from>
    <xdr:to>
      <xdr:col>19</xdr:col>
      <xdr:colOff>212725</xdr:colOff>
      <xdr:row>331</xdr:row>
      <xdr:rowOff>47625</xdr:rowOff>
    </xdr:to>
    <xdr:graphicFrame macro="">
      <xdr:nvGraphicFramePr>
        <xdr:cNvPr id="19113867"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16</xdr:col>
      <xdr:colOff>9525</xdr:colOff>
      <xdr:row>468</xdr:row>
      <xdr:rowOff>92075</xdr:rowOff>
    </xdr:from>
    <xdr:to>
      <xdr:col>17</xdr:col>
      <xdr:colOff>1</xdr:colOff>
      <xdr:row>478</xdr:row>
      <xdr:rowOff>117475</xdr:rowOff>
    </xdr:to>
    <xdr:graphicFrame macro="">
      <xdr:nvGraphicFramePr>
        <xdr:cNvPr id="19113868"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3175</xdr:colOff>
      <xdr:row>532</xdr:row>
      <xdr:rowOff>114300</xdr:rowOff>
    </xdr:from>
    <xdr:to>
      <xdr:col>17</xdr:col>
      <xdr:colOff>19050</xdr:colOff>
      <xdr:row>542</xdr:row>
      <xdr:rowOff>38100</xdr:rowOff>
    </xdr:to>
    <xdr:graphicFrame macro="">
      <xdr:nvGraphicFramePr>
        <xdr:cNvPr id="19113871"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269875</xdr:colOff>
      <xdr:row>611</xdr:row>
      <xdr:rowOff>73025</xdr:rowOff>
    </xdr:from>
    <xdr:to>
      <xdr:col>19</xdr:col>
      <xdr:colOff>53975</xdr:colOff>
      <xdr:row>621</xdr:row>
      <xdr:rowOff>34925</xdr:rowOff>
    </xdr:to>
    <xdr:graphicFrame macro="">
      <xdr:nvGraphicFramePr>
        <xdr:cNvPr id="19113873"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16</xdr:col>
      <xdr:colOff>1</xdr:colOff>
      <xdr:row>652</xdr:row>
      <xdr:rowOff>127000</xdr:rowOff>
    </xdr:from>
    <xdr:to>
      <xdr:col>16</xdr:col>
      <xdr:colOff>1936617</xdr:colOff>
      <xdr:row>662</xdr:row>
      <xdr:rowOff>63500</xdr:rowOff>
    </xdr:to>
    <xdr:graphicFrame macro="">
      <xdr:nvGraphicFramePr>
        <xdr:cNvPr id="19113874"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16</xdr:col>
      <xdr:colOff>1</xdr:colOff>
      <xdr:row>684</xdr:row>
      <xdr:rowOff>107950</xdr:rowOff>
    </xdr:from>
    <xdr:to>
      <xdr:col>16</xdr:col>
      <xdr:colOff>1947707</xdr:colOff>
      <xdr:row>694</xdr:row>
      <xdr:rowOff>114300</xdr:rowOff>
    </xdr:to>
    <xdr:graphicFrame macro="">
      <xdr:nvGraphicFramePr>
        <xdr:cNvPr id="19113875"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15</xdr:col>
      <xdr:colOff>180975</xdr:colOff>
      <xdr:row>320</xdr:row>
      <xdr:rowOff>82550</xdr:rowOff>
    </xdr:from>
    <xdr:to>
      <xdr:col>17</xdr:col>
      <xdr:colOff>28575</xdr:colOff>
      <xdr:row>331</xdr:row>
      <xdr:rowOff>95250</xdr:rowOff>
    </xdr:to>
    <xdr:graphicFrame macro="">
      <xdr:nvGraphicFramePr>
        <xdr:cNvPr id="19113877"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18</xdr:col>
      <xdr:colOff>3175</xdr:colOff>
      <xdr:row>520</xdr:row>
      <xdr:rowOff>120650</xdr:rowOff>
    </xdr:from>
    <xdr:to>
      <xdr:col>19</xdr:col>
      <xdr:colOff>6350</xdr:colOff>
      <xdr:row>533</xdr:row>
      <xdr:rowOff>31750</xdr:rowOff>
    </xdr:to>
    <xdr:graphicFrame macro="">
      <xdr:nvGraphicFramePr>
        <xdr:cNvPr id="19113879"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17</xdr:col>
      <xdr:colOff>270669</xdr:colOff>
      <xdr:row>1506</xdr:row>
      <xdr:rowOff>16669</xdr:rowOff>
    </xdr:from>
    <xdr:to>
      <xdr:col>19</xdr:col>
      <xdr:colOff>157163</xdr:colOff>
      <xdr:row>1517</xdr:row>
      <xdr:rowOff>26193</xdr:rowOff>
    </xdr:to>
    <xdr:graphicFrame macro="">
      <xdr:nvGraphicFramePr>
        <xdr:cNvPr id="19113880"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18</xdr:col>
      <xdr:colOff>0</xdr:colOff>
      <xdr:row>18</xdr:row>
      <xdr:rowOff>120650</xdr:rowOff>
    </xdr:from>
    <xdr:to>
      <xdr:col>19</xdr:col>
      <xdr:colOff>0</xdr:colOff>
      <xdr:row>28</xdr:row>
      <xdr:rowOff>57150</xdr:rowOff>
    </xdr:to>
    <xdr:graphicFrame macro="">
      <xdr:nvGraphicFramePr>
        <xdr:cNvPr id="19113883"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16</xdr:col>
      <xdr:colOff>3175</xdr:colOff>
      <xdr:row>28</xdr:row>
      <xdr:rowOff>139700</xdr:rowOff>
    </xdr:from>
    <xdr:to>
      <xdr:col>17</xdr:col>
      <xdr:colOff>11205</xdr:colOff>
      <xdr:row>38</xdr:row>
      <xdr:rowOff>63500</xdr:rowOff>
    </xdr:to>
    <xdr:graphicFrame macro="">
      <xdr:nvGraphicFramePr>
        <xdr:cNvPr id="19113884"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15</xdr:col>
      <xdr:colOff>241300</xdr:colOff>
      <xdr:row>855</xdr:row>
      <xdr:rowOff>139700</xdr:rowOff>
    </xdr:from>
    <xdr:to>
      <xdr:col>17</xdr:col>
      <xdr:colOff>57749</xdr:colOff>
      <xdr:row>866</xdr:row>
      <xdr:rowOff>104775</xdr:rowOff>
    </xdr:to>
    <xdr:graphicFrame macro="">
      <xdr:nvGraphicFramePr>
        <xdr:cNvPr id="19113886"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15</xdr:col>
      <xdr:colOff>203201</xdr:colOff>
      <xdr:row>1437</xdr:row>
      <xdr:rowOff>53975</xdr:rowOff>
    </xdr:from>
    <xdr:to>
      <xdr:col>17</xdr:col>
      <xdr:colOff>23813</xdr:colOff>
      <xdr:row>1448</xdr:row>
      <xdr:rowOff>53975</xdr:rowOff>
    </xdr:to>
    <xdr:graphicFrame macro="">
      <xdr:nvGraphicFramePr>
        <xdr:cNvPr id="19113888"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15</xdr:col>
      <xdr:colOff>333374</xdr:colOff>
      <xdr:row>48</xdr:row>
      <xdr:rowOff>142875</xdr:rowOff>
    </xdr:from>
    <xdr:to>
      <xdr:col>16</xdr:col>
      <xdr:colOff>1952624</xdr:colOff>
      <xdr:row>59</xdr:row>
      <xdr:rowOff>0</xdr:rowOff>
    </xdr:to>
    <xdr:graphicFrame macro="">
      <xdr:nvGraphicFramePr>
        <xdr:cNvPr id="7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16</xdr:col>
      <xdr:colOff>0</xdr:colOff>
      <xdr:row>38</xdr:row>
      <xdr:rowOff>142875</xdr:rowOff>
    </xdr:from>
    <xdr:to>
      <xdr:col>17</xdr:col>
      <xdr:colOff>0</xdr:colOff>
      <xdr:row>48</xdr:row>
      <xdr:rowOff>76200</xdr:rowOff>
    </xdr:to>
    <xdr:graphicFrame macro="">
      <xdr:nvGraphicFramePr>
        <xdr:cNvPr id="7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15</xdr:col>
      <xdr:colOff>171450</xdr:colOff>
      <xdr:row>267</xdr:row>
      <xdr:rowOff>0</xdr:rowOff>
    </xdr:from>
    <xdr:to>
      <xdr:col>17</xdr:col>
      <xdr:colOff>38100</xdr:colOff>
      <xdr:row>278</xdr:row>
      <xdr:rowOff>66675</xdr:rowOff>
    </xdr:to>
    <xdr:graphicFrame macro="">
      <xdr:nvGraphicFramePr>
        <xdr:cNvPr id="7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15</xdr:col>
      <xdr:colOff>257175</xdr:colOff>
      <xdr:row>1553</xdr:row>
      <xdr:rowOff>38100</xdr:rowOff>
    </xdr:from>
    <xdr:to>
      <xdr:col>16</xdr:col>
      <xdr:colOff>1961789</xdr:colOff>
      <xdr:row>1563</xdr:row>
      <xdr:rowOff>76200</xdr:rowOff>
    </xdr:to>
    <xdr:graphicFrame macro="">
      <xdr:nvGraphicFramePr>
        <xdr:cNvPr id="9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16</xdr:col>
      <xdr:colOff>0</xdr:colOff>
      <xdr:row>256</xdr:row>
      <xdr:rowOff>114300</xdr:rowOff>
    </xdr:from>
    <xdr:to>
      <xdr:col>17</xdr:col>
      <xdr:colOff>28576</xdr:colOff>
      <xdr:row>266</xdr:row>
      <xdr:rowOff>95250</xdr:rowOff>
    </xdr:to>
    <xdr:graphicFrame macro="">
      <xdr:nvGraphicFramePr>
        <xdr:cNvPr id="11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15</xdr:col>
      <xdr:colOff>190500</xdr:colOff>
      <xdr:row>243</xdr:row>
      <xdr:rowOff>152400</xdr:rowOff>
    </xdr:from>
    <xdr:to>
      <xdr:col>17</xdr:col>
      <xdr:colOff>0</xdr:colOff>
      <xdr:row>256</xdr:row>
      <xdr:rowOff>28575</xdr:rowOff>
    </xdr:to>
    <xdr:graphicFrame macro="">
      <xdr:nvGraphicFramePr>
        <xdr:cNvPr id="11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18</xdr:col>
      <xdr:colOff>0</xdr:colOff>
      <xdr:row>259</xdr:row>
      <xdr:rowOff>152400</xdr:rowOff>
    </xdr:from>
    <xdr:to>
      <xdr:col>19</xdr:col>
      <xdr:colOff>114300</xdr:colOff>
      <xdr:row>270</xdr:row>
      <xdr:rowOff>0</xdr:rowOff>
    </xdr:to>
    <xdr:graphicFrame macro="">
      <xdr:nvGraphicFramePr>
        <xdr:cNvPr id="11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15</xdr:col>
      <xdr:colOff>171449</xdr:colOff>
      <xdr:row>299</xdr:row>
      <xdr:rowOff>38100</xdr:rowOff>
    </xdr:from>
    <xdr:to>
      <xdr:col>17</xdr:col>
      <xdr:colOff>19050</xdr:colOff>
      <xdr:row>309</xdr:row>
      <xdr:rowOff>95250</xdr:rowOff>
    </xdr:to>
    <xdr:graphicFrame macro="">
      <xdr:nvGraphicFramePr>
        <xdr:cNvPr id="11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15</xdr:col>
      <xdr:colOff>200025</xdr:colOff>
      <xdr:row>356</xdr:row>
      <xdr:rowOff>0</xdr:rowOff>
    </xdr:from>
    <xdr:to>
      <xdr:col>17</xdr:col>
      <xdr:colOff>28575</xdr:colOff>
      <xdr:row>365</xdr:row>
      <xdr:rowOff>76200</xdr:rowOff>
    </xdr:to>
    <xdr:graphicFrame macro="">
      <xdr:nvGraphicFramePr>
        <xdr:cNvPr id="12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15</xdr:col>
      <xdr:colOff>190501</xdr:colOff>
      <xdr:row>331</xdr:row>
      <xdr:rowOff>152400</xdr:rowOff>
    </xdr:from>
    <xdr:to>
      <xdr:col>17</xdr:col>
      <xdr:colOff>9526</xdr:colOff>
      <xdr:row>342</xdr:row>
      <xdr:rowOff>9525</xdr:rowOff>
    </xdr:to>
    <xdr:graphicFrame macro="">
      <xdr:nvGraphicFramePr>
        <xdr:cNvPr id="12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18</xdr:col>
      <xdr:colOff>9525</xdr:colOff>
      <xdr:row>244</xdr:row>
      <xdr:rowOff>1</xdr:rowOff>
    </xdr:from>
    <xdr:to>
      <xdr:col>19</xdr:col>
      <xdr:colOff>161925</xdr:colOff>
      <xdr:row>255</xdr:row>
      <xdr:rowOff>28576</xdr:rowOff>
    </xdr:to>
    <xdr:graphicFrame macro="">
      <xdr:nvGraphicFramePr>
        <xdr:cNvPr id="13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15</xdr:col>
      <xdr:colOff>285750</xdr:colOff>
      <xdr:row>1223</xdr:row>
      <xdr:rowOff>123825</xdr:rowOff>
    </xdr:from>
    <xdr:to>
      <xdr:col>16</xdr:col>
      <xdr:colOff>1928812</xdr:colOff>
      <xdr:row>1234</xdr:row>
      <xdr:rowOff>9525</xdr:rowOff>
    </xdr:to>
    <xdr:graphicFrame macro="">
      <xdr:nvGraphicFramePr>
        <xdr:cNvPr id="13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15</xdr:col>
      <xdr:colOff>257175</xdr:colOff>
      <xdr:row>1541</xdr:row>
      <xdr:rowOff>66675</xdr:rowOff>
    </xdr:from>
    <xdr:to>
      <xdr:col>17</xdr:col>
      <xdr:colOff>0</xdr:colOff>
      <xdr:row>1552</xdr:row>
      <xdr:rowOff>85725</xdr:rowOff>
    </xdr:to>
    <xdr:graphicFrame macro="">
      <xdr:nvGraphicFramePr>
        <xdr:cNvPr id="13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17</xdr:col>
      <xdr:colOff>266700</xdr:colOff>
      <xdr:row>28</xdr:row>
      <xdr:rowOff>133350</xdr:rowOff>
    </xdr:from>
    <xdr:to>
      <xdr:col>19</xdr:col>
      <xdr:colOff>16625</xdr:colOff>
      <xdr:row>38</xdr:row>
      <xdr:rowOff>85725</xdr:rowOff>
    </xdr:to>
    <xdr:graphicFrame macro="">
      <xdr:nvGraphicFramePr>
        <xdr:cNvPr id="14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17</xdr:col>
      <xdr:colOff>279400</xdr:colOff>
      <xdr:row>1541</xdr:row>
      <xdr:rowOff>25400</xdr:rowOff>
    </xdr:from>
    <xdr:to>
      <xdr:col>19</xdr:col>
      <xdr:colOff>127000</xdr:colOff>
      <xdr:row>1551</xdr:row>
      <xdr:rowOff>136525</xdr:rowOff>
    </xdr:to>
    <xdr:graphicFrame macro="">
      <xdr:nvGraphicFramePr>
        <xdr:cNvPr id="142"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15</xdr:col>
      <xdr:colOff>285750</xdr:colOff>
      <xdr:row>1209</xdr:row>
      <xdr:rowOff>47625</xdr:rowOff>
    </xdr:from>
    <xdr:to>
      <xdr:col>16</xdr:col>
      <xdr:colOff>1928812</xdr:colOff>
      <xdr:row>1220</xdr:row>
      <xdr:rowOff>142875</xdr:rowOff>
    </xdr:to>
    <xdr:graphicFrame macro="">
      <xdr:nvGraphicFramePr>
        <xdr:cNvPr id="144"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15</xdr:col>
      <xdr:colOff>295275</xdr:colOff>
      <xdr:row>1246</xdr:row>
      <xdr:rowOff>0</xdr:rowOff>
    </xdr:from>
    <xdr:to>
      <xdr:col>17</xdr:col>
      <xdr:colOff>14287</xdr:colOff>
      <xdr:row>1256</xdr:row>
      <xdr:rowOff>76200</xdr:rowOff>
    </xdr:to>
    <xdr:graphicFrame macro="">
      <xdr:nvGraphicFramePr>
        <xdr:cNvPr id="146"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15</xdr:col>
      <xdr:colOff>304800</xdr:colOff>
      <xdr:row>1257</xdr:row>
      <xdr:rowOff>0</xdr:rowOff>
    </xdr:from>
    <xdr:to>
      <xdr:col>17</xdr:col>
      <xdr:colOff>14861</xdr:colOff>
      <xdr:row>1267</xdr:row>
      <xdr:rowOff>152400</xdr:rowOff>
    </xdr:to>
    <xdr:graphicFrame macro="">
      <xdr:nvGraphicFramePr>
        <xdr:cNvPr id="147"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15</xdr:col>
      <xdr:colOff>304800</xdr:colOff>
      <xdr:row>1268</xdr:row>
      <xdr:rowOff>38100</xdr:rowOff>
    </xdr:from>
    <xdr:to>
      <xdr:col>17</xdr:col>
      <xdr:colOff>23812</xdr:colOff>
      <xdr:row>1278</xdr:row>
      <xdr:rowOff>19050</xdr:rowOff>
    </xdr:to>
    <xdr:graphicFrame macro="">
      <xdr:nvGraphicFramePr>
        <xdr:cNvPr id="148"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15</xdr:col>
      <xdr:colOff>285750</xdr:colOff>
      <xdr:row>1234</xdr:row>
      <xdr:rowOff>114300</xdr:rowOff>
    </xdr:from>
    <xdr:to>
      <xdr:col>17</xdr:col>
      <xdr:colOff>9237</xdr:colOff>
      <xdr:row>1245</xdr:row>
      <xdr:rowOff>66675</xdr:rowOff>
    </xdr:to>
    <xdr:graphicFrame macro="">
      <xdr:nvGraphicFramePr>
        <xdr:cNvPr id="149"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16</xdr:col>
      <xdr:colOff>0</xdr:colOff>
      <xdr:row>1370</xdr:row>
      <xdr:rowOff>28575</xdr:rowOff>
    </xdr:from>
    <xdr:to>
      <xdr:col>17</xdr:col>
      <xdr:colOff>23812</xdr:colOff>
      <xdr:row>1381</xdr:row>
      <xdr:rowOff>19050</xdr:rowOff>
    </xdr:to>
    <xdr:graphicFrame macro="">
      <xdr:nvGraphicFramePr>
        <xdr:cNvPr id="150"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15</xdr:col>
      <xdr:colOff>333374</xdr:colOff>
      <xdr:row>1092</xdr:row>
      <xdr:rowOff>76200</xdr:rowOff>
    </xdr:from>
    <xdr:to>
      <xdr:col>17</xdr:col>
      <xdr:colOff>0</xdr:colOff>
      <xdr:row>1102</xdr:row>
      <xdr:rowOff>133350</xdr:rowOff>
    </xdr:to>
    <xdr:graphicFrame macro="">
      <xdr:nvGraphicFramePr>
        <xdr:cNvPr id="151"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16</xdr:col>
      <xdr:colOff>0</xdr:colOff>
      <xdr:row>1103</xdr:row>
      <xdr:rowOff>85725</xdr:rowOff>
    </xdr:from>
    <xdr:to>
      <xdr:col>17</xdr:col>
      <xdr:colOff>17365</xdr:colOff>
      <xdr:row>1113</xdr:row>
      <xdr:rowOff>114300</xdr:rowOff>
    </xdr:to>
    <xdr:graphicFrame macro="">
      <xdr:nvGraphicFramePr>
        <xdr:cNvPr id="152"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15</xdr:col>
      <xdr:colOff>333374</xdr:colOff>
      <xdr:row>59</xdr:row>
      <xdr:rowOff>76200</xdr:rowOff>
    </xdr:from>
    <xdr:to>
      <xdr:col>16</xdr:col>
      <xdr:colOff>1952624</xdr:colOff>
      <xdr:row>69</xdr:row>
      <xdr:rowOff>38100</xdr:rowOff>
    </xdr:to>
    <xdr:graphicFrame macro="">
      <xdr:nvGraphicFramePr>
        <xdr:cNvPr id="153" name="Chart 1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17</xdr:col>
      <xdr:colOff>251011</xdr:colOff>
      <xdr:row>63</xdr:row>
      <xdr:rowOff>68354</xdr:rowOff>
    </xdr:from>
    <xdr:to>
      <xdr:col>18</xdr:col>
      <xdr:colOff>1926211</xdr:colOff>
      <xdr:row>74</xdr:row>
      <xdr:rowOff>106455</xdr:rowOff>
    </xdr:to>
    <xdr:graphicFrame macro="">
      <xdr:nvGraphicFramePr>
        <xdr:cNvPr id="154" name="Chart 1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15</xdr:col>
      <xdr:colOff>333376</xdr:colOff>
      <xdr:row>72</xdr:row>
      <xdr:rowOff>104775</xdr:rowOff>
    </xdr:from>
    <xdr:to>
      <xdr:col>16</xdr:col>
      <xdr:colOff>1900814</xdr:colOff>
      <xdr:row>83</xdr:row>
      <xdr:rowOff>66675</xdr:rowOff>
    </xdr:to>
    <xdr:graphicFrame macro="">
      <xdr:nvGraphicFramePr>
        <xdr:cNvPr id="155" name="Chart 1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15</xdr:col>
      <xdr:colOff>333376</xdr:colOff>
      <xdr:row>84</xdr:row>
      <xdr:rowOff>114300</xdr:rowOff>
    </xdr:from>
    <xdr:to>
      <xdr:col>16</xdr:col>
      <xdr:colOff>1900814</xdr:colOff>
      <xdr:row>96</xdr:row>
      <xdr:rowOff>66676</xdr:rowOff>
    </xdr:to>
    <xdr:graphicFrame macro="">
      <xdr:nvGraphicFramePr>
        <xdr:cNvPr id="156" name="Chart 1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15</xdr:col>
      <xdr:colOff>323851</xdr:colOff>
      <xdr:row>105</xdr:row>
      <xdr:rowOff>114301</xdr:rowOff>
    </xdr:from>
    <xdr:to>
      <xdr:col>16</xdr:col>
      <xdr:colOff>1916411</xdr:colOff>
      <xdr:row>117</xdr:row>
      <xdr:rowOff>38101</xdr:rowOff>
    </xdr:to>
    <xdr:graphicFrame macro="">
      <xdr:nvGraphicFramePr>
        <xdr:cNvPr id="157" name="Chart 1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15</xdr:col>
      <xdr:colOff>152400</xdr:colOff>
      <xdr:row>178</xdr:row>
      <xdr:rowOff>95251</xdr:rowOff>
    </xdr:from>
    <xdr:to>
      <xdr:col>17</xdr:col>
      <xdr:colOff>38100</xdr:colOff>
      <xdr:row>187</xdr:row>
      <xdr:rowOff>152400</xdr:rowOff>
    </xdr:to>
    <xdr:graphicFrame macro="">
      <xdr:nvGraphicFramePr>
        <xdr:cNvPr id="158" name="Chart 1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15</xdr:col>
      <xdr:colOff>171451</xdr:colOff>
      <xdr:row>192</xdr:row>
      <xdr:rowOff>66676</xdr:rowOff>
    </xdr:from>
    <xdr:to>
      <xdr:col>16</xdr:col>
      <xdr:colOff>1952626</xdr:colOff>
      <xdr:row>202</xdr:row>
      <xdr:rowOff>28576</xdr:rowOff>
    </xdr:to>
    <xdr:graphicFrame macro="">
      <xdr:nvGraphicFramePr>
        <xdr:cNvPr id="159" name="Chart 1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15</xdr:col>
      <xdr:colOff>333374</xdr:colOff>
      <xdr:row>159</xdr:row>
      <xdr:rowOff>47625</xdr:rowOff>
    </xdr:from>
    <xdr:to>
      <xdr:col>17</xdr:col>
      <xdr:colOff>9524</xdr:colOff>
      <xdr:row>169</xdr:row>
      <xdr:rowOff>66674</xdr:rowOff>
    </xdr:to>
    <xdr:graphicFrame macro="">
      <xdr:nvGraphicFramePr>
        <xdr:cNvPr id="160" name="Chart 1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18</xdr:col>
      <xdr:colOff>1</xdr:colOff>
      <xdr:row>195</xdr:row>
      <xdr:rowOff>85725</xdr:rowOff>
    </xdr:from>
    <xdr:to>
      <xdr:col>19</xdr:col>
      <xdr:colOff>114301</xdr:colOff>
      <xdr:row>205</xdr:row>
      <xdr:rowOff>142875</xdr:rowOff>
    </xdr:to>
    <xdr:graphicFrame macro="">
      <xdr:nvGraphicFramePr>
        <xdr:cNvPr id="161" name="Chart 1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15</xdr:col>
      <xdr:colOff>171450</xdr:colOff>
      <xdr:row>202</xdr:row>
      <xdr:rowOff>85725</xdr:rowOff>
    </xdr:from>
    <xdr:to>
      <xdr:col>17</xdr:col>
      <xdr:colOff>0</xdr:colOff>
      <xdr:row>212</xdr:row>
      <xdr:rowOff>19050</xdr:rowOff>
    </xdr:to>
    <xdr:graphicFrame macro="">
      <xdr:nvGraphicFramePr>
        <xdr:cNvPr id="162" name="Chart 1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15</xdr:col>
      <xdr:colOff>161926</xdr:colOff>
      <xdr:row>212</xdr:row>
      <xdr:rowOff>76200</xdr:rowOff>
    </xdr:from>
    <xdr:to>
      <xdr:col>17</xdr:col>
      <xdr:colOff>1</xdr:colOff>
      <xdr:row>221</xdr:row>
      <xdr:rowOff>152400</xdr:rowOff>
    </xdr:to>
    <xdr:graphicFrame macro="">
      <xdr:nvGraphicFramePr>
        <xdr:cNvPr id="163" name="Chart 1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15</xdr:col>
      <xdr:colOff>180975</xdr:colOff>
      <xdr:row>222</xdr:row>
      <xdr:rowOff>66675</xdr:rowOff>
    </xdr:from>
    <xdr:to>
      <xdr:col>16</xdr:col>
      <xdr:colOff>1952625</xdr:colOff>
      <xdr:row>232</xdr:row>
      <xdr:rowOff>19050</xdr:rowOff>
    </xdr:to>
    <xdr:graphicFrame macro="">
      <xdr:nvGraphicFramePr>
        <xdr:cNvPr id="164" name="Chart 1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15</xdr:col>
      <xdr:colOff>180976</xdr:colOff>
      <xdr:row>232</xdr:row>
      <xdr:rowOff>85725</xdr:rowOff>
    </xdr:from>
    <xdr:to>
      <xdr:col>17</xdr:col>
      <xdr:colOff>1</xdr:colOff>
      <xdr:row>243</xdr:row>
      <xdr:rowOff>47625</xdr:rowOff>
    </xdr:to>
    <xdr:graphicFrame macro="">
      <xdr:nvGraphicFramePr>
        <xdr:cNvPr id="165" name="Chart 1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15</xdr:col>
      <xdr:colOff>161927</xdr:colOff>
      <xdr:row>278</xdr:row>
      <xdr:rowOff>133350</xdr:rowOff>
    </xdr:from>
    <xdr:to>
      <xdr:col>17</xdr:col>
      <xdr:colOff>28576</xdr:colOff>
      <xdr:row>288</xdr:row>
      <xdr:rowOff>152400</xdr:rowOff>
    </xdr:to>
    <xdr:graphicFrame macro="">
      <xdr:nvGraphicFramePr>
        <xdr:cNvPr id="166" name="Chart 1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15</xdr:col>
      <xdr:colOff>161925</xdr:colOff>
      <xdr:row>289</xdr:row>
      <xdr:rowOff>47625</xdr:rowOff>
    </xdr:from>
    <xdr:to>
      <xdr:col>17</xdr:col>
      <xdr:colOff>19050</xdr:colOff>
      <xdr:row>298</xdr:row>
      <xdr:rowOff>142875</xdr:rowOff>
    </xdr:to>
    <xdr:graphicFrame macro="">
      <xdr:nvGraphicFramePr>
        <xdr:cNvPr id="167" name="Chart 16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15</xdr:col>
      <xdr:colOff>171452</xdr:colOff>
      <xdr:row>309</xdr:row>
      <xdr:rowOff>152400</xdr:rowOff>
    </xdr:from>
    <xdr:to>
      <xdr:col>17</xdr:col>
      <xdr:colOff>19051</xdr:colOff>
      <xdr:row>320</xdr:row>
      <xdr:rowOff>38100</xdr:rowOff>
    </xdr:to>
    <xdr:graphicFrame macro="">
      <xdr:nvGraphicFramePr>
        <xdr:cNvPr id="169" name="Chart 1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17</xdr:col>
      <xdr:colOff>247650</xdr:colOff>
      <xdr:row>332</xdr:row>
      <xdr:rowOff>0</xdr:rowOff>
    </xdr:from>
    <xdr:to>
      <xdr:col>19</xdr:col>
      <xdr:colOff>200025</xdr:colOff>
      <xdr:row>342</xdr:row>
      <xdr:rowOff>19050</xdr:rowOff>
    </xdr:to>
    <xdr:graphicFrame macro="">
      <xdr:nvGraphicFramePr>
        <xdr:cNvPr id="170" name="Chart 1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15</xdr:col>
      <xdr:colOff>190501</xdr:colOff>
      <xdr:row>342</xdr:row>
      <xdr:rowOff>47625</xdr:rowOff>
    </xdr:from>
    <xdr:to>
      <xdr:col>17</xdr:col>
      <xdr:colOff>28576</xdr:colOff>
      <xdr:row>353</xdr:row>
      <xdr:rowOff>38100</xdr:rowOff>
    </xdr:to>
    <xdr:graphicFrame macro="">
      <xdr:nvGraphicFramePr>
        <xdr:cNvPr id="171" name="Chart 17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17</xdr:col>
      <xdr:colOff>276225</xdr:colOff>
      <xdr:row>355</xdr:row>
      <xdr:rowOff>142875</xdr:rowOff>
    </xdr:from>
    <xdr:to>
      <xdr:col>19</xdr:col>
      <xdr:colOff>209550</xdr:colOff>
      <xdr:row>365</xdr:row>
      <xdr:rowOff>57150</xdr:rowOff>
    </xdr:to>
    <xdr:graphicFrame macro="">
      <xdr:nvGraphicFramePr>
        <xdr:cNvPr id="172" name="Chart 1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15</xdr:col>
      <xdr:colOff>180976</xdr:colOff>
      <xdr:row>374</xdr:row>
      <xdr:rowOff>104775</xdr:rowOff>
    </xdr:from>
    <xdr:to>
      <xdr:col>17</xdr:col>
      <xdr:colOff>38101</xdr:colOff>
      <xdr:row>384</xdr:row>
      <xdr:rowOff>47625</xdr:rowOff>
    </xdr:to>
    <xdr:graphicFrame macro="">
      <xdr:nvGraphicFramePr>
        <xdr:cNvPr id="173" name="Chart 1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18</xdr:col>
      <xdr:colOff>0</xdr:colOff>
      <xdr:row>374</xdr:row>
      <xdr:rowOff>152400</xdr:rowOff>
    </xdr:from>
    <xdr:to>
      <xdr:col>19</xdr:col>
      <xdr:colOff>209550</xdr:colOff>
      <xdr:row>384</xdr:row>
      <xdr:rowOff>76200</xdr:rowOff>
    </xdr:to>
    <xdr:graphicFrame macro="">
      <xdr:nvGraphicFramePr>
        <xdr:cNvPr id="174" name="Chart 1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15</xdr:col>
      <xdr:colOff>180976</xdr:colOff>
      <xdr:row>384</xdr:row>
      <xdr:rowOff>123825</xdr:rowOff>
    </xdr:from>
    <xdr:to>
      <xdr:col>17</xdr:col>
      <xdr:colOff>38101</xdr:colOff>
      <xdr:row>394</xdr:row>
      <xdr:rowOff>38100</xdr:rowOff>
    </xdr:to>
    <xdr:graphicFrame macro="">
      <xdr:nvGraphicFramePr>
        <xdr:cNvPr id="175" name="Chart 1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15</xdr:col>
      <xdr:colOff>171450</xdr:colOff>
      <xdr:row>394</xdr:row>
      <xdr:rowOff>104775</xdr:rowOff>
    </xdr:from>
    <xdr:to>
      <xdr:col>17</xdr:col>
      <xdr:colOff>76200</xdr:colOff>
      <xdr:row>404</xdr:row>
      <xdr:rowOff>9525</xdr:rowOff>
    </xdr:to>
    <xdr:graphicFrame macro="">
      <xdr:nvGraphicFramePr>
        <xdr:cNvPr id="176" name="Chart 1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15</xdr:col>
      <xdr:colOff>161925</xdr:colOff>
      <xdr:row>404</xdr:row>
      <xdr:rowOff>47625</xdr:rowOff>
    </xdr:from>
    <xdr:to>
      <xdr:col>17</xdr:col>
      <xdr:colOff>76200</xdr:colOff>
      <xdr:row>414</xdr:row>
      <xdr:rowOff>9525</xdr:rowOff>
    </xdr:to>
    <xdr:graphicFrame macro="">
      <xdr:nvGraphicFramePr>
        <xdr:cNvPr id="177" name="Chart 1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18</xdr:col>
      <xdr:colOff>19050</xdr:colOff>
      <xdr:row>414</xdr:row>
      <xdr:rowOff>85725</xdr:rowOff>
    </xdr:from>
    <xdr:to>
      <xdr:col>19</xdr:col>
      <xdr:colOff>209550</xdr:colOff>
      <xdr:row>425</xdr:row>
      <xdr:rowOff>133350</xdr:rowOff>
    </xdr:to>
    <xdr:graphicFrame macro="">
      <xdr:nvGraphicFramePr>
        <xdr:cNvPr id="178" name="Chart 1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15</xdr:col>
      <xdr:colOff>171450</xdr:colOff>
      <xdr:row>426</xdr:row>
      <xdr:rowOff>38100</xdr:rowOff>
    </xdr:from>
    <xdr:to>
      <xdr:col>17</xdr:col>
      <xdr:colOff>19050</xdr:colOff>
      <xdr:row>435</xdr:row>
      <xdr:rowOff>123825</xdr:rowOff>
    </xdr:to>
    <xdr:graphicFrame macro="">
      <xdr:nvGraphicFramePr>
        <xdr:cNvPr id="179" name="Chart 1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18</xdr:col>
      <xdr:colOff>0</xdr:colOff>
      <xdr:row>401</xdr:row>
      <xdr:rowOff>133350</xdr:rowOff>
    </xdr:from>
    <xdr:to>
      <xdr:col>19</xdr:col>
      <xdr:colOff>180975</xdr:colOff>
      <xdr:row>414</xdr:row>
      <xdr:rowOff>9525</xdr:rowOff>
    </xdr:to>
    <xdr:graphicFrame macro="">
      <xdr:nvGraphicFramePr>
        <xdr:cNvPr id="180" name="Chart 1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17</xdr:col>
      <xdr:colOff>238125</xdr:colOff>
      <xdr:row>447</xdr:row>
      <xdr:rowOff>104775</xdr:rowOff>
    </xdr:from>
    <xdr:to>
      <xdr:col>19</xdr:col>
      <xdr:colOff>0</xdr:colOff>
      <xdr:row>458</xdr:row>
      <xdr:rowOff>57149</xdr:rowOff>
    </xdr:to>
    <xdr:graphicFrame macro="">
      <xdr:nvGraphicFramePr>
        <xdr:cNvPr id="181" name="Chart 1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18</xdr:col>
      <xdr:colOff>47625</xdr:colOff>
      <xdr:row>468</xdr:row>
      <xdr:rowOff>114300</xdr:rowOff>
    </xdr:from>
    <xdr:to>
      <xdr:col>19</xdr:col>
      <xdr:colOff>95250</xdr:colOff>
      <xdr:row>478</xdr:row>
      <xdr:rowOff>142875</xdr:rowOff>
    </xdr:to>
    <xdr:graphicFrame macro="">
      <xdr:nvGraphicFramePr>
        <xdr:cNvPr id="183" name="Chart 1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16</xdr:col>
      <xdr:colOff>16565</xdr:colOff>
      <xdr:row>1713</xdr:row>
      <xdr:rowOff>57149</xdr:rowOff>
    </xdr:from>
    <xdr:to>
      <xdr:col>17</xdr:col>
      <xdr:colOff>16567</xdr:colOff>
      <xdr:row>1724</xdr:row>
      <xdr:rowOff>76199</xdr:rowOff>
    </xdr:to>
    <xdr:graphicFrame macro="">
      <xdr:nvGraphicFramePr>
        <xdr:cNvPr id="184" name="Chart 1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16</xdr:col>
      <xdr:colOff>8283</xdr:colOff>
      <xdr:row>1702</xdr:row>
      <xdr:rowOff>19049</xdr:rowOff>
    </xdr:from>
    <xdr:to>
      <xdr:col>17</xdr:col>
      <xdr:colOff>16566</xdr:colOff>
      <xdr:row>1712</xdr:row>
      <xdr:rowOff>161924</xdr:rowOff>
    </xdr:to>
    <xdr:graphicFrame macro="">
      <xdr:nvGraphicFramePr>
        <xdr:cNvPr id="185" name="Chart 1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16</xdr:col>
      <xdr:colOff>1</xdr:colOff>
      <xdr:row>503</xdr:row>
      <xdr:rowOff>47625</xdr:rowOff>
    </xdr:from>
    <xdr:to>
      <xdr:col>17</xdr:col>
      <xdr:colOff>38101</xdr:colOff>
      <xdr:row>514</xdr:row>
      <xdr:rowOff>28575</xdr:rowOff>
    </xdr:to>
    <xdr:graphicFrame macro="">
      <xdr:nvGraphicFramePr>
        <xdr:cNvPr id="186" name="Chart 1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18</xdr:col>
      <xdr:colOff>0</xdr:colOff>
      <xdr:row>479</xdr:row>
      <xdr:rowOff>76200</xdr:rowOff>
    </xdr:from>
    <xdr:to>
      <xdr:col>19</xdr:col>
      <xdr:colOff>266700</xdr:colOff>
      <xdr:row>490</xdr:row>
      <xdr:rowOff>66675</xdr:rowOff>
    </xdr:to>
    <xdr:graphicFrame macro="">
      <xdr:nvGraphicFramePr>
        <xdr:cNvPr id="187" name="Chart 1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15</xdr:col>
      <xdr:colOff>323851</xdr:colOff>
      <xdr:row>479</xdr:row>
      <xdr:rowOff>47625</xdr:rowOff>
    </xdr:from>
    <xdr:to>
      <xdr:col>16</xdr:col>
      <xdr:colOff>1952626</xdr:colOff>
      <xdr:row>491</xdr:row>
      <xdr:rowOff>76200</xdr:rowOff>
    </xdr:to>
    <xdr:graphicFrame macro="">
      <xdr:nvGraphicFramePr>
        <xdr:cNvPr id="188" name="Chart 1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16</xdr:col>
      <xdr:colOff>0</xdr:colOff>
      <xdr:row>491</xdr:row>
      <xdr:rowOff>95250</xdr:rowOff>
    </xdr:from>
    <xdr:to>
      <xdr:col>17</xdr:col>
      <xdr:colOff>0</xdr:colOff>
      <xdr:row>502</xdr:row>
      <xdr:rowOff>114300</xdr:rowOff>
    </xdr:to>
    <xdr:graphicFrame macro="">
      <xdr:nvGraphicFramePr>
        <xdr:cNvPr id="189" name="Chart 1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17</xdr:col>
      <xdr:colOff>276225</xdr:colOff>
      <xdr:row>491</xdr:row>
      <xdr:rowOff>104775</xdr:rowOff>
    </xdr:from>
    <xdr:to>
      <xdr:col>19</xdr:col>
      <xdr:colOff>276225</xdr:colOff>
      <xdr:row>501</xdr:row>
      <xdr:rowOff>152400</xdr:rowOff>
    </xdr:to>
    <xdr:graphicFrame macro="">
      <xdr:nvGraphicFramePr>
        <xdr:cNvPr id="190" name="Chart 1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15</xdr:col>
      <xdr:colOff>238126</xdr:colOff>
      <xdr:row>1022</xdr:row>
      <xdr:rowOff>57150</xdr:rowOff>
    </xdr:from>
    <xdr:to>
      <xdr:col>17</xdr:col>
      <xdr:colOff>22676</xdr:colOff>
      <xdr:row>1031</xdr:row>
      <xdr:rowOff>114300</xdr:rowOff>
    </xdr:to>
    <xdr:graphicFrame macro="">
      <xdr:nvGraphicFramePr>
        <xdr:cNvPr id="119" name="Chart 1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15</xdr:col>
      <xdr:colOff>257175</xdr:colOff>
      <xdr:row>977</xdr:row>
      <xdr:rowOff>76200</xdr:rowOff>
    </xdr:from>
    <xdr:to>
      <xdr:col>17</xdr:col>
      <xdr:colOff>27214</xdr:colOff>
      <xdr:row>988</xdr:row>
      <xdr:rowOff>19050</xdr:rowOff>
    </xdr:to>
    <xdr:graphicFrame macro="">
      <xdr:nvGraphicFramePr>
        <xdr:cNvPr id="121" name="Chart 1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15</xdr:col>
      <xdr:colOff>247650</xdr:colOff>
      <xdr:row>991</xdr:row>
      <xdr:rowOff>66674</xdr:rowOff>
    </xdr:from>
    <xdr:to>
      <xdr:col>17</xdr:col>
      <xdr:colOff>40576</xdr:colOff>
      <xdr:row>1001</xdr:row>
      <xdr:rowOff>38099</xdr:rowOff>
    </xdr:to>
    <xdr:graphicFrame macro="">
      <xdr:nvGraphicFramePr>
        <xdr:cNvPr id="122" name="Chart 1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15</xdr:col>
      <xdr:colOff>247650</xdr:colOff>
      <xdr:row>1001</xdr:row>
      <xdr:rowOff>95250</xdr:rowOff>
    </xdr:from>
    <xdr:to>
      <xdr:col>17</xdr:col>
      <xdr:colOff>45154</xdr:colOff>
      <xdr:row>1011</xdr:row>
      <xdr:rowOff>28575</xdr:rowOff>
    </xdr:to>
    <xdr:graphicFrame macro="">
      <xdr:nvGraphicFramePr>
        <xdr:cNvPr id="123" name="Chart 1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15</xdr:col>
      <xdr:colOff>247651</xdr:colOff>
      <xdr:row>1011</xdr:row>
      <xdr:rowOff>76200</xdr:rowOff>
    </xdr:from>
    <xdr:to>
      <xdr:col>17</xdr:col>
      <xdr:colOff>49732</xdr:colOff>
      <xdr:row>1021</xdr:row>
      <xdr:rowOff>95250</xdr:rowOff>
    </xdr:to>
    <xdr:graphicFrame macro="">
      <xdr:nvGraphicFramePr>
        <xdr:cNvPr id="126" name="Chart 1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15</xdr:col>
      <xdr:colOff>238125</xdr:colOff>
      <xdr:row>1032</xdr:row>
      <xdr:rowOff>47625</xdr:rowOff>
    </xdr:from>
    <xdr:to>
      <xdr:col>17</xdr:col>
      <xdr:colOff>27214</xdr:colOff>
      <xdr:row>1042</xdr:row>
      <xdr:rowOff>57150</xdr:rowOff>
    </xdr:to>
    <xdr:graphicFrame macro="">
      <xdr:nvGraphicFramePr>
        <xdr:cNvPr id="128" name="Chart 1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17</xdr:col>
      <xdr:colOff>285749</xdr:colOff>
      <xdr:row>1001</xdr:row>
      <xdr:rowOff>108857</xdr:rowOff>
    </xdr:from>
    <xdr:to>
      <xdr:col>19</xdr:col>
      <xdr:colOff>62593</xdr:colOff>
      <xdr:row>1011</xdr:row>
      <xdr:rowOff>32657</xdr:rowOff>
    </xdr:to>
    <xdr:graphicFrame macro="">
      <xdr:nvGraphicFramePr>
        <xdr:cNvPr id="129" name="Chart 1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15</xdr:col>
      <xdr:colOff>285749</xdr:colOff>
      <xdr:row>958</xdr:row>
      <xdr:rowOff>142875</xdr:rowOff>
    </xdr:from>
    <xdr:to>
      <xdr:col>18</xdr:col>
      <xdr:colOff>1090082</xdr:colOff>
      <xdr:row>973</xdr:row>
      <xdr:rowOff>152400</xdr:rowOff>
    </xdr:to>
    <xdr:graphicFrame macro="">
      <xdr:nvGraphicFramePr>
        <xdr:cNvPr id="130" name="Chart 1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17</xdr:col>
      <xdr:colOff>276226</xdr:colOff>
      <xdr:row>503</xdr:row>
      <xdr:rowOff>19050</xdr:rowOff>
    </xdr:from>
    <xdr:to>
      <xdr:col>19</xdr:col>
      <xdr:colOff>180975</xdr:colOff>
      <xdr:row>514</xdr:row>
      <xdr:rowOff>104775</xdr:rowOff>
    </xdr:to>
    <xdr:graphicFrame macro="">
      <xdr:nvGraphicFramePr>
        <xdr:cNvPr id="132" name="Chart 1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18</xdr:col>
      <xdr:colOff>0</xdr:colOff>
      <xdr:row>533</xdr:row>
      <xdr:rowOff>85725</xdr:rowOff>
    </xdr:from>
    <xdr:to>
      <xdr:col>19</xdr:col>
      <xdr:colOff>19050</xdr:colOff>
      <xdr:row>543</xdr:row>
      <xdr:rowOff>0</xdr:rowOff>
    </xdr:to>
    <xdr:graphicFrame macro="">
      <xdr:nvGraphicFramePr>
        <xdr:cNvPr id="134" name="Chart 1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15</xdr:col>
      <xdr:colOff>333374</xdr:colOff>
      <xdr:row>542</xdr:row>
      <xdr:rowOff>104775</xdr:rowOff>
    </xdr:from>
    <xdr:to>
      <xdr:col>17</xdr:col>
      <xdr:colOff>66675</xdr:colOff>
      <xdr:row>552</xdr:row>
      <xdr:rowOff>114300</xdr:rowOff>
    </xdr:to>
    <xdr:graphicFrame macro="">
      <xdr:nvGraphicFramePr>
        <xdr:cNvPr id="135" name="Chart 1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18</xdr:col>
      <xdr:colOff>9525</xdr:colOff>
      <xdr:row>543</xdr:row>
      <xdr:rowOff>85725</xdr:rowOff>
    </xdr:from>
    <xdr:to>
      <xdr:col>19</xdr:col>
      <xdr:colOff>28575</xdr:colOff>
      <xdr:row>552</xdr:row>
      <xdr:rowOff>152400</xdr:rowOff>
    </xdr:to>
    <xdr:graphicFrame macro="">
      <xdr:nvGraphicFramePr>
        <xdr:cNvPr id="138" name="Chart 1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16</xdr:col>
      <xdr:colOff>1</xdr:colOff>
      <xdr:row>553</xdr:row>
      <xdr:rowOff>9525</xdr:rowOff>
    </xdr:from>
    <xdr:to>
      <xdr:col>17</xdr:col>
      <xdr:colOff>38101</xdr:colOff>
      <xdr:row>562</xdr:row>
      <xdr:rowOff>104775</xdr:rowOff>
    </xdr:to>
    <xdr:graphicFrame macro="">
      <xdr:nvGraphicFramePr>
        <xdr:cNvPr id="139" name="Chart 1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18</xdr:col>
      <xdr:colOff>19050</xdr:colOff>
      <xdr:row>553</xdr:row>
      <xdr:rowOff>57150</xdr:rowOff>
    </xdr:from>
    <xdr:to>
      <xdr:col>19</xdr:col>
      <xdr:colOff>47625</xdr:colOff>
      <xdr:row>562</xdr:row>
      <xdr:rowOff>66675</xdr:rowOff>
    </xdr:to>
    <xdr:graphicFrame macro="">
      <xdr:nvGraphicFramePr>
        <xdr:cNvPr id="141" name="Chart 1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16</xdr:col>
      <xdr:colOff>0</xdr:colOff>
      <xdr:row>592</xdr:row>
      <xdr:rowOff>143235</xdr:rowOff>
    </xdr:from>
    <xdr:to>
      <xdr:col>17</xdr:col>
      <xdr:colOff>28575</xdr:colOff>
      <xdr:row>601</xdr:row>
      <xdr:rowOff>97049</xdr:rowOff>
    </xdr:to>
    <xdr:graphicFrame macro="">
      <xdr:nvGraphicFramePr>
        <xdr:cNvPr id="143" name="Chart 1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16</xdr:col>
      <xdr:colOff>0</xdr:colOff>
      <xdr:row>602</xdr:row>
      <xdr:rowOff>9765</xdr:rowOff>
    </xdr:from>
    <xdr:to>
      <xdr:col>17</xdr:col>
      <xdr:colOff>38100</xdr:colOff>
      <xdr:row>610</xdr:row>
      <xdr:rowOff>153599</xdr:rowOff>
    </xdr:to>
    <xdr:graphicFrame macro="">
      <xdr:nvGraphicFramePr>
        <xdr:cNvPr id="168" name="Chart 16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18</xdr:col>
      <xdr:colOff>1</xdr:colOff>
      <xdr:row>601</xdr:row>
      <xdr:rowOff>152400</xdr:rowOff>
    </xdr:from>
    <xdr:to>
      <xdr:col>19</xdr:col>
      <xdr:colOff>66675</xdr:colOff>
      <xdr:row>611</xdr:row>
      <xdr:rowOff>9525</xdr:rowOff>
    </xdr:to>
    <xdr:graphicFrame macro="">
      <xdr:nvGraphicFramePr>
        <xdr:cNvPr id="182" name="Chart 1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16</xdr:col>
      <xdr:colOff>1</xdr:colOff>
      <xdr:row>621</xdr:row>
      <xdr:rowOff>95250</xdr:rowOff>
    </xdr:from>
    <xdr:to>
      <xdr:col>16</xdr:col>
      <xdr:colOff>1897801</xdr:colOff>
      <xdr:row>630</xdr:row>
      <xdr:rowOff>133350</xdr:rowOff>
    </xdr:to>
    <xdr:graphicFrame macro="">
      <xdr:nvGraphicFramePr>
        <xdr:cNvPr id="191" name="Chart 1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16</xdr:col>
      <xdr:colOff>0</xdr:colOff>
      <xdr:row>631</xdr:row>
      <xdr:rowOff>28575</xdr:rowOff>
    </xdr:from>
    <xdr:to>
      <xdr:col>16</xdr:col>
      <xdr:colOff>1901959</xdr:colOff>
      <xdr:row>641</xdr:row>
      <xdr:rowOff>9525</xdr:rowOff>
    </xdr:to>
    <xdr:graphicFrame macro="">
      <xdr:nvGraphicFramePr>
        <xdr:cNvPr id="192" name="Chart 1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16</xdr:col>
      <xdr:colOff>1</xdr:colOff>
      <xdr:row>641</xdr:row>
      <xdr:rowOff>85725</xdr:rowOff>
    </xdr:from>
    <xdr:to>
      <xdr:col>16</xdr:col>
      <xdr:colOff>1914437</xdr:colOff>
      <xdr:row>651</xdr:row>
      <xdr:rowOff>0</xdr:rowOff>
    </xdr:to>
    <xdr:graphicFrame macro="">
      <xdr:nvGraphicFramePr>
        <xdr:cNvPr id="193" name="Chart 1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17</xdr:col>
      <xdr:colOff>282575</xdr:colOff>
      <xdr:row>641</xdr:row>
      <xdr:rowOff>22225</xdr:rowOff>
    </xdr:from>
    <xdr:to>
      <xdr:col>19</xdr:col>
      <xdr:colOff>130175</xdr:colOff>
      <xdr:row>650</xdr:row>
      <xdr:rowOff>114300</xdr:rowOff>
    </xdr:to>
    <xdr:graphicFrame macro="">
      <xdr:nvGraphicFramePr>
        <xdr:cNvPr id="194" name="Chart 1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17</xdr:col>
      <xdr:colOff>282575</xdr:colOff>
      <xdr:row>651</xdr:row>
      <xdr:rowOff>41275</xdr:rowOff>
    </xdr:from>
    <xdr:to>
      <xdr:col>19</xdr:col>
      <xdr:colOff>120650</xdr:colOff>
      <xdr:row>660</xdr:row>
      <xdr:rowOff>3175</xdr:rowOff>
    </xdr:to>
    <xdr:graphicFrame macro="">
      <xdr:nvGraphicFramePr>
        <xdr:cNvPr id="195" name="Chart 1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16</xdr:col>
      <xdr:colOff>1</xdr:colOff>
      <xdr:row>673</xdr:row>
      <xdr:rowOff>152400</xdr:rowOff>
    </xdr:from>
    <xdr:to>
      <xdr:col>16</xdr:col>
      <xdr:colOff>1939389</xdr:colOff>
      <xdr:row>684</xdr:row>
      <xdr:rowOff>19050</xdr:rowOff>
    </xdr:to>
    <xdr:graphicFrame macro="">
      <xdr:nvGraphicFramePr>
        <xdr:cNvPr id="196" name="Chart 1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18</xdr:col>
      <xdr:colOff>53975</xdr:colOff>
      <xdr:row>673</xdr:row>
      <xdr:rowOff>88900</xdr:rowOff>
    </xdr:from>
    <xdr:to>
      <xdr:col>19</xdr:col>
      <xdr:colOff>320675</xdr:colOff>
      <xdr:row>683</xdr:row>
      <xdr:rowOff>123825</xdr:rowOff>
    </xdr:to>
    <xdr:graphicFrame macro="">
      <xdr:nvGraphicFramePr>
        <xdr:cNvPr id="197" name="Chart 1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16</xdr:col>
      <xdr:colOff>1</xdr:colOff>
      <xdr:row>707</xdr:row>
      <xdr:rowOff>104775</xdr:rowOff>
    </xdr:from>
    <xdr:to>
      <xdr:col>18</xdr:col>
      <xdr:colOff>1232257</xdr:colOff>
      <xdr:row>721</xdr:row>
      <xdr:rowOff>66675</xdr:rowOff>
    </xdr:to>
    <xdr:graphicFrame macro="">
      <xdr:nvGraphicFramePr>
        <xdr:cNvPr id="198" name="Chart 1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16</xdr:col>
      <xdr:colOff>0</xdr:colOff>
      <xdr:row>728</xdr:row>
      <xdr:rowOff>104775</xdr:rowOff>
    </xdr:from>
    <xdr:to>
      <xdr:col>17</xdr:col>
      <xdr:colOff>0</xdr:colOff>
      <xdr:row>738</xdr:row>
      <xdr:rowOff>152400</xdr:rowOff>
    </xdr:to>
    <xdr:graphicFrame macro="">
      <xdr:nvGraphicFramePr>
        <xdr:cNvPr id="199" name="Chart 1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16</xdr:col>
      <xdr:colOff>0</xdr:colOff>
      <xdr:row>739</xdr:row>
      <xdr:rowOff>95250</xdr:rowOff>
    </xdr:from>
    <xdr:to>
      <xdr:col>17</xdr:col>
      <xdr:colOff>4159</xdr:colOff>
      <xdr:row>747</xdr:row>
      <xdr:rowOff>28575</xdr:rowOff>
    </xdr:to>
    <xdr:graphicFrame macro="">
      <xdr:nvGraphicFramePr>
        <xdr:cNvPr id="200" name="Chart 1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16</xdr:col>
      <xdr:colOff>0</xdr:colOff>
      <xdr:row>747</xdr:row>
      <xdr:rowOff>123824</xdr:rowOff>
    </xdr:from>
    <xdr:to>
      <xdr:col>17</xdr:col>
      <xdr:colOff>0</xdr:colOff>
      <xdr:row>754</xdr:row>
      <xdr:rowOff>457199</xdr:rowOff>
    </xdr:to>
    <xdr:graphicFrame macro="">
      <xdr:nvGraphicFramePr>
        <xdr:cNvPr id="201" name="Chart 2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17</xdr:col>
      <xdr:colOff>266700</xdr:colOff>
      <xdr:row>747</xdr:row>
      <xdr:rowOff>123824</xdr:rowOff>
    </xdr:from>
    <xdr:to>
      <xdr:col>19</xdr:col>
      <xdr:colOff>9525</xdr:colOff>
      <xdr:row>754</xdr:row>
      <xdr:rowOff>457199</xdr:rowOff>
    </xdr:to>
    <xdr:graphicFrame macro="">
      <xdr:nvGraphicFramePr>
        <xdr:cNvPr id="202" name="Chart 2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16</xdr:col>
      <xdr:colOff>0</xdr:colOff>
      <xdr:row>755</xdr:row>
      <xdr:rowOff>66675</xdr:rowOff>
    </xdr:from>
    <xdr:to>
      <xdr:col>17</xdr:col>
      <xdr:colOff>9525</xdr:colOff>
      <xdr:row>764</xdr:row>
      <xdr:rowOff>47625</xdr:rowOff>
    </xdr:to>
    <xdr:graphicFrame macro="">
      <xdr:nvGraphicFramePr>
        <xdr:cNvPr id="203" name="Chart 2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16</xdr:col>
      <xdr:colOff>0</xdr:colOff>
      <xdr:row>764</xdr:row>
      <xdr:rowOff>114299</xdr:rowOff>
    </xdr:from>
    <xdr:to>
      <xdr:col>17</xdr:col>
      <xdr:colOff>17897</xdr:colOff>
      <xdr:row>774</xdr:row>
      <xdr:rowOff>66674</xdr:rowOff>
    </xdr:to>
    <xdr:graphicFrame macro="">
      <xdr:nvGraphicFramePr>
        <xdr:cNvPr id="204" name="Chart 2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16</xdr:col>
      <xdr:colOff>0</xdr:colOff>
      <xdr:row>774</xdr:row>
      <xdr:rowOff>142875</xdr:rowOff>
    </xdr:from>
    <xdr:to>
      <xdr:col>18</xdr:col>
      <xdr:colOff>1943099</xdr:colOff>
      <xdr:row>788</xdr:row>
      <xdr:rowOff>123825</xdr:rowOff>
    </xdr:to>
    <xdr:graphicFrame macro="">
      <xdr:nvGraphicFramePr>
        <xdr:cNvPr id="205" name="Chart 2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15</xdr:col>
      <xdr:colOff>333376</xdr:colOff>
      <xdr:row>789</xdr:row>
      <xdr:rowOff>38100</xdr:rowOff>
    </xdr:from>
    <xdr:to>
      <xdr:col>17</xdr:col>
      <xdr:colOff>9822</xdr:colOff>
      <xdr:row>801</xdr:row>
      <xdr:rowOff>28575</xdr:rowOff>
    </xdr:to>
    <xdr:graphicFrame macro="">
      <xdr:nvGraphicFramePr>
        <xdr:cNvPr id="206" name="Chart 2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15</xdr:col>
      <xdr:colOff>333375</xdr:colOff>
      <xdr:row>801</xdr:row>
      <xdr:rowOff>95250</xdr:rowOff>
    </xdr:from>
    <xdr:to>
      <xdr:col>17</xdr:col>
      <xdr:colOff>14007</xdr:colOff>
      <xdr:row>811</xdr:row>
      <xdr:rowOff>9525</xdr:rowOff>
    </xdr:to>
    <xdr:graphicFrame macro="">
      <xdr:nvGraphicFramePr>
        <xdr:cNvPr id="207" name="Chart 2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15</xdr:col>
      <xdr:colOff>333376</xdr:colOff>
      <xdr:row>811</xdr:row>
      <xdr:rowOff>76200</xdr:rowOff>
    </xdr:from>
    <xdr:to>
      <xdr:col>17</xdr:col>
      <xdr:colOff>9822</xdr:colOff>
      <xdr:row>821</xdr:row>
      <xdr:rowOff>57150</xdr:rowOff>
    </xdr:to>
    <xdr:graphicFrame macro="">
      <xdr:nvGraphicFramePr>
        <xdr:cNvPr id="208" name="Chart 2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18</xdr:col>
      <xdr:colOff>43142</xdr:colOff>
      <xdr:row>855</xdr:row>
      <xdr:rowOff>114859</xdr:rowOff>
    </xdr:from>
    <xdr:to>
      <xdr:col>19</xdr:col>
      <xdr:colOff>216274</xdr:colOff>
      <xdr:row>866</xdr:row>
      <xdr:rowOff>76760</xdr:rowOff>
    </xdr:to>
    <xdr:graphicFrame macro="">
      <xdr:nvGraphicFramePr>
        <xdr:cNvPr id="209" name="Chart 2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18</xdr:col>
      <xdr:colOff>717177</xdr:colOff>
      <xdr:row>866</xdr:row>
      <xdr:rowOff>157443</xdr:rowOff>
    </xdr:from>
    <xdr:to>
      <xdr:col>21</xdr:col>
      <xdr:colOff>361951</xdr:colOff>
      <xdr:row>879</xdr:row>
      <xdr:rowOff>157443</xdr:rowOff>
    </xdr:to>
    <xdr:graphicFrame macro="">
      <xdr:nvGraphicFramePr>
        <xdr:cNvPr id="210" name="Chart 2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15</xdr:col>
      <xdr:colOff>238127</xdr:colOff>
      <xdr:row>867</xdr:row>
      <xdr:rowOff>9526</xdr:rowOff>
    </xdr:from>
    <xdr:to>
      <xdr:col>18</xdr:col>
      <xdr:colOff>628650</xdr:colOff>
      <xdr:row>880</xdr:row>
      <xdr:rowOff>9526</xdr:rowOff>
    </xdr:to>
    <xdr:graphicFrame macro="">
      <xdr:nvGraphicFramePr>
        <xdr:cNvPr id="213" name="Chart 2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15</xdr:col>
      <xdr:colOff>228600</xdr:colOff>
      <xdr:row>880</xdr:row>
      <xdr:rowOff>66675</xdr:rowOff>
    </xdr:from>
    <xdr:to>
      <xdr:col>17</xdr:col>
      <xdr:colOff>60667</xdr:colOff>
      <xdr:row>889</xdr:row>
      <xdr:rowOff>133350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15</xdr:col>
      <xdr:colOff>228600</xdr:colOff>
      <xdr:row>890</xdr:row>
      <xdr:rowOff>28575</xdr:rowOff>
    </xdr:from>
    <xdr:to>
      <xdr:col>17</xdr:col>
      <xdr:colOff>70037</xdr:colOff>
      <xdr:row>901</xdr:row>
      <xdr:rowOff>142875</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17</xdr:col>
      <xdr:colOff>170890</xdr:colOff>
      <xdr:row>889</xdr:row>
      <xdr:rowOff>159124</xdr:rowOff>
    </xdr:from>
    <xdr:to>
      <xdr:col>19</xdr:col>
      <xdr:colOff>132791</xdr:colOff>
      <xdr:row>901</xdr:row>
      <xdr:rowOff>95810</xdr:rowOff>
    </xdr:to>
    <xdr:graphicFrame macro="">
      <xdr:nvGraphicFramePr>
        <xdr:cNvPr id="216" name="Chart 2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17</xdr:col>
      <xdr:colOff>273423</xdr:colOff>
      <xdr:row>914</xdr:row>
      <xdr:rowOff>122704</xdr:rowOff>
    </xdr:from>
    <xdr:to>
      <xdr:col>19</xdr:col>
      <xdr:colOff>244849</xdr:colOff>
      <xdr:row>925</xdr:row>
      <xdr:rowOff>160804</xdr:rowOff>
    </xdr:to>
    <xdr:graphicFrame macro="">
      <xdr:nvGraphicFramePr>
        <xdr:cNvPr id="218" name="Chart 2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15</xdr:col>
      <xdr:colOff>152400</xdr:colOff>
      <xdr:row>914</xdr:row>
      <xdr:rowOff>57150</xdr:rowOff>
    </xdr:from>
    <xdr:to>
      <xdr:col>17</xdr:col>
      <xdr:colOff>22878</xdr:colOff>
      <xdr:row>925</xdr:row>
      <xdr:rowOff>104775</xdr:rowOff>
    </xdr:to>
    <xdr:graphicFrame macro="">
      <xdr:nvGraphicFramePr>
        <xdr:cNvPr id="219" name="Chart 2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15</xdr:col>
      <xdr:colOff>171450</xdr:colOff>
      <xdr:row>926</xdr:row>
      <xdr:rowOff>0</xdr:rowOff>
    </xdr:from>
    <xdr:to>
      <xdr:col>17</xdr:col>
      <xdr:colOff>28014</xdr:colOff>
      <xdr:row>936</xdr:row>
      <xdr:rowOff>57150</xdr:rowOff>
    </xdr:to>
    <xdr:graphicFrame macro="">
      <xdr:nvGraphicFramePr>
        <xdr:cNvPr id="220" name="Chart 2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15</xdr:col>
      <xdr:colOff>161925</xdr:colOff>
      <xdr:row>936</xdr:row>
      <xdr:rowOff>114300</xdr:rowOff>
    </xdr:from>
    <xdr:to>
      <xdr:col>17</xdr:col>
      <xdr:colOff>25446</xdr:colOff>
      <xdr:row>947</xdr:row>
      <xdr:rowOff>85725</xdr:rowOff>
    </xdr:to>
    <xdr:graphicFrame macro="">
      <xdr:nvGraphicFramePr>
        <xdr:cNvPr id="221" name="Chart 2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17</xdr:col>
      <xdr:colOff>285749</xdr:colOff>
      <xdr:row>1011</xdr:row>
      <xdr:rowOff>99332</xdr:rowOff>
    </xdr:from>
    <xdr:to>
      <xdr:col>19</xdr:col>
      <xdr:colOff>72118</xdr:colOff>
      <xdr:row>1021</xdr:row>
      <xdr:rowOff>108857</xdr:rowOff>
    </xdr:to>
    <xdr:graphicFrame macro="">
      <xdr:nvGraphicFramePr>
        <xdr:cNvPr id="222" name="Chart 2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15</xdr:col>
      <xdr:colOff>257175</xdr:colOff>
      <xdr:row>1063</xdr:row>
      <xdr:rowOff>95250</xdr:rowOff>
    </xdr:from>
    <xdr:to>
      <xdr:col>18</xdr:col>
      <xdr:colOff>838200</xdr:colOff>
      <xdr:row>1074</xdr:row>
      <xdr:rowOff>114300</xdr:rowOff>
    </xdr:to>
    <xdr:graphicFrame macro="">
      <xdr:nvGraphicFramePr>
        <xdr:cNvPr id="224" name="Chart 2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17</xdr:col>
      <xdr:colOff>247651</xdr:colOff>
      <xdr:row>1075</xdr:row>
      <xdr:rowOff>123826</xdr:rowOff>
    </xdr:from>
    <xdr:to>
      <xdr:col>19</xdr:col>
      <xdr:colOff>9525</xdr:colOff>
      <xdr:row>1086</xdr:row>
      <xdr:rowOff>114301</xdr:rowOff>
    </xdr:to>
    <xdr:graphicFrame macro="">
      <xdr:nvGraphicFramePr>
        <xdr:cNvPr id="225" name="Chart 2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15</xdr:col>
      <xdr:colOff>304800</xdr:colOff>
      <xdr:row>1129</xdr:row>
      <xdr:rowOff>19050</xdr:rowOff>
    </xdr:from>
    <xdr:to>
      <xdr:col>17</xdr:col>
      <xdr:colOff>19050</xdr:colOff>
      <xdr:row>1142</xdr:row>
      <xdr:rowOff>38099</xdr:rowOff>
    </xdr:to>
    <xdr:graphicFrame macro="">
      <xdr:nvGraphicFramePr>
        <xdr:cNvPr id="226" name="Chart 2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15</xdr:col>
      <xdr:colOff>285750</xdr:colOff>
      <xdr:row>1172</xdr:row>
      <xdr:rowOff>133349</xdr:rowOff>
    </xdr:from>
    <xdr:to>
      <xdr:col>16</xdr:col>
      <xdr:colOff>1928812</xdr:colOff>
      <xdr:row>1185</xdr:row>
      <xdr:rowOff>19049</xdr:rowOff>
    </xdr:to>
    <xdr:graphicFrame macro="">
      <xdr:nvGraphicFramePr>
        <xdr:cNvPr id="227" name="Chart 2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18</xdr:col>
      <xdr:colOff>42863</xdr:colOff>
      <xdr:row>1185</xdr:row>
      <xdr:rowOff>42862</xdr:rowOff>
    </xdr:from>
    <xdr:to>
      <xdr:col>19</xdr:col>
      <xdr:colOff>57150</xdr:colOff>
      <xdr:row>1196</xdr:row>
      <xdr:rowOff>109537</xdr:rowOff>
    </xdr:to>
    <xdr:graphicFrame macro="">
      <xdr:nvGraphicFramePr>
        <xdr:cNvPr id="228" name="Chart 2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18</xdr:col>
      <xdr:colOff>52389</xdr:colOff>
      <xdr:row>1197</xdr:row>
      <xdr:rowOff>14287</xdr:rowOff>
    </xdr:from>
    <xdr:to>
      <xdr:col>19</xdr:col>
      <xdr:colOff>57151</xdr:colOff>
      <xdr:row>1208</xdr:row>
      <xdr:rowOff>128587</xdr:rowOff>
    </xdr:to>
    <xdr:graphicFrame macro="">
      <xdr:nvGraphicFramePr>
        <xdr:cNvPr id="229" name="Chart 2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18</xdr:col>
      <xdr:colOff>52388</xdr:colOff>
      <xdr:row>1209</xdr:row>
      <xdr:rowOff>23812</xdr:rowOff>
    </xdr:from>
    <xdr:to>
      <xdr:col>18</xdr:col>
      <xdr:colOff>1943100</xdr:colOff>
      <xdr:row>1220</xdr:row>
      <xdr:rowOff>109537</xdr:rowOff>
    </xdr:to>
    <xdr:graphicFrame macro="">
      <xdr:nvGraphicFramePr>
        <xdr:cNvPr id="230" name="Chart 2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17</xdr:col>
      <xdr:colOff>157164</xdr:colOff>
      <xdr:row>1230</xdr:row>
      <xdr:rowOff>52387</xdr:rowOff>
    </xdr:from>
    <xdr:to>
      <xdr:col>18</xdr:col>
      <xdr:colOff>1933576</xdr:colOff>
      <xdr:row>1241</xdr:row>
      <xdr:rowOff>23812</xdr:rowOff>
    </xdr:to>
    <xdr:graphicFrame macro="">
      <xdr:nvGraphicFramePr>
        <xdr:cNvPr id="231" name="Chart 2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15</xdr:col>
      <xdr:colOff>276226</xdr:colOff>
      <xdr:row>1281</xdr:row>
      <xdr:rowOff>28575</xdr:rowOff>
    </xdr:from>
    <xdr:to>
      <xdr:col>17</xdr:col>
      <xdr:colOff>8664</xdr:colOff>
      <xdr:row>1291</xdr:row>
      <xdr:rowOff>28575</xdr:rowOff>
    </xdr:to>
    <xdr:graphicFrame macro="">
      <xdr:nvGraphicFramePr>
        <xdr:cNvPr id="232" name="Chart 2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17</xdr:col>
      <xdr:colOff>233363</xdr:colOff>
      <xdr:row>1292</xdr:row>
      <xdr:rowOff>52387</xdr:rowOff>
    </xdr:from>
    <xdr:to>
      <xdr:col>19</xdr:col>
      <xdr:colOff>142875</xdr:colOff>
      <xdr:row>1301</xdr:row>
      <xdr:rowOff>157162</xdr:rowOff>
    </xdr:to>
    <xdr:graphicFrame macro="">
      <xdr:nvGraphicFramePr>
        <xdr:cNvPr id="233" name="Chart 2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15</xdr:col>
      <xdr:colOff>285750</xdr:colOff>
      <xdr:row>1302</xdr:row>
      <xdr:rowOff>47625</xdr:rowOff>
    </xdr:from>
    <xdr:to>
      <xdr:col>17</xdr:col>
      <xdr:colOff>13713</xdr:colOff>
      <xdr:row>1312</xdr:row>
      <xdr:rowOff>66675</xdr:rowOff>
    </xdr:to>
    <xdr:graphicFrame macro="">
      <xdr:nvGraphicFramePr>
        <xdr:cNvPr id="234" name="Chart 2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15</xdr:col>
      <xdr:colOff>285750</xdr:colOff>
      <xdr:row>1312</xdr:row>
      <xdr:rowOff>133350</xdr:rowOff>
    </xdr:from>
    <xdr:to>
      <xdr:col>17</xdr:col>
      <xdr:colOff>13713</xdr:colOff>
      <xdr:row>1323</xdr:row>
      <xdr:rowOff>0</xdr:rowOff>
    </xdr:to>
    <xdr:graphicFrame macro="">
      <xdr:nvGraphicFramePr>
        <xdr:cNvPr id="235" name="Chart 2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18</xdr:col>
      <xdr:colOff>14288</xdr:colOff>
      <xdr:row>1304</xdr:row>
      <xdr:rowOff>33337</xdr:rowOff>
    </xdr:from>
    <xdr:to>
      <xdr:col>19</xdr:col>
      <xdr:colOff>233363</xdr:colOff>
      <xdr:row>1314</xdr:row>
      <xdr:rowOff>80962</xdr:rowOff>
    </xdr:to>
    <xdr:graphicFrame macro="">
      <xdr:nvGraphicFramePr>
        <xdr:cNvPr id="236" name="Chart 2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17</xdr:col>
      <xdr:colOff>266700</xdr:colOff>
      <xdr:row>1323</xdr:row>
      <xdr:rowOff>80962</xdr:rowOff>
    </xdr:from>
    <xdr:to>
      <xdr:col>19</xdr:col>
      <xdr:colOff>85725</xdr:colOff>
      <xdr:row>1334</xdr:row>
      <xdr:rowOff>128587</xdr:rowOff>
    </xdr:to>
    <xdr:graphicFrame macro="">
      <xdr:nvGraphicFramePr>
        <xdr:cNvPr id="237" name="Chart 2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16</xdr:col>
      <xdr:colOff>0</xdr:colOff>
      <xdr:row>1358</xdr:row>
      <xdr:rowOff>142875</xdr:rowOff>
    </xdr:from>
    <xdr:to>
      <xdr:col>17</xdr:col>
      <xdr:colOff>23812</xdr:colOff>
      <xdr:row>1368</xdr:row>
      <xdr:rowOff>142875</xdr:rowOff>
    </xdr:to>
    <xdr:graphicFrame macro="">
      <xdr:nvGraphicFramePr>
        <xdr:cNvPr id="238" name="Chart 2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16</xdr:col>
      <xdr:colOff>1</xdr:colOff>
      <xdr:row>1381</xdr:row>
      <xdr:rowOff>142875</xdr:rowOff>
    </xdr:from>
    <xdr:to>
      <xdr:col>17</xdr:col>
      <xdr:colOff>37048</xdr:colOff>
      <xdr:row>1392</xdr:row>
      <xdr:rowOff>57150</xdr:rowOff>
    </xdr:to>
    <xdr:graphicFrame macro="">
      <xdr:nvGraphicFramePr>
        <xdr:cNvPr id="239" name="Chart 2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15</xdr:col>
      <xdr:colOff>238125</xdr:colOff>
      <xdr:row>1392</xdr:row>
      <xdr:rowOff>133350</xdr:rowOff>
    </xdr:from>
    <xdr:to>
      <xdr:col>17</xdr:col>
      <xdr:colOff>55376</xdr:colOff>
      <xdr:row>1403</xdr:row>
      <xdr:rowOff>47625</xdr:rowOff>
    </xdr:to>
    <xdr:graphicFrame macro="">
      <xdr:nvGraphicFramePr>
        <xdr:cNvPr id="240" name="Chart 2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15</xdr:col>
      <xdr:colOff>209550</xdr:colOff>
      <xdr:row>1403</xdr:row>
      <xdr:rowOff>133350</xdr:rowOff>
    </xdr:from>
    <xdr:to>
      <xdr:col>17</xdr:col>
      <xdr:colOff>47625</xdr:colOff>
      <xdr:row>1414</xdr:row>
      <xdr:rowOff>133350</xdr:rowOff>
    </xdr:to>
    <xdr:graphicFrame macro="">
      <xdr:nvGraphicFramePr>
        <xdr:cNvPr id="241" name="Chart 2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15</xdr:col>
      <xdr:colOff>219076</xdr:colOff>
      <xdr:row>1415</xdr:row>
      <xdr:rowOff>38100</xdr:rowOff>
    </xdr:from>
    <xdr:to>
      <xdr:col>17</xdr:col>
      <xdr:colOff>50210</xdr:colOff>
      <xdr:row>1425</xdr:row>
      <xdr:rowOff>133350</xdr:rowOff>
    </xdr:to>
    <xdr:graphicFrame macro="">
      <xdr:nvGraphicFramePr>
        <xdr:cNvPr id="242" name="Chart 2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15</xdr:col>
      <xdr:colOff>200025</xdr:colOff>
      <xdr:row>1448</xdr:row>
      <xdr:rowOff>133350</xdr:rowOff>
    </xdr:from>
    <xdr:to>
      <xdr:col>17</xdr:col>
      <xdr:colOff>23728</xdr:colOff>
      <xdr:row>1459</xdr:row>
      <xdr:rowOff>95250</xdr:rowOff>
    </xdr:to>
    <xdr:graphicFrame macro="">
      <xdr:nvGraphicFramePr>
        <xdr:cNvPr id="243" name="Chart 2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15</xdr:col>
      <xdr:colOff>190500</xdr:colOff>
      <xdr:row>1460</xdr:row>
      <xdr:rowOff>9525</xdr:rowOff>
    </xdr:from>
    <xdr:to>
      <xdr:col>17</xdr:col>
      <xdr:colOff>14203</xdr:colOff>
      <xdr:row>1470</xdr:row>
      <xdr:rowOff>57150</xdr:rowOff>
    </xdr:to>
    <xdr:graphicFrame macro="">
      <xdr:nvGraphicFramePr>
        <xdr:cNvPr id="244" name="Chart 2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15</xdr:col>
      <xdr:colOff>200025</xdr:colOff>
      <xdr:row>1482</xdr:row>
      <xdr:rowOff>152400</xdr:rowOff>
    </xdr:from>
    <xdr:to>
      <xdr:col>17</xdr:col>
      <xdr:colOff>28365</xdr:colOff>
      <xdr:row>1493</xdr:row>
      <xdr:rowOff>104775</xdr:rowOff>
    </xdr:to>
    <xdr:graphicFrame macro="">
      <xdr:nvGraphicFramePr>
        <xdr:cNvPr id="245" name="Chart 2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18</xdr:col>
      <xdr:colOff>52388</xdr:colOff>
      <xdr:row>1482</xdr:row>
      <xdr:rowOff>128588</xdr:rowOff>
    </xdr:from>
    <xdr:to>
      <xdr:col>19</xdr:col>
      <xdr:colOff>223838</xdr:colOff>
      <xdr:row>1493</xdr:row>
      <xdr:rowOff>80963</xdr:rowOff>
    </xdr:to>
    <xdr:graphicFrame macro="">
      <xdr:nvGraphicFramePr>
        <xdr:cNvPr id="246" name="Chart 2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15</xdr:col>
      <xdr:colOff>228601</xdr:colOff>
      <xdr:row>1517</xdr:row>
      <xdr:rowOff>76200</xdr:rowOff>
    </xdr:from>
    <xdr:to>
      <xdr:col>17</xdr:col>
      <xdr:colOff>52304</xdr:colOff>
      <xdr:row>1527</xdr:row>
      <xdr:rowOff>152400</xdr:rowOff>
    </xdr:to>
    <xdr:graphicFrame macro="">
      <xdr:nvGraphicFramePr>
        <xdr:cNvPr id="211" name="Chart 2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17</xdr:col>
      <xdr:colOff>273843</xdr:colOff>
      <xdr:row>1517</xdr:row>
      <xdr:rowOff>145256</xdr:rowOff>
    </xdr:from>
    <xdr:to>
      <xdr:col>19</xdr:col>
      <xdr:colOff>166687</xdr:colOff>
      <xdr:row>1528</xdr:row>
      <xdr:rowOff>45244</xdr:rowOff>
    </xdr:to>
    <xdr:graphicFrame macro="">
      <xdr:nvGraphicFramePr>
        <xdr:cNvPr id="212" name="Chart 2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15</xdr:col>
      <xdr:colOff>228600</xdr:colOff>
      <xdr:row>1528</xdr:row>
      <xdr:rowOff>95250</xdr:rowOff>
    </xdr:from>
    <xdr:to>
      <xdr:col>17</xdr:col>
      <xdr:colOff>0</xdr:colOff>
      <xdr:row>1539</xdr:row>
      <xdr:rowOff>19050</xdr:rowOff>
    </xdr:to>
    <xdr:graphicFrame macro="">
      <xdr:nvGraphicFramePr>
        <xdr:cNvPr id="217" name="Chart 2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17</xdr:col>
      <xdr:colOff>273845</xdr:colOff>
      <xdr:row>1528</xdr:row>
      <xdr:rowOff>126207</xdr:rowOff>
    </xdr:from>
    <xdr:to>
      <xdr:col>19</xdr:col>
      <xdr:colOff>176214</xdr:colOff>
      <xdr:row>1539</xdr:row>
      <xdr:rowOff>59532</xdr:rowOff>
    </xdr:to>
    <xdr:graphicFrame macro="">
      <xdr:nvGraphicFramePr>
        <xdr:cNvPr id="223" name="Chart 2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19</xdr:col>
      <xdr:colOff>347663</xdr:colOff>
      <xdr:row>1523</xdr:row>
      <xdr:rowOff>97631</xdr:rowOff>
    </xdr:from>
    <xdr:to>
      <xdr:col>23</xdr:col>
      <xdr:colOff>80963</xdr:colOff>
      <xdr:row>1534</xdr:row>
      <xdr:rowOff>35719</xdr:rowOff>
    </xdr:to>
    <xdr:graphicFrame macro="">
      <xdr:nvGraphicFramePr>
        <xdr:cNvPr id="247" name="Chart 2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19</xdr:col>
      <xdr:colOff>357188</xdr:colOff>
      <xdr:row>1534</xdr:row>
      <xdr:rowOff>154781</xdr:rowOff>
    </xdr:from>
    <xdr:to>
      <xdr:col>23</xdr:col>
      <xdr:colOff>90488</xdr:colOff>
      <xdr:row>1545</xdr:row>
      <xdr:rowOff>16668</xdr:rowOff>
    </xdr:to>
    <xdr:graphicFrame macro="">
      <xdr:nvGraphicFramePr>
        <xdr:cNvPr id="248" name="Chart 2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17</xdr:col>
      <xdr:colOff>269875</xdr:colOff>
      <xdr:row>1552</xdr:row>
      <xdr:rowOff>120650</xdr:rowOff>
    </xdr:from>
    <xdr:to>
      <xdr:col>19</xdr:col>
      <xdr:colOff>136525</xdr:colOff>
      <xdr:row>1563</xdr:row>
      <xdr:rowOff>34925</xdr:rowOff>
    </xdr:to>
    <xdr:graphicFrame macro="">
      <xdr:nvGraphicFramePr>
        <xdr:cNvPr id="249" name="Chart 2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15</xdr:col>
      <xdr:colOff>266700</xdr:colOff>
      <xdr:row>1564</xdr:row>
      <xdr:rowOff>85725</xdr:rowOff>
    </xdr:from>
    <xdr:to>
      <xdr:col>16</xdr:col>
      <xdr:colOff>1964602</xdr:colOff>
      <xdr:row>1576</xdr:row>
      <xdr:rowOff>123825</xdr:rowOff>
    </xdr:to>
    <xdr:graphicFrame macro="">
      <xdr:nvGraphicFramePr>
        <xdr:cNvPr id="250" name="Chart 2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18</xdr:col>
      <xdr:colOff>31750</xdr:colOff>
      <xdr:row>1577</xdr:row>
      <xdr:rowOff>53975</xdr:rowOff>
    </xdr:from>
    <xdr:to>
      <xdr:col>19</xdr:col>
      <xdr:colOff>165100</xdr:colOff>
      <xdr:row>1588</xdr:row>
      <xdr:rowOff>101600</xdr:rowOff>
    </xdr:to>
    <xdr:graphicFrame macro="">
      <xdr:nvGraphicFramePr>
        <xdr:cNvPr id="252" name="Chart 2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15</xdr:col>
      <xdr:colOff>219075</xdr:colOff>
      <xdr:row>1602</xdr:row>
      <xdr:rowOff>104775</xdr:rowOff>
    </xdr:from>
    <xdr:to>
      <xdr:col>17</xdr:col>
      <xdr:colOff>0</xdr:colOff>
      <xdr:row>1612</xdr:row>
      <xdr:rowOff>66675</xdr:rowOff>
    </xdr:to>
    <xdr:graphicFrame macro="">
      <xdr:nvGraphicFramePr>
        <xdr:cNvPr id="253" name="Chart 2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18</xdr:col>
      <xdr:colOff>9525</xdr:colOff>
      <xdr:row>1627</xdr:row>
      <xdr:rowOff>95250</xdr:rowOff>
    </xdr:from>
    <xdr:to>
      <xdr:col>19</xdr:col>
      <xdr:colOff>161925</xdr:colOff>
      <xdr:row>1638</xdr:row>
      <xdr:rowOff>19050</xdr:rowOff>
    </xdr:to>
    <xdr:graphicFrame macro="">
      <xdr:nvGraphicFramePr>
        <xdr:cNvPr id="254" name="Chart 2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18</xdr:col>
      <xdr:colOff>9525</xdr:colOff>
      <xdr:row>1617</xdr:row>
      <xdr:rowOff>0</xdr:rowOff>
    </xdr:from>
    <xdr:to>
      <xdr:col>19</xdr:col>
      <xdr:colOff>0</xdr:colOff>
      <xdr:row>1627</xdr:row>
      <xdr:rowOff>9525</xdr:rowOff>
    </xdr:to>
    <xdr:graphicFrame macro="">
      <xdr:nvGraphicFramePr>
        <xdr:cNvPr id="255" name="Chart 2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15</xdr:col>
      <xdr:colOff>228600</xdr:colOff>
      <xdr:row>1634</xdr:row>
      <xdr:rowOff>38100</xdr:rowOff>
    </xdr:from>
    <xdr:to>
      <xdr:col>17</xdr:col>
      <xdr:colOff>0</xdr:colOff>
      <xdr:row>1644</xdr:row>
      <xdr:rowOff>9525</xdr:rowOff>
    </xdr:to>
    <xdr:graphicFrame macro="">
      <xdr:nvGraphicFramePr>
        <xdr:cNvPr id="256" name="Chart 2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18</xdr:col>
      <xdr:colOff>0</xdr:colOff>
      <xdr:row>1638</xdr:row>
      <xdr:rowOff>114300</xdr:rowOff>
    </xdr:from>
    <xdr:to>
      <xdr:col>19</xdr:col>
      <xdr:colOff>161925</xdr:colOff>
      <xdr:row>1648</xdr:row>
      <xdr:rowOff>142875</xdr:rowOff>
    </xdr:to>
    <xdr:graphicFrame macro="">
      <xdr:nvGraphicFramePr>
        <xdr:cNvPr id="257" name="Chart 2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15</xdr:col>
      <xdr:colOff>238126</xdr:colOff>
      <xdr:row>1644</xdr:row>
      <xdr:rowOff>114300</xdr:rowOff>
    </xdr:from>
    <xdr:to>
      <xdr:col>17</xdr:col>
      <xdr:colOff>1</xdr:colOff>
      <xdr:row>1655</xdr:row>
      <xdr:rowOff>95250</xdr:rowOff>
    </xdr:to>
    <xdr:graphicFrame macro="">
      <xdr:nvGraphicFramePr>
        <xdr:cNvPr id="258" name="Chart 2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15</xdr:col>
      <xdr:colOff>228600</xdr:colOff>
      <xdr:row>1656</xdr:row>
      <xdr:rowOff>0</xdr:rowOff>
    </xdr:from>
    <xdr:to>
      <xdr:col>17</xdr:col>
      <xdr:colOff>418</xdr:colOff>
      <xdr:row>1666</xdr:row>
      <xdr:rowOff>142875</xdr:rowOff>
    </xdr:to>
    <xdr:graphicFrame macro="">
      <xdr:nvGraphicFramePr>
        <xdr:cNvPr id="259" name="Chart 2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15</xdr:col>
      <xdr:colOff>219075</xdr:colOff>
      <xdr:row>1667</xdr:row>
      <xdr:rowOff>66675</xdr:rowOff>
    </xdr:from>
    <xdr:to>
      <xdr:col>17</xdr:col>
      <xdr:colOff>0</xdr:colOff>
      <xdr:row>1676</xdr:row>
      <xdr:rowOff>38100</xdr:rowOff>
    </xdr:to>
    <xdr:graphicFrame macro="">
      <xdr:nvGraphicFramePr>
        <xdr:cNvPr id="251" name="Chart 2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17</xdr:col>
      <xdr:colOff>260350</xdr:colOff>
      <xdr:row>1563</xdr:row>
      <xdr:rowOff>146050</xdr:rowOff>
    </xdr:from>
    <xdr:to>
      <xdr:col>19</xdr:col>
      <xdr:colOff>155575</xdr:colOff>
      <xdr:row>1576</xdr:row>
      <xdr:rowOff>82550</xdr:rowOff>
    </xdr:to>
    <xdr:graphicFrame macro="">
      <xdr:nvGraphicFramePr>
        <xdr:cNvPr id="260" name="Chart 2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16</xdr:col>
      <xdr:colOff>0</xdr:colOff>
      <xdr:row>9</xdr:row>
      <xdr:rowOff>66675</xdr:rowOff>
    </xdr:from>
    <xdr:to>
      <xdr:col>17</xdr:col>
      <xdr:colOff>0</xdr:colOff>
      <xdr:row>18</xdr:row>
      <xdr:rowOff>47625</xdr:rowOff>
    </xdr:to>
    <xdr:graphicFrame macro="">
      <xdr:nvGraphicFramePr>
        <xdr:cNvPr id="262" name="Chart 2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15</xdr:col>
      <xdr:colOff>330599</xdr:colOff>
      <xdr:row>1725</xdr:row>
      <xdr:rowOff>0</xdr:rowOff>
    </xdr:from>
    <xdr:to>
      <xdr:col>17</xdr:col>
      <xdr:colOff>20423</xdr:colOff>
      <xdr:row>1736</xdr:row>
      <xdr:rowOff>76200</xdr:rowOff>
    </xdr:to>
    <xdr:graphicFrame macro="">
      <xdr:nvGraphicFramePr>
        <xdr:cNvPr id="264" name="Chart 2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17</xdr:col>
      <xdr:colOff>257175</xdr:colOff>
      <xdr:row>342</xdr:row>
      <xdr:rowOff>104775</xdr:rowOff>
    </xdr:from>
    <xdr:to>
      <xdr:col>19</xdr:col>
      <xdr:colOff>209550</xdr:colOff>
      <xdr:row>353</xdr:row>
      <xdr:rowOff>85725</xdr:rowOff>
    </xdr:to>
    <xdr:graphicFrame macro="">
      <xdr:nvGraphicFramePr>
        <xdr:cNvPr id="265" name="Chart 2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17</xdr:col>
      <xdr:colOff>252412</xdr:colOff>
      <xdr:row>1393</xdr:row>
      <xdr:rowOff>4763</xdr:rowOff>
    </xdr:from>
    <xdr:to>
      <xdr:col>19</xdr:col>
      <xdr:colOff>152399</xdr:colOff>
      <xdr:row>1403</xdr:row>
      <xdr:rowOff>161925</xdr:rowOff>
    </xdr:to>
    <xdr:graphicFrame macro="">
      <xdr:nvGraphicFramePr>
        <xdr:cNvPr id="261" name="Chart 2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17</xdr:col>
      <xdr:colOff>266701</xdr:colOff>
      <xdr:row>38</xdr:row>
      <xdr:rowOff>133350</xdr:rowOff>
    </xdr:from>
    <xdr:to>
      <xdr:col>19</xdr:col>
      <xdr:colOff>25545</xdr:colOff>
      <xdr:row>48</xdr:row>
      <xdr:rowOff>76200</xdr:rowOff>
    </xdr:to>
    <xdr:graphicFrame macro="">
      <xdr:nvGraphicFramePr>
        <xdr:cNvPr id="263" name="Chart 2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18</xdr:col>
      <xdr:colOff>0</xdr:colOff>
      <xdr:row>9</xdr:row>
      <xdr:rowOff>66675</xdr:rowOff>
    </xdr:from>
    <xdr:to>
      <xdr:col>19</xdr:col>
      <xdr:colOff>0</xdr:colOff>
      <xdr:row>18</xdr:row>
      <xdr:rowOff>47625</xdr:rowOff>
    </xdr:to>
    <xdr:graphicFrame macro="">
      <xdr:nvGraphicFramePr>
        <xdr:cNvPr id="267" name="Chart 26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17</xdr:col>
      <xdr:colOff>276225</xdr:colOff>
      <xdr:row>1667</xdr:row>
      <xdr:rowOff>38100</xdr:rowOff>
    </xdr:from>
    <xdr:to>
      <xdr:col>19</xdr:col>
      <xdr:colOff>171450</xdr:colOff>
      <xdr:row>1677</xdr:row>
      <xdr:rowOff>9525</xdr:rowOff>
    </xdr:to>
    <xdr:graphicFrame macro="">
      <xdr:nvGraphicFramePr>
        <xdr:cNvPr id="266" name="Chart 2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18</xdr:col>
      <xdr:colOff>14288</xdr:colOff>
      <xdr:row>1459</xdr:row>
      <xdr:rowOff>161926</xdr:rowOff>
    </xdr:from>
    <xdr:to>
      <xdr:col>19</xdr:col>
      <xdr:colOff>249238</xdr:colOff>
      <xdr:row>1470</xdr:row>
      <xdr:rowOff>23814</xdr:rowOff>
    </xdr:to>
    <xdr:graphicFrame macro="">
      <xdr:nvGraphicFramePr>
        <xdr:cNvPr id="26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7"/>
        </a:graphicData>
      </a:graphic>
    </xdr:graphicFrame>
    <xdr:clientData/>
  </xdr:twoCellAnchor>
  <xdr:twoCellAnchor>
    <xdr:from>
      <xdr:col>17</xdr:col>
      <xdr:colOff>161363</xdr:colOff>
      <xdr:row>880</xdr:row>
      <xdr:rowOff>38660</xdr:rowOff>
    </xdr:from>
    <xdr:to>
      <xdr:col>19</xdr:col>
      <xdr:colOff>113739</xdr:colOff>
      <xdr:row>889</xdr:row>
      <xdr:rowOff>105335</xdr:rowOff>
    </xdr:to>
    <xdr:graphicFrame macro="">
      <xdr:nvGraphicFramePr>
        <xdr:cNvPr id="269" name="Chart 2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8"/>
        </a:graphicData>
      </a:graphic>
    </xdr:graphicFrame>
    <xdr:clientData/>
  </xdr:twoCellAnchor>
  <xdr:twoCellAnchor>
    <xdr:from>
      <xdr:col>17</xdr:col>
      <xdr:colOff>279587</xdr:colOff>
      <xdr:row>49</xdr:row>
      <xdr:rowOff>11205</xdr:rowOff>
    </xdr:from>
    <xdr:to>
      <xdr:col>19</xdr:col>
      <xdr:colOff>11207</xdr:colOff>
      <xdr:row>59</xdr:row>
      <xdr:rowOff>39780</xdr:rowOff>
    </xdr:to>
    <xdr:graphicFrame macro="">
      <xdr:nvGraphicFramePr>
        <xdr:cNvPr id="270" name="Chart 2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9"/>
        </a:graphicData>
      </a:graphic>
    </xdr:graphicFrame>
    <xdr:clientData/>
  </xdr:twoCellAnchor>
  <xdr:twoCellAnchor>
    <xdr:from>
      <xdr:col>18</xdr:col>
      <xdr:colOff>35616</xdr:colOff>
      <xdr:row>1725</xdr:row>
      <xdr:rowOff>9524</xdr:rowOff>
    </xdr:from>
    <xdr:to>
      <xdr:col>19</xdr:col>
      <xdr:colOff>2486</xdr:colOff>
      <xdr:row>1736</xdr:row>
      <xdr:rowOff>76199</xdr:rowOff>
    </xdr:to>
    <xdr:graphicFrame macro="">
      <xdr:nvGraphicFramePr>
        <xdr:cNvPr id="272" name="Chart 2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0"/>
        </a:graphicData>
      </a:graphic>
    </xdr:graphicFrame>
    <xdr:clientData/>
  </xdr:twoCellAnchor>
  <xdr:twoCellAnchor>
    <xdr:from>
      <xdr:col>18</xdr:col>
      <xdr:colOff>35615</xdr:colOff>
      <xdr:row>1702</xdr:row>
      <xdr:rowOff>38100</xdr:rowOff>
    </xdr:from>
    <xdr:to>
      <xdr:col>19</xdr:col>
      <xdr:colOff>2485</xdr:colOff>
      <xdr:row>1713</xdr:row>
      <xdr:rowOff>9525</xdr:rowOff>
    </xdr:to>
    <xdr:graphicFrame macro="">
      <xdr:nvGraphicFramePr>
        <xdr:cNvPr id="274" name="Chart 2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1"/>
        </a:graphicData>
      </a:graphic>
    </xdr:graphicFrame>
    <xdr:clientData/>
  </xdr:twoCellAnchor>
  <xdr:twoCellAnchor>
    <xdr:from>
      <xdr:col>15</xdr:col>
      <xdr:colOff>329883</xdr:colOff>
      <xdr:row>1690</xdr:row>
      <xdr:rowOff>104775</xdr:rowOff>
    </xdr:from>
    <xdr:to>
      <xdr:col>17</xdr:col>
      <xdr:colOff>2580</xdr:colOff>
      <xdr:row>1701</xdr:row>
      <xdr:rowOff>76200</xdr:rowOff>
    </xdr:to>
    <xdr:graphicFrame macro="">
      <xdr:nvGraphicFramePr>
        <xdr:cNvPr id="275" name="Chart 2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2"/>
        </a:graphicData>
      </a:graphic>
    </xdr:graphicFrame>
    <xdr:clientData/>
  </xdr:twoCellAnchor>
  <xdr:twoCellAnchor>
    <xdr:from>
      <xdr:col>18</xdr:col>
      <xdr:colOff>81341</xdr:colOff>
      <xdr:row>1690</xdr:row>
      <xdr:rowOff>104775</xdr:rowOff>
    </xdr:from>
    <xdr:to>
      <xdr:col>19</xdr:col>
      <xdr:colOff>15075</xdr:colOff>
      <xdr:row>1701</xdr:row>
      <xdr:rowOff>76200</xdr:rowOff>
    </xdr:to>
    <xdr:graphicFrame macro="">
      <xdr:nvGraphicFramePr>
        <xdr:cNvPr id="276" name="Chart 2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3"/>
        </a:graphicData>
      </a:graphic>
    </xdr:graphicFrame>
    <xdr:clientData/>
  </xdr:twoCellAnchor>
  <xdr:twoCellAnchor>
    <xdr:from>
      <xdr:col>15</xdr:col>
      <xdr:colOff>247650</xdr:colOff>
      <xdr:row>1679</xdr:row>
      <xdr:rowOff>0</xdr:rowOff>
    </xdr:from>
    <xdr:to>
      <xdr:col>17</xdr:col>
      <xdr:colOff>42236</xdr:colOff>
      <xdr:row>1689</xdr:row>
      <xdr:rowOff>133350</xdr:rowOff>
    </xdr:to>
    <xdr:graphicFrame macro="">
      <xdr:nvGraphicFramePr>
        <xdr:cNvPr id="277" name="Chart 2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4"/>
        </a:graphicData>
      </a:graphic>
    </xdr:graphicFrame>
    <xdr:clientData/>
  </xdr:twoCellAnchor>
  <xdr:twoCellAnchor>
    <xdr:from>
      <xdr:col>19</xdr:col>
      <xdr:colOff>323850</xdr:colOff>
      <xdr:row>243</xdr:row>
      <xdr:rowOff>152400</xdr:rowOff>
    </xdr:from>
    <xdr:to>
      <xdr:col>28</xdr:col>
      <xdr:colOff>352425</xdr:colOff>
      <xdr:row>271</xdr:row>
      <xdr:rowOff>38100</xdr:rowOff>
    </xdr:to>
    <xdr:graphicFrame macro="">
      <xdr:nvGraphicFramePr>
        <xdr:cNvPr id="2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5"/>
        </a:graphicData>
      </a:graphic>
    </xdr:graphicFrame>
    <xdr:clientData/>
  </xdr:twoCellAnchor>
  <xdr:twoCellAnchor>
    <xdr:from>
      <xdr:col>19</xdr:col>
      <xdr:colOff>323849</xdr:colOff>
      <xdr:row>271</xdr:row>
      <xdr:rowOff>95251</xdr:rowOff>
    </xdr:from>
    <xdr:to>
      <xdr:col>28</xdr:col>
      <xdr:colOff>361950</xdr:colOff>
      <xdr:row>297</xdr:row>
      <xdr:rowOff>152401</xdr:rowOff>
    </xdr:to>
    <xdr:graphicFrame macro="">
      <xdr:nvGraphicFramePr>
        <xdr:cNvPr id="278" name="Chart 2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6"/>
        </a:graphicData>
      </a:graphic>
    </xdr:graphicFrame>
    <xdr:clientData/>
  </xdr:twoCellAnchor>
  <xdr:twoCellAnchor>
    <xdr:from>
      <xdr:col>28</xdr:col>
      <xdr:colOff>447675</xdr:colOff>
      <xdr:row>243</xdr:row>
      <xdr:rowOff>142876</xdr:rowOff>
    </xdr:from>
    <xdr:to>
      <xdr:col>37</xdr:col>
      <xdr:colOff>485774</xdr:colOff>
      <xdr:row>271</xdr:row>
      <xdr:rowOff>47625</xdr:rowOff>
    </xdr:to>
    <xdr:graphicFrame macro="">
      <xdr:nvGraphicFramePr>
        <xdr:cNvPr id="27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7"/>
        </a:graphicData>
      </a:graphic>
    </xdr:graphicFrame>
    <xdr:clientData/>
  </xdr:twoCellAnchor>
  <xdr:twoCellAnchor>
    <xdr:from>
      <xdr:col>28</xdr:col>
      <xdr:colOff>447676</xdr:colOff>
      <xdr:row>271</xdr:row>
      <xdr:rowOff>123825</xdr:rowOff>
    </xdr:from>
    <xdr:to>
      <xdr:col>37</xdr:col>
      <xdr:colOff>523876</xdr:colOff>
      <xdr:row>298</xdr:row>
      <xdr:rowOff>9525</xdr:rowOff>
    </xdr:to>
    <xdr:graphicFrame macro="">
      <xdr:nvGraphicFramePr>
        <xdr:cNvPr id="280" name="Chart 2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8"/>
        </a:graphicData>
      </a:graphic>
    </xdr:graphicFrame>
    <xdr:clientData/>
  </xdr:twoCellAnchor>
  <xdr:twoCellAnchor>
    <xdr:from>
      <xdr:col>15</xdr:col>
      <xdr:colOff>161926</xdr:colOff>
      <xdr:row>902</xdr:row>
      <xdr:rowOff>114300</xdr:rowOff>
    </xdr:from>
    <xdr:to>
      <xdr:col>17</xdr:col>
      <xdr:colOff>14008</xdr:colOff>
      <xdr:row>913</xdr:row>
      <xdr:rowOff>152400</xdr:rowOff>
    </xdr:to>
    <xdr:graphicFrame macro="">
      <xdr:nvGraphicFramePr>
        <xdr:cNvPr id="281" name="Chart 2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9"/>
        </a:graphicData>
      </a:graphic>
    </xdr:graphicFrame>
    <xdr:clientData/>
  </xdr:twoCellAnchor>
  <xdr:twoCellAnchor>
    <xdr:from>
      <xdr:col>15</xdr:col>
      <xdr:colOff>247651</xdr:colOff>
      <xdr:row>1577</xdr:row>
      <xdr:rowOff>47625</xdr:rowOff>
    </xdr:from>
    <xdr:to>
      <xdr:col>16</xdr:col>
      <xdr:colOff>1936750</xdr:colOff>
      <xdr:row>1588</xdr:row>
      <xdr:rowOff>85725</xdr:rowOff>
    </xdr:to>
    <xdr:graphicFrame macro="">
      <xdr:nvGraphicFramePr>
        <xdr:cNvPr id="282" name="Chart 2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0"/>
        </a:graphicData>
      </a:graphic>
    </xdr:graphicFrame>
    <xdr:clientData/>
  </xdr:twoCellAnchor>
  <xdr:twoCellAnchor>
    <xdr:from>
      <xdr:col>16</xdr:col>
      <xdr:colOff>0</xdr:colOff>
      <xdr:row>18</xdr:row>
      <xdr:rowOff>114300</xdr:rowOff>
    </xdr:from>
    <xdr:to>
      <xdr:col>17</xdr:col>
      <xdr:colOff>0</xdr:colOff>
      <xdr:row>28</xdr:row>
      <xdr:rowOff>38100</xdr:rowOff>
    </xdr:to>
    <xdr:graphicFrame macro="">
      <xdr:nvGraphicFramePr>
        <xdr:cNvPr id="283" name="Chart 2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1"/>
        </a:graphicData>
      </a:graphic>
    </xdr:graphicFrame>
    <xdr:clientData/>
  </xdr:twoCellAnchor>
  <xdr:twoCellAnchor>
    <xdr:from>
      <xdr:col>15</xdr:col>
      <xdr:colOff>333374</xdr:colOff>
      <xdr:row>123</xdr:row>
      <xdr:rowOff>38099</xdr:rowOff>
    </xdr:from>
    <xdr:to>
      <xdr:col>16</xdr:col>
      <xdr:colOff>1952624</xdr:colOff>
      <xdr:row>134</xdr:row>
      <xdr:rowOff>123824</xdr:rowOff>
    </xdr:to>
    <xdr:graphicFrame macro="">
      <xdr:nvGraphicFramePr>
        <xdr:cNvPr id="284" name="Chart 2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2"/>
        </a:graphicData>
      </a:graphic>
    </xdr:graphicFrame>
    <xdr:clientData/>
  </xdr:twoCellAnchor>
  <xdr:twoCellAnchor>
    <xdr:from>
      <xdr:col>17</xdr:col>
      <xdr:colOff>276224</xdr:colOff>
      <xdr:row>270</xdr:row>
      <xdr:rowOff>104775</xdr:rowOff>
    </xdr:from>
    <xdr:to>
      <xdr:col>19</xdr:col>
      <xdr:colOff>57149</xdr:colOff>
      <xdr:row>280</xdr:row>
      <xdr:rowOff>133350</xdr:rowOff>
    </xdr:to>
    <xdr:graphicFrame macro="">
      <xdr:nvGraphicFramePr>
        <xdr:cNvPr id="285" name="Chart 2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3"/>
        </a:graphicData>
      </a:graphic>
    </xdr:graphicFrame>
    <xdr:clientData/>
  </xdr:twoCellAnchor>
  <xdr:twoCellAnchor>
    <xdr:from>
      <xdr:col>15</xdr:col>
      <xdr:colOff>304800</xdr:colOff>
      <xdr:row>365</xdr:row>
      <xdr:rowOff>123825</xdr:rowOff>
    </xdr:from>
    <xdr:to>
      <xdr:col>16</xdr:col>
      <xdr:colOff>1905000</xdr:colOff>
      <xdr:row>374</xdr:row>
      <xdr:rowOff>0</xdr:rowOff>
    </xdr:to>
    <xdr:graphicFrame macro="">
      <xdr:nvGraphicFramePr>
        <xdr:cNvPr id="286" name="Chart 2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4"/>
        </a:graphicData>
      </a:graphic>
    </xdr:graphicFrame>
    <xdr:clientData/>
  </xdr:twoCellAnchor>
  <xdr:twoCellAnchor>
    <xdr:from>
      <xdr:col>18</xdr:col>
      <xdr:colOff>19049</xdr:colOff>
      <xdr:row>1713</xdr:row>
      <xdr:rowOff>57150</xdr:rowOff>
    </xdr:from>
    <xdr:to>
      <xdr:col>18</xdr:col>
      <xdr:colOff>1952624</xdr:colOff>
      <xdr:row>1724</xdr:row>
      <xdr:rowOff>133350</xdr:rowOff>
    </xdr:to>
    <xdr:graphicFrame macro="">
      <xdr:nvGraphicFramePr>
        <xdr:cNvPr id="288" name="Chart 2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5"/>
        </a:graphicData>
      </a:graphic>
    </xdr:graphicFrame>
    <xdr:clientData/>
  </xdr:twoCellAnchor>
  <xdr:twoCellAnchor>
    <xdr:from>
      <xdr:col>16</xdr:col>
      <xdr:colOff>0</xdr:colOff>
      <xdr:row>1185</xdr:row>
      <xdr:rowOff>66675</xdr:rowOff>
    </xdr:from>
    <xdr:to>
      <xdr:col>17</xdr:col>
      <xdr:colOff>9525</xdr:colOff>
      <xdr:row>1196</xdr:row>
      <xdr:rowOff>142875</xdr:rowOff>
    </xdr:to>
    <xdr:graphicFrame macro="">
      <xdr:nvGraphicFramePr>
        <xdr:cNvPr id="273" name="Chart 2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6"/>
        </a:graphicData>
      </a:graphic>
    </xdr:graphicFrame>
    <xdr:clientData/>
  </xdr:twoCellAnchor>
  <xdr:twoCellAnchor>
    <xdr:from>
      <xdr:col>16</xdr:col>
      <xdr:colOff>9525</xdr:colOff>
      <xdr:row>1197</xdr:row>
      <xdr:rowOff>104775</xdr:rowOff>
    </xdr:from>
    <xdr:to>
      <xdr:col>17</xdr:col>
      <xdr:colOff>9525</xdr:colOff>
      <xdr:row>1208</xdr:row>
      <xdr:rowOff>104775</xdr:rowOff>
    </xdr:to>
    <xdr:graphicFrame macro="">
      <xdr:nvGraphicFramePr>
        <xdr:cNvPr id="287" name="Chart 2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7"/>
        </a:graphicData>
      </a:graphic>
    </xdr:graphicFrame>
    <xdr:clientData/>
  </xdr:twoCellAnchor>
  <xdr:twoCellAnchor>
    <xdr:from>
      <xdr:col>18</xdr:col>
      <xdr:colOff>9525</xdr:colOff>
      <xdr:row>1589</xdr:row>
      <xdr:rowOff>123825</xdr:rowOff>
    </xdr:from>
    <xdr:to>
      <xdr:col>19</xdr:col>
      <xdr:colOff>180975</xdr:colOff>
      <xdr:row>1601</xdr:row>
      <xdr:rowOff>0</xdr:rowOff>
    </xdr:to>
    <xdr:graphicFrame macro="">
      <xdr:nvGraphicFramePr>
        <xdr:cNvPr id="289" name="Chart 2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8"/>
        </a:graphicData>
      </a:graphic>
    </xdr:graphicFrame>
    <xdr:clientData/>
  </xdr:twoCellAnchor>
  <xdr:twoCellAnchor>
    <xdr:from>
      <xdr:col>18</xdr:col>
      <xdr:colOff>19050</xdr:colOff>
      <xdr:row>1650</xdr:row>
      <xdr:rowOff>38100</xdr:rowOff>
    </xdr:from>
    <xdr:to>
      <xdr:col>19</xdr:col>
      <xdr:colOff>161925</xdr:colOff>
      <xdr:row>1660</xdr:row>
      <xdr:rowOff>152400</xdr:rowOff>
    </xdr:to>
    <xdr:graphicFrame macro="">
      <xdr:nvGraphicFramePr>
        <xdr:cNvPr id="290" name="Chart 2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35</xdr:col>
      <xdr:colOff>2567</xdr:colOff>
      <xdr:row>19</xdr:row>
      <xdr:rowOff>6350</xdr:rowOff>
    </xdr:from>
    <xdr:to>
      <xdr:col>38</xdr:col>
      <xdr:colOff>435109</xdr:colOff>
      <xdr:row>26</xdr:row>
      <xdr:rowOff>152401</xdr:rowOff>
    </xdr:to>
    <xdr:graphicFrame macro="">
      <xdr:nvGraphicFramePr>
        <xdr:cNvPr id="1697008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10584</xdr:colOff>
      <xdr:row>37</xdr:row>
      <xdr:rowOff>13759</xdr:rowOff>
    </xdr:from>
    <xdr:to>
      <xdr:col>29</xdr:col>
      <xdr:colOff>33867</xdr:colOff>
      <xdr:row>45</xdr:row>
      <xdr:rowOff>13759</xdr:rowOff>
    </xdr:to>
    <xdr:graphicFrame macro="">
      <xdr:nvGraphicFramePr>
        <xdr:cNvPr id="1697008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438149</xdr:colOff>
      <xdr:row>9</xdr:row>
      <xdr:rowOff>152400</xdr:rowOff>
    </xdr:from>
    <xdr:to>
      <xdr:col>39</xdr:col>
      <xdr:colOff>0</xdr:colOff>
      <xdr:row>17</xdr:row>
      <xdr:rowOff>152400</xdr:rowOff>
    </xdr:to>
    <xdr:graphicFrame macro="">
      <xdr:nvGraphicFramePr>
        <xdr:cNvPr id="1697008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3176</xdr:colOff>
      <xdr:row>54</xdr:row>
      <xdr:rowOff>148167</xdr:rowOff>
    </xdr:from>
    <xdr:to>
      <xdr:col>34</xdr:col>
      <xdr:colOff>31751</xdr:colOff>
      <xdr:row>63</xdr:row>
      <xdr:rowOff>0</xdr:rowOff>
    </xdr:to>
    <xdr:graphicFrame macro="">
      <xdr:nvGraphicFramePr>
        <xdr:cNvPr id="1697009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1</xdr:colOff>
      <xdr:row>10</xdr:row>
      <xdr:rowOff>47626</xdr:rowOff>
    </xdr:from>
    <xdr:to>
      <xdr:col>29</xdr:col>
      <xdr:colOff>19051</xdr:colOff>
      <xdr:row>18</xdr:row>
      <xdr:rowOff>9525</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409575</xdr:colOff>
      <xdr:row>10</xdr:row>
      <xdr:rowOff>9525</xdr:rowOff>
    </xdr:from>
    <xdr:to>
      <xdr:col>33</xdr:col>
      <xdr:colOff>542925</xdr:colOff>
      <xdr:row>18</xdr:row>
      <xdr:rowOff>1</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434503</xdr:colOff>
      <xdr:row>19</xdr:row>
      <xdr:rowOff>0</xdr:rowOff>
    </xdr:from>
    <xdr:to>
      <xdr:col>33</xdr:col>
      <xdr:colOff>433287</xdr:colOff>
      <xdr:row>27</xdr:row>
      <xdr:rowOff>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405320</xdr:colOff>
      <xdr:row>18</xdr:row>
      <xdr:rowOff>151791</xdr:rowOff>
    </xdr:from>
    <xdr:to>
      <xdr:col>29</xdr:col>
      <xdr:colOff>27967</xdr:colOff>
      <xdr:row>27</xdr:row>
      <xdr:rowOff>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10133</xdr:colOff>
      <xdr:row>28</xdr:row>
      <xdr:rowOff>0</xdr:rowOff>
    </xdr:from>
    <xdr:to>
      <xdr:col>29</xdr:col>
      <xdr:colOff>40532</xdr:colOff>
      <xdr:row>36</xdr:row>
      <xdr:rowOff>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425586</xdr:colOff>
      <xdr:row>28</xdr:row>
      <xdr:rowOff>10133</xdr:rowOff>
    </xdr:from>
    <xdr:to>
      <xdr:col>34</xdr:col>
      <xdr:colOff>10133</xdr:colOff>
      <xdr:row>36</xdr:row>
      <xdr:rowOff>10133</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34</xdr:col>
      <xdr:colOff>415454</xdr:colOff>
      <xdr:row>28</xdr:row>
      <xdr:rowOff>0</xdr:rowOff>
    </xdr:from>
    <xdr:to>
      <xdr:col>39</xdr:col>
      <xdr:colOff>1</xdr:colOff>
      <xdr:row>36</xdr:row>
      <xdr:rowOff>20266</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423332</xdr:colOff>
      <xdr:row>37</xdr:row>
      <xdr:rowOff>10584</xdr:rowOff>
    </xdr:from>
    <xdr:to>
      <xdr:col>34</xdr:col>
      <xdr:colOff>52917</xdr:colOff>
      <xdr:row>45</xdr:row>
      <xdr:rowOff>10583</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34</xdr:col>
      <xdr:colOff>412750</xdr:colOff>
      <xdr:row>37</xdr:row>
      <xdr:rowOff>0</xdr:rowOff>
    </xdr:from>
    <xdr:to>
      <xdr:col>39</xdr:col>
      <xdr:colOff>10584</xdr:colOff>
      <xdr:row>45</xdr:row>
      <xdr:rowOff>10583</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46</xdr:row>
      <xdr:rowOff>10584</xdr:rowOff>
    </xdr:from>
    <xdr:to>
      <xdr:col>29</xdr:col>
      <xdr:colOff>21166</xdr:colOff>
      <xdr:row>54</xdr:row>
      <xdr:rowOff>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30</xdr:col>
      <xdr:colOff>0</xdr:colOff>
      <xdr:row>46</xdr:row>
      <xdr:rowOff>10584</xdr:rowOff>
    </xdr:from>
    <xdr:to>
      <xdr:col>34</xdr:col>
      <xdr:colOff>42333</xdr:colOff>
      <xdr:row>54</xdr:row>
      <xdr:rowOff>10584</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34</xdr:col>
      <xdr:colOff>433916</xdr:colOff>
      <xdr:row>45</xdr:row>
      <xdr:rowOff>148168</xdr:rowOff>
    </xdr:from>
    <xdr:to>
      <xdr:col>39</xdr:col>
      <xdr:colOff>21167</xdr:colOff>
      <xdr:row>54</xdr:row>
      <xdr:rowOff>10583</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412749</xdr:colOff>
      <xdr:row>54</xdr:row>
      <xdr:rowOff>148167</xdr:rowOff>
    </xdr:from>
    <xdr:to>
      <xdr:col>29</xdr:col>
      <xdr:colOff>10583</xdr:colOff>
      <xdr:row>63</xdr:row>
      <xdr:rowOff>0</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34</xdr:col>
      <xdr:colOff>412749</xdr:colOff>
      <xdr:row>55</xdr:row>
      <xdr:rowOff>2</xdr:rowOff>
    </xdr:from>
    <xdr:to>
      <xdr:col>39</xdr:col>
      <xdr:colOff>31750</xdr:colOff>
      <xdr:row>63</xdr:row>
      <xdr:rowOff>10584</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412750</xdr:colOff>
      <xdr:row>63</xdr:row>
      <xdr:rowOff>148168</xdr:rowOff>
    </xdr:from>
    <xdr:to>
      <xdr:col>29</xdr:col>
      <xdr:colOff>31750</xdr:colOff>
      <xdr:row>72</xdr:row>
      <xdr:rowOff>63500</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73</xdr:row>
      <xdr:rowOff>10584</xdr:rowOff>
    </xdr:from>
    <xdr:to>
      <xdr:col>29</xdr:col>
      <xdr:colOff>42333</xdr:colOff>
      <xdr:row>81</xdr:row>
      <xdr:rowOff>63500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24</xdr:col>
      <xdr:colOff>412749</xdr:colOff>
      <xdr:row>82</xdr:row>
      <xdr:rowOff>10582</xdr:rowOff>
    </xdr:from>
    <xdr:to>
      <xdr:col>29</xdr:col>
      <xdr:colOff>42333</xdr:colOff>
      <xdr:row>89</xdr:row>
      <xdr:rowOff>158749</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370417</xdr:colOff>
      <xdr:row>90</xdr:row>
      <xdr:rowOff>105833</xdr:rowOff>
    </xdr:from>
    <xdr:to>
      <xdr:col>29</xdr:col>
      <xdr:colOff>42333</xdr:colOff>
      <xdr:row>99</xdr:row>
      <xdr:rowOff>21167</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24</xdr:col>
      <xdr:colOff>412750</xdr:colOff>
      <xdr:row>112</xdr:row>
      <xdr:rowOff>10584</xdr:rowOff>
    </xdr:from>
    <xdr:to>
      <xdr:col>30</xdr:col>
      <xdr:colOff>21167</xdr:colOff>
      <xdr:row>122</xdr:row>
      <xdr:rowOff>31750</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122</xdr:row>
      <xdr:rowOff>148166</xdr:rowOff>
    </xdr:from>
    <xdr:to>
      <xdr:col>30</xdr:col>
      <xdr:colOff>31750</xdr:colOff>
      <xdr:row>133</xdr:row>
      <xdr:rowOff>10582</xdr:rowOff>
    </xdr:to>
    <xdr:graphicFrame macro="">
      <xdr:nvGraphicFramePr>
        <xdr:cNvPr id="34"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391584</xdr:colOff>
      <xdr:row>101</xdr:row>
      <xdr:rowOff>10584</xdr:rowOff>
    </xdr:from>
    <xdr:to>
      <xdr:col>30</xdr:col>
      <xdr:colOff>1</xdr:colOff>
      <xdr:row>111</xdr:row>
      <xdr:rowOff>31750</xdr:rowOff>
    </xdr:to>
    <xdr:graphicFrame macro="">
      <xdr:nvGraphicFramePr>
        <xdr:cNvPr id="35"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31</xdr:col>
      <xdr:colOff>0</xdr:colOff>
      <xdr:row>123</xdr:row>
      <xdr:rowOff>0</xdr:rowOff>
    </xdr:from>
    <xdr:to>
      <xdr:col>36</xdr:col>
      <xdr:colOff>8467</xdr:colOff>
      <xdr:row>133</xdr:row>
      <xdr:rowOff>24341</xdr:rowOff>
    </xdr:to>
    <xdr:graphicFrame macro="">
      <xdr:nvGraphicFramePr>
        <xdr:cNvPr id="36" name="Chart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25</xdr:col>
      <xdr:colOff>0</xdr:colOff>
      <xdr:row>134</xdr:row>
      <xdr:rowOff>0</xdr:rowOff>
    </xdr:from>
    <xdr:to>
      <xdr:col>30</xdr:col>
      <xdr:colOff>27517</xdr:colOff>
      <xdr:row>144</xdr:row>
      <xdr:rowOff>24341</xdr:rowOff>
    </xdr:to>
    <xdr:graphicFrame macro="">
      <xdr:nvGraphicFramePr>
        <xdr:cNvPr id="37" name="Chart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31</xdr:col>
      <xdr:colOff>0</xdr:colOff>
      <xdr:row>134</xdr:row>
      <xdr:rowOff>0</xdr:rowOff>
    </xdr:from>
    <xdr:to>
      <xdr:col>36</xdr:col>
      <xdr:colOff>8467</xdr:colOff>
      <xdr:row>144</xdr:row>
      <xdr:rowOff>24341</xdr:rowOff>
    </xdr:to>
    <xdr:graphicFrame macro="">
      <xdr:nvGraphicFramePr>
        <xdr:cNvPr id="38" name="Chart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25</xdr:col>
      <xdr:colOff>0</xdr:colOff>
      <xdr:row>145</xdr:row>
      <xdr:rowOff>0</xdr:rowOff>
    </xdr:from>
    <xdr:to>
      <xdr:col>30</xdr:col>
      <xdr:colOff>27517</xdr:colOff>
      <xdr:row>155</xdr:row>
      <xdr:rowOff>24341</xdr:rowOff>
    </xdr:to>
    <xdr:graphicFrame macro="">
      <xdr:nvGraphicFramePr>
        <xdr:cNvPr id="39" name="Chart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31</xdr:col>
      <xdr:colOff>0</xdr:colOff>
      <xdr:row>145</xdr:row>
      <xdr:rowOff>0</xdr:rowOff>
    </xdr:from>
    <xdr:to>
      <xdr:col>36</xdr:col>
      <xdr:colOff>8467</xdr:colOff>
      <xdr:row>155</xdr:row>
      <xdr:rowOff>24341</xdr:rowOff>
    </xdr:to>
    <xdr:graphicFrame macro="">
      <xdr:nvGraphicFramePr>
        <xdr:cNvPr id="40" name="Chart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25</xdr:col>
      <xdr:colOff>0</xdr:colOff>
      <xdr:row>156</xdr:row>
      <xdr:rowOff>0</xdr:rowOff>
    </xdr:from>
    <xdr:to>
      <xdr:col>30</xdr:col>
      <xdr:colOff>31750</xdr:colOff>
      <xdr:row>166</xdr:row>
      <xdr:rowOff>14816</xdr:rowOff>
    </xdr:to>
    <xdr:graphicFrame macro="">
      <xdr:nvGraphicFramePr>
        <xdr:cNvPr id="41" name="Chart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25</xdr:col>
      <xdr:colOff>0</xdr:colOff>
      <xdr:row>167</xdr:row>
      <xdr:rowOff>0</xdr:rowOff>
    </xdr:from>
    <xdr:to>
      <xdr:col>30</xdr:col>
      <xdr:colOff>31750</xdr:colOff>
      <xdr:row>177</xdr:row>
      <xdr:rowOff>24341</xdr:rowOff>
    </xdr:to>
    <xdr:graphicFrame macro="">
      <xdr:nvGraphicFramePr>
        <xdr:cNvPr id="42" name="Chart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25</xdr:col>
      <xdr:colOff>0</xdr:colOff>
      <xdr:row>178</xdr:row>
      <xdr:rowOff>0</xdr:rowOff>
    </xdr:from>
    <xdr:to>
      <xdr:col>30</xdr:col>
      <xdr:colOff>31750</xdr:colOff>
      <xdr:row>188</xdr:row>
      <xdr:rowOff>24341</xdr:rowOff>
    </xdr:to>
    <xdr:graphicFrame macro="">
      <xdr:nvGraphicFramePr>
        <xdr:cNvPr id="43" name="Chart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25</xdr:col>
      <xdr:colOff>0</xdr:colOff>
      <xdr:row>189</xdr:row>
      <xdr:rowOff>0</xdr:rowOff>
    </xdr:from>
    <xdr:to>
      <xdr:col>30</xdr:col>
      <xdr:colOff>31750</xdr:colOff>
      <xdr:row>199</xdr:row>
      <xdr:rowOff>24341</xdr:rowOff>
    </xdr:to>
    <xdr:graphicFrame macro="">
      <xdr:nvGraphicFramePr>
        <xdr:cNvPr id="44" name="Chart 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31</xdr:col>
      <xdr:colOff>0</xdr:colOff>
      <xdr:row>189</xdr:row>
      <xdr:rowOff>0</xdr:rowOff>
    </xdr:from>
    <xdr:to>
      <xdr:col>36</xdr:col>
      <xdr:colOff>12700</xdr:colOff>
      <xdr:row>199</xdr:row>
      <xdr:rowOff>24341</xdr:rowOff>
    </xdr:to>
    <xdr:graphicFrame macro="">
      <xdr:nvGraphicFramePr>
        <xdr:cNvPr id="45" name="Chart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25</xdr:col>
      <xdr:colOff>0</xdr:colOff>
      <xdr:row>200</xdr:row>
      <xdr:rowOff>0</xdr:rowOff>
    </xdr:from>
    <xdr:to>
      <xdr:col>30</xdr:col>
      <xdr:colOff>31750</xdr:colOff>
      <xdr:row>210</xdr:row>
      <xdr:rowOff>24341</xdr:rowOff>
    </xdr:to>
    <xdr:graphicFrame macro="">
      <xdr:nvGraphicFramePr>
        <xdr:cNvPr id="46" name="Chart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25</xdr:col>
      <xdr:colOff>0</xdr:colOff>
      <xdr:row>211</xdr:row>
      <xdr:rowOff>0</xdr:rowOff>
    </xdr:from>
    <xdr:to>
      <xdr:col>30</xdr:col>
      <xdr:colOff>31750</xdr:colOff>
      <xdr:row>221</xdr:row>
      <xdr:rowOff>24341</xdr:rowOff>
    </xdr:to>
    <xdr:graphicFrame macro="">
      <xdr:nvGraphicFramePr>
        <xdr:cNvPr id="4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31</xdr:col>
      <xdr:colOff>0</xdr:colOff>
      <xdr:row>211</xdr:row>
      <xdr:rowOff>0</xdr:rowOff>
    </xdr:from>
    <xdr:to>
      <xdr:col>36</xdr:col>
      <xdr:colOff>12700</xdr:colOff>
      <xdr:row>221</xdr:row>
      <xdr:rowOff>24341</xdr:rowOff>
    </xdr:to>
    <xdr:graphicFrame macro="">
      <xdr:nvGraphicFramePr>
        <xdr:cNvPr id="48" name="Chart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25</xdr:col>
      <xdr:colOff>0</xdr:colOff>
      <xdr:row>222</xdr:row>
      <xdr:rowOff>0</xdr:rowOff>
    </xdr:from>
    <xdr:to>
      <xdr:col>30</xdr:col>
      <xdr:colOff>31750</xdr:colOff>
      <xdr:row>232</xdr:row>
      <xdr:rowOff>24341</xdr:rowOff>
    </xdr:to>
    <xdr:graphicFrame macro="">
      <xdr:nvGraphicFramePr>
        <xdr:cNvPr id="49" name="Chart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31</xdr:col>
      <xdr:colOff>0</xdr:colOff>
      <xdr:row>222</xdr:row>
      <xdr:rowOff>0</xdr:rowOff>
    </xdr:from>
    <xdr:to>
      <xdr:col>36</xdr:col>
      <xdr:colOff>12700</xdr:colOff>
      <xdr:row>232</xdr:row>
      <xdr:rowOff>24341</xdr:rowOff>
    </xdr:to>
    <xdr:graphicFrame macro="">
      <xdr:nvGraphicFramePr>
        <xdr:cNvPr id="50"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25</xdr:col>
      <xdr:colOff>0</xdr:colOff>
      <xdr:row>233</xdr:row>
      <xdr:rowOff>0</xdr:rowOff>
    </xdr:from>
    <xdr:to>
      <xdr:col>30</xdr:col>
      <xdr:colOff>31750</xdr:colOff>
      <xdr:row>243</xdr:row>
      <xdr:rowOff>24341</xdr:rowOff>
    </xdr:to>
    <xdr:graphicFrame macro="">
      <xdr:nvGraphicFramePr>
        <xdr:cNvPr id="51" name="Chart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31</xdr:col>
      <xdr:colOff>0</xdr:colOff>
      <xdr:row>233</xdr:row>
      <xdr:rowOff>0</xdr:rowOff>
    </xdr:from>
    <xdr:to>
      <xdr:col>36</xdr:col>
      <xdr:colOff>12700</xdr:colOff>
      <xdr:row>243</xdr:row>
      <xdr:rowOff>24341</xdr:rowOff>
    </xdr:to>
    <xdr:graphicFrame macro="">
      <xdr:nvGraphicFramePr>
        <xdr:cNvPr id="52" name="Chart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37</xdr:col>
      <xdr:colOff>0</xdr:colOff>
      <xdr:row>233</xdr:row>
      <xdr:rowOff>0</xdr:rowOff>
    </xdr:from>
    <xdr:to>
      <xdr:col>41</xdr:col>
      <xdr:colOff>296333</xdr:colOff>
      <xdr:row>243</xdr:row>
      <xdr:rowOff>24341</xdr:rowOff>
    </xdr:to>
    <xdr:graphicFrame macro="">
      <xdr:nvGraphicFramePr>
        <xdr:cNvPr id="53" name="Chart 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25</xdr:col>
      <xdr:colOff>0</xdr:colOff>
      <xdr:row>244</xdr:row>
      <xdr:rowOff>0</xdr:rowOff>
    </xdr:from>
    <xdr:to>
      <xdr:col>30</xdr:col>
      <xdr:colOff>31750</xdr:colOff>
      <xdr:row>254</xdr:row>
      <xdr:rowOff>24341</xdr:rowOff>
    </xdr:to>
    <xdr:graphicFrame macro="">
      <xdr:nvGraphicFramePr>
        <xdr:cNvPr id="54" name="Chart 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31</xdr:col>
      <xdr:colOff>0</xdr:colOff>
      <xdr:row>244</xdr:row>
      <xdr:rowOff>0</xdr:rowOff>
    </xdr:from>
    <xdr:to>
      <xdr:col>36</xdr:col>
      <xdr:colOff>21167</xdr:colOff>
      <xdr:row>254</xdr:row>
      <xdr:rowOff>24341</xdr:rowOff>
    </xdr:to>
    <xdr:graphicFrame macro="">
      <xdr:nvGraphicFramePr>
        <xdr:cNvPr id="55" name="Chart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37</xdr:col>
      <xdr:colOff>0</xdr:colOff>
      <xdr:row>244</xdr:row>
      <xdr:rowOff>0</xdr:rowOff>
    </xdr:from>
    <xdr:to>
      <xdr:col>41</xdr:col>
      <xdr:colOff>296333</xdr:colOff>
      <xdr:row>254</xdr:row>
      <xdr:rowOff>24341</xdr:rowOff>
    </xdr:to>
    <xdr:graphicFrame macro="">
      <xdr:nvGraphicFramePr>
        <xdr:cNvPr id="56" name="Chart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25</xdr:col>
      <xdr:colOff>0</xdr:colOff>
      <xdr:row>255</xdr:row>
      <xdr:rowOff>0</xdr:rowOff>
    </xdr:from>
    <xdr:to>
      <xdr:col>30</xdr:col>
      <xdr:colOff>31750</xdr:colOff>
      <xdr:row>265</xdr:row>
      <xdr:rowOff>24341</xdr:rowOff>
    </xdr:to>
    <xdr:graphicFrame macro="">
      <xdr:nvGraphicFramePr>
        <xdr:cNvPr id="57" name="Chart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31</xdr:col>
      <xdr:colOff>0</xdr:colOff>
      <xdr:row>255</xdr:row>
      <xdr:rowOff>0</xdr:rowOff>
    </xdr:from>
    <xdr:to>
      <xdr:col>36</xdr:col>
      <xdr:colOff>21167</xdr:colOff>
      <xdr:row>265</xdr:row>
      <xdr:rowOff>24341</xdr:rowOff>
    </xdr:to>
    <xdr:graphicFrame macro="">
      <xdr:nvGraphicFramePr>
        <xdr:cNvPr id="58" name="Chart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25</xdr:col>
      <xdr:colOff>0</xdr:colOff>
      <xdr:row>266</xdr:row>
      <xdr:rowOff>0</xdr:rowOff>
    </xdr:from>
    <xdr:to>
      <xdr:col>30</xdr:col>
      <xdr:colOff>31750</xdr:colOff>
      <xdr:row>276</xdr:row>
      <xdr:rowOff>24341</xdr:rowOff>
    </xdr:to>
    <xdr:graphicFrame macro="">
      <xdr:nvGraphicFramePr>
        <xdr:cNvPr id="59" name="Chart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31</xdr:col>
      <xdr:colOff>0</xdr:colOff>
      <xdr:row>266</xdr:row>
      <xdr:rowOff>0</xdr:rowOff>
    </xdr:from>
    <xdr:to>
      <xdr:col>36</xdr:col>
      <xdr:colOff>21167</xdr:colOff>
      <xdr:row>276</xdr:row>
      <xdr:rowOff>24341</xdr:rowOff>
    </xdr:to>
    <xdr:graphicFrame macro="">
      <xdr:nvGraphicFramePr>
        <xdr:cNvPr id="60" name="Chart 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37</xdr:col>
      <xdr:colOff>10583</xdr:colOff>
      <xdr:row>266</xdr:row>
      <xdr:rowOff>0</xdr:rowOff>
    </xdr:from>
    <xdr:to>
      <xdr:col>41</xdr:col>
      <xdr:colOff>306916</xdr:colOff>
      <xdr:row>276</xdr:row>
      <xdr:rowOff>24341</xdr:rowOff>
    </xdr:to>
    <xdr:graphicFrame macro="">
      <xdr:nvGraphicFramePr>
        <xdr:cNvPr id="61" name="Chart 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24</xdr:col>
      <xdr:colOff>412750</xdr:colOff>
      <xdr:row>276</xdr:row>
      <xdr:rowOff>137583</xdr:rowOff>
    </xdr:from>
    <xdr:to>
      <xdr:col>30</xdr:col>
      <xdr:colOff>21167</xdr:colOff>
      <xdr:row>287</xdr:row>
      <xdr:rowOff>3174</xdr:rowOff>
    </xdr:to>
    <xdr:graphicFrame macro="">
      <xdr:nvGraphicFramePr>
        <xdr:cNvPr id="62" name="Chart 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30</xdr:col>
      <xdr:colOff>423333</xdr:colOff>
      <xdr:row>277</xdr:row>
      <xdr:rowOff>0</xdr:rowOff>
    </xdr:from>
    <xdr:to>
      <xdr:col>36</xdr:col>
      <xdr:colOff>10583</xdr:colOff>
      <xdr:row>287</xdr:row>
      <xdr:rowOff>24341</xdr:rowOff>
    </xdr:to>
    <xdr:graphicFrame macro="">
      <xdr:nvGraphicFramePr>
        <xdr:cNvPr id="63" name="Chart 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36</xdr:col>
      <xdr:colOff>423334</xdr:colOff>
      <xdr:row>276</xdr:row>
      <xdr:rowOff>127000</xdr:rowOff>
    </xdr:from>
    <xdr:to>
      <xdr:col>41</xdr:col>
      <xdr:colOff>285750</xdr:colOff>
      <xdr:row>286</xdr:row>
      <xdr:rowOff>151341</xdr:rowOff>
    </xdr:to>
    <xdr:graphicFrame macro="">
      <xdr:nvGraphicFramePr>
        <xdr:cNvPr id="64" name="Chart 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25</xdr:col>
      <xdr:colOff>10583</xdr:colOff>
      <xdr:row>288</xdr:row>
      <xdr:rowOff>0</xdr:rowOff>
    </xdr:from>
    <xdr:to>
      <xdr:col>30</xdr:col>
      <xdr:colOff>42333</xdr:colOff>
      <xdr:row>298</xdr:row>
      <xdr:rowOff>24341</xdr:rowOff>
    </xdr:to>
    <xdr:graphicFrame macro="">
      <xdr:nvGraphicFramePr>
        <xdr:cNvPr id="65" name="Chart 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30</xdr:col>
      <xdr:colOff>423333</xdr:colOff>
      <xdr:row>288</xdr:row>
      <xdr:rowOff>0</xdr:rowOff>
    </xdr:from>
    <xdr:to>
      <xdr:col>36</xdr:col>
      <xdr:colOff>10583</xdr:colOff>
      <xdr:row>298</xdr:row>
      <xdr:rowOff>24341</xdr:rowOff>
    </xdr:to>
    <xdr:graphicFrame macro="">
      <xdr:nvGraphicFramePr>
        <xdr:cNvPr id="66" name="Chart 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37</xdr:col>
      <xdr:colOff>0</xdr:colOff>
      <xdr:row>287</xdr:row>
      <xdr:rowOff>158749</xdr:rowOff>
    </xdr:from>
    <xdr:to>
      <xdr:col>41</xdr:col>
      <xdr:colOff>296333</xdr:colOff>
      <xdr:row>298</xdr:row>
      <xdr:rowOff>24340</xdr:rowOff>
    </xdr:to>
    <xdr:graphicFrame macro="">
      <xdr:nvGraphicFramePr>
        <xdr:cNvPr id="67" name="Chart 6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25</xdr:col>
      <xdr:colOff>0</xdr:colOff>
      <xdr:row>299</xdr:row>
      <xdr:rowOff>0</xdr:rowOff>
    </xdr:from>
    <xdr:to>
      <xdr:col>30</xdr:col>
      <xdr:colOff>31750</xdr:colOff>
      <xdr:row>309</xdr:row>
      <xdr:rowOff>24341</xdr:rowOff>
    </xdr:to>
    <xdr:graphicFrame macro="">
      <xdr:nvGraphicFramePr>
        <xdr:cNvPr id="68" name="Chart 6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31</xdr:col>
      <xdr:colOff>0</xdr:colOff>
      <xdr:row>299</xdr:row>
      <xdr:rowOff>0</xdr:rowOff>
    </xdr:from>
    <xdr:to>
      <xdr:col>36</xdr:col>
      <xdr:colOff>21167</xdr:colOff>
      <xdr:row>309</xdr:row>
      <xdr:rowOff>24341</xdr:rowOff>
    </xdr:to>
    <xdr:graphicFrame macro="">
      <xdr:nvGraphicFramePr>
        <xdr:cNvPr id="69" name="Chart 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25</xdr:col>
      <xdr:colOff>1</xdr:colOff>
      <xdr:row>310</xdr:row>
      <xdr:rowOff>10583</xdr:rowOff>
    </xdr:from>
    <xdr:to>
      <xdr:col>30</xdr:col>
      <xdr:colOff>31751</xdr:colOff>
      <xdr:row>320</xdr:row>
      <xdr:rowOff>34924</xdr:rowOff>
    </xdr:to>
    <xdr:graphicFrame macro="">
      <xdr:nvGraphicFramePr>
        <xdr:cNvPr id="70" name="Chart 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31</xdr:col>
      <xdr:colOff>0</xdr:colOff>
      <xdr:row>310</xdr:row>
      <xdr:rowOff>0</xdr:rowOff>
    </xdr:from>
    <xdr:to>
      <xdr:col>36</xdr:col>
      <xdr:colOff>21167</xdr:colOff>
      <xdr:row>320</xdr:row>
      <xdr:rowOff>24341</xdr:rowOff>
    </xdr:to>
    <xdr:graphicFrame macro="">
      <xdr:nvGraphicFramePr>
        <xdr:cNvPr id="71" name="Chart 7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37</xdr:col>
      <xdr:colOff>0</xdr:colOff>
      <xdr:row>310</xdr:row>
      <xdr:rowOff>0</xdr:rowOff>
    </xdr:from>
    <xdr:to>
      <xdr:col>41</xdr:col>
      <xdr:colOff>296333</xdr:colOff>
      <xdr:row>320</xdr:row>
      <xdr:rowOff>24341</xdr:rowOff>
    </xdr:to>
    <xdr:graphicFrame macro="">
      <xdr:nvGraphicFramePr>
        <xdr:cNvPr id="72" name="Chart 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25</xdr:col>
      <xdr:colOff>0</xdr:colOff>
      <xdr:row>321</xdr:row>
      <xdr:rowOff>0</xdr:rowOff>
    </xdr:from>
    <xdr:to>
      <xdr:col>30</xdr:col>
      <xdr:colOff>31750</xdr:colOff>
      <xdr:row>331</xdr:row>
      <xdr:rowOff>24341</xdr:rowOff>
    </xdr:to>
    <xdr:graphicFrame macro="">
      <xdr:nvGraphicFramePr>
        <xdr:cNvPr id="73" name="Chart 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31</xdr:col>
      <xdr:colOff>0</xdr:colOff>
      <xdr:row>321</xdr:row>
      <xdr:rowOff>0</xdr:rowOff>
    </xdr:from>
    <xdr:to>
      <xdr:col>36</xdr:col>
      <xdr:colOff>21167</xdr:colOff>
      <xdr:row>331</xdr:row>
      <xdr:rowOff>24341</xdr:rowOff>
    </xdr:to>
    <xdr:graphicFrame macro="">
      <xdr:nvGraphicFramePr>
        <xdr:cNvPr id="74" name="Chart 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37</xdr:col>
      <xdr:colOff>0</xdr:colOff>
      <xdr:row>321</xdr:row>
      <xdr:rowOff>0</xdr:rowOff>
    </xdr:from>
    <xdr:to>
      <xdr:col>41</xdr:col>
      <xdr:colOff>296333</xdr:colOff>
      <xdr:row>331</xdr:row>
      <xdr:rowOff>24341</xdr:rowOff>
    </xdr:to>
    <xdr:graphicFrame macro="">
      <xdr:nvGraphicFramePr>
        <xdr:cNvPr id="75" name="Chart 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24</xdr:col>
      <xdr:colOff>412749</xdr:colOff>
      <xdr:row>332</xdr:row>
      <xdr:rowOff>10583</xdr:rowOff>
    </xdr:from>
    <xdr:to>
      <xdr:col>30</xdr:col>
      <xdr:colOff>21166</xdr:colOff>
      <xdr:row>342</xdr:row>
      <xdr:rowOff>34924</xdr:rowOff>
    </xdr:to>
    <xdr:graphicFrame macro="">
      <xdr:nvGraphicFramePr>
        <xdr:cNvPr id="76" name="Chart 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31</xdr:col>
      <xdr:colOff>0</xdr:colOff>
      <xdr:row>332</xdr:row>
      <xdr:rowOff>0</xdr:rowOff>
    </xdr:from>
    <xdr:to>
      <xdr:col>36</xdr:col>
      <xdr:colOff>21167</xdr:colOff>
      <xdr:row>342</xdr:row>
      <xdr:rowOff>24341</xdr:rowOff>
    </xdr:to>
    <xdr:graphicFrame macro="">
      <xdr:nvGraphicFramePr>
        <xdr:cNvPr id="77" name="Chart 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37</xdr:col>
      <xdr:colOff>0</xdr:colOff>
      <xdr:row>332</xdr:row>
      <xdr:rowOff>0</xdr:rowOff>
    </xdr:from>
    <xdr:to>
      <xdr:col>41</xdr:col>
      <xdr:colOff>296333</xdr:colOff>
      <xdr:row>342</xdr:row>
      <xdr:rowOff>24341</xdr:rowOff>
    </xdr:to>
    <xdr:graphicFrame macro="">
      <xdr:nvGraphicFramePr>
        <xdr:cNvPr id="78" name="Chart 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31</xdr:col>
      <xdr:colOff>0</xdr:colOff>
      <xdr:row>343</xdr:row>
      <xdr:rowOff>0</xdr:rowOff>
    </xdr:from>
    <xdr:to>
      <xdr:col>36</xdr:col>
      <xdr:colOff>21167</xdr:colOff>
      <xdr:row>352</xdr:row>
      <xdr:rowOff>151341</xdr:rowOff>
    </xdr:to>
    <xdr:graphicFrame macro="">
      <xdr:nvGraphicFramePr>
        <xdr:cNvPr id="79" name="Chart 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37</xdr:col>
      <xdr:colOff>0</xdr:colOff>
      <xdr:row>343</xdr:row>
      <xdr:rowOff>0</xdr:rowOff>
    </xdr:from>
    <xdr:to>
      <xdr:col>41</xdr:col>
      <xdr:colOff>296333</xdr:colOff>
      <xdr:row>352</xdr:row>
      <xdr:rowOff>151341</xdr:rowOff>
    </xdr:to>
    <xdr:graphicFrame macro="">
      <xdr:nvGraphicFramePr>
        <xdr:cNvPr id="80" name="Chart 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25</xdr:col>
      <xdr:colOff>10583</xdr:colOff>
      <xdr:row>354</xdr:row>
      <xdr:rowOff>0</xdr:rowOff>
    </xdr:from>
    <xdr:to>
      <xdr:col>30</xdr:col>
      <xdr:colOff>42333</xdr:colOff>
      <xdr:row>364</xdr:row>
      <xdr:rowOff>24341</xdr:rowOff>
    </xdr:to>
    <xdr:graphicFrame macro="">
      <xdr:nvGraphicFramePr>
        <xdr:cNvPr id="82" name="Chart 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25</xdr:col>
      <xdr:colOff>0</xdr:colOff>
      <xdr:row>343</xdr:row>
      <xdr:rowOff>0</xdr:rowOff>
    </xdr:from>
    <xdr:to>
      <xdr:col>30</xdr:col>
      <xdr:colOff>31750</xdr:colOff>
      <xdr:row>352</xdr:row>
      <xdr:rowOff>151341</xdr:rowOff>
    </xdr:to>
    <xdr:graphicFrame macro="">
      <xdr:nvGraphicFramePr>
        <xdr:cNvPr id="83" name="Chart 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31</xdr:col>
      <xdr:colOff>0</xdr:colOff>
      <xdr:row>354</xdr:row>
      <xdr:rowOff>0</xdr:rowOff>
    </xdr:from>
    <xdr:to>
      <xdr:col>36</xdr:col>
      <xdr:colOff>21167</xdr:colOff>
      <xdr:row>364</xdr:row>
      <xdr:rowOff>24341</xdr:rowOff>
    </xdr:to>
    <xdr:graphicFrame macro="">
      <xdr:nvGraphicFramePr>
        <xdr:cNvPr id="84" name="Chart 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37</xdr:col>
      <xdr:colOff>0</xdr:colOff>
      <xdr:row>354</xdr:row>
      <xdr:rowOff>0</xdr:rowOff>
    </xdr:from>
    <xdr:to>
      <xdr:col>41</xdr:col>
      <xdr:colOff>296333</xdr:colOff>
      <xdr:row>364</xdr:row>
      <xdr:rowOff>24341</xdr:rowOff>
    </xdr:to>
    <xdr:graphicFrame macro="">
      <xdr:nvGraphicFramePr>
        <xdr:cNvPr id="85" name="Chart 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25</xdr:col>
      <xdr:colOff>0</xdr:colOff>
      <xdr:row>365</xdr:row>
      <xdr:rowOff>0</xdr:rowOff>
    </xdr:from>
    <xdr:to>
      <xdr:col>30</xdr:col>
      <xdr:colOff>31750</xdr:colOff>
      <xdr:row>375</xdr:row>
      <xdr:rowOff>24341</xdr:rowOff>
    </xdr:to>
    <xdr:graphicFrame macro="">
      <xdr:nvGraphicFramePr>
        <xdr:cNvPr id="86" name="Chart 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31</xdr:col>
      <xdr:colOff>0</xdr:colOff>
      <xdr:row>365</xdr:row>
      <xdr:rowOff>0</xdr:rowOff>
    </xdr:from>
    <xdr:to>
      <xdr:col>36</xdr:col>
      <xdr:colOff>21167</xdr:colOff>
      <xdr:row>375</xdr:row>
      <xdr:rowOff>24341</xdr:rowOff>
    </xdr:to>
    <xdr:graphicFrame macro="">
      <xdr:nvGraphicFramePr>
        <xdr:cNvPr id="87" name="Chart 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37</xdr:col>
      <xdr:colOff>0</xdr:colOff>
      <xdr:row>365</xdr:row>
      <xdr:rowOff>0</xdr:rowOff>
    </xdr:from>
    <xdr:to>
      <xdr:col>41</xdr:col>
      <xdr:colOff>296333</xdr:colOff>
      <xdr:row>375</xdr:row>
      <xdr:rowOff>24341</xdr:rowOff>
    </xdr:to>
    <xdr:graphicFrame macro="">
      <xdr:nvGraphicFramePr>
        <xdr:cNvPr id="88" name="Chart 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25</xdr:col>
      <xdr:colOff>0</xdr:colOff>
      <xdr:row>376</xdr:row>
      <xdr:rowOff>0</xdr:rowOff>
    </xdr:from>
    <xdr:to>
      <xdr:col>30</xdr:col>
      <xdr:colOff>31750</xdr:colOff>
      <xdr:row>386</xdr:row>
      <xdr:rowOff>24341</xdr:rowOff>
    </xdr:to>
    <xdr:graphicFrame macro="">
      <xdr:nvGraphicFramePr>
        <xdr:cNvPr id="89" name="Chart 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31</xdr:col>
      <xdr:colOff>0</xdr:colOff>
      <xdr:row>376</xdr:row>
      <xdr:rowOff>0</xdr:rowOff>
    </xdr:from>
    <xdr:to>
      <xdr:col>36</xdr:col>
      <xdr:colOff>21167</xdr:colOff>
      <xdr:row>386</xdr:row>
      <xdr:rowOff>24341</xdr:rowOff>
    </xdr:to>
    <xdr:graphicFrame macro="">
      <xdr:nvGraphicFramePr>
        <xdr:cNvPr id="90" name="Chart 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37</xdr:col>
      <xdr:colOff>0</xdr:colOff>
      <xdr:row>376</xdr:row>
      <xdr:rowOff>0</xdr:rowOff>
    </xdr:from>
    <xdr:to>
      <xdr:col>41</xdr:col>
      <xdr:colOff>296333</xdr:colOff>
      <xdr:row>386</xdr:row>
      <xdr:rowOff>24341</xdr:rowOff>
    </xdr:to>
    <xdr:graphicFrame macro="">
      <xdr:nvGraphicFramePr>
        <xdr:cNvPr id="91" name="Chart 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25</xdr:col>
      <xdr:colOff>0</xdr:colOff>
      <xdr:row>387</xdr:row>
      <xdr:rowOff>0</xdr:rowOff>
    </xdr:from>
    <xdr:to>
      <xdr:col>30</xdr:col>
      <xdr:colOff>31750</xdr:colOff>
      <xdr:row>397</xdr:row>
      <xdr:rowOff>24341</xdr:rowOff>
    </xdr:to>
    <xdr:graphicFrame macro="">
      <xdr:nvGraphicFramePr>
        <xdr:cNvPr id="92" name="Chart 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31</xdr:col>
      <xdr:colOff>0</xdr:colOff>
      <xdr:row>387</xdr:row>
      <xdr:rowOff>0</xdr:rowOff>
    </xdr:from>
    <xdr:to>
      <xdr:col>36</xdr:col>
      <xdr:colOff>21167</xdr:colOff>
      <xdr:row>397</xdr:row>
      <xdr:rowOff>24341</xdr:rowOff>
    </xdr:to>
    <xdr:graphicFrame macro="">
      <xdr:nvGraphicFramePr>
        <xdr:cNvPr id="93" name="Chart 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37</xdr:col>
      <xdr:colOff>0</xdr:colOff>
      <xdr:row>387</xdr:row>
      <xdr:rowOff>0</xdr:rowOff>
    </xdr:from>
    <xdr:to>
      <xdr:col>41</xdr:col>
      <xdr:colOff>296333</xdr:colOff>
      <xdr:row>397</xdr:row>
      <xdr:rowOff>24341</xdr:rowOff>
    </xdr:to>
    <xdr:graphicFrame macro="">
      <xdr:nvGraphicFramePr>
        <xdr:cNvPr id="94" name="Chart 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25</xdr:col>
      <xdr:colOff>0</xdr:colOff>
      <xdr:row>398</xdr:row>
      <xdr:rowOff>0</xdr:rowOff>
    </xdr:from>
    <xdr:to>
      <xdr:col>30</xdr:col>
      <xdr:colOff>31750</xdr:colOff>
      <xdr:row>408</xdr:row>
      <xdr:rowOff>24341</xdr:rowOff>
    </xdr:to>
    <xdr:graphicFrame macro="">
      <xdr:nvGraphicFramePr>
        <xdr:cNvPr id="95" name="Chart 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31</xdr:col>
      <xdr:colOff>0</xdr:colOff>
      <xdr:row>398</xdr:row>
      <xdr:rowOff>0</xdr:rowOff>
    </xdr:from>
    <xdr:to>
      <xdr:col>36</xdr:col>
      <xdr:colOff>21167</xdr:colOff>
      <xdr:row>408</xdr:row>
      <xdr:rowOff>24341</xdr:rowOff>
    </xdr:to>
    <xdr:graphicFrame macro="">
      <xdr:nvGraphicFramePr>
        <xdr:cNvPr id="96" name="Chart 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37</xdr:col>
      <xdr:colOff>0</xdr:colOff>
      <xdr:row>398</xdr:row>
      <xdr:rowOff>0</xdr:rowOff>
    </xdr:from>
    <xdr:to>
      <xdr:col>41</xdr:col>
      <xdr:colOff>296333</xdr:colOff>
      <xdr:row>408</xdr:row>
      <xdr:rowOff>24341</xdr:rowOff>
    </xdr:to>
    <xdr:graphicFrame macro="">
      <xdr:nvGraphicFramePr>
        <xdr:cNvPr id="97" name="Chart 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25</xdr:col>
      <xdr:colOff>0</xdr:colOff>
      <xdr:row>409</xdr:row>
      <xdr:rowOff>0</xdr:rowOff>
    </xdr:from>
    <xdr:to>
      <xdr:col>30</xdr:col>
      <xdr:colOff>31750</xdr:colOff>
      <xdr:row>419</xdr:row>
      <xdr:rowOff>24341</xdr:rowOff>
    </xdr:to>
    <xdr:graphicFrame macro="">
      <xdr:nvGraphicFramePr>
        <xdr:cNvPr id="98" name="Chart 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31</xdr:col>
      <xdr:colOff>0</xdr:colOff>
      <xdr:row>409</xdr:row>
      <xdr:rowOff>0</xdr:rowOff>
    </xdr:from>
    <xdr:to>
      <xdr:col>36</xdr:col>
      <xdr:colOff>21167</xdr:colOff>
      <xdr:row>419</xdr:row>
      <xdr:rowOff>24341</xdr:rowOff>
    </xdr:to>
    <xdr:graphicFrame macro="">
      <xdr:nvGraphicFramePr>
        <xdr:cNvPr id="99" name="Chart 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25</xdr:col>
      <xdr:colOff>0</xdr:colOff>
      <xdr:row>420</xdr:row>
      <xdr:rowOff>0</xdr:rowOff>
    </xdr:from>
    <xdr:to>
      <xdr:col>30</xdr:col>
      <xdr:colOff>31750</xdr:colOff>
      <xdr:row>430</xdr:row>
      <xdr:rowOff>24341</xdr:rowOff>
    </xdr:to>
    <xdr:graphicFrame macro="">
      <xdr:nvGraphicFramePr>
        <xdr:cNvPr id="100" name="Chart 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31</xdr:col>
      <xdr:colOff>0</xdr:colOff>
      <xdr:row>420</xdr:row>
      <xdr:rowOff>0</xdr:rowOff>
    </xdr:from>
    <xdr:to>
      <xdr:col>36</xdr:col>
      <xdr:colOff>21167</xdr:colOff>
      <xdr:row>430</xdr:row>
      <xdr:rowOff>24341</xdr:rowOff>
    </xdr:to>
    <xdr:graphicFrame macro="">
      <xdr:nvGraphicFramePr>
        <xdr:cNvPr id="101" name="Chart 1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25</xdr:col>
      <xdr:colOff>0</xdr:colOff>
      <xdr:row>431</xdr:row>
      <xdr:rowOff>0</xdr:rowOff>
    </xdr:from>
    <xdr:to>
      <xdr:col>30</xdr:col>
      <xdr:colOff>31750</xdr:colOff>
      <xdr:row>441</xdr:row>
      <xdr:rowOff>24341</xdr:rowOff>
    </xdr:to>
    <xdr:graphicFrame macro="">
      <xdr:nvGraphicFramePr>
        <xdr:cNvPr id="102" name="Chart 1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31</xdr:col>
      <xdr:colOff>0</xdr:colOff>
      <xdr:row>431</xdr:row>
      <xdr:rowOff>0</xdr:rowOff>
    </xdr:from>
    <xdr:to>
      <xdr:col>36</xdr:col>
      <xdr:colOff>21167</xdr:colOff>
      <xdr:row>441</xdr:row>
      <xdr:rowOff>24341</xdr:rowOff>
    </xdr:to>
    <xdr:graphicFrame macro="">
      <xdr:nvGraphicFramePr>
        <xdr:cNvPr id="103" name="Chart 1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25</xdr:col>
      <xdr:colOff>0</xdr:colOff>
      <xdr:row>442</xdr:row>
      <xdr:rowOff>0</xdr:rowOff>
    </xdr:from>
    <xdr:to>
      <xdr:col>30</xdr:col>
      <xdr:colOff>31750</xdr:colOff>
      <xdr:row>452</xdr:row>
      <xdr:rowOff>24341</xdr:rowOff>
    </xdr:to>
    <xdr:graphicFrame macro="">
      <xdr:nvGraphicFramePr>
        <xdr:cNvPr id="104" name="Chart 1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37</xdr:col>
      <xdr:colOff>0</xdr:colOff>
      <xdr:row>442</xdr:row>
      <xdr:rowOff>0</xdr:rowOff>
    </xdr:from>
    <xdr:to>
      <xdr:col>41</xdr:col>
      <xdr:colOff>296333</xdr:colOff>
      <xdr:row>452</xdr:row>
      <xdr:rowOff>24341</xdr:rowOff>
    </xdr:to>
    <xdr:graphicFrame macro="">
      <xdr:nvGraphicFramePr>
        <xdr:cNvPr id="106" name="Chart 1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31</xdr:col>
      <xdr:colOff>0</xdr:colOff>
      <xdr:row>442</xdr:row>
      <xdr:rowOff>0</xdr:rowOff>
    </xdr:from>
    <xdr:to>
      <xdr:col>36</xdr:col>
      <xdr:colOff>21167</xdr:colOff>
      <xdr:row>452</xdr:row>
      <xdr:rowOff>24341</xdr:rowOff>
    </xdr:to>
    <xdr:graphicFrame macro="">
      <xdr:nvGraphicFramePr>
        <xdr:cNvPr id="107" name="Chart 1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25</xdr:col>
      <xdr:colOff>0</xdr:colOff>
      <xdr:row>453</xdr:row>
      <xdr:rowOff>0</xdr:rowOff>
    </xdr:from>
    <xdr:to>
      <xdr:col>30</xdr:col>
      <xdr:colOff>31750</xdr:colOff>
      <xdr:row>463</xdr:row>
      <xdr:rowOff>24341</xdr:rowOff>
    </xdr:to>
    <xdr:graphicFrame macro="">
      <xdr:nvGraphicFramePr>
        <xdr:cNvPr id="108" name="Chart 1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25</xdr:col>
      <xdr:colOff>0</xdr:colOff>
      <xdr:row>464</xdr:row>
      <xdr:rowOff>0</xdr:rowOff>
    </xdr:from>
    <xdr:to>
      <xdr:col>30</xdr:col>
      <xdr:colOff>31750</xdr:colOff>
      <xdr:row>474</xdr:row>
      <xdr:rowOff>24341</xdr:rowOff>
    </xdr:to>
    <xdr:graphicFrame macro="">
      <xdr:nvGraphicFramePr>
        <xdr:cNvPr id="109" name="Chart 1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25</xdr:col>
      <xdr:colOff>0</xdr:colOff>
      <xdr:row>481</xdr:row>
      <xdr:rowOff>0</xdr:rowOff>
    </xdr:from>
    <xdr:to>
      <xdr:col>30</xdr:col>
      <xdr:colOff>31750</xdr:colOff>
      <xdr:row>491</xdr:row>
      <xdr:rowOff>24341</xdr:rowOff>
    </xdr:to>
    <xdr:graphicFrame macro="">
      <xdr:nvGraphicFramePr>
        <xdr:cNvPr id="110" name="Chart 1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25</xdr:col>
      <xdr:colOff>0</xdr:colOff>
      <xdr:row>492</xdr:row>
      <xdr:rowOff>0</xdr:rowOff>
    </xdr:from>
    <xdr:to>
      <xdr:col>30</xdr:col>
      <xdr:colOff>31750</xdr:colOff>
      <xdr:row>502</xdr:row>
      <xdr:rowOff>24341</xdr:rowOff>
    </xdr:to>
    <xdr:graphicFrame macro="">
      <xdr:nvGraphicFramePr>
        <xdr:cNvPr id="111" name="Chart 1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25</xdr:col>
      <xdr:colOff>10583</xdr:colOff>
      <xdr:row>515</xdr:row>
      <xdr:rowOff>0</xdr:rowOff>
    </xdr:from>
    <xdr:to>
      <xdr:col>30</xdr:col>
      <xdr:colOff>42333</xdr:colOff>
      <xdr:row>525</xdr:row>
      <xdr:rowOff>24341</xdr:rowOff>
    </xdr:to>
    <xdr:graphicFrame macro="">
      <xdr:nvGraphicFramePr>
        <xdr:cNvPr id="112" name="Chart 1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25</xdr:col>
      <xdr:colOff>0</xdr:colOff>
      <xdr:row>504</xdr:row>
      <xdr:rowOff>0</xdr:rowOff>
    </xdr:from>
    <xdr:to>
      <xdr:col>30</xdr:col>
      <xdr:colOff>31750</xdr:colOff>
      <xdr:row>514</xdr:row>
      <xdr:rowOff>24341</xdr:rowOff>
    </xdr:to>
    <xdr:graphicFrame macro="">
      <xdr:nvGraphicFramePr>
        <xdr:cNvPr id="113" name="Chart 1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25</xdr:col>
      <xdr:colOff>0</xdr:colOff>
      <xdr:row>526</xdr:row>
      <xdr:rowOff>0</xdr:rowOff>
    </xdr:from>
    <xdr:to>
      <xdr:col>30</xdr:col>
      <xdr:colOff>31750</xdr:colOff>
      <xdr:row>536</xdr:row>
      <xdr:rowOff>24341</xdr:rowOff>
    </xdr:to>
    <xdr:graphicFrame macro="">
      <xdr:nvGraphicFramePr>
        <xdr:cNvPr id="114" name="Chart 1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31</xdr:col>
      <xdr:colOff>0</xdr:colOff>
      <xdr:row>526</xdr:row>
      <xdr:rowOff>10584</xdr:rowOff>
    </xdr:from>
    <xdr:to>
      <xdr:col>36</xdr:col>
      <xdr:colOff>21167</xdr:colOff>
      <xdr:row>536</xdr:row>
      <xdr:rowOff>34925</xdr:rowOff>
    </xdr:to>
    <xdr:graphicFrame macro="">
      <xdr:nvGraphicFramePr>
        <xdr:cNvPr id="115" name="Chart 1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25</xdr:col>
      <xdr:colOff>0</xdr:colOff>
      <xdr:row>537</xdr:row>
      <xdr:rowOff>0</xdr:rowOff>
    </xdr:from>
    <xdr:to>
      <xdr:col>30</xdr:col>
      <xdr:colOff>31750</xdr:colOff>
      <xdr:row>547</xdr:row>
      <xdr:rowOff>24341</xdr:rowOff>
    </xdr:to>
    <xdr:graphicFrame macro="">
      <xdr:nvGraphicFramePr>
        <xdr:cNvPr id="116" name="Chart 1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31</xdr:col>
      <xdr:colOff>0</xdr:colOff>
      <xdr:row>537</xdr:row>
      <xdr:rowOff>0</xdr:rowOff>
    </xdr:from>
    <xdr:to>
      <xdr:col>36</xdr:col>
      <xdr:colOff>21167</xdr:colOff>
      <xdr:row>547</xdr:row>
      <xdr:rowOff>24341</xdr:rowOff>
    </xdr:to>
    <xdr:graphicFrame macro="">
      <xdr:nvGraphicFramePr>
        <xdr:cNvPr id="117" name="Chart 1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25</xdr:col>
      <xdr:colOff>0</xdr:colOff>
      <xdr:row>548</xdr:row>
      <xdr:rowOff>0</xdr:rowOff>
    </xdr:from>
    <xdr:to>
      <xdr:col>30</xdr:col>
      <xdr:colOff>31750</xdr:colOff>
      <xdr:row>558</xdr:row>
      <xdr:rowOff>24341</xdr:rowOff>
    </xdr:to>
    <xdr:graphicFrame macro="">
      <xdr:nvGraphicFramePr>
        <xdr:cNvPr id="118" name="Chart 1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31</xdr:col>
      <xdr:colOff>0</xdr:colOff>
      <xdr:row>548</xdr:row>
      <xdr:rowOff>0</xdr:rowOff>
    </xdr:from>
    <xdr:to>
      <xdr:col>36</xdr:col>
      <xdr:colOff>21167</xdr:colOff>
      <xdr:row>558</xdr:row>
      <xdr:rowOff>24341</xdr:rowOff>
    </xdr:to>
    <xdr:graphicFrame macro="">
      <xdr:nvGraphicFramePr>
        <xdr:cNvPr id="119" name="Chart 1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25</xdr:col>
      <xdr:colOff>0</xdr:colOff>
      <xdr:row>559</xdr:row>
      <xdr:rowOff>0</xdr:rowOff>
    </xdr:from>
    <xdr:to>
      <xdr:col>30</xdr:col>
      <xdr:colOff>31750</xdr:colOff>
      <xdr:row>569</xdr:row>
      <xdr:rowOff>24341</xdr:rowOff>
    </xdr:to>
    <xdr:graphicFrame macro="">
      <xdr:nvGraphicFramePr>
        <xdr:cNvPr id="120" name="Chart 1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25</xdr:col>
      <xdr:colOff>0</xdr:colOff>
      <xdr:row>576</xdr:row>
      <xdr:rowOff>0</xdr:rowOff>
    </xdr:from>
    <xdr:to>
      <xdr:col>30</xdr:col>
      <xdr:colOff>31750</xdr:colOff>
      <xdr:row>586</xdr:row>
      <xdr:rowOff>24341</xdr:rowOff>
    </xdr:to>
    <xdr:graphicFrame macro="">
      <xdr:nvGraphicFramePr>
        <xdr:cNvPr id="121" name="Chart 1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25</xdr:col>
      <xdr:colOff>0</xdr:colOff>
      <xdr:row>593</xdr:row>
      <xdr:rowOff>0</xdr:rowOff>
    </xdr:from>
    <xdr:to>
      <xdr:col>30</xdr:col>
      <xdr:colOff>31750</xdr:colOff>
      <xdr:row>603</xdr:row>
      <xdr:rowOff>24341</xdr:rowOff>
    </xdr:to>
    <xdr:graphicFrame macro="">
      <xdr:nvGraphicFramePr>
        <xdr:cNvPr id="122" name="Chart 1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25</xdr:col>
      <xdr:colOff>0</xdr:colOff>
      <xdr:row>604</xdr:row>
      <xdr:rowOff>0</xdr:rowOff>
    </xdr:from>
    <xdr:to>
      <xdr:col>30</xdr:col>
      <xdr:colOff>31750</xdr:colOff>
      <xdr:row>614</xdr:row>
      <xdr:rowOff>24341</xdr:rowOff>
    </xdr:to>
    <xdr:graphicFrame macro="">
      <xdr:nvGraphicFramePr>
        <xdr:cNvPr id="123" name="Chart 1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31</xdr:col>
      <xdr:colOff>0</xdr:colOff>
      <xdr:row>604</xdr:row>
      <xdr:rowOff>0</xdr:rowOff>
    </xdr:from>
    <xdr:to>
      <xdr:col>36</xdr:col>
      <xdr:colOff>21167</xdr:colOff>
      <xdr:row>614</xdr:row>
      <xdr:rowOff>24341</xdr:rowOff>
    </xdr:to>
    <xdr:graphicFrame macro="">
      <xdr:nvGraphicFramePr>
        <xdr:cNvPr id="124" name="Chart 1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25</xdr:col>
      <xdr:colOff>0</xdr:colOff>
      <xdr:row>615</xdr:row>
      <xdr:rowOff>0</xdr:rowOff>
    </xdr:from>
    <xdr:to>
      <xdr:col>30</xdr:col>
      <xdr:colOff>31750</xdr:colOff>
      <xdr:row>625</xdr:row>
      <xdr:rowOff>24341</xdr:rowOff>
    </xdr:to>
    <xdr:graphicFrame macro="">
      <xdr:nvGraphicFramePr>
        <xdr:cNvPr id="125" name="Chart 1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30</xdr:col>
      <xdr:colOff>423334</xdr:colOff>
      <xdr:row>615</xdr:row>
      <xdr:rowOff>0</xdr:rowOff>
    </xdr:from>
    <xdr:to>
      <xdr:col>36</xdr:col>
      <xdr:colOff>10584</xdr:colOff>
      <xdr:row>625</xdr:row>
      <xdr:rowOff>24341</xdr:rowOff>
    </xdr:to>
    <xdr:graphicFrame macro="">
      <xdr:nvGraphicFramePr>
        <xdr:cNvPr id="126" name="Chart 1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24</xdr:col>
      <xdr:colOff>412750</xdr:colOff>
      <xdr:row>626</xdr:row>
      <xdr:rowOff>10583</xdr:rowOff>
    </xdr:from>
    <xdr:to>
      <xdr:col>30</xdr:col>
      <xdr:colOff>21167</xdr:colOff>
      <xdr:row>636</xdr:row>
      <xdr:rowOff>34924</xdr:rowOff>
    </xdr:to>
    <xdr:graphicFrame macro="">
      <xdr:nvGraphicFramePr>
        <xdr:cNvPr id="127" name="Chart 1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31</xdr:col>
      <xdr:colOff>0</xdr:colOff>
      <xdr:row>626</xdr:row>
      <xdr:rowOff>0</xdr:rowOff>
    </xdr:from>
    <xdr:to>
      <xdr:col>36</xdr:col>
      <xdr:colOff>21167</xdr:colOff>
      <xdr:row>636</xdr:row>
      <xdr:rowOff>24341</xdr:rowOff>
    </xdr:to>
    <xdr:graphicFrame macro="">
      <xdr:nvGraphicFramePr>
        <xdr:cNvPr id="128" name="Chart 1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25</xdr:col>
      <xdr:colOff>0</xdr:colOff>
      <xdr:row>639</xdr:row>
      <xdr:rowOff>0</xdr:rowOff>
    </xdr:from>
    <xdr:to>
      <xdr:col>30</xdr:col>
      <xdr:colOff>31750</xdr:colOff>
      <xdr:row>649</xdr:row>
      <xdr:rowOff>24341</xdr:rowOff>
    </xdr:to>
    <xdr:graphicFrame macro="">
      <xdr:nvGraphicFramePr>
        <xdr:cNvPr id="129" name="Chart 1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25</xdr:col>
      <xdr:colOff>0</xdr:colOff>
      <xdr:row>650</xdr:row>
      <xdr:rowOff>0</xdr:rowOff>
    </xdr:from>
    <xdr:to>
      <xdr:col>30</xdr:col>
      <xdr:colOff>31750</xdr:colOff>
      <xdr:row>660</xdr:row>
      <xdr:rowOff>24341</xdr:rowOff>
    </xdr:to>
    <xdr:graphicFrame macro="">
      <xdr:nvGraphicFramePr>
        <xdr:cNvPr id="130" name="Chart 1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25</xdr:col>
      <xdr:colOff>0</xdr:colOff>
      <xdr:row>661</xdr:row>
      <xdr:rowOff>0</xdr:rowOff>
    </xdr:from>
    <xdr:to>
      <xdr:col>30</xdr:col>
      <xdr:colOff>31750</xdr:colOff>
      <xdr:row>671</xdr:row>
      <xdr:rowOff>24341</xdr:rowOff>
    </xdr:to>
    <xdr:graphicFrame macro="">
      <xdr:nvGraphicFramePr>
        <xdr:cNvPr id="131" name="Chart 1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25</xdr:col>
      <xdr:colOff>0</xdr:colOff>
      <xdr:row>672</xdr:row>
      <xdr:rowOff>0</xdr:rowOff>
    </xdr:from>
    <xdr:to>
      <xdr:col>30</xdr:col>
      <xdr:colOff>31750</xdr:colOff>
      <xdr:row>682</xdr:row>
      <xdr:rowOff>24341</xdr:rowOff>
    </xdr:to>
    <xdr:graphicFrame macro="">
      <xdr:nvGraphicFramePr>
        <xdr:cNvPr id="132" name="Chart 1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25</xdr:col>
      <xdr:colOff>0</xdr:colOff>
      <xdr:row>685</xdr:row>
      <xdr:rowOff>0</xdr:rowOff>
    </xdr:from>
    <xdr:to>
      <xdr:col>30</xdr:col>
      <xdr:colOff>31750</xdr:colOff>
      <xdr:row>697</xdr:row>
      <xdr:rowOff>24341</xdr:rowOff>
    </xdr:to>
    <xdr:graphicFrame macro="">
      <xdr:nvGraphicFramePr>
        <xdr:cNvPr id="133" name="Chart 1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25</xdr:col>
      <xdr:colOff>0</xdr:colOff>
      <xdr:row>705</xdr:row>
      <xdr:rowOff>0</xdr:rowOff>
    </xdr:from>
    <xdr:to>
      <xdr:col>30</xdr:col>
      <xdr:colOff>31750</xdr:colOff>
      <xdr:row>715</xdr:row>
      <xdr:rowOff>24341</xdr:rowOff>
    </xdr:to>
    <xdr:graphicFrame macro="">
      <xdr:nvGraphicFramePr>
        <xdr:cNvPr id="134" name="Chart 1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25</xdr:col>
      <xdr:colOff>0</xdr:colOff>
      <xdr:row>716</xdr:row>
      <xdr:rowOff>0</xdr:rowOff>
    </xdr:from>
    <xdr:to>
      <xdr:col>30</xdr:col>
      <xdr:colOff>31750</xdr:colOff>
      <xdr:row>726</xdr:row>
      <xdr:rowOff>24341</xdr:rowOff>
    </xdr:to>
    <xdr:graphicFrame macro="">
      <xdr:nvGraphicFramePr>
        <xdr:cNvPr id="135" name="Chart 1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31</xdr:col>
      <xdr:colOff>0</xdr:colOff>
      <xdr:row>716</xdr:row>
      <xdr:rowOff>0</xdr:rowOff>
    </xdr:from>
    <xdr:to>
      <xdr:col>36</xdr:col>
      <xdr:colOff>7938</xdr:colOff>
      <xdr:row>726</xdr:row>
      <xdr:rowOff>24341</xdr:rowOff>
    </xdr:to>
    <xdr:graphicFrame macro="">
      <xdr:nvGraphicFramePr>
        <xdr:cNvPr id="136"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30</xdr:col>
      <xdr:colOff>428625</xdr:colOff>
      <xdr:row>727</xdr:row>
      <xdr:rowOff>0</xdr:rowOff>
    </xdr:from>
    <xdr:to>
      <xdr:col>35</xdr:col>
      <xdr:colOff>436563</xdr:colOff>
      <xdr:row>737</xdr:row>
      <xdr:rowOff>24341</xdr:rowOff>
    </xdr:to>
    <xdr:graphicFrame macro="">
      <xdr:nvGraphicFramePr>
        <xdr:cNvPr id="137" name="Chart 1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25</xdr:col>
      <xdr:colOff>0</xdr:colOff>
      <xdr:row>727</xdr:row>
      <xdr:rowOff>0</xdr:rowOff>
    </xdr:from>
    <xdr:to>
      <xdr:col>30</xdr:col>
      <xdr:colOff>31750</xdr:colOff>
      <xdr:row>737</xdr:row>
      <xdr:rowOff>24341</xdr:rowOff>
    </xdr:to>
    <xdr:graphicFrame macro="">
      <xdr:nvGraphicFramePr>
        <xdr:cNvPr id="138" name="Chart 1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25</xdr:col>
      <xdr:colOff>0</xdr:colOff>
      <xdr:row>738</xdr:row>
      <xdr:rowOff>0</xdr:rowOff>
    </xdr:from>
    <xdr:to>
      <xdr:col>30</xdr:col>
      <xdr:colOff>31750</xdr:colOff>
      <xdr:row>748</xdr:row>
      <xdr:rowOff>24341</xdr:rowOff>
    </xdr:to>
    <xdr:graphicFrame macro="">
      <xdr:nvGraphicFramePr>
        <xdr:cNvPr id="139" name="Chart 1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25</xdr:col>
      <xdr:colOff>0</xdr:colOff>
      <xdr:row>749</xdr:row>
      <xdr:rowOff>0</xdr:rowOff>
    </xdr:from>
    <xdr:to>
      <xdr:col>30</xdr:col>
      <xdr:colOff>31750</xdr:colOff>
      <xdr:row>759</xdr:row>
      <xdr:rowOff>24341</xdr:rowOff>
    </xdr:to>
    <xdr:graphicFrame macro="">
      <xdr:nvGraphicFramePr>
        <xdr:cNvPr id="140" name="Chart 1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31</xdr:col>
      <xdr:colOff>0</xdr:colOff>
      <xdr:row>749</xdr:row>
      <xdr:rowOff>0</xdr:rowOff>
    </xdr:from>
    <xdr:to>
      <xdr:col>36</xdr:col>
      <xdr:colOff>7938</xdr:colOff>
      <xdr:row>759</xdr:row>
      <xdr:rowOff>24341</xdr:rowOff>
    </xdr:to>
    <xdr:graphicFrame macro="">
      <xdr:nvGraphicFramePr>
        <xdr:cNvPr id="141" name="Chart 1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25</xdr:col>
      <xdr:colOff>0</xdr:colOff>
      <xdr:row>760</xdr:row>
      <xdr:rowOff>0</xdr:rowOff>
    </xdr:from>
    <xdr:to>
      <xdr:col>30</xdr:col>
      <xdr:colOff>31750</xdr:colOff>
      <xdr:row>770</xdr:row>
      <xdr:rowOff>24341</xdr:rowOff>
    </xdr:to>
    <xdr:graphicFrame macro="">
      <xdr:nvGraphicFramePr>
        <xdr:cNvPr id="142" name="Chart 1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31</xdr:col>
      <xdr:colOff>0</xdr:colOff>
      <xdr:row>760</xdr:row>
      <xdr:rowOff>0</xdr:rowOff>
    </xdr:from>
    <xdr:to>
      <xdr:col>36</xdr:col>
      <xdr:colOff>7938</xdr:colOff>
      <xdr:row>770</xdr:row>
      <xdr:rowOff>24341</xdr:rowOff>
    </xdr:to>
    <xdr:graphicFrame macro="">
      <xdr:nvGraphicFramePr>
        <xdr:cNvPr id="143" name="Chart 1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25</xdr:col>
      <xdr:colOff>0</xdr:colOff>
      <xdr:row>771</xdr:row>
      <xdr:rowOff>0</xdr:rowOff>
    </xdr:from>
    <xdr:to>
      <xdr:col>30</xdr:col>
      <xdr:colOff>31750</xdr:colOff>
      <xdr:row>781</xdr:row>
      <xdr:rowOff>24341</xdr:rowOff>
    </xdr:to>
    <xdr:graphicFrame macro="">
      <xdr:nvGraphicFramePr>
        <xdr:cNvPr id="144" name="Chart 1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25</xdr:col>
      <xdr:colOff>0</xdr:colOff>
      <xdr:row>789</xdr:row>
      <xdr:rowOff>0</xdr:rowOff>
    </xdr:from>
    <xdr:to>
      <xdr:col>30</xdr:col>
      <xdr:colOff>31750</xdr:colOff>
      <xdr:row>799</xdr:row>
      <xdr:rowOff>24341</xdr:rowOff>
    </xdr:to>
    <xdr:graphicFrame macro="">
      <xdr:nvGraphicFramePr>
        <xdr:cNvPr id="145" name="Chart 1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25</xdr:col>
      <xdr:colOff>0</xdr:colOff>
      <xdr:row>800</xdr:row>
      <xdr:rowOff>0</xdr:rowOff>
    </xdr:from>
    <xdr:to>
      <xdr:col>30</xdr:col>
      <xdr:colOff>31750</xdr:colOff>
      <xdr:row>810</xdr:row>
      <xdr:rowOff>24341</xdr:rowOff>
    </xdr:to>
    <xdr:graphicFrame macro="">
      <xdr:nvGraphicFramePr>
        <xdr:cNvPr id="146" name="Chart 1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25</xdr:col>
      <xdr:colOff>0</xdr:colOff>
      <xdr:row>812</xdr:row>
      <xdr:rowOff>0</xdr:rowOff>
    </xdr:from>
    <xdr:to>
      <xdr:col>30</xdr:col>
      <xdr:colOff>31750</xdr:colOff>
      <xdr:row>822</xdr:row>
      <xdr:rowOff>24341</xdr:rowOff>
    </xdr:to>
    <xdr:graphicFrame macro="">
      <xdr:nvGraphicFramePr>
        <xdr:cNvPr id="147" name="Chart 1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25</xdr:col>
      <xdr:colOff>0</xdr:colOff>
      <xdr:row>823</xdr:row>
      <xdr:rowOff>0</xdr:rowOff>
    </xdr:from>
    <xdr:to>
      <xdr:col>30</xdr:col>
      <xdr:colOff>31750</xdr:colOff>
      <xdr:row>833</xdr:row>
      <xdr:rowOff>24341</xdr:rowOff>
    </xdr:to>
    <xdr:graphicFrame macro="">
      <xdr:nvGraphicFramePr>
        <xdr:cNvPr id="148" name="Chart 1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31</xdr:col>
      <xdr:colOff>0</xdr:colOff>
      <xdr:row>823</xdr:row>
      <xdr:rowOff>0</xdr:rowOff>
    </xdr:from>
    <xdr:to>
      <xdr:col>36</xdr:col>
      <xdr:colOff>7938</xdr:colOff>
      <xdr:row>833</xdr:row>
      <xdr:rowOff>24341</xdr:rowOff>
    </xdr:to>
    <xdr:graphicFrame macro="">
      <xdr:nvGraphicFramePr>
        <xdr:cNvPr id="149" name="Chart 1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25</xdr:col>
      <xdr:colOff>0</xdr:colOff>
      <xdr:row>834</xdr:row>
      <xdr:rowOff>0</xdr:rowOff>
    </xdr:from>
    <xdr:to>
      <xdr:col>30</xdr:col>
      <xdr:colOff>31750</xdr:colOff>
      <xdr:row>844</xdr:row>
      <xdr:rowOff>24341</xdr:rowOff>
    </xdr:to>
    <xdr:graphicFrame macro="">
      <xdr:nvGraphicFramePr>
        <xdr:cNvPr id="150" name="Chart 1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31</xdr:col>
      <xdr:colOff>0</xdr:colOff>
      <xdr:row>834</xdr:row>
      <xdr:rowOff>0</xdr:rowOff>
    </xdr:from>
    <xdr:to>
      <xdr:col>36</xdr:col>
      <xdr:colOff>7938</xdr:colOff>
      <xdr:row>844</xdr:row>
      <xdr:rowOff>24341</xdr:rowOff>
    </xdr:to>
    <xdr:graphicFrame macro="">
      <xdr:nvGraphicFramePr>
        <xdr:cNvPr id="151" name="Chart 1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25</xdr:col>
      <xdr:colOff>0</xdr:colOff>
      <xdr:row>845</xdr:row>
      <xdr:rowOff>0</xdr:rowOff>
    </xdr:from>
    <xdr:to>
      <xdr:col>30</xdr:col>
      <xdr:colOff>31750</xdr:colOff>
      <xdr:row>855</xdr:row>
      <xdr:rowOff>24341</xdr:rowOff>
    </xdr:to>
    <xdr:graphicFrame macro="">
      <xdr:nvGraphicFramePr>
        <xdr:cNvPr id="152" name="Chart 1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30</xdr:col>
      <xdr:colOff>428625</xdr:colOff>
      <xdr:row>845</xdr:row>
      <xdr:rowOff>0</xdr:rowOff>
    </xdr:from>
    <xdr:to>
      <xdr:col>35</xdr:col>
      <xdr:colOff>436563</xdr:colOff>
      <xdr:row>855</xdr:row>
      <xdr:rowOff>24341</xdr:rowOff>
    </xdr:to>
    <xdr:graphicFrame macro="">
      <xdr:nvGraphicFramePr>
        <xdr:cNvPr id="153" name="Chart 1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24</xdr:col>
      <xdr:colOff>416718</xdr:colOff>
      <xdr:row>855</xdr:row>
      <xdr:rowOff>154781</xdr:rowOff>
    </xdr:from>
    <xdr:to>
      <xdr:col>30</xdr:col>
      <xdr:colOff>31749</xdr:colOff>
      <xdr:row>866</xdr:row>
      <xdr:rowOff>83873</xdr:rowOff>
    </xdr:to>
    <xdr:graphicFrame macro="">
      <xdr:nvGraphicFramePr>
        <xdr:cNvPr id="154" name="Chart 1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31</xdr:col>
      <xdr:colOff>0</xdr:colOff>
      <xdr:row>856</xdr:row>
      <xdr:rowOff>0</xdr:rowOff>
    </xdr:from>
    <xdr:to>
      <xdr:col>36</xdr:col>
      <xdr:colOff>7938</xdr:colOff>
      <xdr:row>866</xdr:row>
      <xdr:rowOff>95779</xdr:rowOff>
    </xdr:to>
    <xdr:graphicFrame macro="">
      <xdr:nvGraphicFramePr>
        <xdr:cNvPr id="155" name="Chart 1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25</xdr:col>
      <xdr:colOff>0</xdr:colOff>
      <xdr:row>867</xdr:row>
      <xdr:rowOff>0</xdr:rowOff>
    </xdr:from>
    <xdr:to>
      <xdr:col>30</xdr:col>
      <xdr:colOff>31750</xdr:colOff>
      <xdr:row>877</xdr:row>
      <xdr:rowOff>95779</xdr:rowOff>
    </xdr:to>
    <xdr:graphicFrame macro="">
      <xdr:nvGraphicFramePr>
        <xdr:cNvPr id="156" name="Chart 1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25</xdr:col>
      <xdr:colOff>0</xdr:colOff>
      <xdr:row>879</xdr:row>
      <xdr:rowOff>0</xdr:rowOff>
    </xdr:from>
    <xdr:to>
      <xdr:col>30</xdr:col>
      <xdr:colOff>31750</xdr:colOff>
      <xdr:row>889</xdr:row>
      <xdr:rowOff>95779</xdr:rowOff>
    </xdr:to>
    <xdr:graphicFrame macro="">
      <xdr:nvGraphicFramePr>
        <xdr:cNvPr id="157" name="Chart 1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25</xdr:col>
      <xdr:colOff>0</xdr:colOff>
      <xdr:row>891</xdr:row>
      <xdr:rowOff>0</xdr:rowOff>
    </xdr:from>
    <xdr:to>
      <xdr:col>30</xdr:col>
      <xdr:colOff>31750</xdr:colOff>
      <xdr:row>901</xdr:row>
      <xdr:rowOff>95779</xdr:rowOff>
    </xdr:to>
    <xdr:graphicFrame macro="">
      <xdr:nvGraphicFramePr>
        <xdr:cNvPr id="158" name="Chart 1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31</xdr:col>
      <xdr:colOff>0</xdr:colOff>
      <xdr:row>891</xdr:row>
      <xdr:rowOff>0</xdr:rowOff>
    </xdr:from>
    <xdr:to>
      <xdr:col>36</xdr:col>
      <xdr:colOff>7938</xdr:colOff>
      <xdr:row>901</xdr:row>
      <xdr:rowOff>95779</xdr:rowOff>
    </xdr:to>
    <xdr:graphicFrame macro="">
      <xdr:nvGraphicFramePr>
        <xdr:cNvPr id="159" name="Chart 1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25</xdr:col>
      <xdr:colOff>0</xdr:colOff>
      <xdr:row>903</xdr:row>
      <xdr:rowOff>0</xdr:rowOff>
    </xdr:from>
    <xdr:to>
      <xdr:col>30</xdr:col>
      <xdr:colOff>31750</xdr:colOff>
      <xdr:row>913</xdr:row>
      <xdr:rowOff>95779</xdr:rowOff>
    </xdr:to>
    <xdr:graphicFrame macro="">
      <xdr:nvGraphicFramePr>
        <xdr:cNvPr id="160" name="Chart 1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31</xdr:col>
      <xdr:colOff>0</xdr:colOff>
      <xdr:row>903</xdr:row>
      <xdr:rowOff>0</xdr:rowOff>
    </xdr:from>
    <xdr:to>
      <xdr:col>36</xdr:col>
      <xdr:colOff>7938</xdr:colOff>
      <xdr:row>913</xdr:row>
      <xdr:rowOff>95779</xdr:rowOff>
    </xdr:to>
    <xdr:graphicFrame macro="">
      <xdr:nvGraphicFramePr>
        <xdr:cNvPr id="161" name="Chart 1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25</xdr:col>
      <xdr:colOff>0</xdr:colOff>
      <xdr:row>915</xdr:row>
      <xdr:rowOff>0</xdr:rowOff>
    </xdr:from>
    <xdr:to>
      <xdr:col>30</xdr:col>
      <xdr:colOff>31750</xdr:colOff>
      <xdr:row>925</xdr:row>
      <xdr:rowOff>95779</xdr:rowOff>
    </xdr:to>
    <xdr:graphicFrame macro="">
      <xdr:nvGraphicFramePr>
        <xdr:cNvPr id="162" name="Chart 1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31</xdr:col>
      <xdr:colOff>0</xdr:colOff>
      <xdr:row>915</xdr:row>
      <xdr:rowOff>0</xdr:rowOff>
    </xdr:from>
    <xdr:to>
      <xdr:col>36</xdr:col>
      <xdr:colOff>7938</xdr:colOff>
      <xdr:row>925</xdr:row>
      <xdr:rowOff>95779</xdr:rowOff>
    </xdr:to>
    <xdr:graphicFrame macro="">
      <xdr:nvGraphicFramePr>
        <xdr:cNvPr id="163" name="Chart 1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25</xdr:col>
      <xdr:colOff>0</xdr:colOff>
      <xdr:row>926</xdr:row>
      <xdr:rowOff>0</xdr:rowOff>
    </xdr:from>
    <xdr:to>
      <xdr:col>30</xdr:col>
      <xdr:colOff>31750</xdr:colOff>
      <xdr:row>936</xdr:row>
      <xdr:rowOff>95779</xdr:rowOff>
    </xdr:to>
    <xdr:graphicFrame macro="">
      <xdr:nvGraphicFramePr>
        <xdr:cNvPr id="164" name="Chart 1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31</xdr:col>
      <xdr:colOff>0</xdr:colOff>
      <xdr:row>926</xdr:row>
      <xdr:rowOff>0</xdr:rowOff>
    </xdr:from>
    <xdr:to>
      <xdr:col>36</xdr:col>
      <xdr:colOff>7938</xdr:colOff>
      <xdr:row>936</xdr:row>
      <xdr:rowOff>95779</xdr:rowOff>
    </xdr:to>
    <xdr:graphicFrame macro="">
      <xdr:nvGraphicFramePr>
        <xdr:cNvPr id="165" name="Chart 1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25</xdr:col>
      <xdr:colOff>0</xdr:colOff>
      <xdr:row>937</xdr:row>
      <xdr:rowOff>0</xdr:rowOff>
    </xdr:from>
    <xdr:to>
      <xdr:col>30</xdr:col>
      <xdr:colOff>31750</xdr:colOff>
      <xdr:row>947</xdr:row>
      <xdr:rowOff>95779</xdr:rowOff>
    </xdr:to>
    <xdr:graphicFrame macro="">
      <xdr:nvGraphicFramePr>
        <xdr:cNvPr id="166" name="Chart 1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31</xdr:col>
      <xdr:colOff>0</xdr:colOff>
      <xdr:row>937</xdr:row>
      <xdr:rowOff>0</xdr:rowOff>
    </xdr:from>
    <xdr:to>
      <xdr:col>36</xdr:col>
      <xdr:colOff>7938</xdr:colOff>
      <xdr:row>947</xdr:row>
      <xdr:rowOff>95779</xdr:rowOff>
    </xdr:to>
    <xdr:graphicFrame macro="">
      <xdr:nvGraphicFramePr>
        <xdr:cNvPr id="167" name="Chart 16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25</xdr:col>
      <xdr:colOff>0</xdr:colOff>
      <xdr:row>948</xdr:row>
      <xdr:rowOff>0</xdr:rowOff>
    </xdr:from>
    <xdr:to>
      <xdr:col>30</xdr:col>
      <xdr:colOff>31750</xdr:colOff>
      <xdr:row>958</xdr:row>
      <xdr:rowOff>95779</xdr:rowOff>
    </xdr:to>
    <xdr:graphicFrame macro="">
      <xdr:nvGraphicFramePr>
        <xdr:cNvPr id="168" name="Chart 16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31</xdr:col>
      <xdr:colOff>0</xdr:colOff>
      <xdr:row>948</xdr:row>
      <xdr:rowOff>0</xdr:rowOff>
    </xdr:from>
    <xdr:to>
      <xdr:col>36</xdr:col>
      <xdr:colOff>7938</xdr:colOff>
      <xdr:row>958</xdr:row>
      <xdr:rowOff>95779</xdr:rowOff>
    </xdr:to>
    <xdr:graphicFrame macro="">
      <xdr:nvGraphicFramePr>
        <xdr:cNvPr id="169" name="Chart 1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37</xdr:col>
      <xdr:colOff>0</xdr:colOff>
      <xdr:row>948</xdr:row>
      <xdr:rowOff>0</xdr:rowOff>
    </xdr:from>
    <xdr:to>
      <xdr:col>41</xdr:col>
      <xdr:colOff>293688</xdr:colOff>
      <xdr:row>958</xdr:row>
      <xdr:rowOff>95779</xdr:rowOff>
    </xdr:to>
    <xdr:graphicFrame macro="">
      <xdr:nvGraphicFramePr>
        <xdr:cNvPr id="170" name="Chart 1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25</xdr:col>
      <xdr:colOff>0</xdr:colOff>
      <xdr:row>959</xdr:row>
      <xdr:rowOff>0</xdr:rowOff>
    </xdr:from>
    <xdr:to>
      <xdr:col>30</xdr:col>
      <xdr:colOff>31750</xdr:colOff>
      <xdr:row>969</xdr:row>
      <xdr:rowOff>95779</xdr:rowOff>
    </xdr:to>
    <xdr:graphicFrame macro="">
      <xdr:nvGraphicFramePr>
        <xdr:cNvPr id="171" name="Chart 17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31</xdr:col>
      <xdr:colOff>0</xdr:colOff>
      <xdr:row>959</xdr:row>
      <xdr:rowOff>0</xdr:rowOff>
    </xdr:from>
    <xdr:to>
      <xdr:col>36</xdr:col>
      <xdr:colOff>7938</xdr:colOff>
      <xdr:row>969</xdr:row>
      <xdr:rowOff>95779</xdr:rowOff>
    </xdr:to>
    <xdr:graphicFrame macro="">
      <xdr:nvGraphicFramePr>
        <xdr:cNvPr id="172" name="Chart 1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37</xdr:col>
      <xdr:colOff>11906</xdr:colOff>
      <xdr:row>959</xdr:row>
      <xdr:rowOff>1</xdr:rowOff>
    </xdr:from>
    <xdr:to>
      <xdr:col>41</xdr:col>
      <xdr:colOff>305594</xdr:colOff>
      <xdr:row>969</xdr:row>
      <xdr:rowOff>95780</xdr:rowOff>
    </xdr:to>
    <xdr:graphicFrame macro="">
      <xdr:nvGraphicFramePr>
        <xdr:cNvPr id="173" name="Chart 1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25</xdr:col>
      <xdr:colOff>0</xdr:colOff>
      <xdr:row>970</xdr:row>
      <xdr:rowOff>0</xdr:rowOff>
    </xdr:from>
    <xdr:to>
      <xdr:col>30</xdr:col>
      <xdr:colOff>31750</xdr:colOff>
      <xdr:row>980</xdr:row>
      <xdr:rowOff>95779</xdr:rowOff>
    </xdr:to>
    <xdr:graphicFrame macro="">
      <xdr:nvGraphicFramePr>
        <xdr:cNvPr id="174" name="Chart 1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31</xdr:col>
      <xdr:colOff>0</xdr:colOff>
      <xdr:row>970</xdr:row>
      <xdr:rowOff>0</xdr:rowOff>
    </xdr:from>
    <xdr:to>
      <xdr:col>36</xdr:col>
      <xdr:colOff>7938</xdr:colOff>
      <xdr:row>980</xdr:row>
      <xdr:rowOff>95779</xdr:rowOff>
    </xdr:to>
    <xdr:graphicFrame macro="">
      <xdr:nvGraphicFramePr>
        <xdr:cNvPr id="175" name="Chart 1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37</xdr:col>
      <xdr:colOff>0</xdr:colOff>
      <xdr:row>970</xdr:row>
      <xdr:rowOff>0</xdr:rowOff>
    </xdr:from>
    <xdr:to>
      <xdr:col>41</xdr:col>
      <xdr:colOff>293688</xdr:colOff>
      <xdr:row>980</xdr:row>
      <xdr:rowOff>95779</xdr:rowOff>
    </xdr:to>
    <xdr:graphicFrame macro="">
      <xdr:nvGraphicFramePr>
        <xdr:cNvPr id="176" name="Chart 1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25</xdr:col>
      <xdr:colOff>0</xdr:colOff>
      <xdr:row>981</xdr:row>
      <xdr:rowOff>0</xdr:rowOff>
    </xdr:from>
    <xdr:to>
      <xdr:col>30</xdr:col>
      <xdr:colOff>31750</xdr:colOff>
      <xdr:row>991</xdr:row>
      <xdr:rowOff>95779</xdr:rowOff>
    </xdr:to>
    <xdr:graphicFrame macro="">
      <xdr:nvGraphicFramePr>
        <xdr:cNvPr id="177" name="Chart 1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31</xdr:col>
      <xdr:colOff>0</xdr:colOff>
      <xdr:row>981</xdr:row>
      <xdr:rowOff>0</xdr:rowOff>
    </xdr:from>
    <xdr:to>
      <xdr:col>36</xdr:col>
      <xdr:colOff>7938</xdr:colOff>
      <xdr:row>991</xdr:row>
      <xdr:rowOff>95779</xdr:rowOff>
    </xdr:to>
    <xdr:graphicFrame macro="">
      <xdr:nvGraphicFramePr>
        <xdr:cNvPr id="178" name="Chart 1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37</xdr:col>
      <xdr:colOff>0</xdr:colOff>
      <xdr:row>981</xdr:row>
      <xdr:rowOff>0</xdr:rowOff>
    </xdr:from>
    <xdr:to>
      <xdr:col>41</xdr:col>
      <xdr:colOff>293688</xdr:colOff>
      <xdr:row>991</xdr:row>
      <xdr:rowOff>95779</xdr:rowOff>
    </xdr:to>
    <xdr:graphicFrame macro="">
      <xdr:nvGraphicFramePr>
        <xdr:cNvPr id="179" name="Chart 1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25</xdr:col>
      <xdr:colOff>0</xdr:colOff>
      <xdr:row>992</xdr:row>
      <xdr:rowOff>0</xdr:rowOff>
    </xdr:from>
    <xdr:to>
      <xdr:col>30</xdr:col>
      <xdr:colOff>31750</xdr:colOff>
      <xdr:row>1002</xdr:row>
      <xdr:rowOff>95779</xdr:rowOff>
    </xdr:to>
    <xdr:graphicFrame macro="">
      <xdr:nvGraphicFramePr>
        <xdr:cNvPr id="180" name="Chart 1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24</xdr:col>
      <xdr:colOff>404813</xdr:colOff>
      <xdr:row>1003</xdr:row>
      <xdr:rowOff>23812</xdr:rowOff>
    </xdr:from>
    <xdr:to>
      <xdr:col>30</xdr:col>
      <xdr:colOff>19844</xdr:colOff>
      <xdr:row>1013</xdr:row>
      <xdr:rowOff>119591</xdr:rowOff>
    </xdr:to>
    <xdr:graphicFrame macro="">
      <xdr:nvGraphicFramePr>
        <xdr:cNvPr id="181" name="Chart 1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30</xdr:col>
      <xdr:colOff>428625</xdr:colOff>
      <xdr:row>1003</xdr:row>
      <xdr:rowOff>11906</xdr:rowOff>
    </xdr:from>
    <xdr:to>
      <xdr:col>35</xdr:col>
      <xdr:colOff>436563</xdr:colOff>
      <xdr:row>1013</xdr:row>
      <xdr:rowOff>107685</xdr:rowOff>
    </xdr:to>
    <xdr:graphicFrame macro="">
      <xdr:nvGraphicFramePr>
        <xdr:cNvPr id="182" name="Chart 1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25</xdr:col>
      <xdr:colOff>0</xdr:colOff>
      <xdr:row>1014</xdr:row>
      <xdr:rowOff>71438</xdr:rowOff>
    </xdr:from>
    <xdr:to>
      <xdr:col>30</xdr:col>
      <xdr:colOff>31750</xdr:colOff>
      <xdr:row>1025</xdr:row>
      <xdr:rowOff>529</xdr:rowOff>
    </xdr:to>
    <xdr:graphicFrame macro="">
      <xdr:nvGraphicFramePr>
        <xdr:cNvPr id="183" name="Chart 1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25</xdr:col>
      <xdr:colOff>15874</xdr:colOff>
      <xdr:row>1025</xdr:row>
      <xdr:rowOff>83345</xdr:rowOff>
    </xdr:from>
    <xdr:to>
      <xdr:col>30</xdr:col>
      <xdr:colOff>34396</xdr:colOff>
      <xdr:row>1036</xdr:row>
      <xdr:rowOff>12436</xdr:rowOff>
    </xdr:to>
    <xdr:graphicFrame macro="">
      <xdr:nvGraphicFramePr>
        <xdr:cNvPr id="184" name="Chart 1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30</xdr:col>
      <xdr:colOff>423334</xdr:colOff>
      <xdr:row>1025</xdr:row>
      <xdr:rowOff>95250</xdr:rowOff>
    </xdr:from>
    <xdr:to>
      <xdr:col>36</xdr:col>
      <xdr:colOff>10584</xdr:colOff>
      <xdr:row>1036</xdr:row>
      <xdr:rowOff>32279</xdr:rowOff>
    </xdr:to>
    <xdr:graphicFrame macro="">
      <xdr:nvGraphicFramePr>
        <xdr:cNvPr id="185" name="Chart 1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25</xdr:col>
      <xdr:colOff>15874</xdr:colOff>
      <xdr:row>1037</xdr:row>
      <xdr:rowOff>22490</xdr:rowOff>
    </xdr:from>
    <xdr:to>
      <xdr:col>30</xdr:col>
      <xdr:colOff>34396</xdr:colOff>
      <xdr:row>1047</xdr:row>
      <xdr:rowOff>118269</xdr:rowOff>
    </xdr:to>
    <xdr:graphicFrame macro="">
      <xdr:nvGraphicFramePr>
        <xdr:cNvPr id="186" name="Chart 1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30</xdr:col>
      <xdr:colOff>412750</xdr:colOff>
      <xdr:row>1036</xdr:row>
      <xdr:rowOff>158749</xdr:rowOff>
    </xdr:from>
    <xdr:to>
      <xdr:col>36</xdr:col>
      <xdr:colOff>0</xdr:colOff>
      <xdr:row>1047</xdr:row>
      <xdr:rowOff>95778</xdr:rowOff>
    </xdr:to>
    <xdr:graphicFrame macro="">
      <xdr:nvGraphicFramePr>
        <xdr:cNvPr id="187" name="Chart 1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25</xdr:col>
      <xdr:colOff>5292</xdr:colOff>
      <xdr:row>1048</xdr:row>
      <xdr:rowOff>31750</xdr:rowOff>
    </xdr:from>
    <xdr:to>
      <xdr:col>30</xdr:col>
      <xdr:colOff>23814</xdr:colOff>
      <xdr:row>1058</xdr:row>
      <xdr:rowOff>127529</xdr:rowOff>
    </xdr:to>
    <xdr:graphicFrame macro="">
      <xdr:nvGraphicFramePr>
        <xdr:cNvPr id="188" name="Chart 1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31</xdr:col>
      <xdr:colOff>10583</xdr:colOff>
      <xdr:row>1048</xdr:row>
      <xdr:rowOff>0</xdr:rowOff>
    </xdr:from>
    <xdr:to>
      <xdr:col>36</xdr:col>
      <xdr:colOff>31750</xdr:colOff>
      <xdr:row>1058</xdr:row>
      <xdr:rowOff>95779</xdr:rowOff>
    </xdr:to>
    <xdr:graphicFrame macro="">
      <xdr:nvGraphicFramePr>
        <xdr:cNvPr id="189" name="Chart 1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30</xdr:col>
      <xdr:colOff>423333</xdr:colOff>
      <xdr:row>1014</xdr:row>
      <xdr:rowOff>52916</xdr:rowOff>
    </xdr:from>
    <xdr:to>
      <xdr:col>35</xdr:col>
      <xdr:colOff>431271</xdr:colOff>
      <xdr:row>1024</xdr:row>
      <xdr:rowOff>140757</xdr:rowOff>
    </xdr:to>
    <xdr:graphicFrame macro="">
      <xdr:nvGraphicFramePr>
        <xdr:cNvPr id="190" name="Chart 1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30</xdr:col>
      <xdr:colOff>423334</xdr:colOff>
      <xdr:row>514</xdr:row>
      <xdr:rowOff>148166</xdr:rowOff>
    </xdr:from>
    <xdr:to>
      <xdr:col>36</xdr:col>
      <xdr:colOff>21167</xdr:colOff>
      <xdr:row>525</xdr:row>
      <xdr:rowOff>21165</xdr:rowOff>
    </xdr:to>
    <xdr:graphicFrame macro="">
      <xdr:nvGraphicFramePr>
        <xdr:cNvPr id="191" name="Chart 1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30</xdr:col>
      <xdr:colOff>222250</xdr:colOff>
      <xdr:row>469</xdr:row>
      <xdr:rowOff>116416</xdr:rowOff>
    </xdr:from>
    <xdr:to>
      <xdr:col>35</xdr:col>
      <xdr:colOff>148166</xdr:colOff>
      <xdr:row>480</xdr:row>
      <xdr:rowOff>10583</xdr:rowOff>
    </xdr:to>
    <xdr:graphicFrame macro="">
      <xdr:nvGraphicFramePr>
        <xdr:cNvPr id="193" name="Chart 1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Roaming/Microsoft/Excel/Namibian%20bird%20breeding%20data%20(round%205)%20(16%20Nov%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AppData/Roaming/Microsoft/Excel/Vultures%20Etosha%20chick%20measurements%20(Wilferd%20Versfel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AppData/Roaming/Microsoft/Excel/White-backed%20Vulture%20chick%20wing%20length%20for%20age%20(P%20Bridgefor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AppData/Roaming/Microsoft/Excel/Lappet-faced%20Vulture%20data%20(P%20Bridgeford).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aying months"/>
      <sheetName val="Clutch sizes"/>
      <sheetName val="Egg sizes"/>
    </sheetNames>
    <sheetDataSet>
      <sheetData sheetId="0">
        <row r="3">
          <cell r="B3" t="str">
            <v>Jan</v>
          </cell>
          <cell r="C3" t="str">
            <v>Feb</v>
          </cell>
          <cell r="D3" t="str">
            <v>Mar</v>
          </cell>
          <cell r="E3" t="str">
            <v>Apr</v>
          </cell>
          <cell r="F3" t="str">
            <v>May</v>
          </cell>
          <cell r="G3" t="str">
            <v>Jun</v>
          </cell>
          <cell r="H3" t="str">
            <v>Jul</v>
          </cell>
          <cell r="I3" t="str">
            <v>Aug</v>
          </cell>
          <cell r="J3" t="str">
            <v>Sep</v>
          </cell>
          <cell r="K3" t="str">
            <v>Oct</v>
          </cell>
          <cell r="L3" t="str">
            <v>Nov</v>
          </cell>
          <cell r="M3" t="str">
            <v>Dec</v>
          </cell>
        </row>
        <row r="34">
          <cell r="B34">
            <v>11</v>
          </cell>
          <cell r="C34">
            <v>6</v>
          </cell>
          <cell r="D34">
            <v>6</v>
          </cell>
          <cell r="E34">
            <v>4</v>
          </cell>
          <cell r="F34">
            <v>0</v>
          </cell>
          <cell r="G34">
            <v>0</v>
          </cell>
          <cell r="H34">
            <v>0</v>
          </cell>
          <cell r="I34">
            <v>12</v>
          </cell>
          <cell r="J34">
            <v>50</v>
          </cell>
          <cell r="K34">
            <v>45</v>
          </cell>
          <cell r="L34">
            <v>41</v>
          </cell>
          <cell r="M34">
            <v>26</v>
          </cell>
        </row>
        <row r="36">
          <cell r="B36">
            <v>0</v>
          </cell>
          <cell r="C36">
            <v>0</v>
          </cell>
          <cell r="D36">
            <v>3</v>
          </cell>
          <cell r="E36">
            <v>15</v>
          </cell>
          <cell r="F36">
            <v>11</v>
          </cell>
          <cell r="G36">
            <v>5</v>
          </cell>
          <cell r="H36">
            <v>11</v>
          </cell>
          <cell r="I36">
            <v>15</v>
          </cell>
          <cell r="J36">
            <v>9</v>
          </cell>
          <cell r="K36">
            <v>0</v>
          </cell>
          <cell r="L36">
            <v>0</v>
          </cell>
          <cell r="M36">
            <v>0</v>
          </cell>
        </row>
        <row r="43">
          <cell r="B43">
            <v>17</v>
          </cell>
          <cell r="C43">
            <v>13</v>
          </cell>
          <cell r="D43">
            <v>7</v>
          </cell>
          <cell r="E43">
            <v>4</v>
          </cell>
          <cell r="F43">
            <v>3</v>
          </cell>
          <cell r="G43">
            <v>0</v>
          </cell>
          <cell r="H43">
            <v>0</v>
          </cell>
          <cell r="I43">
            <v>0</v>
          </cell>
          <cell r="J43">
            <v>1</v>
          </cell>
          <cell r="K43">
            <v>8</v>
          </cell>
          <cell r="L43">
            <v>14</v>
          </cell>
          <cell r="M43">
            <v>12</v>
          </cell>
        </row>
        <row r="51">
          <cell r="B51">
            <v>15</v>
          </cell>
          <cell r="C51">
            <v>7</v>
          </cell>
          <cell r="D51">
            <v>4</v>
          </cell>
          <cell r="E51">
            <v>4</v>
          </cell>
          <cell r="F51">
            <v>1</v>
          </cell>
          <cell r="G51">
            <v>1</v>
          </cell>
          <cell r="H51">
            <v>0</v>
          </cell>
          <cell r="I51">
            <v>0</v>
          </cell>
          <cell r="J51">
            <v>2</v>
          </cell>
          <cell r="K51">
            <v>6</v>
          </cell>
          <cell r="L51">
            <v>14</v>
          </cell>
          <cell r="M51">
            <v>20</v>
          </cell>
        </row>
        <row r="236">
          <cell r="B236">
            <v>0</v>
          </cell>
          <cell r="C236">
            <v>3</v>
          </cell>
          <cell r="D236">
            <v>3</v>
          </cell>
          <cell r="E236">
            <v>5</v>
          </cell>
          <cell r="F236">
            <v>1</v>
          </cell>
          <cell r="G236">
            <v>0</v>
          </cell>
          <cell r="H236">
            <v>3</v>
          </cell>
          <cell r="I236">
            <v>2</v>
          </cell>
          <cell r="J236">
            <v>6</v>
          </cell>
          <cell r="K236">
            <v>12</v>
          </cell>
          <cell r="L236">
            <v>1</v>
          </cell>
          <cell r="M236">
            <v>1</v>
          </cell>
        </row>
        <row r="242">
          <cell r="B242">
            <v>0</v>
          </cell>
          <cell r="C242">
            <v>0</v>
          </cell>
          <cell r="D242">
            <v>0</v>
          </cell>
          <cell r="E242">
            <v>0</v>
          </cell>
          <cell r="F242">
            <v>14</v>
          </cell>
          <cell r="G242">
            <v>8</v>
          </cell>
          <cell r="H242">
            <v>3</v>
          </cell>
          <cell r="I242">
            <v>0</v>
          </cell>
          <cell r="J242">
            <v>1</v>
          </cell>
          <cell r="K242">
            <v>0</v>
          </cell>
          <cell r="L242">
            <v>0</v>
          </cell>
          <cell r="M242">
            <v>0</v>
          </cell>
        </row>
        <row r="254">
          <cell r="B254">
            <v>0</v>
          </cell>
          <cell r="C254">
            <v>0</v>
          </cell>
          <cell r="D254">
            <v>0</v>
          </cell>
          <cell r="E254">
            <v>0</v>
          </cell>
          <cell r="F254">
            <v>32</v>
          </cell>
          <cell r="G254">
            <v>32</v>
          </cell>
          <cell r="H254">
            <v>2</v>
          </cell>
          <cell r="I254">
            <v>3</v>
          </cell>
          <cell r="J254">
            <v>0</v>
          </cell>
          <cell r="K254">
            <v>0</v>
          </cell>
          <cell r="L254">
            <v>0</v>
          </cell>
          <cell r="M254">
            <v>0</v>
          </cell>
        </row>
        <row r="290">
          <cell r="B290">
            <v>0</v>
          </cell>
          <cell r="C290">
            <v>0</v>
          </cell>
          <cell r="D290">
            <v>0</v>
          </cell>
          <cell r="E290">
            <v>0</v>
          </cell>
          <cell r="F290">
            <v>0</v>
          </cell>
          <cell r="G290">
            <v>0</v>
          </cell>
          <cell r="H290">
            <v>9</v>
          </cell>
          <cell r="I290">
            <v>19</v>
          </cell>
          <cell r="J290">
            <v>43</v>
          </cell>
          <cell r="K290">
            <v>30</v>
          </cell>
          <cell r="L290">
            <v>10</v>
          </cell>
          <cell r="M290">
            <v>4</v>
          </cell>
        </row>
        <row r="323">
          <cell r="B323">
            <v>0</v>
          </cell>
          <cell r="C323">
            <v>0</v>
          </cell>
          <cell r="D323">
            <v>0</v>
          </cell>
          <cell r="E323">
            <v>0</v>
          </cell>
          <cell r="F323">
            <v>0</v>
          </cell>
          <cell r="G323">
            <v>0</v>
          </cell>
          <cell r="H323">
            <v>0</v>
          </cell>
          <cell r="I323">
            <v>5</v>
          </cell>
          <cell r="J323">
            <v>33</v>
          </cell>
          <cell r="K323">
            <v>28</v>
          </cell>
          <cell r="L323">
            <v>7</v>
          </cell>
          <cell r="M323">
            <v>1</v>
          </cell>
        </row>
        <row r="349">
          <cell r="B349">
            <v>0</v>
          </cell>
          <cell r="C349">
            <v>0</v>
          </cell>
          <cell r="D349">
            <v>0</v>
          </cell>
          <cell r="E349">
            <v>0</v>
          </cell>
          <cell r="F349">
            <v>0</v>
          </cell>
          <cell r="G349">
            <v>0</v>
          </cell>
          <cell r="H349">
            <v>0</v>
          </cell>
          <cell r="I349">
            <v>3</v>
          </cell>
          <cell r="J349">
            <v>10</v>
          </cell>
          <cell r="K349">
            <v>8</v>
          </cell>
          <cell r="L349">
            <v>8</v>
          </cell>
          <cell r="M349">
            <v>1</v>
          </cell>
        </row>
        <row r="1350">
          <cell r="B1350">
            <v>4</v>
          </cell>
          <cell r="C1350">
            <v>9</v>
          </cell>
          <cell r="D1350">
            <v>6</v>
          </cell>
          <cell r="E1350">
            <v>1</v>
          </cell>
          <cell r="F1350">
            <v>0</v>
          </cell>
          <cell r="G1350">
            <v>0</v>
          </cell>
          <cell r="H1350">
            <v>0</v>
          </cell>
          <cell r="I1350">
            <v>0</v>
          </cell>
          <cell r="J1350">
            <v>0</v>
          </cell>
          <cell r="K1350">
            <v>0</v>
          </cell>
          <cell r="L1350">
            <v>2</v>
          </cell>
          <cell r="M1350">
            <v>3</v>
          </cell>
        </row>
        <row r="1528">
          <cell r="B1528">
            <v>15</v>
          </cell>
          <cell r="C1528">
            <v>18</v>
          </cell>
          <cell r="D1528">
            <v>13</v>
          </cell>
          <cell r="E1528">
            <v>5</v>
          </cell>
          <cell r="F1528">
            <v>0</v>
          </cell>
          <cell r="G1528">
            <v>0</v>
          </cell>
          <cell r="H1528">
            <v>0</v>
          </cell>
          <cell r="I1528">
            <v>0</v>
          </cell>
          <cell r="J1528">
            <v>0</v>
          </cell>
          <cell r="K1528">
            <v>0</v>
          </cell>
          <cell r="L1528">
            <v>1</v>
          </cell>
          <cell r="M1528">
            <v>3</v>
          </cell>
        </row>
      </sheetData>
      <sheetData sheetId="1"/>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ata as sent"/>
      <sheetName val="Rearranged data"/>
      <sheetName val="LfV wing growth curve"/>
    </sheetNames>
    <sheetDataSet>
      <sheetData sheetId="0" refreshError="1"/>
      <sheetData sheetId="1">
        <row r="2">
          <cell r="X2" t="str">
            <v>March</v>
          </cell>
          <cell r="Y2" t="str">
            <v>April</v>
          </cell>
          <cell r="AE2" t="str">
            <v>May</v>
          </cell>
          <cell r="AK2" t="str">
            <v>June</v>
          </cell>
          <cell r="AQ2" t="str">
            <v>July</v>
          </cell>
        </row>
        <row r="3">
          <cell r="X3" t="str">
            <v>26-31</v>
          </cell>
          <cell r="Y3" t="str">
            <v>1-5</v>
          </cell>
          <cell r="Z3" t="str">
            <v>6-10</v>
          </cell>
          <cell r="AA3" t="str">
            <v>11-15</v>
          </cell>
          <cell r="AB3" t="str">
            <v>16-20</v>
          </cell>
          <cell r="AC3" t="str">
            <v>21-25</v>
          </cell>
          <cell r="AD3" t="str">
            <v>26-30</v>
          </cell>
          <cell r="AE3" t="str">
            <v>1-5</v>
          </cell>
          <cell r="AF3" t="str">
            <v>6-10</v>
          </cell>
          <cell r="AG3" t="str">
            <v>11-15</v>
          </cell>
          <cell r="AH3" t="str">
            <v>16-20</v>
          </cell>
          <cell r="AI3" t="str">
            <v>21-25</v>
          </cell>
          <cell r="AJ3" t="str">
            <v>26-31</v>
          </cell>
          <cell r="AK3" t="str">
            <v>1-5</v>
          </cell>
          <cell r="AL3" t="str">
            <v>6-10</v>
          </cell>
          <cell r="AM3" t="str">
            <v>11-15</v>
          </cell>
          <cell r="AN3" t="str">
            <v>16-20</v>
          </cell>
          <cell r="AO3" t="str">
            <v>21-25</v>
          </cell>
          <cell r="AP3" t="str">
            <v>26-30</v>
          </cell>
          <cell r="AQ3" t="str">
            <v>1-5</v>
          </cell>
          <cell r="AR3" t="str">
            <v>6-10</v>
          </cell>
          <cell r="AS3" t="str">
            <v>11-15</v>
          </cell>
          <cell r="AT3" t="str">
            <v>16-20</v>
          </cell>
          <cell r="AU3" t="str">
            <v>21-25</v>
          </cell>
          <cell r="AV3" t="str">
            <v>26-31</v>
          </cell>
        </row>
        <row r="383">
          <cell r="X383">
            <v>3</v>
          </cell>
          <cell r="Y383">
            <v>2</v>
          </cell>
          <cell r="Z383">
            <v>4</v>
          </cell>
          <cell r="AA383">
            <v>7</v>
          </cell>
          <cell r="AB383">
            <v>8</v>
          </cell>
          <cell r="AC383">
            <v>19</v>
          </cell>
          <cell r="AD383">
            <v>21</v>
          </cell>
          <cell r="AE383">
            <v>31</v>
          </cell>
          <cell r="AF383">
            <v>30</v>
          </cell>
          <cell r="AG383">
            <v>38</v>
          </cell>
          <cell r="AH383">
            <v>43</v>
          </cell>
          <cell r="AI383">
            <v>28</v>
          </cell>
          <cell r="AJ383">
            <v>41</v>
          </cell>
          <cell r="AK383">
            <v>16</v>
          </cell>
          <cell r="AL383">
            <v>11</v>
          </cell>
          <cell r="AM383">
            <v>7</v>
          </cell>
          <cell r="AN383">
            <v>14</v>
          </cell>
          <cell r="AO383">
            <v>6</v>
          </cell>
          <cell r="AP383">
            <v>5</v>
          </cell>
          <cell r="AQ383">
            <v>3</v>
          </cell>
          <cell r="AR383">
            <v>3</v>
          </cell>
          <cell r="AS383">
            <v>1</v>
          </cell>
          <cell r="AT383">
            <v>0</v>
          </cell>
          <cell r="AU383">
            <v>2</v>
          </cell>
          <cell r="AV383">
            <v>0</v>
          </cell>
        </row>
        <row r="561">
          <cell r="Y561">
            <v>0</v>
          </cell>
          <cell r="Z561">
            <v>0</v>
          </cell>
          <cell r="AA561">
            <v>0</v>
          </cell>
          <cell r="AB561">
            <v>1</v>
          </cell>
          <cell r="AC561">
            <v>3</v>
          </cell>
          <cell r="AD561">
            <v>3</v>
          </cell>
          <cell r="AE561">
            <v>4</v>
          </cell>
          <cell r="AF561">
            <v>9</v>
          </cell>
          <cell r="AG561">
            <v>16</v>
          </cell>
          <cell r="AH561">
            <v>10</v>
          </cell>
          <cell r="AI561">
            <v>17</v>
          </cell>
          <cell r="AJ561">
            <v>22</v>
          </cell>
          <cell r="AK561">
            <v>15</v>
          </cell>
          <cell r="AL561">
            <v>13</v>
          </cell>
          <cell r="AM561">
            <v>8</v>
          </cell>
          <cell r="AN561">
            <v>8</v>
          </cell>
          <cell r="AO561">
            <v>9</v>
          </cell>
          <cell r="AP561">
            <v>7</v>
          </cell>
          <cell r="AQ561">
            <v>8</v>
          </cell>
          <cell r="AR561">
            <v>6</v>
          </cell>
          <cell r="AS561">
            <v>3</v>
          </cell>
          <cell r="AT561">
            <v>5</v>
          </cell>
          <cell r="AU561">
            <v>1</v>
          </cell>
          <cell r="AV561">
            <v>0</v>
          </cell>
        </row>
      </sheetData>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Wing length-age relationship"/>
      <sheetName val="Sheet3"/>
    </sheetNames>
    <sheetDataSet>
      <sheetData sheetId="0">
        <row r="2">
          <cell r="J2" t="str">
            <v>April</v>
          </cell>
          <cell r="P2" t="str">
            <v>May</v>
          </cell>
          <cell r="V2" t="str">
            <v>June</v>
          </cell>
        </row>
        <row r="3">
          <cell r="J3" t="str">
            <v>1-5</v>
          </cell>
          <cell r="K3" t="str">
            <v>6-10</v>
          </cell>
          <cell r="L3" t="str">
            <v>11-15</v>
          </cell>
          <cell r="M3" t="str">
            <v>16-20</v>
          </cell>
          <cell r="N3" t="str">
            <v>21-25</v>
          </cell>
          <cell r="O3" t="str">
            <v>26-30</v>
          </cell>
          <cell r="P3" t="str">
            <v>1-5</v>
          </cell>
          <cell r="Q3" t="str">
            <v>6-10</v>
          </cell>
          <cell r="R3" t="str">
            <v>11-15</v>
          </cell>
          <cell r="S3" t="str">
            <v>16-20</v>
          </cell>
          <cell r="T3" t="str">
            <v>21-25</v>
          </cell>
          <cell r="U3" t="str">
            <v>26-31</v>
          </cell>
          <cell r="V3" t="str">
            <v>1-5</v>
          </cell>
          <cell r="W3" t="str">
            <v>6-10</v>
          </cell>
          <cell r="X3" t="str">
            <v>11-15</v>
          </cell>
          <cell r="Y3" t="str">
            <v>16-20</v>
          </cell>
          <cell r="Z3" t="str">
            <v>21-25</v>
          </cell>
          <cell r="AA3" t="str">
            <v>26-30</v>
          </cell>
        </row>
        <row r="352">
          <cell r="J352">
            <v>2</v>
          </cell>
          <cell r="K352">
            <v>1</v>
          </cell>
          <cell r="L352">
            <v>2</v>
          </cell>
          <cell r="M352">
            <v>5</v>
          </cell>
          <cell r="N352">
            <v>7</v>
          </cell>
          <cell r="O352">
            <v>30</v>
          </cell>
          <cell r="P352">
            <v>44</v>
          </cell>
          <cell r="Q352">
            <v>46</v>
          </cell>
          <cell r="R352">
            <v>42</v>
          </cell>
          <cell r="S352">
            <v>45</v>
          </cell>
          <cell r="T352">
            <v>41</v>
          </cell>
          <cell r="U352">
            <v>43</v>
          </cell>
          <cell r="V352">
            <v>23</v>
          </cell>
          <cell r="W352">
            <v>6</v>
          </cell>
          <cell r="X352">
            <v>7</v>
          </cell>
          <cell r="Y352">
            <v>2</v>
          </cell>
          <cell r="Z352">
            <v>1</v>
          </cell>
          <cell r="AA352">
            <v>0</v>
          </cell>
        </row>
      </sheetData>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2">
          <cell r="W2" t="str">
            <v>March</v>
          </cell>
          <cell r="X2" t="str">
            <v>April</v>
          </cell>
          <cell r="AD2" t="str">
            <v>May</v>
          </cell>
          <cell r="AJ2" t="str">
            <v>June</v>
          </cell>
          <cell r="AP2" t="str">
            <v>July</v>
          </cell>
          <cell r="AV2" t="str">
            <v>August</v>
          </cell>
        </row>
        <row r="3">
          <cell r="W3" t="str">
            <v>26-31</v>
          </cell>
          <cell r="X3" t="str">
            <v>1-5</v>
          </cell>
          <cell r="Y3" t="str">
            <v>6-10</v>
          </cell>
          <cell r="Z3" t="str">
            <v>11-15</v>
          </cell>
          <cell r="AA3" t="str">
            <v>16-20</v>
          </cell>
          <cell r="AB3" t="str">
            <v>21-25</v>
          </cell>
          <cell r="AC3" t="str">
            <v>26-30</v>
          </cell>
          <cell r="AD3" t="str">
            <v>1-5</v>
          </cell>
          <cell r="AE3" t="str">
            <v>6-10</v>
          </cell>
          <cell r="AF3" t="str">
            <v>11-15</v>
          </cell>
          <cell r="AG3" t="str">
            <v>16-20</v>
          </cell>
          <cell r="AH3" t="str">
            <v>21-25</v>
          </cell>
          <cell r="AI3" t="str">
            <v>26-31</v>
          </cell>
          <cell r="AJ3" t="str">
            <v>1-5</v>
          </cell>
          <cell r="AK3" t="str">
            <v>6-10</v>
          </cell>
          <cell r="AL3" t="str">
            <v>11-15</v>
          </cell>
          <cell r="AM3" t="str">
            <v>16-20</v>
          </cell>
          <cell r="AN3" t="str">
            <v>21-25</v>
          </cell>
          <cell r="AO3" t="str">
            <v>26-30</v>
          </cell>
          <cell r="AP3" t="str">
            <v>1-5</v>
          </cell>
          <cell r="AQ3" t="str">
            <v>6-10</v>
          </cell>
          <cell r="AR3" t="str">
            <v>11-15</v>
          </cell>
          <cell r="AS3" t="str">
            <v>16-20</v>
          </cell>
          <cell r="AT3" t="str">
            <v>21-25</v>
          </cell>
          <cell r="AU3" t="str">
            <v>26-31</v>
          </cell>
          <cell r="AV3" t="str">
            <v>1-5</v>
          </cell>
          <cell r="AW3" t="str">
            <v>6-10</v>
          </cell>
          <cell r="AX3" t="str">
            <v>11-15</v>
          </cell>
          <cell r="AY3" t="str">
            <v>16-20</v>
          </cell>
          <cell r="AZ3" t="str">
            <v>21-25</v>
          </cell>
          <cell r="BA3" t="str">
            <v>26-31</v>
          </cell>
        </row>
        <row r="4">
          <cell r="W4">
            <v>1</v>
          </cell>
          <cell r="Y4">
            <v>1</v>
          </cell>
          <cell r="AA4">
            <v>3</v>
          </cell>
          <cell r="AB4">
            <v>1</v>
          </cell>
          <cell r="AC4">
            <v>4</v>
          </cell>
          <cell r="AD4">
            <v>9</v>
          </cell>
          <cell r="AE4">
            <v>22</v>
          </cell>
          <cell r="AF4">
            <v>26</v>
          </cell>
          <cell r="AG4">
            <v>27</v>
          </cell>
          <cell r="AH4">
            <v>28</v>
          </cell>
          <cell r="AI4">
            <v>64</v>
          </cell>
          <cell r="AJ4">
            <v>43</v>
          </cell>
          <cell r="AK4">
            <v>56</v>
          </cell>
          <cell r="AL4">
            <v>60</v>
          </cell>
          <cell r="AM4">
            <v>47</v>
          </cell>
          <cell r="AN4">
            <v>36</v>
          </cell>
          <cell r="AO4">
            <v>23</v>
          </cell>
          <cell r="AP4">
            <v>32</v>
          </cell>
          <cell r="AQ4">
            <v>18</v>
          </cell>
          <cell r="AR4">
            <v>17</v>
          </cell>
          <cell r="AS4">
            <v>7</v>
          </cell>
          <cell r="AT4">
            <v>6</v>
          </cell>
          <cell r="AU4">
            <v>8</v>
          </cell>
          <cell r="AV4">
            <v>2</v>
          </cell>
          <cell r="AW4">
            <v>4</v>
          </cell>
          <cell r="AX4">
            <v>1</v>
          </cell>
          <cell r="AY4">
            <v>2</v>
          </cell>
          <cell r="AZ4">
            <v>3</v>
          </cell>
          <cell r="BA4">
            <v>1</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hrisbrown.namibia@gmail.com"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mailto:chrisbrown.namibia@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mailto:chrisbrown.namibia@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chrisbrown.namibia@gmail.com" TargetMode="External"/><Relationship Id="rId1" Type="http://schemas.openxmlformats.org/officeDocument/2006/relationships/hyperlink" Target="http://avibase.bsc-eoc.org/species.jsp?avibaseid=8BAFB01E85D7AF4B"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chrisbrown.namibia@gmail.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chrisbrown.namibia@gmail.com"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chrisbrown.namibia@gmail.com"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chrisbrown.namibia@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chrisbrown.namibia@gmail.com"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chrisbrown.namibia@gmail.com" TargetMode="External"/></Relationships>
</file>

<file path=xl/worksheets/sheet1.xml><?xml version="1.0" encoding="utf-8"?>
<worksheet xmlns="http://schemas.openxmlformats.org/spreadsheetml/2006/main" xmlns:r="http://schemas.openxmlformats.org/officeDocument/2006/relationships">
  <dimension ref="A1:P17"/>
  <sheetViews>
    <sheetView tabSelected="1" workbookViewId="0">
      <selection activeCell="A2" sqref="A2"/>
    </sheetView>
  </sheetViews>
  <sheetFormatPr defaultRowHeight="12.75"/>
  <cols>
    <col min="1" max="1" width="121" customWidth="1"/>
  </cols>
  <sheetData>
    <row r="1" spans="1:16" ht="27.75">
      <c r="A1" s="281" t="s">
        <v>1338</v>
      </c>
      <c r="B1" s="277"/>
      <c r="C1" s="277"/>
      <c r="D1" s="277"/>
      <c r="E1" s="277"/>
      <c r="F1" s="277"/>
      <c r="G1" s="277"/>
      <c r="H1" s="277"/>
      <c r="I1" s="277"/>
      <c r="J1" s="277"/>
      <c r="K1" s="277"/>
      <c r="L1" s="277"/>
      <c r="M1" s="277"/>
      <c r="N1" s="277"/>
      <c r="O1" s="277"/>
      <c r="P1" s="124"/>
    </row>
    <row r="2" spans="1:16" ht="14.25">
      <c r="A2" s="282" t="s">
        <v>1304</v>
      </c>
      <c r="B2" s="275"/>
      <c r="C2" s="275"/>
      <c r="D2" s="275"/>
      <c r="E2" s="275"/>
      <c r="F2" s="275"/>
      <c r="G2" s="275"/>
      <c r="H2" s="275"/>
      <c r="I2" s="275"/>
      <c r="J2" s="275"/>
      <c r="K2" s="275"/>
      <c r="L2" s="275"/>
      <c r="M2" s="275"/>
      <c r="N2" s="275"/>
      <c r="O2" s="275"/>
      <c r="P2" s="124"/>
    </row>
    <row r="3" spans="1:16" ht="14.25">
      <c r="A3" s="283" t="s">
        <v>1346</v>
      </c>
      <c r="B3" s="276"/>
      <c r="C3" s="276"/>
      <c r="D3" s="276"/>
      <c r="E3" s="276"/>
      <c r="F3" s="276"/>
      <c r="G3" s="276"/>
      <c r="H3" s="276"/>
      <c r="I3" s="276"/>
      <c r="J3" s="276"/>
      <c r="K3" s="276"/>
      <c r="L3" s="276"/>
      <c r="M3" s="276"/>
      <c r="N3" s="276"/>
      <c r="O3" s="276"/>
      <c r="P3" s="124"/>
    </row>
    <row r="4" spans="1:16" ht="15.75" thickBot="1">
      <c r="A4" s="284" t="s">
        <v>1347</v>
      </c>
      <c r="B4" s="278"/>
      <c r="C4" s="278"/>
      <c r="D4" s="278"/>
      <c r="E4" s="278"/>
      <c r="F4" s="278"/>
      <c r="G4" s="278"/>
      <c r="H4" s="278"/>
      <c r="I4" s="278"/>
      <c r="J4" s="278"/>
      <c r="K4" s="278"/>
      <c r="L4" s="278"/>
      <c r="M4" s="278"/>
      <c r="N4" s="278"/>
      <c r="O4" s="278"/>
      <c r="P4" s="124"/>
    </row>
    <row r="5" spans="1:16" ht="54.75" customHeight="1">
      <c r="A5" s="286" t="s">
        <v>1755</v>
      </c>
      <c r="B5" s="279"/>
      <c r="C5" s="279"/>
      <c r="D5" s="279"/>
      <c r="E5" s="279"/>
      <c r="F5" s="279"/>
      <c r="G5" s="279"/>
      <c r="H5" s="279"/>
      <c r="I5" s="279"/>
      <c r="J5" s="279"/>
      <c r="K5" s="279"/>
      <c r="L5" s="279"/>
      <c r="M5" s="279"/>
      <c r="N5" s="279"/>
      <c r="O5" s="279"/>
      <c r="P5" s="124"/>
    </row>
    <row r="6" spans="1:16" ht="87" customHeight="1" thickBot="1">
      <c r="A6" s="285" t="s">
        <v>1773</v>
      </c>
      <c r="B6" s="280"/>
      <c r="C6" s="280"/>
      <c r="D6" s="280"/>
      <c r="E6" s="280"/>
      <c r="F6" s="280"/>
      <c r="G6" s="280"/>
      <c r="H6" s="280"/>
      <c r="I6" s="280"/>
      <c r="J6" s="280"/>
      <c r="K6" s="280"/>
      <c r="L6" s="280"/>
      <c r="M6" s="280"/>
      <c r="N6" s="280"/>
      <c r="O6" s="280"/>
      <c r="P6" s="124"/>
    </row>
    <row r="7" spans="1:16" ht="32.25" customHeight="1">
      <c r="A7" s="287" t="s">
        <v>1671</v>
      </c>
      <c r="B7" s="124"/>
      <c r="C7" s="124"/>
      <c r="D7" s="124"/>
      <c r="E7" s="124"/>
      <c r="F7" s="124"/>
      <c r="G7" s="124"/>
      <c r="H7" s="124"/>
      <c r="I7" s="124"/>
      <c r="J7" s="124"/>
      <c r="K7" s="124"/>
      <c r="L7" s="124"/>
      <c r="M7" s="124"/>
      <c r="N7" s="124"/>
      <c r="O7" s="124"/>
      <c r="P7" s="124"/>
    </row>
    <row r="8" spans="1:16" ht="24" customHeight="1">
      <c r="A8" s="310" t="s">
        <v>1729</v>
      </c>
      <c r="B8" s="124"/>
      <c r="C8" s="124"/>
      <c r="D8" s="124"/>
      <c r="E8" s="124"/>
      <c r="F8" s="124"/>
      <c r="G8" s="124"/>
      <c r="H8" s="124"/>
      <c r="I8" s="124"/>
      <c r="J8" s="124"/>
      <c r="K8" s="124"/>
      <c r="L8" s="124"/>
      <c r="M8" s="124"/>
      <c r="N8" s="124"/>
      <c r="O8" s="124"/>
      <c r="P8" s="124"/>
    </row>
    <row r="9" spans="1:16" ht="24" customHeight="1">
      <c r="A9" s="294" t="s">
        <v>1730</v>
      </c>
    </row>
    <row r="10" spans="1:16" ht="24" customHeight="1">
      <c r="A10" s="295" t="s">
        <v>1731</v>
      </c>
    </row>
    <row r="11" spans="1:16" ht="24" customHeight="1">
      <c r="A11" s="295" t="s">
        <v>1732</v>
      </c>
    </row>
    <row r="12" spans="1:16" ht="24" customHeight="1">
      <c r="A12" s="300" t="s">
        <v>1733</v>
      </c>
    </row>
    <row r="13" spans="1:16" ht="24" customHeight="1">
      <c r="A13" s="301" t="s">
        <v>1734</v>
      </c>
    </row>
    <row r="14" spans="1:16" ht="24" customHeight="1">
      <c r="A14" s="301" t="s">
        <v>1735</v>
      </c>
    </row>
    <row r="15" spans="1:16" ht="24" customHeight="1">
      <c r="A15" s="301" t="s">
        <v>1736</v>
      </c>
    </row>
    <row r="16" spans="1:16" ht="24" customHeight="1" thickBot="1">
      <c r="A16" s="288" t="s">
        <v>1737</v>
      </c>
    </row>
    <row r="17" ht="15.75" customHeight="1"/>
  </sheetData>
  <hyperlinks>
    <hyperlink ref="A4" r:id="rId1"/>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dimension ref="A1:A30"/>
  <sheetViews>
    <sheetView workbookViewId="0">
      <selection activeCell="A5" sqref="A5"/>
    </sheetView>
  </sheetViews>
  <sheetFormatPr defaultRowHeight="12.75"/>
  <cols>
    <col min="1" max="1" width="83.85546875" customWidth="1"/>
  </cols>
  <sheetData>
    <row r="1" spans="1:1" ht="46.5" customHeight="1">
      <c r="A1" s="269" t="s">
        <v>1303</v>
      </c>
    </row>
    <row r="2" spans="1:1" ht="24.75" customHeight="1">
      <c r="A2" s="270" t="s">
        <v>1304</v>
      </c>
    </row>
    <row r="3" spans="1:1" ht="23.25" customHeight="1">
      <c r="A3" s="270" t="s">
        <v>1346</v>
      </c>
    </row>
    <row r="4" spans="1:1" ht="18.75" customHeight="1" thickBot="1">
      <c r="A4" s="271" t="s">
        <v>1351</v>
      </c>
    </row>
    <row r="5" spans="1:1" ht="71.25" customHeight="1" thickBot="1">
      <c r="A5" s="272" t="s">
        <v>1722</v>
      </c>
    </row>
    <row r="6" spans="1:1" ht="17.25" customHeight="1">
      <c r="A6" s="305" t="s">
        <v>1201</v>
      </c>
    </row>
    <row r="7" spans="1:1" ht="17.25" customHeight="1">
      <c r="A7" s="305" t="s">
        <v>429</v>
      </c>
    </row>
    <row r="8" spans="1:1" ht="17.25" customHeight="1">
      <c r="A8" s="305" t="s">
        <v>452</v>
      </c>
    </row>
    <row r="9" spans="1:1" ht="17.25" customHeight="1">
      <c r="A9" s="305" t="s">
        <v>443</v>
      </c>
    </row>
    <row r="10" spans="1:1" ht="17.25" customHeight="1">
      <c r="A10" s="305" t="s">
        <v>1689</v>
      </c>
    </row>
    <row r="11" spans="1:1" ht="17.25" customHeight="1">
      <c r="A11" s="305" t="s">
        <v>483</v>
      </c>
    </row>
    <row r="12" spans="1:1" ht="17.25" customHeight="1">
      <c r="A12" s="305" t="s">
        <v>494</v>
      </c>
    </row>
    <row r="13" spans="1:1" ht="17.25" customHeight="1">
      <c r="A13" s="305" t="s">
        <v>1082</v>
      </c>
    </row>
    <row r="14" spans="1:1" ht="17.25" customHeight="1">
      <c r="A14" s="305" t="s">
        <v>513</v>
      </c>
    </row>
    <row r="15" spans="1:1" ht="17.25" customHeight="1">
      <c r="A15" s="305" t="s">
        <v>1210</v>
      </c>
    </row>
    <row r="16" spans="1:1" ht="17.25" customHeight="1">
      <c r="A16" s="305" t="s">
        <v>666</v>
      </c>
    </row>
    <row r="17" spans="1:1" ht="17.25" customHeight="1">
      <c r="A17" s="305" t="s">
        <v>45</v>
      </c>
    </row>
    <row r="18" spans="1:1" ht="17.25" customHeight="1">
      <c r="A18" s="305" t="s">
        <v>800</v>
      </c>
    </row>
    <row r="19" spans="1:1" ht="17.25" customHeight="1">
      <c r="A19" s="305" t="s">
        <v>858</v>
      </c>
    </row>
    <row r="20" spans="1:1" ht="17.25" customHeight="1">
      <c r="A20" s="305" t="s">
        <v>881</v>
      </c>
    </row>
    <row r="21" spans="1:1" ht="17.25" customHeight="1">
      <c r="A21" s="305" t="s">
        <v>885</v>
      </c>
    </row>
    <row r="22" spans="1:1" ht="17.25" customHeight="1">
      <c r="A22" s="305" t="s">
        <v>958</v>
      </c>
    </row>
    <row r="23" spans="1:1" ht="17.25" customHeight="1">
      <c r="A23" s="305" t="s">
        <v>1690</v>
      </c>
    </row>
    <row r="24" spans="1:1" ht="17.25" customHeight="1">
      <c r="A24" s="305" t="s">
        <v>968</v>
      </c>
    </row>
    <row r="25" spans="1:1" ht="17.25" customHeight="1">
      <c r="A25" s="305" t="s">
        <v>982</v>
      </c>
    </row>
    <row r="26" spans="1:1" ht="17.25" customHeight="1">
      <c r="A26" s="305" t="s">
        <v>983</v>
      </c>
    </row>
    <row r="27" spans="1:1" ht="17.25" customHeight="1">
      <c r="A27" s="305" t="s">
        <v>331</v>
      </c>
    </row>
    <row r="28" spans="1:1" ht="17.25" customHeight="1">
      <c r="A28" s="305" t="s">
        <v>991</v>
      </c>
    </row>
    <row r="29" spans="1:1" ht="17.25" customHeight="1" thickBot="1">
      <c r="A29" s="306" t="s">
        <v>997</v>
      </c>
    </row>
    <row r="30" spans="1:1" ht="17.25" customHeight="1">
      <c r="A30" s="308"/>
    </row>
  </sheetData>
  <hyperlinks>
    <hyperlink ref="A4"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I27"/>
  <sheetViews>
    <sheetView workbookViewId="0">
      <selection activeCell="O23" sqref="O23"/>
    </sheetView>
  </sheetViews>
  <sheetFormatPr defaultRowHeight="12.75"/>
  <cols>
    <col min="1" max="1" width="12.5703125" customWidth="1"/>
    <col min="2" max="2" width="15.28515625" customWidth="1"/>
    <col min="3" max="4" width="12" customWidth="1"/>
    <col min="5" max="5" width="14" customWidth="1"/>
    <col min="6" max="6" width="13.5703125" customWidth="1"/>
    <col min="7" max="7" width="12.85546875" customWidth="1"/>
    <col min="8" max="8" width="13.28515625" customWidth="1"/>
  </cols>
  <sheetData>
    <row r="1" spans="1:9" ht="35.25" customHeight="1">
      <c r="A1" s="331" t="s">
        <v>1303</v>
      </c>
      <c r="B1" s="332"/>
      <c r="C1" s="332"/>
      <c r="D1" s="332"/>
      <c r="E1" s="332"/>
      <c r="F1" s="332"/>
      <c r="G1" s="332"/>
      <c r="H1" s="332"/>
      <c r="I1" s="333"/>
    </row>
    <row r="2" spans="1:9" ht="23.25" customHeight="1">
      <c r="A2" s="334" t="s">
        <v>1304</v>
      </c>
      <c r="B2" s="335"/>
      <c r="C2" s="335"/>
      <c r="D2" s="335"/>
      <c r="E2" s="335"/>
      <c r="F2" s="335"/>
      <c r="G2" s="335"/>
      <c r="H2" s="335"/>
      <c r="I2" s="336"/>
    </row>
    <row r="3" spans="1:9" ht="17.25" customHeight="1">
      <c r="A3" s="334" t="s">
        <v>1346</v>
      </c>
      <c r="B3" s="335"/>
      <c r="C3" s="335"/>
      <c r="D3" s="335"/>
      <c r="E3" s="335"/>
      <c r="F3" s="335"/>
      <c r="G3" s="335"/>
      <c r="H3" s="335"/>
      <c r="I3" s="336"/>
    </row>
    <row r="4" spans="1:9" ht="18" customHeight="1" thickBot="1">
      <c r="A4" s="337" t="s">
        <v>1351</v>
      </c>
      <c r="B4" s="338"/>
      <c r="C4" s="338"/>
      <c r="D4" s="338"/>
      <c r="E4" s="338"/>
      <c r="F4" s="338"/>
      <c r="G4" s="338"/>
      <c r="H4" s="338"/>
      <c r="I4" s="339"/>
    </row>
    <row r="5" spans="1:9" ht="37.5" customHeight="1" thickBot="1">
      <c r="A5" s="349" t="s">
        <v>1729</v>
      </c>
      <c r="B5" s="350"/>
      <c r="C5" s="350"/>
      <c r="D5" s="350"/>
      <c r="E5" s="350"/>
      <c r="F5" s="350"/>
      <c r="G5" s="350"/>
      <c r="H5" s="350"/>
      <c r="I5" s="351"/>
    </row>
    <row r="6" spans="1:9" ht="29.25" customHeight="1">
      <c r="A6" s="346" t="s">
        <v>1756</v>
      </c>
      <c r="B6" s="347"/>
      <c r="C6" s="347"/>
      <c r="D6" s="347"/>
      <c r="E6" s="347"/>
      <c r="F6" s="347"/>
      <c r="G6" s="347"/>
      <c r="H6" s="347"/>
      <c r="I6" s="348"/>
    </row>
    <row r="7" spans="1:9" ht="20.25" customHeight="1">
      <c r="A7" s="352" t="s">
        <v>1739</v>
      </c>
      <c r="B7" s="353"/>
      <c r="C7" s="353"/>
      <c r="D7" s="353"/>
      <c r="E7" s="353"/>
      <c r="F7" s="353"/>
      <c r="G7" s="353"/>
      <c r="H7" s="353"/>
      <c r="I7" s="354"/>
    </row>
    <row r="8" spans="1:9" ht="18.75" customHeight="1">
      <c r="A8" s="352" t="s">
        <v>1683</v>
      </c>
      <c r="B8" s="353"/>
      <c r="C8" s="353"/>
      <c r="D8" s="353"/>
      <c r="E8" s="353"/>
      <c r="F8" s="353"/>
      <c r="G8" s="353"/>
      <c r="H8" s="353"/>
      <c r="I8" s="354"/>
    </row>
    <row r="9" spans="1:9" ht="28.5" customHeight="1">
      <c r="A9" s="352" t="s">
        <v>1681</v>
      </c>
      <c r="B9" s="353"/>
      <c r="C9" s="353"/>
      <c r="D9" s="353"/>
      <c r="E9" s="353"/>
      <c r="F9" s="353"/>
      <c r="G9" s="353"/>
      <c r="H9" s="353"/>
      <c r="I9" s="354"/>
    </row>
    <row r="10" spans="1:9" ht="20.25" customHeight="1">
      <c r="A10" s="352" t="s">
        <v>1682</v>
      </c>
      <c r="B10" s="353"/>
      <c r="C10" s="353"/>
      <c r="D10" s="353"/>
      <c r="E10" s="353"/>
      <c r="F10" s="353"/>
      <c r="G10" s="353"/>
      <c r="H10" s="353"/>
      <c r="I10" s="354"/>
    </row>
    <row r="11" spans="1:9" ht="20.25" customHeight="1">
      <c r="A11" s="352" t="s">
        <v>1704</v>
      </c>
      <c r="B11" s="353"/>
      <c r="C11" s="353"/>
      <c r="D11" s="353"/>
      <c r="E11" s="353"/>
      <c r="F11" s="353"/>
      <c r="G11" s="353"/>
      <c r="H11" s="353"/>
      <c r="I11" s="354"/>
    </row>
    <row r="12" spans="1:9" ht="20.25" customHeight="1">
      <c r="A12" s="355" t="s">
        <v>1740</v>
      </c>
      <c r="B12" s="356"/>
      <c r="C12" s="356"/>
      <c r="D12" s="356"/>
      <c r="E12" s="356"/>
      <c r="F12" s="356"/>
      <c r="G12" s="356"/>
      <c r="H12" s="356"/>
      <c r="I12" s="357"/>
    </row>
    <row r="13" spans="1:9" ht="4.5" customHeight="1">
      <c r="A13" s="358"/>
      <c r="B13" s="359"/>
      <c r="C13" s="359"/>
      <c r="D13" s="359"/>
      <c r="E13" s="359"/>
      <c r="F13" s="359"/>
      <c r="G13" s="359"/>
      <c r="H13" s="359"/>
      <c r="I13" s="360"/>
    </row>
    <row r="14" spans="1:9" ht="20.25" customHeight="1">
      <c r="A14" s="340" t="s">
        <v>1759</v>
      </c>
      <c r="B14" s="341"/>
      <c r="C14" s="341"/>
      <c r="D14" s="341"/>
      <c r="E14" s="341"/>
      <c r="F14" s="341"/>
      <c r="G14" s="341"/>
      <c r="H14" s="341"/>
      <c r="I14" s="342"/>
    </row>
    <row r="15" spans="1:9" ht="20.25" customHeight="1">
      <c r="A15" s="340" t="s">
        <v>1760</v>
      </c>
      <c r="B15" s="341"/>
      <c r="C15" s="341"/>
      <c r="D15" s="341"/>
      <c r="E15" s="341"/>
      <c r="F15" s="341"/>
      <c r="G15" s="341"/>
      <c r="H15" s="341"/>
      <c r="I15" s="342"/>
    </row>
    <row r="16" spans="1:9" ht="20.25" customHeight="1">
      <c r="A16" s="340" t="s">
        <v>1778</v>
      </c>
      <c r="B16" s="341"/>
      <c r="C16" s="341"/>
      <c r="D16" s="341"/>
      <c r="E16" s="341"/>
      <c r="F16" s="341"/>
      <c r="G16" s="341"/>
      <c r="H16" s="341"/>
      <c r="I16" s="342"/>
    </row>
    <row r="17" spans="1:9" ht="20.25" customHeight="1">
      <c r="A17" s="340" t="s">
        <v>1779</v>
      </c>
      <c r="B17" s="341"/>
      <c r="C17" s="341"/>
      <c r="D17" s="341"/>
      <c r="E17" s="341"/>
      <c r="F17" s="341"/>
      <c r="G17" s="341"/>
      <c r="H17" s="341"/>
      <c r="I17" s="342"/>
    </row>
    <row r="18" spans="1:9" ht="20.25" customHeight="1">
      <c r="A18" s="340" t="s">
        <v>1762</v>
      </c>
      <c r="B18" s="341"/>
      <c r="C18" s="341"/>
      <c r="D18" s="341"/>
      <c r="E18" s="341"/>
      <c r="F18" s="341"/>
      <c r="G18" s="341"/>
      <c r="H18" s="341"/>
      <c r="I18" s="342"/>
    </row>
    <row r="19" spans="1:9" ht="20.25" customHeight="1" thickBot="1">
      <c r="A19" s="361" t="s">
        <v>1763</v>
      </c>
      <c r="B19" s="362"/>
      <c r="C19" s="362"/>
      <c r="D19" s="362"/>
      <c r="E19" s="362"/>
      <c r="F19" s="362"/>
      <c r="G19" s="362"/>
      <c r="H19" s="362"/>
      <c r="I19" s="363"/>
    </row>
    <row r="21" spans="1:9" ht="13.5" thickBot="1"/>
    <row r="22" spans="1:9" ht="23.25" customHeight="1" thickBot="1">
      <c r="A22" s="343" t="s">
        <v>1738</v>
      </c>
      <c r="B22" s="344"/>
      <c r="C22" s="344"/>
      <c r="D22" s="344"/>
      <c r="E22" s="344"/>
      <c r="F22" s="344"/>
      <c r="G22" s="344"/>
      <c r="H22" s="345"/>
    </row>
    <row r="23" spans="1:9" ht="45" customHeight="1" thickBot="1">
      <c r="A23" s="319" t="s">
        <v>1710</v>
      </c>
      <c r="B23" s="322" t="s">
        <v>1711</v>
      </c>
      <c r="C23" s="320" t="s">
        <v>1712</v>
      </c>
      <c r="D23" s="322" t="s">
        <v>1720</v>
      </c>
      <c r="E23" s="320" t="s">
        <v>1713</v>
      </c>
      <c r="F23" s="322" t="s">
        <v>1714</v>
      </c>
      <c r="G23" s="322" t="s">
        <v>1715</v>
      </c>
      <c r="H23" s="321" t="s">
        <v>1716</v>
      </c>
    </row>
    <row r="24" spans="1:9" ht="17.25" customHeight="1">
      <c r="A24" s="311">
        <v>1979</v>
      </c>
      <c r="B24" s="323" t="s">
        <v>1717</v>
      </c>
      <c r="C24" s="312">
        <v>2477</v>
      </c>
      <c r="D24" s="325" t="s">
        <v>1023</v>
      </c>
      <c r="E24" s="313">
        <v>239</v>
      </c>
      <c r="F24" s="326">
        <v>7</v>
      </c>
      <c r="G24" s="326">
        <v>0</v>
      </c>
      <c r="H24" s="314">
        <v>0</v>
      </c>
    </row>
    <row r="25" spans="1:9" ht="17.25" customHeight="1">
      <c r="A25" s="311">
        <v>1987</v>
      </c>
      <c r="B25" s="323" t="s">
        <v>1718</v>
      </c>
      <c r="C25" s="312">
        <v>5148</v>
      </c>
      <c r="D25" s="326">
        <v>1.5</v>
      </c>
      <c r="E25" s="313">
        <v>289</v>
      </c>
      <c r="F25" s="326">
        <v>20</v>
      </c>
      <c r="G25" s="326">
        <v>4</v>
      </c>
      <c r="H25" s="314">
        <v>2</v>
      </c>
    </row>
    <row r="26" spans="1:9" ht="17.25" customHeight="1">
      <c r="A26" s="311">
        <v>2015</v>
      </c>
      <c r="B26" s="323" t="s">
        <v>1719</v>
      </c>
      <c r="C26" s="312">
        <v>16399</v>
      </c>
      <c r="D26" s="326">
        <v>3.2839999999999998</v>
      </c>
      <c r="E26" s="313">
        <v>425</v>
      </c>
      <c r="F26" s="326">
        <v>89</v>
      </c>
      <c r="G26" s="326">
        <v>37</v>
      </c>
      <c r="H26" s="314">
        <v>10</v>
      </c>
    </row>
    <row r="27" spans="1:9" ht="17.25" customHeight="1" thickBot="1">
      <c r="A27" s="315" t="s">
        <v>1780</v>
      </c>
      <c r="B27" s="324" t="s">
        <v>1721</v>
      </c>
      <c r="C27" s="316">
        <v>18697</v>
      </c>
      <c r="D27" s="327">
        <v>3.3037000000000001</v>
      </c>
      <c r="E27" s="317">
        <v>456</v>
      </c>
      <c r="F27" s="327">
        <v>93</v>
      </c>
      <c r="G27" s="327">
        <v>45</v>
      </c>
      <c r="H27" s="318">
        <v>12</v>
      </c>
    </row>
  </sheetData>
  <mergeCells count="20">
    <mergeCell ref="A22:H22"/>
    <mergeCell ref="A6:I6"/>
    <mergeCell ref="A5:I5"/>
    <mergeCell ref="A7:I7"/>
    <mergeCell ref="A8:I8"/>
    <mergeCell ref="A9:I9"/>
    <mergeCell ref="A10:I10"/>
    <mergeCell ref="A11:I11"/>
    <mergeCell ref="A12:I12"/>
    <mergeCell ref="A13:I13"/>
    <mergeCell ref="A15:I15"/>
    <mergeCell ref="A16:I16"/>
    <mergeCell ref="A17:I17"/>
    <mergeCell ref="A18:I18"/>
    <mergeCell ref="A19:I19"/>
    <mergeCell ref="A1:I1"/>
    <mergeCell ref="A2:I2"/>
    <mergeCell ref="A3:I3"/>
    <mergeCell ref="A4:I4"/>
    <mergeCell ref="A14:I14"/>
  </mergeCells>
  <hyperlinks>
    <hyperlink ref="A4"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A1746"/>
  <sheetViews>
    <sheetView workbookViewId="0">
      <pane ySplit="9" topLeftCell="A10" activePane="bottomLeft" state="frozen"/>
      <selection pane="bottomLeft" activeCell="U1558" sqref="U1558"/>
    </sheetView>
  </sheetViews>
  <sheetFormatPr defaultColWidth="8.85546875" defaultRowHeight="12.75"/>
  <cols>
    <col min="1" max="1" width="34" style="158" customWidth="1"/>
    <col min="2" max="4" width="5" style="11" customWidth="1"/>
    <col min="5" max="5" width="4.85546875" style="11" customWidth="1"/>
    <col min="6" max="6" width="5.140625" style="11" customWidth="1"/>
    <col min="7" max="13" width="5" style="11" customWidth="1"/>
    <col min="14" max="14" width="9.7109375" style="12" customWidth="1"/>
    <col min="15" max="15" width="10" style="12" customWidth="1"/>
    <col min="16" max="16" width="5" customWidth="1"/>
    <col min="17" max="17" width="29.42578125" customWidth="1"/>
    <col min="18" max="18" width="4.28515625" customWidth="1"/>
    <col min="19" max="19" width="29.42578125" customWidth="1"/>
  </cols>
  <sheetData>
    <row r="1" spans="1:15" ht="28.5" customHeight="1">
      <c r="A1" s="397" t="s">
        <v>1338</v>
      </c>
      <c r="B1" s="398"/>
      <c r="C1" s="398"/>
      <c r="D1" s="398"/>
      <c r="E1" s="398"/>
      <c r="F1" s="398"/>
      <c r="G1" s="398"/>
      <c r="H1" s="398"/>
      <c r="I1" s="398"/>
      <c r="J1" s="398"/>
      <c r="K1" s="398"/>
      <c r="L1" s="398"/>
      <c r="M1" s="398"/>
      <c r="N1" s="398"/>
      <c r="O1" s="399"/>
    </row>
    <row r="2" spans="1:15" ht="15.75" customHeight="1">
      <c r="A2" s="364" t="s">
        <v>1304</v>
      </c>
      <c r="B2" s="365"/>
      <c r="C2" s="365"/>
      <c r="D2" s="365"/>
      <c r="E2" s="365"/>
      <c r="F2" s="365"/>
      <c r="G2" s="365"/>
      <c r="H2" s="365"/>
      <c r="I2" s="365"/>
      <c r="J2" s="365"/>
      <c r="K2" s="365"/>
      <c r="L2" s="365"/>
      <c r="M2" s="365"/>
      <c r="N2" s="365"/>
      <c r="O2" s="366"/>
    </row>
    <row r="3" spans="1:15" ht="14.25" customHeight="1">
      <c r="A3" s="386" t="s">
        <v>1346</v>
      </c>
      <c r="B3" s="387"/>
      <c r="C3" s="387"/>
      <c r="D3" s="387"/>
      <c r="E3" s="387"/>
      <c r="F3" s="387"/>
      <c r="G3" s="387"/>
      <c r="H3" s="387"/>
      <c r="I3" s="387"/>
      <c r="J3" s="387"/>
      <c r="K3" s="387"/>
      <c r="L3" s="387"/>
      <c r="M3" s="387"/>
      <c r="N3" s="387"/>
      <c r="O3" s="388"/>
    </row>
    <row r="4" spans="1:15" ht="17.25" customHeight="1" thickBot="1">
      <c r="A4" s="367" t="s">
        <v>1347</v>
      </c>
      <c r="B4" s="368"/>
      <c r="C4" s="368"/>
      <c r="D4" s="368"/>
      <c r="E4" s="368"/>
      <c r="F4" s="368"/>
      <c r="G4" s="368"/>
      <c r="H4" s="368"/>
      <c r="I4" s="368"/>
      <c r="J4" s="368"/>
      <c r="K4" s="368"/>
      <c r="L4" s="368"/>
      <c r="M4" s="368"/>
      <c r="N4" s="368"/>
      <c r="O4" s="369"/>
    </row>
    <row r="5" spans="1:15" ht="24.75" customHeight="1" thickBot="1">
      <c r="A5" s="383" t="s">
        <v>1728</v>
      </c>
      <c r="B5" s="384"/>
      <c r="C5" s="384"/>
      <c r="D5" s="384"/>
      <c r="E5" s="384"/>
      <c r="F5" s="384"/>
      <c r="G5" s="384"/>
      <c r="H5" s="384"/>
      <c r="I5" s="384"/>
      <c r="J5" s="384"/>
      <c r="K5" s="384"/>
      <c r="L5" s="384"/>
      <c r="M5" s="384"/>
      <c r="N5" s="384"/>
      <c r="O5" s="385"/>
    </row>
    <row r="6" spans="1:15" ht="40.5" customHeight="1">
      <c r="A6" s="370" t="s">
        <v>1348</v>
      </c>
      <c r="B6" s="371"/>
      <c r="C6" s="371"/>
      <c r="D6" s="371"/>
      <c r="E6" s="371"/>
      <c r="F6" s="371"/>
      <c r="G6" s="371"/>
      <c r="H6" s="371"/>
      <c r="I6" s="371"/>
      <c r="J6" s="371"/>
      <c r="K6" s="371"/>
      <c r="L6" s="371"/>
      <c r="M6" s="371"/>
      <c r="N6" s="371"/>
      <c r="O6" s="372"/>
    </row>
    <row r="7" spans="1:15" ht="52.5" customHeight="1" thickBot="1">
      <c r="A7" s="377" t="s">
        <v>1349</v>
      </c>
      <c r="B7" s="378"/>
      <c r="C7" s="378"/>
      <c r="D7" s="378"/>
      <c r="E7" s="378"/>
      <c r="F7" s="378"/>
      <c r="G7" s="378"/>
      <c r="H7" s="378"/>
      <c r="I7" s="378"/>
      <c r="J7" s="378"/>
      <c r="K7" s="378"/>
      <c r="L7" s="378"/>
      <c r="M7" s="378"/>
      <c r="N7" s="378"/>
      <c r="O7" s="379"/>
    </row>
    <row r="8" spans="1:15">
      <c r="A8" s="375" t="s">
        <v>1026</v>
      </c>
      <c r="B8" s="381" t="s">
        <v>1022</v>
      </c>
      <c r="C8" s="382"/>
      <c r="D8" s="382"/>
      <c r="E8" s="382"/>
      <c r="F8" s="382"/>
      <c r="G8" s="382"/>
      <c r="H8" s="382"/>
      <c r="I8" s="382"/>
      <c r="J8" s="382"/>
      <c r="K8" s="382"/>
      <c r="L8" s="382"/>
      <c r="M8" s="382"/>
      <c r="N8" s="400" t="s">
        <v>1277</v>
      </c>
      <c r="O8" s="380" t="s">
        <v>1278</v>
      </c>
    </row>
    <row r="9" spans="1:15">
      <c r="A9" s="375"/>
      <c r="B9" s="51" t="s">
        <v>1010</v>
      </c>
      <c r="C9" s="52" t="s">
        <v>1011</v>
      </c>
      <c r="D9" s="51" t="s">
        <v>1012</v>
      </c>
      <c r="E9" s="52" t="s">
        <v>1013</v>
      </c>
      <c r="F9" s="51" t="s">
        <v>1014</v>
      </c>
      <c r="G9" s="52" t="s">
        <v>1015</v>
      </c>
      <c r="H9" s="51" t="s">
        <v>1016</v>
      </c>
      <c r="I9" s="52" t="s">
        <v>1017</v>
      </c>
      <c r="J9" s="51" t="s">
        <v>1018</v>
      </c>
      <c r="K9" s="52" t="s">
        <v>1019</v>
      </c>
      <c r="L9" s="51" t="s">
        <v>1020</v>
      </c>
      <c r="M9" s="169" t="s">
        <v>1021</v>
      </c>
      <c r="N9" s="400"/>
      <c r="O9" s="380"/>
    </row>
    <row r="10" spans="1:15" ht="12.75" customHeight="1">
      <c r="A10" s="19" t="s">
        <v>605</v>
      </c>
      <c r="B10" s="3"/>
      <c r="C10" s="32"/>
      <c r="D10" s="3"/>
      <c r="E10" s="32"/>
      <c r="F10" s="3"/>
      <c r="G10" s="32"/>
      <c r="H10" s="3"/>
      <c r="I10" s="32"/>
      <c r="J10" s="3"/>
      <c r="K10" s="32"/>
      <c r="L10" s="3"/>
      <c r="M10" s="32"/>
      <c r="N10" s="39"/>
      <c r="O10" s="48"/>
    </row>
    <row r="11" spans="1:15">
      <c r="A11" s="20" t="s">
        <v>1194</v>
      </c>
      <c r="B11" s="3">
        <v>4</v>
      </c>
      <c r="C11" s="32">
        <v>7</v>
      </c>
      <c r="D11" s="3">
        <v>19</v>
      </c>
      <c r="E11" s="32">
        <v>20</v>
      </c>
      <c r="F11" s="3">
        <v>14</v>
      </c>
      <c r="G11" s="32">
        <v>12</v>
      </c>
      <c r="H11" s="3">
        <v>13</v>
      </c>
      <c r="I11" s="32">
        <v>21</v>
      </c>
      <c r="J11" s="3">
        <v>45</v>
      </c>
      <c r="K11" s="32">
        <v>26</v>
      </c>
      <c r="L11" s="3">
        <v>22</v>
      </c>
      <c r="M11" s="32">
        <v>14</v>
      </c>
      <c r="N11" s="39">
        <f>SUM(B11:M11)</f>
        <v>217</v>
      </c>
      <c r="O11" s="41">
        <f>N11</f>
        <v>217</v>
      </c>
    </row>
    <row r="12" spans="1:15">
      <c r="A12" s="21" t="s">
        <v>353</v>
      </c>
      <c r="B12" s="4"/>
      <c r="C12" s="33"/>
      <c r="D12" s="4"/>
      <c r="E12" s="33"/>
      <c r="F12" s="4"/>
      <c r="G12" s="33"/>
      <c r="H12" s="4"/>
      <c r="I12" s="33"/>
      <c r="J12" s="4"/>
      <c r="K12" s="33"/>
      <c r="L12" s="4"/>
      <c r="M12" s="33"/>
      <c r="N12" s="39"/>
      <c r="O12" s="41"/>
    </row>
    <row r="13" spans="1:15" ht="12.75" customHeight="1">
      <c r="A13" s="22"/>
      <c r="B13" s="3"/>
      <c r="C13" s="32"/>
      <c r="D13" s="3"/>
      <c r="E13" s="32"/>
      <c r="F13" s="3"/>
      <c r="G13" s="32"/>
      <c r="H13" s="3"/>
      <c r="I13" s="32"/>
      <c r="J13" s="3"/>
      <c r="K13" s="32"/>
      <c r="L13" s="3"/>
      <c r="M13" s="32"/>
      <c r="N13" s="39"/>
      <c r="O13" s="41"/>
    </row>
    <row r="14" spans="1:15" ht="12.75" customHeight="1">
      <c r="A14" s="19" t="s">
        <v>606</v>
      </c>
      <c r="B14" s="3"/>
      <c r="C14" s="32"/>
      <c r="D14" s="3"/>
      <c r="E14" s="32"/>
      <c r="F14" s="3"/>
      <c r="G14" s="32"/>
      <c r="H14" s="3"/>
      <c r="I14" s="32"/>
      <c r="J14" s="3"/>
      <c r="K14" s="32"/>
      <c r="L14" s="3"/>
      <c r="M14" s="32"/>
      <c r="N14" s="39"/>
      <c r="O14" s="41"/>
    </row>
    <row r="15" spans="1:15" ht="15" customHeight="1">
      <c r="A15" s="20" t="s">
        <v>1196</v>
      </c>
      <c r="B15" s="3">
        <v>25</v>
      </c>
      <c r="C15" s="32">
        <v>18</v>
      </c>
      <c r="D15" s="3">
        <v>16</v>
      </c>
      <c r="E15" s="32">
        <v>10</v>
      </c>
      <c r="F15" s="3">
        <v>6</v>
      </c>
      <c r="G15" s="32">
        <v>4</v>
      </c>
      <c r="H15" s="3">
        <v>4</v>
      </c>
      <c r="I15" s="32">
        <v>13</v>
      </c>
      <c r="J15" s="3">
        <v>15</v>
      </c>
      <c r="K15" s="32">
        <v>22</v>
      </c>
      <c r="L15" s="3">
        <v>34</v>
      </c>
      <c r="M15" s="32">
        <v>30</v>
      </c>
      <c r="N15" s="39">
        <f>SUM(B15:M15)</f>
        <v>197</v>
      </c>
      <c r="O15" s="41">
        <f>N15-17</f>
        <v>180</v>
      </c>
    </row>
    <row r="16" spans="1:15">
      <c r="A16" s="21" t="s">
        <v>354</v>
      </c>
      <c r="B16" s="4"/>
      <c r="C16" s="33"/>
      <c r="D16" s="4"/>
      <c r="E16" s="33"/>
      <c r="F16" s="4"/>
      <c r="G16" s="33"/>
      <c r="H16" s="4"/>
      <c r="I16" s="33"/>
      <c r="J16" s="4"/>
      <c r="K16" s="33"/>
      <c r="L16" s="4"/>
      <c r="M16" s="33"/>
      <c r="N16" s="40"/>
      <c r="O16" s="177">
        <v>27986</v>
      </c>
    </row>
    <row r="17" spans="1:27" ht="24.75" customHeight="1">
      <c r="A17" s="263" t="s">
        <v>1283</v>
      </c>
      <c r="B17" s="3">
        <v>2</v>
      </c>
      <c r="C17" s="32">
        <v>2</v>
      </c>
      <c r="D17" s="3">
        <v>2</v>
      </c>
      <c r="E17" s="32">
        <v>1</v>
      </c>
      <c r="F17" s="3">
        <v>0</v>
      </c>
      <c r="G17" s="32">
        <v>2</v>
      </c>
      <c r="H17" s="3">
        <v>0</v>
      </c>
      <c r="I17" s="32">
        <v>0</v>
      </c>
      <c r="J17" s="3">
        <v>0</v>
      </c>
      <c r="K17" s="32">
        <v>2</v>
      </c>
      <c r="L17" s="3">
        <v>1</v>
      </c>
      <c r="M17" s="32">
        <v>2</v>
      </c>
      <c r="N17" s="39">
        <f>SUM(B17:M17)</f>
        <v>14</v>
      </c>
      <c r="O17" s="41">
        <f>N17-5</f>
        <v>9</v>
      </c>
      <c r="Y17" s="251"/>
    </row>
    <row r="18" spans="1:27" ht="13.5" customHeight="1">
      <c r="A18" s="23" t="s">
        <v>1261</v>
      </c>
      <c r="B18" s="3"/>
      <c r="C18" s="32"/>
      <c r="D18" s="3"/>
      <c r="E18" s="32"/>
      <c r="F18" s="3"/>
      <c r="G18" s="32"/>
      <c r="H18" s="3"/>
      <c r="I18" s="32"/>
      <c r="J18" s="3"/>
      <c r="K18" s="32"/>
      <c r="L18" s="3"/>
      <c r="M18" s="32"/>
      <c r="N18" s="41"/>
      <c r="O18" s="41">
        <v>78</v>
      </c>
    </row>
    <row r="19" spans="1:27" ht="12" customHeight="1">
      <c r="A19" s="242" t="s">
        <v>1318</v>
      </c>
      <c r="B19" s="3">
        <f>SUM(B15:B18)</f>
        <v>27</v>
      </c>
      <c r="C19" s="32">
        <f>SUM(C15:C18)</f>
        <v>20</v>
      </c>
      <c r="D19" s="3">
        <f t="shared" ref="D19:M19" si="0">SUM(D15:D18)</f>
        <v>18</v>
      </c>
      <c r="E19" s="32">
        <f t="shared" si="0"/>
        <v>11</v>
      </c>
      <c r="F19" s="3">
        <f t="shared" si="0"/>
        <v>6</v>
      </c>
      <c r="G19" s="32">
        <f t="shared" si="0"/>
        <v>6</v>
      </c>
      <c r="H19" s="3">
        <f t="shared" si="0"/>
        <v>4</v>
      </c>
      <c r="I19" s="32">
        <f t="shared" si="0"/>
        <v>13</v>
      </c>
      <c r="J19" s="3">
        <f t="shared" si="0"/>
        <v>15</v>
      </c>
      <c r="K19" s="32">
        <f t="shared" si="0"/>
        <v>24</v>
      </c>
      <c r="L19" s="3">
        <f t="shared" si="0"/>
        <v>35</v>
      </c>
      <c r="M19" s="32">
        <f t="shared" si="0"/>
        <v>32</v>
      </c>
      <c r="N19" s="39"/>
      <c r="O19" s="41"/>
    </row>
    <row r="20" spans="1:27" ht="12.75" customHeight="1">
      <c r="A20" s="24" t="s">
        <v>607</v>
      </c>
      <c r="B20" s="3"/>
      <c r="C20" s="32"/>
      <c r="D20" s="3"/>
      <c r="E20" s="32"/>
      <c r="F20" s="3"/>
      <c r="G20" s="32"/>
      <c r="H20" s="3"/>
      <c r="I20" s="32"/>
      <c r="J20" s="3"/>
      <c r="K20" s="32"/>
      <c r="L20" s="3"/>
      <c r="M20" s="32"/>
      <c r="N20" s="39"/>
      <c r="O20" s="41"/>
    </row>
    <row r="21" spans="1:27">
      <c r="A21" s="20" t="s">
        <v>1090</v>
      </c>
      <c r="B21" s="3">
        <v>16</v>
      </c>
      <c r="C21" s="32">
        <v>29</v>
      </c>
      <c r="D21" s="3">
        <v>53</v>
      </c>
      <c r="E21" s="32">
        <v>12</v>
      </c>
      <c r="F21" s="3">
        <v>9</v>
      </c>
      <c r="G21" s="32">
        <v>2</v>
      </c>
      <c r="H21" s="3">
        <v>1</v>
      </c>
      <c r="I21" s="32">
        <v>2</v>
      </c>
      <c r="J21" s="3">
        <v>6</v>
      </c>
      <c r="K21" s="32">
        <v>7</v>
      </c>
      <c r="L21" s="3">
        <v>3</v>
      </c>
      <c r="M21" s="32">
        <v>2</v>
      </c>
      <c r="N21" s="39">
        <f>SUM(B21:M21)</f>
        <v>142</v>
      </c>
      <c r="O21" s="41">
        <f>N21</f>
        <v>142</v>
      </c>
    </row>
    <row r="22" spans="1:27">
      <c r="A22" s="25" t="s">
        <v>358</v>
      </c>
      <c r="B22" s="4"/>
      <c r="C22" s="33"/>
      <c r="D22" s="4"/>
      <c r="E22" s="33"/>
      <c r="F22" s="4"/>
      <c r="G22" s="33"/>
      <c r="H22" s="4"/>
      <c r="I22" s="33"/>
      <c r="J22" s="4"/>
      <c r="K22" s="33"/>
      <c r="L22" s="4"/>
      <c r="M22" s="33"/>
      <c r="N22" s="39"/>
      <c r="O22" s="41"/>
    </row>
    <row r="23" spans="1:27">
      <c r="A23" s="25"/>
      <c r="B23" s="3"/>
      <c r="C23" s="32"/>
      <c r="D23" s="3"/>
      <c r="E23" s="32"/>
      <c r="F23" s="3"/>
      <c r="G23" s="32"/>
      <c r="H23" s="3"/>
      <c r="I23" s="32"/>
      <c r="J23" s="3"/>
      <c r="K23" s="32"/>
      <c r="L23" s="3"/>
      <c r="M23" s="32"/>
      <c r="N23" s="39"/>
      <c r="O23" s="41"/>
    </row>
    <row r="24" spans="1:27">
      <c r="A24" s="20" t="s">
        <v>355</v>
      </c>
      <c r="B24" s="3">
        <v>1</v>
      </c>
      <c r="C24" s="32">
        <v>3</v>
      </c>
      <c r="D24" s="3">
        <v>1</v>
      </c>
      <c r="E24" s="32">
        <v>0</v>
      </c>
      <c r="F24" s="3">
        <v>1</v>
      </c>
      <c r="G24" s="32">
        <v>0</v>
      </c>
      <c r="H24" s="3">
        <v>0</v>
      </c>
      <c r="I24" s="32">
        <v>0</v>
      </c>
      <c r="J24" s="3">
        <v>0</v>
      </c>
      <c r="K24" s="32">
        <v>0</v>
      </c>
      <c r="L24" s="3">
        <v>2</v>
      </c>
      <c r="M24" s="32">
        <v>3</v>
      </c>
      <c r="N24" s="39">
        <f>SUM(B24:M24)</f>
        <v>11</v>
      </c>
      <c r="O24" s="41">
        <f>N24</f>
        <v>11</v>
      </c>
    </row>
    <row r="25" spans="1:27">
      <c r="A25" s="25" t="s">
        <v>356</v>
      </c>
      <c r="B25" s="3"/>
      <c r="C25" s="32"/>
      <c r="D25" s="3"/>
      <c r="E25" s="32"/>
      <c r="F25" s="3"/>
      <c r="G25" s="32"/>
      <c r="H25" s="3"/>
      <c r="I25" s="32"/>
      <c r="J25" s="3"/>
      <c r="K25" s="32"/>
      <c r="L25" s="3"/>
      <c r="M25" s="32"/>
      <c r="N25" s="39"/>
      <c r="O25" s="41"/>
    </row>
    <row r="26" spans="1:27">
      <c r="A26" s="26"/>
      <c r="B26" s="3"/>
      <c r="C26" s="32"/>
      <c r="D26" s="3"/>
      <c r="E26" s="32"/>
      <c r="F26" s="3"/>
      <c r="G26" s="32"/>
      <c r="H26" s="3"/>
      <c r="I26" s="32"/>
      <c r="J26" s="3"/>
      <c r="K26" s="32"/>
      <c r="L26" s="3"/>
      <c r="M26" s="32"/>
      <c r="N26" s="39"/>
      <c r="O26" s="41"/>
    </row>
    <row r="27" spans="1:27">
      <c r="A27" s="20" t="s">
        <v>608</v>
      </c>
      <c r="B27" s="3">
        <v>3</v>
      </c>
      <c r="C27" s="32">
        <v>14</v>
      </c>
      <c r="D27" s="3">
        <v>33</v>
      </c>
      <c r="E27" s="32">
        <v>0</v>
      </c>
      <c r="F27" s="3">
        <v>0</v>
      </c>
      <c r="G27" s="32">
        <v>0</v>
      </c>
      <c r="H27" s="3">
        <v>0</v>
      </c>
      <c r="I27" s="32">
        <v>0</v>
      </c>
      <c r="J27" s="3">
        <v>0</v>
      </c>
      <c r="K27" s="32">
        <v>0</v>
      </c>
      <c r="L27" s="3">
        <v>0</v>
      </c>
      <c r="M27" s="32">
        <v>0</v>
      </c>
      <c r="N27" s="39">
        <f>SUM(B27:M27)</f>
        <v>50</v>
      </c>
      <c r="O27" s="41">
        <v>0</v>
      </c>
    </row>
    <row r="28" spans="1:27">
      <c r="A28" s="25" t="s">
        <v>357</v>
      </c>
      <c r="B28" s="3"/>
      <c r="C28" s="32"/>
      <c r="D28" s="3"/>
      <c r="E28" s="32"/>
      <c r="F28" s="3"/>
      <c r="G28" s="32"/>
      <c r="H28" s="3"/>
      <c r="I28" s="32"/>
      <c r="J28" s="3"/>
      <c r="K28" s="32"/>
      <c r="L28" s="3"/>
      <c r="M28" s="32"/>
      <c r="N28" s="42"/>
      <c r="O28" s="41">
        <v>456</v>
      </c>
    </row>
    <row r="29" spans="1:27">
      <c r="A29" s="27" t="s">
        <v>1322</v>
      </c>
      <c r="B29" s="3"/>
      <c r="C29" s="32"/>
      <c r="D29" s="3"/>
      <c r="E29" s="32"/>
      <c r="F29" s="3"/>
      <c r="G29" s="32"/>
      <c r="H29" s="3"/>
      <c r="I29" s="32"/>
      <c r="J29" s="3"/>
      <c r="K29" s="32"/>
      <c r="L29" s="3"/>
      <c r="M29" s="32"/>
      <c r="N29" s="42"/>
      <c r="O29" s="41"/>
    </row>
    <row r="30" spans="1:27">
      <c r="A30" s="28"/>
      <c r="B30" s="3"/>
      <c r="C30" s="32"/>
      <c r="D30" s="3"/>
      <c r="E30" s="32"/>
      <c r="F30" s="3"/>
      <c r="G30" s="32"/>
      <c r="H30" s="3"/>
      <c r="I30" s="32"/>
      <c r="J30" s="3"/>
      <c r="K30" s="32"/>
      <c r="L30" s="3"/>
      <c r="M30" s="32"/>
      <c r="N30" s="39"/>
      <c r="O30" s="41"/>
    </row>
    <row r="31" spans="1:27" ht="12.75" customHeight="1">
      <c r="A31" s="24" t="s">
        <v>609</v>
      </c>
      <c r="B31" s="3"/>
      <c r="C31" s="32"/>
      <c r="D31" s="3"/>
      <c r="E31" s="32"/>
      <c r="F31" s="3"/>
      <c r="G31" s="32"/>
      <c r="H31" s="3"/>
      <c r="I31" s="32"/>
      <c r="J31" s="3"/>
      <c r="K31" s="32"/>
      <c r="L31" s="3"/>
      <c r="M31" s="32"/>
      <c r="N31" s="39"/>
      <c r="O31" s="41"/>
      <c r="AA31" t="s">
        <v>1032</v>
      </c>
    </row>
    <row r="32" spans="1:27">
      <c r="A32" s="20" t="s">
        <v>361</v>
      </c>
      <c r="B32" s="3">
        <v>8</v>
      </c>
      <c r="C32" s="32">
        <v>3</v>
      </c>
      <c r="D32" s="3">
        <v>0</v>
      </c>
      <c r="E32" s="32">
        <v>0</v>
      </c>
      <c r="F32" s="3">
        <v>0</v>
      </c>
      <c r="G32" s="32">
        <v>0</v>
      </c>
      <c r="H32" s="3">
        <v>0</v>
      </c>
      <c r="I32" s="32">
        <v>0</v>
      </c>
      <c r="J32" s="3">
        <v>2</v>
      </c>
      <c r="K32" s="32">
        <v>11</v>
      </c>
      <c r="L32" s="3">
        <v>16</v>
      </c>
      <c r="M32" s="32">
        <v>12</v>
      </c>
      <c r="N32" s="39">
        <f>SUM(B32:M32)</f>
        <v>52</v>
      </c>
      <c r="O32" s="41">
        <f>N32-3</f>
        <v>49</v>
      </c>
    </row>
    <row r="33" spans="1:15">
      <c r="A33" s="25" t="s">
        <v>362</v>
      </c>
      <c r="B33" s="3"/>
      <c r="C33" s="32"/>
      <c r="D33" s="3"/>
      <c r="E33" s="32"/>
      <c r="F33" s="3"/>
      <c r="G33" s="32"/>
      <c r="H33" s="3"/>
      <c r="I33" s="32"/>
      <c r="J33" s="3"/>
      <c r="K33" s="32"/>
      <c r="L33" s="3"/>
      <c r="M33" s="32"/>
      <c r="N33" s="41"/>
      <c r="O33" s="171">
        <v>94146</v>
      </c>
    </row>
    <row r="34" spans="1:15">
      <c r="A34" s="23" t="s">
        <v>1025</v>
      </c>
      <c r="B34" s="3"/>
      <c r="C34" s="32"/>
      <c r="D34" s="3"/>
      <c r="E34" s="32"/>
      <c r="F34" s="3"/>
      <c r="G34" s="32"/>
      <c r="H34" s="3"/>
      <c r="I34" s="32"/>
      <c r="J34" s="3"/>
      <c r="K34" s="32"/>
      <c r="L34" s="3"/>
      <c r="M34" s="32"/>
      <c r="N34" s="39"/>
      <c r="O34" s="41"/>
    </row>
    <row r="35" spans="1:15">
      <c r="A35" s="28"/>
      <c r="B35" s="3"/>
      <c r="C35" s="32"/>
      <c r="D35" s="3"/>
      <c r="E35" s="32"/>
      <c r="F35" s="3"/>
      <c r="G35" s="32"/>
      <c r="H35" s="3"/>
      <c r="I35" s="32"/>
      <c r="J35" s="3"/>
      <c r="K35" s="32"/>
      <c r="L35" s="3"/>
      <c r="M35" s="32"/>
      <c r="N35" s="39"/>
      <c r="O35" s="41"/>
    </row>
    <row r="36" spans="1:15">
      <c r="A36" s="223" t="s">
        <v>610</v>
      </c>
      <c r="B36" s="5" t="s">
        <v>1023</v>
      </c>
      <c r="C36" s="34" t="s">
        <v>1023</v>
      </c>
      <c r="D36" s="5" t="s">
        <v>1023</v>
      </c>
      <c r="E36" s="34" t="s">
        <v>1023</v>
      </c>
      <c r="F36" s="5" t="s">
        <v>1023</v>
      </c>
      <c r="G36" s="34" t="s">
        <v>1023</v>
      </c>
      <c r="H36" s="5" t="s">
        <v>1023</v>
      </c>
      <c r="I36" s="34" t="s">
        <v>1023</v>
      </c>
      <c r="J36" s="5" t="s">
        <v>1023</v>
      </c>
      <c r="K36" s="34" t="s">
        <v>1023</v>
      </c>
      <c r="L36" s="5" t="s">
        <v>1023</v>
      </c>
      <c r="M36" s="34" t="s">
        <v>1023</v>
      </c>
      <c r="N36" s="39"/>
      <c r="O36" s="41"/>
    </row>
    <row r="37" spans="1:15">
      <c r="A37" s="224" t="s">
        <v>363</v>
      </c>
      <c r="B37" s="3"/>
      <c r="C37" s="32"/>
      <c r="D37" s="3"/>
      <c r="E37" s="32"/>
      <c r="F37" s="3"/>
      <c r="G37" s="32"/>
      <c r="H37" s="3"/>
      <c r="I37" s="32"/>
      <c r="J37" s="3"/>
      <c r="K37" s="32"/>
      <c r="L37" s="3"/>
      <c r="M37" s="32"/>
      <c r="N37" s="39"/>
      <c r="O37" s="41"/>
    </row>
    <row r="38" spans="1:15">
      <c r="A38" s="162"/>
      <c r="B38" s="3"/>
      <c r="C38" s="32"/>
      <c r="D38" s="3"/>
      <c r="E38" s="32"/>
      <c r="F38" s="3"/>
      <c r="G38" s="32"/>
      <c r="H38" s="3"/>
      <c r="I38" s="32"/>
      <c r="J38" s="3"/>
      <c r="K38" s="32"/>
      <c r="L38" s="3"/>
      <c r="M38" s="32"/>
      <c r="N38" s="39"/>
      <c r="O38" s="41"/>
    </row>
    <row r="39" spans="1:15" ht="12.75" customHeight="1">
      <c r="A39" s="24" t="s">
        <v>611</v>
      </c>
      <c r="B39" s="3"/>
      <c r="C39" s="32"/>
      <c r="D39" s="3"/>
      <c r="E39" s="32"/>
      <c r="F39" s="3"/>
      <c r="G39" s="32"/>
      <c r="H39" s="3"/>
      <c r="I39" s="32"/>
      <c r="J39" s="3"/>
      <c r="K39" s="32"/>
      <c r="L39" s="3"/>
      <c r="M39" s="32"/>
      <c r="N39" s="39"/>
      <c r="O39" s="41"/>
    </row>
    <row r="40" spans="1:15" ht="12.75" customHeight="1">
      <c r="A40" s="20" t="s">
        <v>1197</v>
      </c>
      <c r="B40" s="3">
        <v>11</v>
      </c>
      <c r="C40" s="32">
        <v>6</v>
      </c>
      <c r="D40" s="3">
        <v>6</v>
      </c>
      <c r="E40" s="32">
        <v>4</v>
      </c>
      <c r="F40" s="3">
        <v>0</v>
      </c>
      <c r="G40" s="32">
        <v>0</v>
      </c>
      <c r="H40" s="3">
        <v>0</v>
      </c>
      <c r="I40" s="32">
        <v>12</v>
      </c>
      <c r="J40" s="3">
        <v>50</v>
      </c>
      <c r="K40" s="32">
        <v>45</v>
      </c>
      <c r="L40" s="3">
        <v>41</v>
      </c>
      <c r="M40" s="32">
        <v>26</v>
      </c>
      <c r="N40" s="39">
        <f>SUM(B40:M40)</f>
        <v>201</v>
      </c>
      <c r="O40" s="41">
        <f>N40-114</f>
        <v>87</v>
      </c>
    </row>
    <row r="41" spans="1:15">
      <c r="A41" s="25" t="s">
        <v>364</v>
      </c>
      <c r="B41" s="4"/>
      <c r="C41" s="33"/>
      <c r="D41" s="4"/>
      <c r="E41" s="33"/>
      <c r="F41" s="4"/>
      <c r="G41" s="33"/>
      <c r="H41" s="4"/>
      <c r="I41" s="33"/>
      <c r="J41" s="4"/>
      <c r="K41" s="33"/>
      <c r="L41" s="4"/>
      <c r="M41" s="33"/>
      <c r="N41" s="41"/>
      <c r="O41" s="171">
        <v>2550</v>
      </c>
    </row>
    <row r="42" spans="1:15">
      <c r="A42" s="27" t="s">
        <v>1312</v>
      </c>
      <c r="B42" s="3">
        <v>0</v>
      </c>
      <c r="C42" s="32">
        <v>0</v>
      </c>
      <c r="D42" s="3">
        <v>3</v>
      </c>
      <c r="E42" s="32">
        <v>15</v>
      </c>
      <c r="F42" s="3">
        <v>11</v>
      </c>
      <c r="G42" s="32">
        <v>5</v>
      </c>
      <c r="H42" s="3">
        <v>11</v>
      </c>
      <c r="I42" s="32">
        <v>15</v>
      </c>
      <c r="J42" s="3">
        <v>9</v>
      </c>
      <c r="K42" s="32">
        <v>0</v>
      </c>
      <c r="L42" s="3">
        <v>0</v>
      </c>
      <c r="M42" s="32">
        <v>0</v>
      </c>
      <c r="N42" s="39">
        <f>SUM(B42:M42)</f>
        <v>69</v>
      </c>
      <c r="O42" s="41">
        <f>N42-45</f>
        <v>24</v>
      </c>
    </row>
    <row r="43" spans="1:15">
      <c r="A43" s="27" t="s">
        <v>1275</v>
      </c>
      <c r="B43" s="4"/>
      <c r="C43" s="33"/>
      <c r="D43" s="4"/>
      <c r="E43" s="33"/>
      <c r="F43" s="4"/>
      <c r="G43" s="33"/>
      <c r="H43" s="4"/>
      <c r="I43" s="33"/>
      <c r="J43" s="4"/>
      <c r="K43" s="33"/>
      <c r="L43" s="4"/>
      <c r="M43" s="33"/>
      <c r="N43" s="41"/>
      <c r="O43" s="41">
        <v>569</v>
      </c>
    </row>
    <row r="44" spans="1:15">
      <c r="A44" s="20"/>
      <c r="B44" s="3"/>
      <c r="C44" s="32"/>
      <c r="D44" s="3"/>
      <c r="E44" s="32"/>
      <c r="F44" s="3"/>
      <c r="G44" s="32"/>
      <c r="H44" s="3"/>
      <c r="I44" s="32"/>
      <c r="J44" s="3"/>
      <c r="K44" s="32"/>
      <c r="L44" s="3"/>
      <c r="M44" s="32"/>
      <c r="N44" s="39"/>
      <c r="O44" s="41"/>
    </row>
    <row r="45" spans="1:15">
      <c r="A45" s="20" t="s">
        <v>365</v>
      </c>
      <c r="B45" s="3">
        <v>32</v>
      </c>
      <c r="C45" s="32">
        <v>15</v>
      </c>
      <c r="D45" s="3">
        <v>1</v>
      </c>
      <c r="E45" s="32">
        <v>0</v>
      </c>
      <c r="F45" s="3">
        <v>0</v>
      </c>
      <c r="G45" s="32">
        <v>1</v>
      </c>
      <c r="H45" s="3">
        <v>1</v>
      </c>
      <c r="I45" s="32">
        <v>1</v>
      </c>
      <c r="J45" s="3">
        <v>2</v>
      </c>
      <c r="K45" s="32">
        <v>14</v>
      </c>
      <c r="L45" s="3">
        <v>26</v>
      </c>
      <c r="M45" s="32">
        <v>25</v>
      </c>
      <c r="N45" s="39">
        <f>SUM(B45:M45)</f>
        <v>118</v>
      </c>
      <c r="O45" s="41">
        <f>N45-43</f>
        <v>75</v>
      </c>
    </row>
    <row r="46" spans="1:15">
      <c r="A46" s="25" t="s">
        <v>366</v>
      </c>
      <c r="B46" s="4"/>
      <c r="C46" s="33"/>
      <c r="D46" s="4"/>
      <c r="E46" s="33"/>
      <c r="F46" s="4"/>
      <c r="G46" s="33"/>
      <c r="H46" s="4"/>
      <c r="I46" s="33"/>
      <c r="J46" s="4"/>
      <c r="K46" s="33"/>
      <c r="L46" s="4"/>
      <c r="M46" s="33"/>
      <c r="N46" s="41"/>
      <c r="O46" s="171">
        <v>90617</v>
      </c>
    </row>
    <row r="47" spans="1:15">
      <c r="A47" s="27" t="s">
        <v>1674</v>
      </c>
      <c r="B47" s="4"/>
      <c r="C47" s="33"/>
      <c r="D47" s="4"/>
      <c r="E47" s="33"/>
      <c r="F47" s="4"/>
      <c r="G47" s="33"/>
      <c r="H47" s="4"/>
      <c r="I47" s="33"/>
      <c r="J47" s="4"/>
      <c r="K47" s="33"/>
      <c r="L47" s="4"/>
      <c r="M47" s="33"/>
      <c r="N47" s="41"/>
      <c r="O47" s="41"/>
    </row>
    <row r="48" spans="1:15">
      <c r="A48" s="20"/>
      <c r="B48" s="3"/>
      <c r="C48" s="32"/>
      <c r="D48" s="3"/>
      <c r="E48" s="32"/>
      <c r="F48" s="3"/>
      <c r="G48" s="32"/>
      <c r="H48" s="3"/>
      <c r="I48" s="32"/>
      <c r="J48" s="3"/>
      <c r="K48" s="32"/>
      <c r="L48" s="3"/>
      <c r="M48" s="32"/>
      <c r="N48" s="39"/>
      <c r="O48" s="41"/>
    </row>
    <row r="49" spans="1:15">
      <c r="A49" s="20" t="s">
        <v>367</v>
      </c>
      <c r="B49" s="3">
        <v>17</v>
      </c>
      <c r="C49" s="32">
        <v>13</v>
      </c>
      <c r="D49" s="3">
        <v>7</v>
      </c>
      <c r="E49" s="32">
        <v>4</v>
      </c>
      <c r="F49" s="3">
        <v>3</v>
      </c>
      <c r="G49" s="32">
        <v>0</v>
      </c>
      <c r="H49" s="3">
        <v>0</v>
      </c>
      <c r="I49" s="32">
        <v>0</v>
      </c>
      <c r="J49" s="3">
        <v>1</v>
      </c>
      <c r="K49" s="32">
        <v>8</v>
      </c>
      <c r="L49" s="3">
        <v>14</v>
      </c>
      <c r="M49" s="32">
        <v>12</v>
      </c>
      <c r="N49" s="39">
        <f>SUM(B49:M49)</f>
        <v>79</v>
      </c>
      <c r="O49" s="41">
        <f>N49-12</f>
        <v>67</v>
      </c>
    </row>
    <row r="50" spans="1:15">
      <c r="A50" s="25" t="s">
        <v>368</v>
      </c>
      <c r="B50" s="4"/>
      <c r="C50" s="33"/>
      <c r="D50" s="4"/>
      <c r="E50" s="33"/>
      <c r="F50" s="4"/>
      <c r="G50" s="33"/>
      <c r="H50" s="4"/>
      <c r="I50" s="33"/>
      <c r="J50" s="4"/>
      <c r="K50" s="33"/>
      <c r="L50" s="4"/>
      <c r="M50" s="33"/>
      <c r="N50" s="41"/>
      <c r="O50" s="171">
        <v>14505</v>
      </c>
    </row>
    <row r="51" spans="1:15">
      <c r="A51" s="23" t="s">
        <v>1024</v>
      </c>
      <c r="B51" s="3"/>
      <c r="C51" s="32"/>
      <c r="D51" s="3"/>
      <c r="E51" s="32"/>
      <c r="F51" s="3"/>
      <c r="G51" s="32"/>
      <c r="H51" s="3"/>
      <c r="I51" s="32"/>
      <c r="J51" s="3"/>
      <c r="K51" s="32"/>
      <c r="L51" s="3"/>
      <c r="M51" s="32"/>
      <c r="N51" s="39"/>
      <c r="O51" s="41"/>
    </row>
    <row r="52" spans="1:15">
      <c r="A52" s="20"/>
      <c r="B52" s="3"/>
      <c r="C52" s="32"/>
      <c r="D52" s="3"/>
      <c r="E52" s="32"/>
      <c r="F52" s="3"/>
      <c r="G52" s="32"/>
      <c r="H52" s="3"/>
      <c r="I52" s="32"/>
      <c r="J52" s="3"/>
      <c r="K52" s="32"/>
      <c r="L52" s="3"/>
      <c r="M52" s="32"/>
      <c r="N52" s="39"/>
      <c r="O52" s="41"/>
    </row>
    <row r="53" spans="1:15">
      <c r="A53" s="20" t="s">
        <v>369</v>
      </c>
      <c r="B53" s="3">
        <v>2</v>
      </c>
      <c r="C53" s="32">
        <v>4</v>
      </c>
      <c r="D53" s="3">
        <v>5</v>
      </c>
      <c r="E53" s="32">
        <v>2</v>
      </c>
      <c r="F53" s="3">
        <v>2</v>
      </c>
      <c r="G53" s="32">
        <v>2</v>
      </c>
      <c r="H53" s="3">
        <v>1</v>
      </c>
      <c r="I53" s="32">
        <v>3</v>
      </c>
      <c r="J53" s="3">
        <v>0</v>
      </c>
      <c r="K53" s="32">
        <v>0</v>
      </c>
      <c r="L53" s="3">
        <v>0</v>
      </c>
      <c r="M53" s="32">
        <v>1</v>
      </c>
      <c r="N53" s="39">
        <f>SUM(B53:M53)</f>
        <v>22</v>
      </c>
      <c r="O53" s="41">
        <v>5</v>
      </c>
    </row>
    <row r="54" spans="1:15">
      <c r="A54" s="25" t="s">
        <v>370</v>
      </c>
      <c r="B54" s="3"/>
      <c r="C54" s="32"/>
      <c r="D54" s="3"/>
      <c r="E54" s="32"/>
      <c r="F54" s="3"/>
      <c r="G54" s="32"/>
      <c r="H54" s="3"/>
      <c r="I54" s="32"/>
      <c r="J54" s="3"/>
      <c r="K54" s="32"/>
      <c r="L54" s="3"/>
      <c r="M54" s="32"/>
      <c r="N54" s="41"/>
      <c r="O54" s="41">
        <v>173</v>
      </c>
    </row>
    <row r="55" spans="1:15">
      <c r="A55" s="23" t="s">
        <v>1323</v>
      </c>
      <c r="B55" s="3"/>
      <c r="C55" s="32"/>
      <c r="D55" s="3"/>
      <c r="E55" s="32"/>
      <c r="F55" s="3"/>
      <c r="G55" s="32"/>
      <c r="H55" s="3"/>
      <c r="I55" s="32"/>
      <c r="J55" s="3"/>
      <c r="K55" s="32"/>
      <c r="L55" s="3"/>
      <c r="M55" s="32"/>
      <c r="N55" s="39"/>
      <c r="O55" s="41"/>
    </row>
    <row r="56" spans="1:15">
      <c r="A56" s="20"/>
      <c r="B56" s="3"/>
      <c r="C56" s="32"/>
      <c r="D56" s="3"/>
      <c r="E56" s="32"/>
      <c r="F56" s="3"/>
      <c r="G56" s="32"/>
      <c r="H56" s="3"/>
      <c r="I56" s="32"/>
      <c r="J56" s="3"/>
      <c r="K56" s="32"/>
      <c r="L56" s="3"/>
      <c r="M56" s="32"/>
      <c r="N56" s="39"/>
      <c r="O56" s="41"/>
    </row>
    <row r="57" spans="1:15">
      <c r="A57" s="20" t="s">
        <v>371</v>
      </c>
      <c r="B57" s="3">
        <v>15</v>
      </c>
      <c r="C57" s="32">
        <v>8</v>
      </c>
      <c r="D57" s="3">
        <v>5</v>
      </c>
      <c r="E57" s="32">
        <v>4</v>
      </c>
      <c r="F57" s="3">
        <v>1</v>
      </c>
      <c r="G57" s="32">
        <v>1</v>
      </c>
      <c r="H57" s="3">
        <v>0</v>
      </c>
      <c r="I57" s="32">
        <v>0</v>
      </c>
      <c r="J57" s="3">
        <v>2</v>
      </c>
      <c r="K57" s="32">
        <v>6</v>
      </c>
      <c r="L57" s="3">
        <v>14</v>
      </c>
      <c r="M57" s="32">
        <v>20</v>
      </c>
      <c r="N57" s="39">
        <f>SUM(B57:M57)</f>
        <v>76</v>
      </c>
      <c r="O57" s="41">
        <f>N57-38</f>
        <v>38</v>
      </c>
    </row>
    <row r="58" spans="1:15">
      <c r="A58" s="25" t="s">
        <v>372</v>
      </c>
      <c r="B58" s="4"/>
      <c r="C58" s="33"/>
      <c r="D58" s="4"/>
      <c r="E58" s="33"/>
      <c r="F58" s="4"/>
      <c r="G58" s="33"/>
      <c r="H58" s="4"/>
      <c r="I58" s="33"/>
      <c r="J58" s="4"/>
      <c r="K58" s="33"/>
      <c r="L58" s="4"/>
      <c r="M58" s="33"/>
      <c r="N58" s="41"/>
      <c r="O58" s="171">
        <v>2744</v>
      </c>
    </row>
    <row r="59" spans="1:15">
      <c r="A59" s="23" t="s">
        <v>1311</v>
      </c>
      <c r="B59" s="3"/>
      <c r="C59" s="32"/>
      <c r="D59" s="3"/>
      <c r="E59" s="32"/>
      <c r="F59" s="3"/>
      <c r="G59" s="32"/>
      <c r="H59" s="3"/>
      <c r="I59" s="32"/>
      <c r="J59" s="3"/>
      <c r="K59" s="32"/>
      <c r="L59" s="3"/>
      <c r="M59" s="32"/>
      <c r="N59" s="39"/>
      <c r="O59" s="41"/>
    </row>
    <row r="60" spans="1:15">
      <c r="A60" s="28"/>
      <c r="B60" s="3"/>
      <c r="C60" s="32"/>
      <c r="D60" s="3"/>
      <c r="E60" s="32"/>
      <c r="F60" s="3"/>
      <c r="G60" s="32"/>
      <c r="H60" s="3"/>
      <c r="I60" s="32"/>
      <c r="J60" s="3"/>
      <c r="K60" s="32"/>
      <c r="L60" s="3"/>
      <c r="M60" s="32"/>
      <c r="N60" s="39"/>
      <c r="O60" s="41"/>
    </row>
    <row r="61" spans="1:15" ht="12.75" customHeight="1">
      <c r="A61" s="19" t="s">
        <v>612</v>
      </c>
      <c r="B61" s="3"/>
      <c r="C61" s="32"/>
      <c r="D61" s="3"/>
      <c r="E61" s="32"/>
      <c r="F61" s="3"/>
      <c r="G61" s="32"/>
      <c r="H61" s="3"/>
      <c r="I61" s="32"/>
      <c r="J61" s="3"/>
      <c r="K61" s="32"/>
      <c r="L61" s="3"/>
      <c r="M61" s="32"/>
      <c r="N61" s="39"/>
      <c r="O61" s="41"/>
    </row>
    <row r="62" spans="1:15">
      <c r="A62" s="20" t="s">
        <v>613</v>
      </c>
      <c r="B62" s="3">
        <v>7</v>
      </c>
      <c r="C62" s="32">
        <v>8</v>
      </c>
      <c r="D62" s="3">
        <v>7</v>
      </c>
      <c r="E62" s="32">
        <v>0</v>
      </c>
      <c r="F62" s="3">
        <v>0</v>
      </c>
      <c r="G62" s="32">
        <v>1</v>
      </c>
      <c r="H62" s="3">
        <v>2</v>
      </c>
      <c r="I62" s="32">
        <v>5</v>
      </c>
      <c r="J62" s="3">
        <v>4</v>
      </c>
      <c r="K62" s="32">
        <v>2</v>
      </c>
      <c r="L62" s="3">
        <v>3</v>
      </c>
      <c r="M62" s="32">
        <v>0</v>
      </c>
      <c r="N62" s="39">
        <f>SUM(B62:M62)</f>
        <v>39</v>
      </c>
      <c r="O62" s="41">
        <v>16</v>
      </c>
    </row>
    <row r="63" spans="1:15">
      <c r="A63" s="25" t="s">
        <v>614</v>
      </c>
      <c r="B63" s="3"/>
      <c r="C63" s="32"/>
      <c r="D63" s="3"/>
      <c r="E63" s="32"/>
      <c r="F63" s="3"/>
      <c r="G63" s="32"/>
      <c r="H63" s="3"/>
      <c r="I63" s="32"/>
      <c r="J63" s="3"/>
      <c r="K63" s="32"/>
      <c r="L63" s="3"/>
      <c r="M63" s="32"/>
      <c r="N63" s="41"/>
      <c r="O63" s="41">
        <v>734</v>
      </c>
    </row>
    <row r="64" spans="1:15">
      <c r="A64" s="23" t="s">
        <v>1324</v>
      </c>
      <c r="B64" s="3"/>
      <c r="C64" s="32"/>
      <c r="D64" s="3"/>
      <c r="E64" s="32"/>
      <c r="F64" s="3"/>
      <c r="G64" s="32"/>
      <c r="H64" s="3"/>
      <c r="I64" s="32"/>
      <c r="J64" s="3"/>
      <c r="K64" s="32"/>
      <c r="L64" s="3"/>
      <c r="M64" s="32"/>
      <c r="N64" s="39"/>
      <c r="O64" s="41"/>
    </row>
    <row r="65" spans="1:15">
      <c r="A65" s="22"/>
      <c r="B65" s="3"/>
      <c r="C65" s="32"/>
      <c r="D65" s="3"/>
      <c r="E65" s="32"/>
      <c r="F65" s="3"/>
      <c r="G65" s="32"/>
      <c r="H65" s="3"/>
      <c r="I65" s="32"/>
      <c r="J65" s="3"/>
      <c r="K65" s="32"/>
      <c r="L65" s="3"/>
      <c r="M65" s="32"/>
      <c r="N65" s="39"/>
      <c r="O65" s="41"/>
    </row>
    <row r="66" spans="1:15" ht="12.75" customHeight="1">
      <c r="A66" s="19" t="s">
        <v>615</v>
      </c>
      <c r="B66" s="3"/>
      <c r="C66" s="32"/>
      <c r="D66" s="3"/>
      <c r="E66" s="32"/>
      <c r="F66" s="3"/>
      <c r="G66" s="32"/>
      <c r="H66" s="3"/>
      <c r="I66" s="32"/>
      <c r="J66" s="3"/>
      <c r="K66" s="32"/>
      <c r="L66" s="3"/>
      <c r="M66" s="32"/>
      <c r="N66" s="39"/>
      <c r="O66" s="41"/>
    </row>
    <row r="67" spans="1:15">
      <c r="A67" s="20" t="s">
        <v>1320</v>
      </c>
      <c r="B67" s="3">
        <v>0</v>
      </c>
      <c r="C67" s="32">
        <v>0</v>
      </c>
      <c r="D67" s="3">
        <v>0</v>
      </c>
      <c r="E67" s="32">
        <v>0</v>
      </c>
      <c r="F67" s="3">
        <v>0</v>
      </c>
      <c r="G67" s="32">
        <v>1</v>
      </c>
      <c r="H67" s="3">
        <v>0</v>
      </c>
      <c r="I67" s="32">
        <v>0</v>
      </c>
      <c r="J67" s="3">
        <v>1</v>
      </c>
      <c r="K67" s="32">
        <v>2</v>
      </c>
      <c r="L67" s="3">
        <v>2</v>
      </c>
      <c r="M67" s="32">
        <v>0</v>
      </c>
      <c r="N67" s="39">
        <f>SUM(B67:M67)</f>
        <v>6</v>
      </c>
      <c r="O67" s="41">
        <f>N67-5</f>
        <v>1</v>
      </c>
    </row>
    <row r="68" spans="1:15">
      <c r="A68" s="26" t="s">
        <v>359</v>
      </c>
      <c r="B68" s="3"/>
      <c r="C68" s="32"/>
      <c r="D68" s="3"/>
      <c r="E68" s="32"/>
      <c r="F68" s="3"/>
      <c r="G68" s="32"/>
      <c r="H68" s="3"/>
      <c r="I68" s="32"/>
      <c r="J68" s="3"/>
      <c r="K68" s="32"/>
      <c r="L68" s="3"/>
      <c r="M68" s="32"/>
      <c r="N68" s="41"/>
      <c r="O68" s="41">
        <v>392</v>
      </c>
    </row>
    <row r="69" spans="1:15">
      <c r="A69" s="29" t="s">
        <v>1321</v>
      </c>
      <c r="B69" s="3">
        <v>0</v>
      </c>
      <c r="C69" s="32">
        <v>1</v>
      </c>
      <c r="D69" s="3">
        <v>0</v>
      </c>
      <c r="E69" s="32">
        <v>3</v>
      </c>
      <c r="F69" s="3">
        <v>5</v>
      </c>
      <c r="G69" s="32">
        <v>8</v>
      </c>
      <c r="H69" s="3">
        <v>7</v>
      </c>
      <c r="I69" s="32">
        <v>2</v>
      </c>
      <c r="J69" s="3">
        <v>0</v>
      </c>
      <c r="K69" s="32">
        <v>0</v>
      </c>
      <c r="L69" s="3">
        <v>0</v>
      </c>
      <c r="M69" s="32">
        <v>0</v>
      </c>
      <c r="N69" s="39">
        <f>SUM(B69:M69)</f>
        <v>26</v>
      </c>
      <c r="O69" s="41">
        <f>N69-11</f>
        <v>15</v>
      </c>
    </row>
    <row r="70" spans="1:15">
      <c r="A70" s="29" t="s">
        <v>1313</v>
      </c>
      <c r="B70" s="3"/>
      <c r="C70" s="32"/>
      <c r="D70" s="3"/>
      <c r="E70" s="32"/>
      <c r="F70" s="3"/>
      <c r="G70" s="32"/>
      <c r="H70" s="3"/>
      <c r="I70" s="32"/>
      <c r="J70" s="3"/>
      <c r="K70" s="32"/>
      <c r="L70" s="3"/>
      <c r="M70" s="32"/>
      <c r="N70" s="41"/>
      <c r="O70" s="171">
        <v>12328</v>
      </c>
    </row>
    <row r="71" spans="1:15">
      <c r="A71" s="20"/>
      <c r="B71" s="3"/>
      <c r="C71" s="32"/>
      <c r="D71" s="3"/>
      <c r="E71" s="32"/>
      <c r="F71" s="3"/>
      <c r="G71" s="32"/>
      <c r="H71" s="3"/>
      <c r="I71" s="32"/>
      <c r="J71" s="3"/>
      <c r="K71" s="32"/>
      <c r="L71" s="3"/>
      <c r="M71" s="32"/>
      <c r="N71" s="39"/>
      <c r="O71" s="41"/>
    </row>
    <row r="72" spans="1:15">
      <c r="A72" s="238" t="s">
        <v>617</v>
      </c>
      <c r="B72" s="8">
        <v>0</v>
      </c>
      <c r="C72" s="37">
        <v>0</v>
      </c>
      <c r="D72" s="8">
        <v>0</v>
      </c>
      <c r="E72" s="37">
        <v>0</v>
      </c>
      <c r="F72" s="8">
        <v>0</v>
      </c>
      <c r="G72" s="37">
        <v>0</v>
      </c>
      <c r="H72" s="8">
        <v>2</v>
      </c>
      <c r="I72" s="37">
        <v>2</v>
      </c>
      <c r="J72" s="8">
        <v>0</v>
      </c>
      <c r="K72" s="37">
        <v>0</v>
      </c>
      <c r="L72" s="8">
        <v>0</v>
      </c>
      <c r="M72" s="37">
        <v>0</v>
      </c>
      <c r="N72" s="39">
        <f>SUM(B72:M72)</f>
        <v>4</v>
      </c>
      <c r="O72" s="41"/>
    </row>
    <row r="73" spans="1:15">
      <c r="A73" s="239" t="s">
        <v>360</v>
      </c>
      <c r="B73" s="3"/>
      <c r="C73" s="32"/>
      <c r="D73" s="3"/>
      <c r="E73" s="32"/>
      <c r="F73" s="3"/>
      <c r="G73" s="32"/>
      <c r="H73" s="3"/>
      <c r="I73" s="32"/>
      <c r="J73" s="3"/>
      <c r="K73" s="32"/>
      <c r="L73" s="3"/>
      <c r="M73" s="32"/>
      <c r="N73" s="39"/>
      <c r="O73" s="41">
        <v>102</v>
      </c>
    </row>
    <row r="74" spans="1:15">
      <c r="A74" s="240" t="s">
        <v>1326</v>
      </c>
      <c r="B74" s="3"/>
      <c r="C74" s="32"/>
      <c r="D74" s="3"/>
      <c r="E74" s="32"/>
      <c r="F74" s="3"/>
      <c r="G74" s="32"/>
      <c r="H74" s="3"/>
      <c r="I74" s="32"/>
      <c r="J74" s="3"/>
      <c r="K74" s="32"/>
      <c r="L74" s="3"/>
      <c r="M74" s="32"/>
      <c r="N74" s="39"/>
      <c r="O74" s="41"/>
    </row>
    <row r="75" spans="1:15">
      <c r="A75" s="28"/>
      <c r="B75" s="3"/>
      <c r="C75" s="32"/>
      <c r="D75" s="3"/>
      <c r="E75" s="32"/>
      <c r="F75" s="3"/>
      <c r="G75" s="32"/>
      <c r="H75" s="3"/>
      <c r="I75" s="32"/>
      <c r="J75" s="3"/>
      <c r="K75" s="32"/>
      <c r="L75" s="3"/>
      <c r="M75" s="32"/>
      <c r="N75" s="39"/>
      <c r="O75" s="41"/>
    </row>
    <row r="76" spans="1:15" ht="12.75" customHeight="1">
      <c r="A76" s="19" t="s">
        <v>618</v>
      </c>
      <c r="B76" s="3"/>
      <c r="C76" s="32"/>
      <c r="D76" s="3"/>
      <c r="E76" s="32"/>
      <c r="F76" s="3"/>
      <c r="G76" s="32"/>
      <c r="H76" s="3"/>
      <c r="I76" s="32"/>
      <c r="J76" s="3"/>
      <c r="K76" s="32"/>
      <c r="L76" s="3"/>
      <c r="M76" s="32"/>
      <c r="N76" s="39"/>
      <c r="O76" s="41"/>
    </row>
    <row r="77" spans="1:15">
      <c r="A77" s="223" t="s">
        <v>619</v>
      </c>
      <c r="B77" s="5" t="s">
        <v>1023</v>
      </c>
      <c r="C77" s="34" t="s">
        <v>1023</v>
      </c>
      <c r="D77" s="5" t="s">
        <v>1023</v>
      </c>
      <c r="E77" s="34" t="s">
        <v>1023</v>
      </c>
      <c r="F77" s="5" t="s">
        <v>1023</v>
      </c>
      <c r="G77" s="34" t="s">
        <v>1023</v>
      </c>
      <c r="H77" s="5" t="s">
        <v>1023</v>
      </c>
      <c r="I77" s="34" t="s">
        <v>1023</v>
      </c>
      <c r="J77" s="5" t="s">
        <v>1023</v>
      </c>
      <c r="K77" s="34" t="s">
        <v>1023</v>
      </c>
      <c r="L77" s="5" t="s">
        <v>1023</v>
      </c>
      <c r="M77" s="34" t="s">
        <v>1023</v>
      </c>
      <c r="N77" s="39"/>
      <c r="O77" s="41"/>
    </row>
    <row r="78" spans="1:15">
      <c r="A78" s="224" t="s">
        <v>397</v>
      </c>
      <c r="B78" s="3"/>
      <c r="C78" s="32"/>
      <c r="D78" s="3"/>
      <c r="E78" s="32"/>
      <c r="F78" s="3"/>
      <c r="G78" s="32"/>
      <c r="H78" s="3"/>
      <c r="I78" s="32"/>
      <c r="J78" s="3"/>
      <c r="K78" s="32"/>
      <c r="L78" s="3"/>
      <c r="M78" s="32"/>
      <c r="N78" s="39"/>
      <c r="O78" s="41"/>
    </row>
    <row r="79" spans="1:15">
      <c r="A79" s="20"/>
      <c r="B79" s="3"/>
      <c r="C79" s="32"/>
      <c r="D79" s="3"/>
      <c r="E79" s="32"/>
      <c r="F79" s="3"/>
      <c r="G79" s="32"/>
      <c r="H79" s="3"/>
      <c r="I79" s="32"/>
      <c r="J79" s="3"/>
      <c r="K79" s="32"/>
      <c r="L79" s="3"/>
      <c r="M79" s="32"/>
      <c r="N79" s="39"/>
      <c r="O79" s="41"/>
    </row>
    <row r="80" spans="1:15">
      <c r="A80" s="20" t="s">
        <v>393</v>
      </c>
      <c r="B80" s="3">
        <v>0</v>
      </c>
      <c r="C80" s="32">
        <v>1</v>
      </c>
      <c r="D80" s="3">
        <v>2</v>
      </c>
      <c r="E80" s="32">
        <v>0</v>
      </c>
      <c r="F80" s="3">
        <v>0</v>
      </c>
      <c r="G80" s="32">
        <v>0</v>
      </c>
      <c r="H80" s="3">
        <v>0</v>
      </c>
      <c r="I80" s="32">
        <v>0</v>
      </c>
      <c r="J80" s="3">
        <v>0</v>
      </c>
      <c r="K80" s="32">
        <v>0</v>
      </c>
      <c r="L80" s="3">
        <v>0</v>
      </c>
      <c r="M80" s="32">
        <v>0</v>
      </c>
      <c r="N80" s="39">
        <f>SUM(B80:M80)</f>
        <v>3</v>
      </c>
      <c r="O80" s="41">
        <f>N80</f>
        <v>3</v>
      </c>
    </row>
    <row r="81" spans="1:15">
      <c r="A81" s="25" t="s">
        <v>394</v>
      </c>
      <c r="B81" s="3"/>
      <c r="C81" s="32"/>
      <c r="D81" s="3"/>
      <c r="E81" s="32"/>
      <c r="F81" s="3"/>
      <c r="G81" s="32"/>
      <c r="H81" s="3"/>
      <c r="I81" s="32"/>
      <c r="J81" s="3"/>
      <c r="K81" s="32"/>
      <c r="L81" s="3"/>
      <c r="M81" s="32"/>
      <c r="N81" s="39"/>
      <c r="O81" s="41"/>
    </row>
    <row r="82" spans="1:15">
      <c r="A82" s="20"/>
      <c r="B82" s="3"/>
      <c r="C82" s="32"/>
      <c r="D82" s="3"/>
      <c r="E82" s="32"/>
      <c r="F82" s="3"/>
      <c r="G82" s="32"/>
      <c r="H82" s="3"/>
      <c r="I82" s="32"/>
      <c r="J82" s="3"/>
      <c r="K82" s="32"/>
      <c r="L82" s="3"/>
      <c r="M82" s="32"/>
      <c r="N82" s="39"/>
      <c r="O82" s="41"/>
    </row>
    <row r="83" spans="1:15">
      <c r="A83" s="20" t="s">
        <v>395</v>
      </c>
      <c r="B83" s="3">
        <v>5</v>
      </c>
      <c r="C83" s="32">
        <v>15</v>
      </c>
      <c r="D83" s="3">
        <v>20</v>
      </c>
      <c r="E83" s="32">
        <v>0</v>
      </c>
      <c r="F83" s="3">
        <v>0</v>
      </c>
      <c r="G83" s="32">
        <v>0</v>
      </c>
      <c r="H83" s="3">
        <v>0</v>
      </c>
      <c r="I83" s="32">
        <v>0</v>
      </c>
      <c r="J83" s="3">
        <v>0</v>
      </c>
      <c r="K83" s="32">
        <v>0</v>
      </c>
      <c r="L83" s="3">
        <v>0</v>
      </c>
      <c r="M83" s="32">
        <v>0</v>
      </c>
      <c r="N83" s="39">
        <f>SUM(B83:M83)</f>
        <v>40</v>
      </c>
      <c r="O83" s="41">
        <f>N83-21</f>
        <v>19</v>
      </c>
    </row>
    <row r="84" spans="1:15">
      <c r="A84" s="25" t="s">
        <v>396</v>
      </c>
      <c r="B84" s="3"/>
      <c r="C84" s="32"/>
      <c r="D84" s="3"/>
      <c r="E84" s="32"/>
      <c r="F84" s="3"/>
      <c r="G84" s="32"/>
      <c r="H84" s="3"/>
      <c r="I84" s="32"/>
      <c r="J84" s="3"/>
      <c r="K84" s="32"/>
      <c r="L84" s="3"/>
      <c r="M84" s="32"/>
      <c r="N84" s="41"/>
      <c r="O84" s="41">
        <v>25</v>
      </c>
    </row>
    <row r="85" spans="1:15">
      <c r="A85" s="27" t="s">
        <v>1087</v>
      </c>
      <c r="B85" s="3"/>
      <c r="C85" s="32"/>
      <c r="D85" s="3"/>
      <c r="E85" s="32"/>
      <c r="F85" s="3"/>
      <c r="G85" s="32"/>
      <c r="H85" s="3"/>
      <c r="I85" s="32"/>
      <c r="J85" s="3"/>
      <c r="K85" s="32"/>
      <c r="L85" s="3"/>
      <c r="M85" s="32"/>
      <c r="N85" s="41"/>
      <c r="O85" s="41"/>
    </row>
    <row r="86" spans="1:15">
      <c r="A86" s="20"/>
      <c r="B86" s="3"/>
      <c r="C86" s="32"/>
      <c r="D86" s="3"/>
      <c r="E86" s="32"/>
      <c r="F86" s="3"/>
      <c r="G86" s="32"/>
      <c r="H86" s="3"/>
      <c r="I86" s="32"/>
      <c r="J86" s="3"/>
      <c r="K86" s="32"/>
      <c r="L86" s="3"/>
      <c r="M86" s="32"/>
      <c r="N86" s="39"/>
      <c r="O86" s="41"/>
    </row>
    <row r="87" spans="1:15">
      <c r="A87" s="243" t="s">
        <v>620</v>
      </c>
      <c r="B87" s="8">
        <v>0</v>
      </c>
      <c r="C87" s="37">
        <v>0</v>
      </c>
      <c r="D87" s="8">
        <v>1</v>
      </c>
      <c r="E87" s="37">
        <v>1</v>
      </c>
      <c r="F87" s="8">
        <v>0</v>
      </c>
      <c r="G87" s="37">
        <v>0</v>
      </c>
      <c r="H87" s="8">
        <v>0</v>
      </c>
      <c r="I87" s="37">
        <v>0</v>
      </c>
      <c r="J87" s="8">
        <v>0</v>
      </c>
      <c r="K87" s="37">
        <v>0</v>
      </c>
      <c r="L87" s="8">
        <v>0</v>
      </c>
      <c r="M87" s="37">
        <v>0</v>
      </c>
      <c r="N87" s="45">
        <f>SUM(B87:M87)</f>
        <v>2</v>
      </c>
      <c r="O87" s="41">
        <f>N87</f>
        <v>2</v>
      </c>
    </row>
    <row r="88" spans="1:15">
      <c r="A88" s="244" t="s">
        <v>392</v>
      </c>
      <c r="B88" s="3"/>
      <c r="C88" s="32"/>
      <c r="D88" s="3"/>
      <c r="E88" s="32"/>
      <c r="F88" s="3"/>
      <c r="G88" s="32"/>
      <c r="H88" s="3"/>
      <c r="I88" s="32"/>
      <c r="J88" s="3"/>
      <c r="K88" s="32"/>
      <c r="L88" s="3"/>
      <c r="M88" s="32"/>
      <c r="N88" s="39"/>
      <c r="O88" s="41"/>
    </row>
    <row r="89" spans="1:15">
      <c r="A89" s="20"/>
      <c r="B89" s="3"/>
      <c r="C89" s="32"/>
      <c r="D89" s="3"/>
      <c r="E89" s="32"/>
      <c r="F89" s="3"/>
      <c r="G89" s="32"/>
      <c r="H89" s="3"/>
      <c r="I89" s="32"/>
      <c r="J89" s="3"/>
      <c r="K89" s="32"/>
      <c r="L89" s="3"/>
      <c r="M89" s="32"/>
      <c r="N89" s="39"/>
      <c r="O89" s="41"/>
    </row>
    <row r="90" spans="1:15">
      <c r="A90" s="20" t="s">
        <v>621</v>
      </c>
      <c r="B90" s="3">
        <v>2</v>
      </c>
      <c r="C90" s="32">
        <v>6</v>
      </c>
      <c r="D90" s="3">
        <v>6</v>
      </c>
      <c r="E90" s="32">
        <v>0</v>
      </c>
      <c r="F90" s="3">
        <v>0</v>
      </c>
      <c r="G90" s="32">
        <v>1</v>
      </c>
      <c r="H90" s="3">
        <v>1</v>
      </c>
      <c r="I90" s="32">
        <v>0</v>
      </c>
      <c r="J90" s="3">
        <v>0</v>
      </c>
      <c r="K90" s="32">
        <v>0</v>
      </c>
      <c r="L90" s="3">
        <v>6</v>
      </c>
      <c r="M90" s="32">
        <v>1</v>
      </c>
      <c r="N90" s="39">
        <f>SUM(B90:M90)</f>
        <v>23</v>
      </c>
      <c r="O90" s="41">
        <f>N90</f>
        <v>23</v>
      </c>
    </row>
    <row r="91" spans="1:15">
      <c r="A91" s="25" t="s">
        <v>391</v>
      </c>
      <c r="B91" s="3"/>
      <c r="C91" s="32"/>
      <c r="D91" s="3"/>
      <c r="E91" s="32"/>
      <c r="F91" s="3"/>
      <c r="G91" s="32"/>
      <c r="H91" s="3"/>
      <c r="I91" s="32"/>
      <c r="J91" s="3"/>
      <c r="K91" s="32"/>
      <c r="L91" s="3"/>
      <c r="M91" s="32"/>
      <c r="N91" s="39"/>
      <c r="O91" s="41"/>
    </row>
    <row r="92" spans="1:15">
      <c r="A92" s="20"/>
      <c r="B92" s="3"/>
      <c r="C92" s="32"/>
      <c r="D92" s="3"/>
      <c r="E92" s="32"/>
      <c r="F92" s="3"/>
      <c r="G92" s="32"/>
      <c r="H92" s="3"/>
      <c r="I92" s="32"/>
      <c r="J92" s="3"/>
      <c r="K92" s="32"/>
      <c r="L92" s="3"/>
      <c r="M92" s="32"/>
      <c r="N92" s="39"/>
      <c r="O92" s="41"/>
    </row>
    <row r="93" spans="1:15">
      <c r="A93" s="20" t="s">
        <v>389</v>
      </c>
      <c r="B93" s="3">
        <v>0</v>
      </c>
      <c r="C93" s="32">
        <v>0</v>
      </c>
      <c r="D93" s="3">
        <v>8</v>
      </c>
      <c r="E93" s="32">
        <v>2</v>
      </c>
      <c r="F93" s="3">
        <v>0</v>
      </c>
      <c r="G93" s="32">
        <v>0</v>
      </c>
      <c r="H93" s="3">
        <v>0</v>
      </c>
      <c r="I93" s="32">
        <v>0</v>
      </c>
      <c r="J93" s="3">
        <v>0</v>
      </c>
      <c r="K93" s="32">
        <v>0</v>
      </c>
      <c r="L93" s="3">
        <v>0</v>
      </c>
      <c r="M93" s="32">
        <v>0</v>
      </c>
      <c r="N93" s="39">
        <f>SUM(B93:M93)</f>
        <v>10</v>
      </c>
      <c r="O93" s="41">
        <f>N93-4</f>
        <v>6</v>
      </c>
    </row>
    <row r="94" spans="1:15">
      <c r="A94" s="25" t="s">
        <v>390</v>
      </c>
      <c r="B94" s="3"/>
      <c r="C94" s="32"/>
      <c r="D94" s="3"/>
      <c r="E94" s="32"/>
      <c r="F94" s="3"/>
      <c r="G94" s="32"/>
      <c r="H94" s="3"/>
      <c r="I94" s="32"/>
      <c r="J94" s="3"/>
      <c r="K94" s="32"/>
      <c r="L94" s="3"/>
      <c r="M94" s="32"/>
      <c r="N94" s="41"/>
      <c r="O94" s="41">
        <v>12</v>
      </c>
    </row>
    <row r="95" spans="1:15">
      <c r="A95" s="23" t="s">
        <v>1251</v>
      </c>
      <c r="B95" s="3"/>
      <c r="C95" s="32"/>
      <c r="D95" s="3"/>
      <c r="E95" s="32"/>
      <c r="F95" s="3"/>
      <c r="G95" s="32"/>
      <c r="H95" s="3"/>
      <c r="I95" s="32"/>
      <c r="J95" s="3"/>
      <c r="K95" s="32"/>
      <c r="L95" s="3"/>
      <c r="M95" s="32"/>
      <c r="N95" s="39"/>
      <c r="O95" s="41"/>
    </row>
    <row r="96" spans="1:15">
      <c r="A96" s="20"/>
      <c r="B96" s="3"/>
      <c r="C96" s="32"/>
      <c r="D96" s="3"/>
      <c r="E96" s="32"/>
      <c r="F96" s="3"/>
      <c r="G96" s="32"/>
      <c r="H96" s="3"/>
      <c r="I96" s="32"/>
      <c r="J96" s="3"/>
      <c r="K96" s="32"/>
      <c r="L96" s="3"/>
      <c r="M96" s="32"/>
      <c r="N96" s="39"/>
      <c r="O96" s="41"/>
    </row>
    <row r="97" spans="1:15">
      <c r="A97" s="20" t="s">
        <v>622</v>
      </c>
      <c r="B97" s="3">
        <v>0</v>
      </c>
      <c r="C97" s="32">
        <v>0</v>
      </c>
      <c r="D97" s="3">
        <v>1</v>
      </c>
      <c r="E97" s="32">
        <v>1</v>
      </c>
      <c r="F97" s="3">
        <v>0</v>
      </c>
      <c r="G97" s="32">
        <v>0</v>
      </c>
      <c r="H97" s="3">
        <v>0</v>
      </c>
      <c r="I97" s="32">
        <v>0</v>
      </c>
      <c r="J97" s="3">
        <v>1</v>
      </c>
      <c r="K97" s="32">
        <v>0</v>
      </c>
      <c r="L97" s="3">
        <v>0</v>
      </c>
      <c r="M97" s="32">
        <v>0</v>
      </c>
      <c r="N97" s="39">
        <f>SUM(B97:M97)</f>
        <v>3</v>
      </c>
      <c r="O97" s="41">
        <f>N97</f>
        <v>3</v>
      </c>
    </row>
    <row r="98" spans="1:15">
      <c r="A98" s="25" t="s">
        <v>623</v>
      </c>
      <c r="B98" s="3"/>
      <c r="C98" s="32"/>
      <c r="D98" s="3"/>
      <c r="E98" s="32"/>
      <c r="F98" s="3"/>
      <c r="G98" s="32"/>
      <c r="H98" s="3"/>
      <c r="I98" s="32"/>
      <c r="J98" s="3"/>
      <c r="K98" s="32"/>
      <c r="L98" s="3"/>
      <c r="M98" s="32"/>
      <c r="N98" s="39"/>
      <c r="O98" s="41"/>
    </row>
    <row r="99" spans="1:15">
      <c r="A99" s="20"/>
      <c r="B99" s="3"/>
      <c r="C99" s="32"/>
      <c r="D99" s="3"/>
      <c r="E99" s="32"/>
      <c r="F99" s="3"/>
      <c r="G99" s="32"/>
      <c r="H99" s="3"/>
      <c r="I99" s="32"/>
      <c r="J99" s="3"/>
      <c r="K99" s="32"/>
      <c r="L99" s="3"/>
      <c r="M99" s="32"/>
      <c r="N99" s="39"/>
      <c r="O99" s="41"/>
    </row>
    <row r="100" spans="1:15">
      <c r="A100" s="20" t="s">
        <v>387</v>
      </c>
      <c r="B100" s="3">
        <v>0</v>
      </c>
      <c r="C100" s="32">
        <v>0</v>
      </c>
      <c r="D100" s="3">
        <v>1</v>
      </c>
      <c r="E100" s="32">
        <v>1</v>
      </c>
      <c r="F100" s="3">
        <v>1</v>
      </c>
      <c r="G100" s="32">
        <v>0</v>
      </c>
      <c r="H100" s="3">
        <v>0</v>
      </c>
      <c r="I100" s="32">
        <v>0</v>
      </c>
      <c r="J100" s="3">
        <v>0</v>
      </c>
      <c r="K100" s="32">
        <v>0</v>
      </c>
      <c r="L100" s="3">
        <v>0</v>
      </c>
      <c r="M100" s="32">
        <v>1</v>
      </c>
      <c r="N100" s="39">
        <f>SUM(B100:M100)</f>
        <v>4</v>
      </c>
      <c r="O100" s="41">
        <f>N100-3</f>
        <v>1</v>
      </c>
    </row>
    <row r="101" spans="1:15">
      <c r="A101" s="25" t="s">
        <v>388</v>
      </c>
      <c r="B101" s="3"/>
      <c r="C101" s="32"/>
      <c r="D101" s="3"/>
      <c r="E101" s="32"/>
      <c r="F101" s="3"/>
      <c r="G101" s="32"/>
      <c r="H101" s="3"/>
      <c r="I101" s="32"/>
      <c r="J101" s="3"/>
      <c r="K101" s="32"/>
      <c r="L101" s="3"/>
      <c r="M101" s="32"/>
      <c r="N101" s="41"/>
      <c r="O101" s="41">
        <v>16</v>
      </c>
    </row>
    <row r="102" spans="1:15">
      <c r="A102" s="23" t="s">
        <v>1259</v>
      </c>
      <c r="B102" s="3"/>
      <c r="C102" s="32"/>
      <c r="D102" s="3"/>
      <c r="E102" s="32"/>
      <c r="F102" s="3"/>
      <c r="G102" s="32"/>
      <c r="H102" s="3"/>
      <c r="I102" s="32"/>
      <c r="J102" s="3"/>
      <c r="K102" s="32"/>
      <c r="L102" s="3"/>
      <c r="M102" s="32"/>
      <c r="N102" s="39"/>
      <c r="O102" s="41"/>
    </row>
    <row r="103" spans="1:15">
      <c r="A103" s="20"/>
      <c r="B103" s="3"/>
      <c r="C103" s="32"/>
      <c r="D103" s="3"/>
      <c r="E103" s="32"/>
      <c r="F103" s="3"/>
      <c r="G103" s="32"/>
      <c r="H103" s="3"/>
      <c r="I103" s="32"/>
      <c r="J103" s="3"/>
      <c r="K103" s="32"/>
      <c r="L103" s="3"/>
      <c r="M103" s="32"/>
      <c r="N103" s="39"/>
      <c r="O103" s="41"/>
    </row>
    <row r="104" spans="1:15">
      <c r="A104" s="20" t="s">
        <v>1199</v>
      </c>
      <c r="B104" s="3">
        <v>0</v>
      </c>
      <c r="C104" s="32">
        <v>3</v>
      </c>
      <c r="D104" s="3">
        <v>2</v>
      </c>
      <c r="E104" s="32">
        <v>0</v>
      </c>
      <c r="F104" s="3">
        <v>0</v>
      </c>
      <c r="G104" s="32">
        <v>0</v>
      </c>
      <c r="H104" s="3">
        <v>0</v>
      </c>
      <c r="I104" s="32">
        <v>0</v>
      </c>
      <c r="J104" s="3">
        <v>0</v>
      </c>
      <c r="K104" s="32">
        <v>0</v>
      </c>
      <c r="L104" s="3">
        <v>0</v>
      </c>
      <c r="M104" s="32">
        <v>0</v>
      </c>
      <c r="N104" s="39">
        <f>SUM(B104:M104)</f>
        <v>5</v>
      </c>
      <c r="O104" s="41">
        <f>N104</f>
        <v>5</v>
      </c>
    </row>
    <row r="105" spans="1:15">
      <c r="A105" s="25" t="s">
        <v>624</v>
      </c>
      <c r="B105" s="3"/>
      <c r="C105" s="32"/>
      <c r="D105" s="3"/>
      <c r="E105" s="32"/>
      <c r="F105" s="3"/>
      <c r="G105" s="32"/>
      <c r="H105" s="3"/>
      <c r="I105" s="32"/>
      <c r="J105" s="3"/>
      <c r="K105" s="32"/>
      <c r="L105" s="3"/>
      <c r="M105" s="32"/>
      <c r="N105" s="39"/>
      <c r="O105" s="41"/>
    </row>
    <row r="106" spans="1:15">
      <c r="A106" s="20"/>
      <c r="B106" s="3"/>
      <c r="C106" s="32"/>
      <c r="D106" s="3"/>
      <c r="E106" s="32"/>
      <c r="F106" s="3"/>
      <c r="G106" s="32"/>
      <c r="H106" s="3"/>
      <c r="I106" s="32"/>
      <c r="J106" s="3"/>
      <c r="K106" s="32"/>
      <c r="L106" s="3"/>
      <c r="M106" s="32"/>
      <c r="N106" s="39"/>
      <c r="O106" s="41"/>
    </row>
    <row r="107" spans="1:15">
      <c r="A107" s="20" t="s">
        <v>625</v>
      </c>
      <c r="B107" s="3">
        <v>0</v>
      </c>
      <c r="C107" s="32">
        <v>0</v>
      </c>
      <c r="D107" s="3">
        <v>0</v>
      </c>
      <c r="E107" s="32">
        <v>0</v>
      </c>
      <c r="F107" s="3">
        <v>0</v>
      </c>
      <c r="G107" s="32">
        <v>1</v>
      </c>
      <c r="H107" s="3">
        <v>0</v>
      </c>
      <c r="I107" s="32">
        <v>0</v>
      </c>
      <c r="J107" s="3">
        <v>0</v>
      </c>
      <c r="K107" s="32">
        <v>0</v>
      </c>
      <c r="L107" s="3">
        <v>0</v>
      </c>
      <c r="M107" s="32">
        <v>0</v>
      </c>
      <c r="N107" s="39">
        <f>SUM(B107:M107)</f>
        <v>1</v>
      </c>
      <c r="O107" s="41">
        <f>N107</f>
        <v>1</v>
      </c>
    </row>
    <row r="108" spans="1:15">
      <c r="A108" s="25" t="s">
        <v>384</v>
      </c>
      <c r="B108" s="3"/>
      <c r="C108" s="32"/>
      <c r="D108" s="3"/>
      <c r="E108" s="32"/>
      <c r="F108" s="3"/>
      <c r="G108" s="32"/>
      <c r="H108" s="3"/>
      <c r="I108" s="32"/>
      <c r="J108" s="3"/>
      <c r="K108" s="32"/>
      <c r="L108" s="3"/>
      <c r="M108" s="32"/>
      <c r="N108" s="39"/>
      <c r="O108" s="41"/>
    </row>
    <row r="109" spans="1:15">
      <c r="A109" s="20"/>
      <c r="B109" s="3"/>
      <c r="C109" s="32"/>
      <c r="D109" s="3"/>
      <c r="E109" s="32"/>
      <c r="F109" s="3"/>
      <c r="G109" s="32"/>
      <c r="H109" s="3"/>
      <c r="I109" s="32"/>
      <c r="J109" s="3"/>
      <c r="K109" s="32"/>
      <c r="L109" s="3"/>
      <c r="M109" s="32"/>
      <c r="N109" s="39"/>
      <c r="O109" s="41"/>
    </row>
    <row r="110" spans="1:15">
      <c r="A110" s="20" t="s">
        <v>385</v>
      </c>
      <c r="B110" s="3">
        <v>0</v>
      </c>
      <c r="C110" s="32">
        <v>8</v>
      </c>
      <c r="D110" s="3">
        <v>4</v>
      </c>
      <c r="E110" s="32">
        <v>0</v>
      </c>
      <c r="F110" s="3">
        <v>0</v>
      </c>
      <c r="G110" s="32">
        <v>0</v>
      </c>
      <c r="H110" s="3">
        <v>0</v>
      </c>
      <c r="I110" s="32">
        <v>0</v>
      </c>
      <c r="J110" s="3">
        <v>0</v>
      </c>
      <c r="K110" s="32">
        <v>0</v>
      </c>
      <c r="L110" s="3">
        <v>0</v>
      </c>
      <c r="M110" s="32">
        <v>0</v>
      </c>
      <c r="N110" s="39">
        <f>SUM(B110:M110)</f>
        <v>12</v>
      </c>
      <c r="O110" s="41">
        <f>N110-7</f>
        <v>5</v>
      </c>
    </row>
    <row r="111" spans="1:15">
      <c r="A111" s="25" t="s">
        <v>386</v>
      </c>
      <c r="B111" s="3"/>
      <c r="C111" s="32"/>
      <c r="D111" s="3"/>
      <c r="E111" s="32"/>
      <c r="F111" s="3"/>
      <c r="G111" s="32"/>
      <c r="H111" s="3"/>
      <c r="I111" s="32"/>
      <c r="J111" s="3"/>
      <c r="K111" s="32"/>
      <c r="L111" s="3"/>
      <c r="M111" s="32"/>
      <c r="N111" s="41"/>
      <c r="O111" s="41">
        <v>32</v>
      </c>
    </row>
    <row r="112" spans="1:15">
      <c r="A112" s="23" t="s">
        <v>1088</v>
      </c>
      <c r="B112" s="3"/>
      <c r="C112" s="32"/>
      <c r="D112" s="3"/>
      <c r="E112" s="32"/>
      <c r="F112" s="3"/>
      <c r="G112" s="32"/>
      <c r="H112" s="3"/>
      <c r="I112" s="32"/>
      <c r="J112" s="3"/>
      <c r="K112" s="32"/>
      <c r="L112" s="3"/>
      <c r="M112" s="32"/>
      <c r="N112" s="39"/>
      <c r="O112" s="41"/>
    </row>
    <row r="113" spans="1:15">
      <c r="A113" s="20"/>
      <c r="B113" s="3"/>
      <c r="C113" s="32"/>
      <c r="D113" s="3"/>
      <c r="E113" s="32"/>
      <c r="F113" s="3"/>
      <c r="G113" s="32"/>
      <c r="H113" s="3"/>
      <c r="I113" s="32"/>
      <c r="J113" s="3"/>
      <c r="K113" s="32"/>
      <c r="L113" s="3"/>
      <c r="M113" s="32"/>
      <c r="N113" s="39"/>
      <c r="O113" s="41"/>
    </row>
    <row r="114" spans="1:15">
      <c r="A114" s="20" t="s">
        <v>381</v>
      </c>
      <c r="B114" s="3">
        <v>14</v>
      </c>
      <c r="C114" s="32">
        <v>0</v>
      </c>
      <c r="D114" s="3">
        <v>0</v>
      </c>
      <c r="E114" s="32">
        <v>0</v>
      </c>
      <c r="F114" s="3">
        <v>0</v>
      </c>
      <c r="G114" s="32">
        <v>1</v>
      </c>
      <c r="H114" s="3">
        <v>3</v>
      </c>
      <c r="I114" s="32">
        <v>1</v>
      </c>
      <c r="J114" s="3">
        <v>0</v>
      </c>
      <c r="K114" s="32">
        <v>0</v>
      </c>
      <c r="L114" s="3">
        <v>2</v>
      </c>
      <c r="M114" s="32">
        <v>18</v>
      </c>
      <c r="N114" s="39">
        <f>SUM(B114:M114)</f>
        <v>39</v>
      </c>
      <c r="O114" s="41">
        <f>N114-19</f>
        <v>20</v>
      </c>
    </row>
    <row r="115" spans="1:15">
      <c r="A115" s="25" t="s">
        <v>382</v>
      </c>
      <c r="B115" s="3"/>
      <c r="C115" s="32"/>
      <c r="D115" s="3"/>
      <c r="E115" s="32"/>
      <c r="F115" s="3"/>
      <c r="G115" s="32"/>
      <c r="H115" s="3"/>
      <c r="I115" s="32"/>
      <c r="J115" s="3"/>
      <c r="K115" s="32"/>
      <c r="L115" s="3"/>
      <c r="M115" s="32"/>
      <c r="N115" s="41"/>
      <c r="O115" s="41">
        <v>107</v>
      </c>
    </row>
    <row r="116" spans="1:15">
      <c r="A116" s="23" t="s">
        <v>1249</v>
      </c>
      <c r="B116" s="3">
        <v>0</v>
      </c>
      <c r="C116" s="32">
        <v>1</v>
      </c>
      <c r="D116" s="3">
        <v>3</v>
      </c>
      <c r="E116" s="32">
        <v>1</v>
      </c>
      <c r="F116" s="3">
        <v>0</v>
      </c>
      <c r="G116" s="32">
        <v>0</v>
      </c>
      <c r="H116" s="3">
        <v>0</v>
      </c>
      <c r="I116" s="32">
        <v>0</v>
      </c>
      <c r="J116" s="3">
        <v>0</v>
      </c>
      <c r="K116" s="32">
        <v>0</v>
      </c>
      <c r="L116" s="3">
        <v>0</v>
      </c>
      <c r="M116" s="32">
        <v>0</v>
      </c>
      <c r="N116" s="39">
        <f>SUM(B116:M116)</f>
        <v>5</v>
      </c>
      <c r="O116" s="41">
        <f>N116-4</f>
        <v>1</v>
      </c>
    </row>
    <row r="117" spans="1:15">
      <c r="A117" s="23" t="s">
        <v>1250</v>
      </c>
      <c r="B117" s="3"/>
      <c r="C117" s="32"/>
      <c r="D117" s="3"/>
      <c r="E117" s="32"/>
      <c r="F117" s="3"/>
      <c r="G117" s="32"/>
      <c r="H117" s="3"/>
      <c r="I117" s="32"/>
      <c r="J117" s="3"/>
      <c r="K117" s="32"/>
      <c r="L117" s="3"/>
      <c r="M117" s="32"/>
      <c r="N117" s="41"/>
      <c r="O117" s="41">
        <v>23</v>
      </c>
    </row>
    <row r="118" spans="1:15">
      <c r="A118" s="20"/>
      <c r="B118" s="3"/>
      <c r="C118" s="32"/>
      <c r="D118" s="3"/>
      <c r="E118" s="32"/>
      <c r="F118" s="3"/>
      <c r="G118" s="32"/>
      <c r="H118" s="3"/>
      <c r="I118" s="32"/>
      <c r="J118" s="3"/>
      <c r="K118" s="32"/>
      <c r="L118" s="3"/>
      <c r="M118" s="32"/>
      <c r="N118" s="39"/>
      <c r="O118" s="41"/>
    </row>
    <row r="119" spans="1:15">
      <c r="A119" s="20" t="s">
        <v>1200</v>
      </c>
      <c r="B119" s="3">
        <v>0</v>
      </c>
      <c r="C119" s="32">
        <v>0</v>
      </c>
      <c r="D119" s="3">
        <v>1</v>
      </c>
      <c r="E119" s="32">
        <v>0</v>
      </c>
      <c r="F119" s="3">
        <v>0</v>
      </c>
      <c r="G119" s="32">
        <v>0</v>
      </c>
      <c r="H119" s="3">
        <v>0</v>
      </c>
      <c r="I119" s="32">
        <v>0</v>
      </c>
      <c r="J119" s="3">
        <v>0</v>
      </c>
      <c r="K119" s="32">
        <v>0</v>
      </c>
      <c r="L119" s="3">
        <v>0</v>
      </c>
      <c r="M119" s="32">
        <v>0</v>
      </c>
      <c r="N119" s="39">
        <f>SUM(B119:M119)</f>
        <v>1</v>
      </c>
      <c r="O119" s="41">
        <f>N119</f>
        <v>1</v>
      </c>
    </row>
    <row r="120" spans="1:15">
      <c r="A120" s="25" t="s">
        <v>383</v>
      </c>
      <c r="B120" s="3"/>
      <c r="C120" s="32"/>
      <c r="D120" s="3"/>
      <c r="E120" s="32"/>
      <c r="F120" s="3"/>
      <c r="G120" s="32"/>
      <c r="H120" s="3"/>
      <c r="I120" s="32"/>
      <c r="J120" s="3"/>
      <c r="K120" s="32"/>
      <c r="L120" s="3"/>
      <c r="M120" s="32"/>
      <c r="N120" s="39"/>
      <c r="O120" s="41"/>
    </row>
    <row r="121" spans="1:15">
      <c r="A121" s="20"/>
      <c r="B121" s="6"/>
      <c r="C121" s="35"/>
      <c r="D121" s="6"/>
      <c r="E121" s="35"/>
      <c r="F121" s="6"/>
      <c r="G121" s="35"/>
      <c r="H121" s="6"/>
      <c r="I121" s="35"/>
      <c r="J121" s="6"/>
      <c r="K121" s="35"/>
      <c r="L121" s="6"/>
      <c r="M121" s="35"/>
      <c r="N121" s="39"/>
      <c r="O121" s="41"/>
    </row>
    <row r="122" spans="1:15">
      <c r="A122" s="20" t="s">
        <v>626</v>
      </c>
      <c r="B122" s="8">
        <v>0</v>
      </c>
      <c r="C122" s="37">
        <v>0</v>
      </c>
      <c r="D122" s="8">
        <v>2</v>
      </c>
      <c r="E122" s="37">
        <v>0</v>
      </c>
      <c r="F122" s="8">
        <v>0</v>
      </c>
      <c r="G122" s="37">
        <v>0</v>
      </c>
      <c r="H122" s="8">
        <v>0</v>
      </c>
      <c r="I122" s="37">
        <v>0</v>
      </c>
      <c r="J122" s="8">
        <v>0</v>
      </c>
      <c r="K122" s="37">
        <v>0</v>
      </c>
      <c r="L122" s="8">
        <v>0</v>
      </c>
      <c r="M122" s="37">
        <v>0</v>
      </c>
      <c r="N122" s="45">
        <f>SUM(B122:M122)</f>
        <v>2</v>
      </c>
      <c r="O122" s="41">
        <f>N122</f>
        <v>2</v>
      </c>
    </row>
    <row r="123" spans="1:15">
      <c r="A123" s="25" t="s">
        <v>380</v>
      </c>
      <c r="B123" s="3"/>
      <c r="C123" s="32"/>
      <c r="D123" s="3"/>
      <c r="E123" s="32"/>
      <c r="F123" s="3"/>
      <c r="G123" s="32"/>
      <c r="H123" s="3"/>
      <c r="I123" s="32"/>
      <c r="J123" s="3"/>
      <c r="K123" s="32"/>
      <c r="L123" s="3"/>
      <c r="M123" s="32"/>
      <c r="N123" s="39"/>
      <c r="O123" s="41"/>
    </row>
    <row r="124" spans="1:15">
      <c r="A124" s="20"/>
      <c r="B124" s="3"/>
      <c r="C124" s="32"/>
      <c r="D124" s="3"/>
      <c r="E124" s="32"/>
      <c r="F124" s="3"/>
      <c r="G124" s="32"/>
      <c r="H124" s="3"/>
      <c r="I124" s="32"/>
      <c r="J124" s="3"/>
      <c r="K124" s="32"/>
      <c r="L124" s="3"/>
      <c r="M124" s="32"/>
      <c r="N124" s="39"/>
      <c r="O124" s="41"/>
    </row>
    <row r="125" spans="1:15">
      <c r="A125" s="20" t="s">
        <v>378</v>
      </c>
      <c r="B125" s="3">
        <v>0</v>
      </c>
      <c r="C125" s="32">
        <v>0</v>
      </c>
      <c r="D125" s="3">
        <v>2</v>
      </c>
      <c r="E125" s="32">
        <v>0</v>
      </c>
      <c r="F125" s="3">
        <v>0</v>
      </c>
      <c r="G125" s="32">
        <v>0</v>
      </c>
      <c r="H125" s="3">
        <v>0</v>
      </c>
      <c r="I125" s="32">
        <v>0</v>
      </c>
      <c r="J125" s="3">
        <v>0</v>
      </c>
      <c r="K125" s="32">
        <v>0</v>
      </c>
      <c r="L125" s="3">
        <v>0</v>
      </c>
      <c r="M125" s="32">
        <v>0</v>
      </c>
      <c r="N125" s="39">
        <f>SUM(B125:M125)</f>
        <v>2</v>
      </c>
      <c r="O125" s="41">
        <f>N125</f>
        <v>2</v>
      </c>
    </row>
    <row r="126" spans="1:15">
      <c r="A126" s="25" t="s">
        <v>379</v>
      </c>
      <c r="B126" s="3"/>
      <c r="C126" s="32"/>
      <c r="D126" s="3"/>
      <c r="E126" s="32"/>
      <c r="F126" s="3"/>
      <c r="G126" s="32"/>
      <c r="H126" s="3"/>
      <c r="I126" s="32"/>
      <c r="J126" s="3"/>
      <c r="K126" s="32"/>
      <c r="L126" s="3"/>
      <c r="M126" s="32"/>
      <c r="N126" s="39"/>
      <c r="O126" s="41"/>
    </row>
    <row r="127" spans="1:15">
      <c r="A127" s="20"/>
      <c r="B127" s="3"/>
      <c r="C127" s="32"/>
      <c r="D127" s="3"/>
      <c r="E127" s="32"/>
      <c r="F127" s="3"/>
      <c r="G127" s="32"/>
      <c r="H127" s="3"/>
      <c r="I127" s="32"/>
      <c r="J127" s="3"/>
      <c r="K127" s="32"/>
      <c r="L127" s="3"/>
      <c r="M127" s="32"/>
      <c r="N127" s="39"/>
      <c r="O127" s="41"/>
    </row>
    <row r="128" spans="1:15" ht="13.5" customHeight="1">
      <c r="A128" s="20" t="s">
        <v>1091</v>
      </c>
      <c r="B128" s="3">
        <v>6</v>
      </c>
      <c r="C128" s="32">
        <v>3</v>
      </c>
      <c r="D128" s="3">
        <v>0</v>
      </c>
      <c r="E128" s="32">
        <v>0</v>
      </c>
      <c r="F128" s="3">
        <v>0</v>
      </c>
      <c r="G128" s="32">
        <v>0</v>
      </c>
      <c r="H128" s="3">
        <v>5</v>
      </c>
      <c r="I128" s="32">
        <v>4</v>
      </c>
      <c r="J128" s="3">
        <v>4</v>
      </c>
      <c r="K128" s="32">
        <v>5</v>
      </c>
      <c r="L128" s="3">
        <v>16</v>
      </c>
      <c r="M128" s="32">
        <v>22</v>
      </c>
      <c r="N128" s="39">
        <f>SUM(B128:M128)</f>
        <v>65</v>
      </c>
      <c r="O128" s="41">
        <f>N128-22</f>
        <v>43</v>
      </c>
    </row>
    <row r="129" spans="1:19">
      <c r="A129" s="25" t="s">
        <v>374</v>
      </c>
      <c r="B129" s="3"/>
      <c r="C129" s="32"/>
      <c r="D129" s="3"/>
      <c r="E129" s="32"/>
      <c r="F129" s="3"/>
      <c r="G129" s="32"/>
      <c r="H129" s="3"/>
      <c r="I129" s="32"/>
      <c r="J129" s="3"/>
      <c r="K129" s="32"/>
      <c r="L129" s="3"/>
      <c r="M129" s="32"/>
      <c r="N129" s="41"/>
      <c r="O129" s="41">
        <v>61</v>
      </c>
    </row>
    <row r="130" spans="1:19">
      <c r="A130" s="23" t="s">
        <v>1699</v>
      </c>
      <c r="B130" s="3">
        <v>3</v>
      </c>
      <c r="C130" s="32">
        <v>7</v>
      </c>
      <c r="D130" s="3">
        <v>6</v>
      </c>
      <c r="E130" s="32">
        <v>4</v>
      </c>
      <c r="F130" s="3">
        <v>4</v>
      </c>
      <c r="G130" s="32">
        <v>3</v>
      </c>
      <c r="H130" s="3">
        <v>9</v>
      </c>
      <c r="I130" s="32">
        <v>20</v>
      </c>
      <c r="J130" s="3">
        <v>9</v>
      </c>
      <c r="K130" s="32">
        <v>0</v>
      </c>
      <c r="L130" s="3">
        <v>0</v>
      </c>
      <c r="M130" s="32">
        <v>0</v>
      </c>
      <c r="N130" s="39">
        <f>SUM(B130:M130)</f>
        <v>65</v>
      </c>
      <c r="O130" s="41">
        <f>N130-51</f>
        <v>14</v>
      </c>
    </row>
    <row r="131" spans="1:19">
      <c r="A131" s="23" t="s">
        <v>1770</v>
      </c>
      <c r="B131" s="3"/>
      <c r="C131" s="32"/>
      <c r="D131" s="3"/>
      <c r="E131" s="32"/>
      <c r="F131" s="3"/>
      <c r="G131" s="32"/>
      <c r="H131" s="3"/>
      <c r="I131" s="32"/>
      <c r="J131" s="3"/>
      <c r="K131" s="32"/>
      <c r="L131" s="3"/>
      <c r="M131" s="32"/>
      <c r="N131" s="41"/>
      <c r="O131" s="41">
        <v>363</v>
      </c>
    </row>
    <row r="132" spans="1:19">
      <c r="A132" s="20"/>
      <c r="B132" s="3"/>
      <c r="C132" s="32"/>
      <c r="D132" s="3"/>
      <c r="E132" s="32"/>
      <c r="F132" s="3"/>
      <c r="G132" s="32"/>
      <c r="H132" s="3"/>
      <c r="I132" s="32"/>
      <c r="J132" s="3"/>
      <c r="K132" s="32"/>
      <c r="L132" s="3"/>
      <c r="M132" s="32"/>
      <c r="N132" s="39"/>
      <c r="O132" s="41"/>
    </row>
    <row r="133" spans="1:19">
      <c r="A133" s="20" t="s">
        <v>627</v>
      </c>
      <c r="B133" s="3">
        <v>1</v>
      </c>
      <c r="C133" s="32">
        <v>0</v>
      </c>
      <c r="D133" s="3">
        <v>0</v>
      </c>
      <c r="E133" s="32">
        <v>1</v>
      </c>
      <c r="F133" s="3">
        <v>0</v>
      </c>
      <c r="G133" s="32">
        <v>0</v>
      </c>
      <c r="H133" s="3">
        <v>0</v>
      </c>
      <c r="I133" s="32">
        <v>1</v>
      </c>
      <c r="J133" s="3">
        <v>1</v>
      </c>
      <c r="K133" s="32">
        <v>0</v>
      </c>
      <c r="L133" s="3">
        <v>0</v>
      </c>
      <c r="M133" s="32">
        <v>1</v>
      </c>
      <c r="N133" s="39">
        <f>SUM(B133:M133)</f>
        <v>5</v>
      </c>
      <c r="O133" s="41">
        <f>N133</f>
        <v>5</v>
      </c>
    </row>
    <row r="134" spans="1:19">
      <c r="A134" s="25" t="s">
        <v>375</v>
      </c>
      <c r="B134" s="3"/>
      <c r="C134" s="32"/>
      <c r="D134" s="3"/>
      <c r="E134" s="32"/>
      <c r="F134" s="3"/>
      <c r="G134" s="32"/>
      <c r="H134" s="3"/>
      <c r="I134" s="32"/>
      <c r="J134" s="3"/>
      <c r="K134" s="32"/>
      <c r="L134" s="3"/>
      <c r="M134" s="32"/>
      <c r="N134" s="39"/>
      <c r="O134" s="41"/>
    </row>
    <row r="135" spans="1:19">
      <c r="A135" s="23" t="s">
        <v>1769</v>
      </c>
      <c r="B135" s="3"/>
      <c r="C135" s="32"/>
      <c r="D135" s="3"/>
      <c r="E135" s="32"/>
      <c r="F135" s="3"/>
      <c r="G135" s="32"/>
      <c r="H135" s="3"/>
      <c r="I135" s="32"/>
      <c r="J135" s="3"/>
      <c r="K135" s="32"/>
      <c r="L135" s="3"/>
      <c r="M135" s="32"/>
      <c r="N135" s="39"/>
      <c r="O135" s="41"/>
      <c r="S135" s="247" t="s">
        <v>1032</v>
      </c>
    </row>
    <row r="136" spans="1:19">
      <c r="A136" s="20"/>
      <c r="B136" s="3"/>
      <c r="C136" s="32"/>
      <c r="D136" s="3"/>
      <c r="E136" s="32"/>
      <c r="F136" s="3"/>
      <c r="G136" s="32"/>
      <c r="H136" s="3"/>
      <c r="I136" s="32"/>
      <c r="J136" s="3"/>
      <c r="K136" s="32"/>
      <c r="L136" s="3"/>
      <c r="M136" s="32"/>
      <c r="N136" s="39"/>
      <c r="O136" s="41"/>
    </row>
    <row r="137" spans="1:19">
      <c r="A137" s="20" t="s">
        <v>376</v>
      </c>
      <c r="B137" s="3">
        <v>1</v>
      </c>
      <c r="C137" s="32">
        <v>0</v>
      </c>
      <c r="D137" s="3">
        <v>0</v>
      </c>
      <c r="E137" s="32">
        <v>0</v>
      </c>
      <c r="F137" s="3">
        <v>0</v>
      </c>
      <c r="G137" s="32">
        <v>2</v>
      </c>
      <c r="H137" s="3">
        <v>1</v>
      </c>
      <c r="I137" s="32">
        <v>1</v>
      </c>
      <c r="J137" s="3">
        <v>1</v>
      </c>
      <c r="K137" s="32">
        <v>0</v>
      </c>
      <c r="L137" s="3">
        <v>0</v>
      </c>
      <c r="M137" s="32">
        <v>2</v>
      </c>
      <c r="N137" s="39">
        <f>SUM(B137:M137)</f>
        <v>8</v>
      </c>
      <c r="O137" s="41">
        <f>N137</f>
        <v>8</v>
      </c>
    </row>
    <row r="138" spans="1:19">
      <c r="A138" s="25" t="s">
        <v>377</v>
      </c>
      <c r="B138" s="3"/>
      <c r="C138" s="32"/>
      <c r="D138" s="3"/>
      <c r="E138" s="32"/>
      <c r="F138" s="3"/>
      <c r="G138" s="32"/>
      <c r="H138" s="3"/>
      <c r="I138" s="32"/>
      <c r="J138" s="3"/>
      <c r="K138" s="32"/>
      <c r="L138" s="3"/>
      <c r="M138" s="32"/>
      <c r="N138" s="39"/>
      <c r="O138" s="41"/>
    </row>
    <row r="139" spans="1:19">
      <c r="A139" s="28"/>
      <c r="B139" s="3"/>
      <c r="C139" s="32"/>
      <c r="D139" s="3"/>
      <c r="E139" s="32"/>
      <c r="F139" s="3"/>
      <c r="G139" s="32"/>
      <c r="H139" s="3"/>
      <c r="I139" s="32"/>
      <c r="J139" s="3"/>
      <c r="K139" s="32"/>
      <c r="L139" s="3"/>
      <c r="M139" s="32"/>
      <c r="N139" s="39"/>
      <c r="O139" s="41"/>
    </row>
    <row r="140" spans="1:19" ht="12.75" customHeight="1">
      <c r="A140" s="19" t="s">
        <v>628</v>
      </c>
      <c r="B140" s="3"/>
      <c r="C140" s="32"/>
      <c r="D140" s="3"/>
      <c r="E140" s="32"/>
      <c r="F140" s="3"/>
      <c r="G140" s="32"/>
      <c r="H140" s="3"/>
      <c r="I140" s="32"/>
      <c r="J140" s="3"/>
      <c r="K140" s="32"/>
      <c r="L140" s="3"/>
      <c r="M140" s="32"/>
      <c r="N140" s="39"/>
      <c r="O140" s="41"/>
    </row>
    <row r="141" spans="1:19">
      <c r="A141" s="20" t="s">
        <v>398</v>
      </c>
      <c r="B141" s="3">
        <v>0</v>
      </c>
      <c r="C141" s="32">
        <v>0</v>
      </c>
      <c r="D141" s="3">
        <v>3</v>
      </c>
      <c r="E141" s="32">
        <v>1</v>
      </c>
      <c r="F141" s="3">
        <v>0</v>
      </c>
      <c r="G141" s="32">
        <v>0</v>
      </c>
      <c r="H141" s="3">
        <v>0</v>
      </c>
      <c r="I141" s="32">
        <v>1</v>
      </c>
      <c r="J141" s="3">
        <v>2</v>
      </c>
      <c r="K141" s="32">
        <v>1</v>
      </c>
      <c r="L141" s="3">
        <v>0</v>
      </c>
      <c r="M141" s="32">
        <v>0</v>
      </c>
      <c r="N141" s="39">
        <f>SUM(B141:M141)</f>
        <v>8</v>
      </c>
      <c r="O141" s="41">
        <f>N141</f>
        <v>8</v>
      </c>
    </row>
    <row r="142" spans="1:19">
      <c r="A142" s="25" t="s">
        <v>399</v>
      </c>
      <c r="B142" s="3"/>
      <c r="C142" s="32"/>
      <c r="D142" s="3"/>
      <c r="E142" s="32"/>
      <c r="F142" s="3"/>
      <c r="G142" s="32"/>
      <c r="H142" s="3"/>
      <c r="I142" s="32"/>
      <c r="J142" s="3"/>
      <c r="K142" s="32"/>
      <c r="L142" s="3"/>
      <c r="M142" s="32"/>
      <c r="N142" s="39"/>
      <c r="O142" s="41"/>
    </row>
    <row r="143" spans="1:19">
      <c r="A143" s="28"/>
      <c r="B143" s="3"/>
      <c r="C143" s="32"/>
      <c r="D143" s="3"/>
      <c r="E143" s="32"/>
      <c r="F143" s="3"/>
      <c r="G143" s="32"/>
      <c r="H143" s="3"/>
      <c r="I143" s="32"/>
      <c r="J143" s="3"/>
      <c r="K143" s="32"/>
      <c r="L143" s="3"/>
      <c r="M143" s="32"/>
      <c r="N143" s="39"/>
      <c r="O143" s="41"/>
    </row>
    <row r="144" spans="1:19" ht="12.75" customHeight="1">
      <c r="A144" s="19" t="s">
        <v>629</v>
      </c>
      <c r="B144" s="3"/>
      <c r="C144" s="32"/>
      <c r="D144" s="3"/>
      <c r="E144" s="32"/>
      <c r="F144" s="3"/>
      <c r="G144" s="32"/>
      <c r="H144" s="3"/>
      <c r="I144" s="32"/>
      <c r="J144" s="3"/>
      <c r="K144" s="32"/>
      <c r="L144" s="3"/>
      <c r="M144" s="32"/>
      <c r="N144" s="39"/>
      <c r="O144" s="41"/>
    </row>
    <row r="145" spans="1:15">
      <c r="A145" s="20" t="s">
        <v>630</v>
      </c>
      <c r="B145" s="8">
        <v>0</v>
      </c>
      <c r="C145" s="37">
        <v>0</v>
      </c>
      <c r="D145" s="8">
        <v>0</v>
      </c>
      <c r="E145" s="37">
        <v>0</v>
      </c>
      <c r="F145" s="8">
        <v>0</v>
      </c>
      <c r="G145" s="37">
        <v>0</v>
      </c>
      <c r="H145" s="8">
        <v>0</v>
      </c>
      <c r="I145" s="37">
        <v>2</v>
      </c>
      <c r="J145" s="8">
        <v>1</v>
      </c>
      <c r="K145" s="37">
        <v>0</v>
      </c>
      <c r="L145" s="8">
        <v>0</v>
      </c>
      <c r="M145" s="37">
        <v>0</v>
      </c>
      <c r="N145" s="39">
        <f>SUM(B145:M145)</f>
        <v>3</v>
      </c>
      <c r="O145" s="41">
        <f>N145-3</f>
        <v>0</v>
      </c>
    </row>
    <row r="146" spans="1:15">
      <c r="A146" s="25" t="s">
        <v>406</v>
      </c>
      <c r="B146" s="3"/>
      <c r="C146" s="32"/>
      <c r="D146" s="3"/>
      <c r="E146" s="32"/>
      <c r="F146" s="3"/>
      <c r="G146" s="32"/>
      <c r="H146" s="3"/>
      <c r="I146" s="32"/>
      <c r="J146" s="3"/>
      <c r="K146" s="32"/>
      <c r="L146" s="3"/>
      <c r="M146" s="32"/>
      <c r="N146" s="41"/>
      <c r="O146" s="41">
        <v>128</v>
      </c>
    </row>
    <row r="147" spans="1:15">
      <c r="A147" s="27" t="s">
        <v>1276</v>
      </c>
      <c r="B147" s="3"/>
      <c r="C147" s="32"/>
      <c r="D147" s="3"/>
      <c r="E147" s="32"/>
      <c r="F147" s="3"/>
      <c r="G147" s="32"/>
      <c r="H147" s="3"/>
      <c r="I147" s="32"/>
      <c r="J147" s="3"/>
      <c r="K147" s="32"/>
      <c r="L147" s="3"/>
      <c r="M147" s="32"/>
      <c r="N147" s="41"/>
      <c r="O147" s="41"/>
    </row>
    <row r="148" spans="1:15">
      <c r="A148" s="20"/>
      <c r="B148" s="3"/>
      <c r="C148" s="32"/>
      <c r="D148" s="3"/>
      <c r="E148" s="32"/>
      <c r="F148" s="3"/>
      <c r="G148" s="32"/>
      <c r="H148" s="3"/>
      <c r="I148" s="32"/>
      <c r="J148" s="3"/>
      <c r="K148" s="32"/>
      <c r="L148" s="3"/>
      <c r="M148" s="32"/>
      <c r="N148" s="39"/>
      <c r="O148" s="41"/>
    </row>
    <row r="149" spans="1:15">
      <c r="A149" s="20" t="s">
        <v>631</v>
      </c>
      <c r="B149" s="3">
        <v>0</v>
      </c>
      <c r="C149" s="32">
        <v>3</v>
      </c>
      <c r="D149" s="3">
        <v>6</v>
      </c>
      <c r="E149" s="32">
        <v>0</v>
      </c>
      <c r="F149" s="3">
        <v>0</v>
      </c>
      <c r="G149" s="32">
        <v>0</v>
      </c>
      <c r="H149" s="3">
        <v>0</v>
      </c>
      <c r="I149" s="32">
        <v>0</v>
      </c>
      <c r="J149" s="3">
        <v>2</v>
      </c>
      <c r="K149" s="32">
        <v>0</v>
      </c>
      <c r="L149" s="3">
        <v>0</v>
      </c>
      <c r="M149" s="32">
        <v>0</v>
      </c>
      <c r="N149" s="39">
        <f>SUM(B149:M149)</f>
        <v>11</v>
      </c>
      <c r="O149" s="41">
        <f>N149-9</f>
        <v>2</v>
      </c>
    </row>
    <row r="150" spans="1:15">
      <c r="A150" s="25" t="s">
        <v>402</v>
      </c>
      <c r="B150" s="3"/>
      <c r="C150" s="32"/>
      <c r="D150" s="3"/>
      <c r="E150" s="32"/>
      <c r="F150" s="3"/>
      <c r="G150" s="32"/>
      <c r="H150" s="3"/>
      <c r="I150" s="32"/>
      <c r="J150" s="3"/>
      <c r="K150" s="32"/>
      <c r="L150" s="3"/>
      <c r="M150" s="32"/>
      <c r="N150" s="41"/>
      <c r="O150" s="41">
        <v>840</v>
      </c>
    </row>
    <row r="151" spans="1:15">
      <c r="A151" s="27" t="s">
        <v>1328</v>
      </c>
      <c r="B151" s="3"/>
      <c r="C151" s="32"/>
      <c r="D151" s="3"/>
      <c r="E151" s="32"/>
      <c r="F151" s="3"/>
      <c r="G151" s="32"/>
      <c r="H151" s="3"/>
      <c r="I151" s="32"/>
      <c r="J151" s="3"/>
      <c r="K151" s="32"/>
      <c r="L151" s="3"/>
      <c r="M151" s="32"/>
      <c r="N151" s="39"/>
      <c r="O151" s="41"/>
    </row>
    <row r="152" spans="1:15">
      <c r="A152" s="27"/>
      <c r="B152" s="3"/>
      <c r="C152" s="32"/>
      <c r="D152" s="3"/>
      <c r="E152" s="32"/>
      <c r="F152" s="3"/>
      <c r="G152" s="32"/>
      <c r="H152" s="3"/>
      <c r="I152" s="32"/>
      <c r="J152" s="3"/>
      <c r="K152" s="32"/>
      <c r="L152" s="3"/>
      <c r="M152" s="32"/>
      <c r="N152" s="39"/>
      <c r="O152" s="41"/>
    </row>
    <row r="153" spans="1:15">
      <c r="A153" s="229" t="s">
        <v>1284</v>
      </c>
      <c r="B153" s="5" t="s">
        <v>1023</v>
      </c>
      <c r="C153" s="34" t="s">
        <v>1023</v>
      </c>
      <c r="D153" s="5" t="s">
        <v>1023</v>
      </c>
      <c r="E153" s="34" t="s">
        <v>1023</v>
      </c>
      <c r="F153" s="5" t="s">
        <v>1023</v>
      </c>
      <c r="G153" s="34" t="s">
        <v>1023</v>
      </c>
      <c r="H153" s="5" t="s">
        <v>1023</v>
      </c>
      <c r="I153" s="34" t="s">
        <v>1023</v>
      </c>
      <c r="J153" s="5" t="s">
        <v>1023</v>
      </c>
      <c r="K153" s="34" t="s">
        <v>1023</v>
      </c>
      <c r="L153" s="5" t="s">
        <v>1023</v>
      </c>
      <c r="M153" s="34" t="s">
        <v>1023</v>
      </c>
      <c r="N153" s="39"/>
      <c r="O153" s="41"/>
    </row>
    <row r="154" spans="1:15">
      <c r="A154" s="225" t="s">
        <v>1285</v>
      </c>
      <c r="B154" s="5"/>
      <c r="C154" s="34"/>
      <c r="D154" s="5"/>
      <c r="E154" s="34"/>
      <c r="F154" s="5"/>
      <c r="G154" s="34"/>
      <c r="H154" s="5"/>
      <c r="I154" s="34"/>
      <c r="J154" s="5"/>
      <c r="K154" s="34"/>
      <c r="L154" s="5"/>
      <c r="M154" s="34"/>
      <c r="N154" s="39"/>
      <c r="O154" s="41"/>
    </row>
    <row r="155" spans="1:15">
      <c r="A155" s="20"/>
      <c r="B155" s="3"/>
      <c r="C155" s="32"/>
      <c r="D155" s="3"/>
      <c r="E155" s="32"/>
      <c r="F155" s="3"/>
      <c r="G155" s="32"/>
      <c r="H155" s="3"/>
      <c r="I155" s="32"/>
      <c r="J155" s="3"/>
      <c r="K155" s="32"/>
      <c r="L155" s="3"/>
      <c r="M155" s="32"/>
      <c r="N155" s="39"/>
      <c r="O155" s="41"/>
    </row>
    <row r="156" spans="1:15">
      <c r="A156" s="20" t="s">
        <v>400</v>
      </c>
      <c r="B156" s="3">
        <v>0</v>
      </c>
      <c r="C156" s="32">
        <v>0</v>
      </c>
      <c r="D156" s="3">
        <v>0</v>
      </c>
      <c r="E156" s="32">
        <v>0</v>
      </c>
      <c r="F156" s="3">
        <v>0</v>
      </c>
      <c r="G156" s="32">
        <v>0</v>
      </c>
      <c r="H156" s="3">
        <v>1</v>
      </c>
      <c r="I156" s="32">
        <v>1</v>
      </c>
      <c r="J156" s="3">
        <v>1</v>
      </c>
      <c r="K156" s="32">
        <v>0</v>
      </c>
      <c r="L156" s="3">
        <v>0</v>
      </c>
      <c r="M156" s="32">
        <v>0</v>
      </c>
      <c r="N156" s="39">
        <f>SUM(B156:M156)</f>
        <v>3</v>
      </c>
      <c r="O156" s="41">
        <f>N156</f>
        <v>3</v>
      </c>
    </row>
    <row r="157" spans="1:15">
      <c r="A157" s="25" t="s">
        <v>401</v>
      </c>
      <c r="B157" s="3"/>
      <c r="C157" s="32"/>
      <c r="D157" s="3"/>
      <c r="E157" s="32"/>
      <c r="F157" s="3"/>
      <c r="G157" s="32"/>
      <c r="H157" s="3"/>
      <c r="I157" s="32"/>
      <c r="J157" s="3"/>
      <c r="K157" s="32"/>
      <c r="L157" s="3"/>
      <c r="M157" s="32"/>
      <c r="N157" s="39"/>
      <c r="O157" s="41"/>
    </row>
    <row r="158" spans="1:15">
      <c r="A158" s="20"/>
      <c r="B158" s="3"/>
      <c r="C158" s="32"/>
      <c r="D158" s="3"/>
      <c r="E158" s="32"/>
      <c r="F158" s="3"/>
      <c r="G158" s="32"/>
      <c r="H158" s="3"/>
      <c r="I158" s="32"/>
      <c r="J158" s="3"/>
      <c r="K158" s="32"/>
      <c r="L158" s="3"/>
      <c r="M158" s="32"/>
      <c r="N158" s="39"/>
      <c r="O158" s="41"/>
    </row>
    <row r="159" spans="1:15">
      <c r="A159" s="20" t="s">
        <v>632</v>
      </c>
      <c r="B159" s="3">
        <v>0</v>
      </c>
      <c r="C159" s="32">
        <v>0</v>
      </c>
      <c r="D159" s="3">
        <v>0</v>
      </c>
      <c r="E159" s="32">
        <v>1</v>
      </c>
      <c r="F159" s="3">
        <v>0</v>
      </c>
      <c r="G159" s="32">
        <v>2</v>
      </c>
      <c r="H159" s="3">
        <v>2</v>
      </c>
      <c r="I159" s="32">
        <v>1</v>
      </c>
      <c r="J159" s="3">
        <v>0</v>
      </c>
      <c r="K159" s="32">
        <v>0</v>
      </c>
      <c r="L159" s="3">
        <v>0</v>
      </c>
      <c r="M159" s="32">
        <v>0</v>
      </c>
      <c r="N159" s="39">
        <f>SUM(B159:M159)</f>
        <v>6</v>
      </c>
      <c r="O159" s="41">
        <f>N159</f>
        <v>6</v>
      </c>
    </row>
    <row r="160" spans="1:15">
      <c r="A160" s="25" t="s">
        <v>403</v>
      </c>
      <c r="B160" s="3"/>
      <c r="C160" s="32"/>
      <c r="D160" s="3"/>
      <c r="E160" s="32"/>
      <c r="F160" s="3"/>
      <c r="G160" s="32"/>
      <c r="H160" s="3"/>
      <c r="I160" s="32"/>
      <c r="J160" s="3"/>
      <c r="K160" s="32"/>
      <c r="L160" s="3"/>
      <c r="M160" s="32"/>
      <c r="N160" s="39"/>
      <c r="O160" s="41"/>
    </row>
    <row r="161" spans="1:15">
      <c r="A161" s="20"/>
      <c r="B161" s="3"/>
      <c r="C161" s="32"/>
      <c r="D161" s="3"/>
      <c r="E161" s="32"/>
      <c r="F161" s="3"/>
      <c r="G161" s="32"/>
      <c r="H161" s="3"/>
      <c r="I161" s="32"/>
      <c r="J161" s="3"/>
      <c r="K161" s="32"/>
      <c r="L161" s="3"/>
      <c r="M161" s="32"/>
      <c r="N161" s="39"/>
      <c r="O161" s="41"/>
    </row>
    <row r="162" spans="1:15">
      <c r="A162" s="20" t="s">
        <v>404</v>
      </c>
      <c r="B162" s="3">
        <v>0</v>
      </c>
      <c r="C162" s="32">
        <v>0</v>
      </c>
      <c r="D162" s="3">
        <v>0</v>
      </c>
      <c r="E162" s="32">
        <v>0</v>
      </c>
      <c r="F162" s="3">
        <v>0</v>
      </c>
      <c r="G162" s="32">
        <v>0</v>
      </c>
      <c r="H162" s="3">
        <v>0</v>
      </c>
      <c r="I162" s="32">
        <v>6</v>
      </c>
      <c r="J162" s="3">
        <v>2</v>
      </c>
      <c r="K162" s="32">
        <v>0</v>
      </c>
      <c r="L162" s="3">
        <v>0</v>
      </c>
      <c r="M162" s="32">
        <v>0</v>
      </c>
      <c r="N162" s="39">
        <f>SUM(B162:M162)</f>
        <v>8</v>
      </c>
      <c r="O162" s="41">
        <v>2</v>
      </c>
    </row>
    <row r="163" spans="1:15">
      <c r="A163" s="25" t="s">
        <v>405</v>
      </c>
      <c r="B163" s="3"/>
      <c r="C163" s="32"/>
      <c r="D163" s="3"/>
      <c r="E163" s="32"/>
      <c r="F163" s="3"/>
      <c r="G163" s="32"/>
      <c r="H163" s="3"/>
      <c r="I163" s="32"/>
      <c r="J163" s="3"/>
      <c r="K163" s="32"/>
      <c r="L163" s="3"/>
      <c r="M163" s="32"/>
      <c r="N163" s="39"/>
      <c r="O163" s="41">
        <v>107</v>
      </c>
    </row>
    <row r="164" spans="1:15">
      <c r="A164" s="27" t="s">
        <v>1327</v>
      </c>
      <c r="B164" s="3"/>
      <c r="C164" s="32"/>
      <c r="D164" s="3"/>
      <c r="E164" s="32"/>
      <c r="F164" s="3"/>
      <c r="G164" s="32"/>
      <c r="H164" s="3"/>
      <c r="I164" s="32"/>
      <c r="J164" s="3"/>
      <c r="K164" s="32"/>
      <c r="L164" s="3"/>
      <c r="M164" s="32"/>
      <c r="N164" s="39"/>
      <c r="O164" s="41"/>
    </row>
    <row r="165" spans="1:15">
      <c r="A165" s="28"/>
      <c r="B165" s="3"/>
      <c r="C165" s="32"/>
      <c r="D165" s="3"/>
      <c r="E165" s="32"/>
      <c r="F165" s="3"/>
      <c r="G165" s="32"/>
      <c r="H165" s="3"/>
      <c r="I165" s="32"/>
      <c r="J165" s="3"/>
      <c r="K165" s="32"/>
      <c r="L165" s="3"/>
      <c r="M165" s="32"/>
      <c r="N165" s="39"/>
      <c r="O165" s="41"/>
    </row>
    <row r="166" spans="1:15" ht="12.75" customHeight="1">
      <c r="A166" s="19" t="s">
        <v>633</v>
      </c>
      <c r="B166" s="3"/>
      <c r="C166" s="32"/>
      <c r="D166" s="3"/>
      <c r="E166" s="32"/>
      <c r="F166" s="3"/>
      <c r="G166" s="32"/>
      <c r="H166" s="3"/>
      <c r="I166" s="32"/>
      <c r="J166" s="3"/>
      <c r="K166" s="32"/>
      <c r="L166" s="3"/>
      <c r="M166" s="32"/>
      <c r="N166" s="39"/>
      <c r="O166" s="41"/>
    </row>
    <row r="167" spans="1:15">
      <c r="A167" s="20" t="s">
        <v>409</v>
      </c>
      <c r="B167" s="3">
        <v>0</v>
      </c>
      <c r="C167" s="32">
        <v>6</v>
      </c>
      <c r="D167" s="3">
        <v>8</v>
      </c>
      <c r="E167" s="32">
        <v>1</v>
      </c>
      <c r="F167" s="3">
        <v>0</v>
      </c>
      <c r="G167" s="32">
        <v>0</v>
      </c>
      <c r="H167" s="3">
        <v>0</v>
      </c>
      <c r="I167" s="32">
        <v>1</v>
      </c>
      <c r="J167" s="3">
        <v>0</v>
      </c>
      <c r="K167" s="32">
        <v>0</v>
      </c>
      <c r="L167" s="3">
        <v>0</v>
      </c>
      <c r="M167" s="32">
        <v>0</v>
      </c>
      <c r="N167" s="39">
        <f>SUM(B167:M167)</f>
        <v>16</v>
      </c>
      <c r="O167" s="41">
        <f>N167-7</f>
        <v>9</v>
      </c>
    </row>
    <row r="168" spans="1:15">
      <c r="A168" s="25" t="s">
        <v>410</v>
      </c>
      <c r="B168" s="3"/>
      <c r="C168" s="32"/>
      <c r="D168" s="3"/>
      <c r="E168" s="32"/>
      <c r="F168" s="3"/>
      <c r="G168" s="32"/>
      <c r="H168" s="3"/>
      <c r="I168" s="32"/>
      <c r="J168" s="3"/>
      <c r="K168" s="32"/>
      <c r="L168" s="3"/>
      <c r="M168" s="32"/>
      <c r="N168" s="41"/>
      <c r="O168" s="41">
        <v>99</v>
      </c>
    </row>
    <row r="169" spans="1:15">
      <c r="A169" s="27" t="s">
        <v>1252</v>
      </c>
      <c r="B169" s="3"/>
      <c r="C169" s="32"/>
      <c r="D169" s="3"/>
      <c r="E169" s="32"/>
      <c r="F169" s="3"/>
      <c r="G169" s="32"/>
      <c r="H169" s="3"/>
      <c r="I169" s="32"/>
      <c r="J169" s="3"/>
      <c r="K169" s="32"/>
      <c r="L169" s="3"/>
      <c r="M169" s="32"/>
      <c r="N169" s="39"/>
      <c r="O169" s="41"/>
    </row>
    <row r="170" spans="1:15">
      <c r="A170" s="20"/>
      <c r="B170" s="3"/>
      <c r="C170" s="32"/>
      <c r="D170" s="3"/>
      <c r="E170" s="32"/>
      <c r="F170" s="3"/>
      <c r="G170" s="32"/>
      <c r="H170" s="3"/>
      <c r="I170" s="32"/>
      <c r="J170" s="3"/>
      <c r="K170" s="32"/>
      <c r="L170" s="3"/>
      <c r="M170" s="32"/>
      <c r="N170" s="39"/>
      <c r="O170" s="41"/>
    </row>
    <row r="171" spans="1:15">
      <c r="A171" s="243" t="s">
        <v>1353</v>
      </c>
      <c r="B171" s="8">
        <v>0</v>
      </c>
      <c r="C171" s="37">
        <v>0</v>
      </c>
      <c r="D171" s="8">
        <v>0</v>
      </c>
      <c r="E171" s="37">
        <v>0</v>
      </c>
      <c r="F171" s="8">
        <v>0</v>
      </c>
      <c r="G171" s="37">
        <v>0</v>
      </c>
      <c r="H171" s="8">
        <v>0</v>
      </c>
      <c r="I171" s="37">
        <v>0</v>
      </c>
      <c r="J171" s="8">
        <v>0</v>
      </c>
      <c r="K171" s="37">
        <v>3</v>
      </c>
      <c r="L171" s="8">
        <v>1</v>
      </c>
      <c r="M171" s="37">
        <v>0</v>
      </c>
      <c r="N171" s="45">
        <f>SUM(B171:M171)</f>
        <v>4</v>
      </c>
      <c r="O171" s="257">
        <f>N171</f>
        <v>4</v>
      </c>
    </row>
    <row r="172" spans="1:15">
      <c r="A172" s="244" t="s">
        <v>411</v>
      </c>
      <c r="B172" s="3"/>
      <c r="C172" s="32"/>
      <c r="D172" s="3"/>
      <c r="E172" s="32"/>
      <c r="F172" s="3"/>
      <c r="G172" s="32"/>
      <c r="H172" s="3"/>
      <c r="I172" s="32"/>
      <c r="J172" s="3"/>
      <c r="K172" s="32"/>
      <c r="L172" s="3"/>
      <c r="M172" s="32"/>
      <c r="N172" s="39"/>
      <c r="O172" s="41"/>
    </row>
    <row r="173" spans="1:15">
      <c r="A173" s="20"/>
      <c r="B173" s="3"/>
      <c r="C173" s="32"/>
      <c r="D173" s="3"/>
      <c r="E173" s="32"/>
      <c r="F173" s="3"/>
      <c r="G173" s="32"/>
      <c r="H173" s="3"/>
      <c r="I173" s="32"/>
      <c r="J173" s="3"/>
      <c r="K173" s="32"/>
      <c r="L173" s="3"/>
      <c r="M173" s="32"/>
      <c r="N173" s="39"/>
      <c r="O173" s="41"/>
    </row>
    <row r="174" spans="1:15">
      <c r="A174" s="20" t="s">
        <v>407</v>
      </c>
      <c r="B174" s="3">
        <v>0</v>
      </c>
      <c r="C174" s="32">
        <v>1</v>
      </c>
      <c r="D174" s="3">
        <v>2</v>
      </c>
      <c r="E174" s="32">
        <v>0</v>
      </c>
      <c r="F174" s="3">
        <v>0</v>
      </c>
      <c r="G174" s="32">
        <v>0</v>
      </c>
      <c r="H174" s="3">
        <v>1</v>
      </c>
      <c r="I174" s="32">
        <v>1</v>
      </c>
      <c r="J174" s="3">
        <v>0</v>
      </c>
      <c r="K174" s="32">
        <v>0</v>
      </c>
      <c r="L174" s="3">
        <v>0</v>
      </c>
      <c r="M174" s="32">
        <v>0</v>
      </c>
      <c r="N174" s="39">
        <f>SUM(B174:M174)</f>
        <v>5</v>
      </c>
      <c r="O174" s="41">
        <f>N174-3</f>
        <v>2</v>
      </c>
    </row>
    <row r="175" spans="1:15">
      <c r="A175" s="25" t="s">
        <v>408</v>
      </c>
      <c r="B175" s="3"/>
      <c r="C175" s="32"/>
      <c r="D175" s="3"/>
      <c r="E175" s="32"/>
      <c r="F175" s="3"/>
      <c r="G175" s="32"/>
      <c r="H175" s="3"/>
      <c r="I175" s="32"/>
      <c r="J175" s="3"/>
      <c r="K175" s="32"/>
      <c r="L175" s="3"/>
      <c r="M175" s="32"/>
      <c r="N175" s="41"/>
      <c r="O175" s="41">
        <v>210</v>
      </c>
    </row>
    <row r="176" spans="1:15">
      <c r="A176" s="27" t="s">
        <v>1314</v>
      </c>
      <c r="B176" s="3"/>
      <c r="C176" s="32"/>
      <c r="D176" s="3"/>
      <c r="E176" s="32"/>
      <c r="F176" s="3"/>
      <c r="G176" s="32"/>
      <c r="H176" s="3"/>
      <c r="I176" s="32"/>
      <c r="J176" s="3"/>
      <c r="K176" s="32"/>
      <c r="L176" s="3"/>
      <c r="M176" s="32"/>
      <c r="N176" s="41"/>
      <c r="O176" s="41"/>
    </row>
    <row r="177" spans="1:23">
      <c r="A177" s="20"/>
      <c r="B177" s="3"/>
      <c r="C177" s="32"/>
      <c r="D177" s="3"/>
      <c r="E177" s="32"/>
      <c r="F177" s="3"/>
      <c r="G177" s="32"/>
      <c r="H177" s="3"/>
      <c r="I177" s="32"/>
      <c r="J177" s="3"/>
      <c r="K177" s="32"/>
      <c r="L177" s="3"/>
      <c r="M177" s="32"/>
      <c r="N177" s="39"/>
      <c r="O177" s="41"/>
    </row>
    <row r="178" spans="1:23">
      <c r="A178" s="20" t="s">
        <v>412</v>
      </c>
      <c r="B178" s="3">
        <v>3</v>
      </c>
      <c r="C178" s="32">
        <v>3</v>
      </c>
      <c r="D178" s="3">
        <v>5</v>
      </c>
      <c r="E178" s="32">
        <v>4</v>
      </c>
      <c r="F178" s="3">
        <v>2</v>
      </c>
      <c r="G178" s="32">
        <v>0</v>
      </c>
      <c r="H178" s="3">
        <v>1</v>
      </c>
      <c r="I178" s="32">
        <v>1</v>
      </c>
      <c r="J178" s="3">
        <v>3</v>
      </c>
      <c r="K178" s="32">
        <v>1</v>
      </c>
      <c r="L178" s="3">
        <v>0</v>
      </c>
      <c r="M178" s="32">
        <v>0</v>
      </c>
      <c r="N178" s="39">
        <f>SUM(B178:M178)</f>
        <v>23</v>
      </c>
      <c r="O178" s="41">
        <f>N178-7</f>
        <v>16</v>
      </c>
    </row>
    <row r="179" spans="1:23">
      <c r="A179" s="25" t="s">
        <v>413</v>
      </c>
      <c r="B179" s="3"/>
      <c r="C179" s="32"/>
      <c r="D179" s="3"/>
      <c r="E179" s="32"/>
      <c r="F179" s="3"/>
      <c r="G179" s="32"/>
      <c r="H179" s="3"/>
      <c r="I179" s="32"/>
      <c r="J179" s="3"/>
      <c r="K179" s="32"/>
      <c r="L179" s="3"/>
      <c r="M179" s="32"/>
      <c r="N179" s="41"/>
      <c r="O179" s="41">
        <v>232</v>
      </c>
    </row>
    <row r="180" spans="1:23">
      <c r="A180" s="27" t="s">
        <v>1771</v>
      </c>
      <c r="B180" s="3"/>
      <c r="C180" s="32"/>
      <c r="D180" s="3"/>
      <c r="E180" s="32"/>
      <c r="F180" s="3"/>
      <c r="G180" s="32"/>
      <c r="H180" s="3"/>
      <c r="I180" s="32"/>
      <c r="J180" s="3"/>
      <c r="K180" s="32"/>
      <c r="L180" s="3"/>
      <c r="M180" s="32"/>
      <c r="N180" s="41"/>
      <c r="O180" s="41"/>
    </row>
    <row r="181" spans="1:23">
      <c r="A181" s="28"/>
      <c r="B181" s="3"/>
      <c r="C181" s="32"/>
      <c r="D181" s="3"/>
      <c r="E181" s="32"/>
      <c r="F181" s="3"/>
      <c r="G181" s="32"/>
      <c r="H181" s="3"/>
      <c r="I181" s="32"/>
      <c r="J181" s="3"/>
      <c r="K181" s="32"/>
      <c r="L181" s="3"/>
      <c r="M181" s="32"/>
      <c r="N181" s="39"/>
      <c r="O181" s="41"/>
      <c r="P181" t="s">
        <v>1098</v>
      </c>
      <c r="T181" t="s">
        <v>1032</v>
      </c>
    </row>
    <row r="182" spans="1:23" ht="12.75" customHeight="1">
      <c r="A182" s="19" t="s">
        <v>635</v>
      </c>
      <c r="B182" s="3"/>
      <c r="C182" s="32"/>
      <c r="D182" s="3"/>
      <c r="E182" s="32"/>
      <c r="F182" s="3"/>
      <c r="G182" s="32"/>
      <c r="H182" s="3"/>
      <c r="I182" s="32"/>
      <c r="J182" s="3"/>
      <c r="K182" s="32"/>
      <c r="L182" s="3"/>
      <c r="M182" s="32"/>
      <c r="N182" s="39"/>
      <c r="O182" s="41"/>
    </row>
    <row r="183" spans="1:23">
      <c r="A183" s="20" t="s">
        <v>414</v>
      </c>
      <c r="B183" s="3">
        <v>0</v>
      </c>
      <c r="C183" s="32">
        <v>3</v>
      </c>
      <c r="D183" s="3">
        <v>3</v>
      </c>
      <c r="E183" s="32">
        <v>1</v>
      </c>
      <c r="F183" s="3">
        <v>1</v>
      </c>
      <c r="G183" s="32">
        <v>0</v>
      </c>
      <c r="H183" s="3">
        <v>0</v>
      </c>
      <c r="I183" s="32">
        <v>0</v>
      </c>
      <c r="J183" s="3">
        <v>0</v>
      </c>
      <c r="K183" s="32">
        <v>0</v>
      </c>
      <c r="L183" s="3">
        <v>0</v>
      </c>
      <c r="M183" s="32">
        <v>0</v>
      </c>
      <c r="N183" s="39">
        <f>SUM(B183:M183)</f>
        <v>8</v>
      </c>
      <c r="O183" s="41">
        <v>3</v>
      </c>
    </row>
    <row r="184" spans="1:23">
      <c r="A184" s="25" t="s">
        <v>415</v>
      </c>
      <c r="B184" s="3"/>
      <c r="C184" s="32"/>
      <c r="D184" s="3"/>
      <c r="E184" s="32"/>
      <c r="F184" s="3"/>
      <c r="G184" s="32"/>
      <c r="H184" s="3"/>
      <c r="I184" s="32"/>
      <c r="J184" s="3"/>
      <c r="K184" s="32"/>
      <c r="L184" s="3"/>
      <c r="M184" s="32"/>
      <c r="N184" s="41"/>
      <c r="O184" s="171">
        <v>35210</v>
      </c>
    </row>
    <row r="185" spans="1:23">
      <c r="A185" s="27" t="s">
        <v>1307</v>
      </c>
      <c r="B185" s="3"/>
      <c r="C185" s="32"/>
      <c r="D185" s="3"/>
      <c r="E185" s="32"/>
      <c r="F185" s="3"/>
      <c r="G185" s="32"/>
      <c r="H185" s="3"/>
      <c r="I185" s="32"/>
      <c r="J185" s="3"/>
      <c r="K185" s="32"/>
      <c r="L185" s="3"/>
      <c r="M185" s="32"/>
      <c r="N185" s="41"/>
      <c r="O185" s="41"/>
    </row>
    <row r="186" spans="1:23">
      <c r="A186" s="20"/>
      <c r="B186" s="3"/>
      <c r="C186" s="32"/>
      <c r="D186" s="3"/>
      <c r="E186" s="32"/>
      <c r="F186" s="3"/>
      <c r="G186" s="32"/>
      <c r="H186" s="3"/>
      <c r="I186" s="32"/>
      <c r="J186" s="3"/>
      <c r="K186" s="32"/>
      <c r="L186" s="3"/>
      <c r="M186" s="32"/>
      <c r="N186" s="39"/>
      <c r="O186" s="41"/>
    </row>
    <row r="187" spans="1:23">
      <c r="A187" s="20" t="s">
        <v>416</v>
      </c>
      <c r="B187" s="3">
        <v>0</v>
      </c>
      <c r="C187" s="32">
        <v>0</v>
      </c>
      <c r="D187" s="3">
        <v>0</v>
      </c>
      <c r="E187" s="32">
        <v>0</v>
      </c>
      <c r="F187" s="3">
        <v>4</v>
      </c>
      <c r="G187" s="32">
        <v>1</v>
      </c>
      <c r="H187" s="3">
        <v>0</v>
      </c>
      <c r="I187" s="32">
        <v>0</v>
      </c>
      <c r="J187" s="3">
        <v>0</v>
      </c>
      <c r="K187" s="32">
        <v>0</v>
      </c>
      <c r="L187" s="3">
        <v>0</v>
      </c>
      <c r="M187" s="32">
        <v>0</v>
      </c>
      <c r="N187" s="39">
        <f>SUM(B187:M187)</f>
        <v>5</v>
      </c>
      <c r="O187" s="41">
        <f>N187-4</f>
        <v>1</v>
      </c>
    </row>
    <row r="188" spans="1:23">
      <c r="A188" s="25" t="s">
        <v>417</v>
      </c>
      <c r="B188" s="3"/>
      <c r="C188" s="32"/>
      <c r="D188" s="3"/>
      <c r="E188" s="32"/>
      <c r="F188" s="3"/>
      <c r="G188" s="32"/>
      <c r="H188" s="3"/>
      <c r="I188" s="32"/>
      <c r="J188" s="3"/>
      <c r="K188" s="32"/>
      <c r="L188" s="3"/>
      <c r="M188" s="32"/>
      <c r="N188" s="41"/>
      <c r="O188" s="171">
        <v>52000</v>
      </c>
    </row>
    <row r="189" spans="1:23">
      <c r="A189" s="27" t="s">
        <v>1319</v>
      </c>
      <c r="B189" s="3"/>
      <c r="C189" s="32"/>
      <c r="D189" s="3"/>
      <c r="E189" s="32"/>
      <c r="F189" s="3"/>
      <c r="G189" s="32"/>
      <c r="H189" s="3"/>
      <c r="I189" s="32"/>
      <c r="J189" s="3"/>
      <c r="K189" s="32"/>
      <c r="L189" s="3"/>
      <c r="M189" s="32"/>
      <c r="N189" s="39"/>
      <c r="O189" s="41"/>
      <c r="W189" t="s">
        <v>1032</v>
      </c>
    </row>
    <row r="190" spans="1:23">
      <c r="A190" s="28"/>
      <c r="B190" s="3"/>
      <c r="C190" s="32"/>
      <c r="D190" s="3"/>
      <c r="E190" s="32"/>
      <c r="F190" s="3"/>
      <c r="G190" s="32"/>
      <c r="H190" s="3"/>
      <c r="I190" s="32"/>
      <c r="J190" s="3"/>
      <c r="K190" s="32"/>
      <c r="L190" s="3"/>
      <c r="M190" s="32"/>
      <c r="N190" s="39"/>
      <c r="O190" s="41"/>
    </row>
    <row r="191" spans="1:23" ht="12.75" customHeight="1">
      <c r="A191" s="19" t="s">
        <v>636</v>
      </c>
      <c r="B191" s="3"/>
      <c r="C191" s="32"/>
      <c r="D191" s="3"/>
      <c r="E191" s="32"/>
      <c r="F191" s="3"/>
      <c r="G191" s="32"/>
      <c r="H191" s="3"/>
      <c r="I191" s="32"/>
      <c r="J191" s="3"/>
      <c r="K191" s="32"/>
      <c r="L191" s="3"/>
      <c r="M191" s="32"/>
      <c r="N191" s="39"/>
      <c r="O191" s="41"/>
    </row>
    <row r="192" spans="1:23">
      <c r="A192" s="20" t="s">
        <v>637</v>
      </c>
      <c r="B192" s="3">
        <v>0</v>
      </c>
      <c r="C192" s="32">
        <v>1</v>
      </c>
      <c r="D192" s="3">
        <v>4</v>
      </c>
      <c r="E192" s="32">
        <v>0</v>
      </c>
      <c r="F192" s="3">
        <v>0</v>
      </c>
      <c r="G192" s="32">
        <v>0</v>
      </c>
      <c r="H192" s="3">
        <v>0</v>
      </c>
      <c r="I192" s="32">
        <v>0</v>
      </c>
      <c r="J192" s="3">
        <v>0</v>
      </c>
      <c r="K192" s="32">
        <v>0</v>
      </c>
      <c r="L192" s="3">
        <v>0</v>
      </c>
      <c r="M192" s="32">
        <v>0</v>
      </c>
      <c r="N192" s="39">
        <f>SUM(B192:M192)</f>
        <v>5</v>
      </c>
      <c r="O192" s="41">
        <f>N192</f>
        <v>5</v>
      </c>
    </row>
    <row r="193" spans="1:15">
      <c r="A193" s="25" t="s">
        <v>419</v>
      </c>
      <c r="B193" s="3"/>
      <c r="C193" s="32"/>
      <c r="D193" s="3"/>
      <c r="E193" s="32"/>
      <c r="F193" s="3"/>
      <c r="G193" s="32"/>
      <c r="H193" s="3"/>
      <c r="I193" s="32"/>
      <c r="J193" s="3"/>
      <c r="K193" s="32"/>
      <c r="L193" s="3"/>
      <c r="M193" s="32"/>
      <c r="N193" s="39"/>
      <c r="O193" s="41"/>
    </row>
    <row r="194" spans="1:15">
      <c r="A194" s="20"/>
      <c r="B194" s="3"/>
      <c r="C194" s="32"/>
      <c r="D194" s="3"/>
      <c r="E194" s="32"/>
      <c r="F194" s="3"/>
      <c r="G194" s="32"/>
      <c r="H194" s="3"/>
      <c r="I194" s="32"/>
      <c r="J194" s="3"/>
      <c r="K194" s="32"/>
      <c r="L194" s="3"/>
      <c r="M194" s="32"/>
      <c r="N194" s="39"/>
      <c r="O194" s="41"/>
    </row>
    <row r="195" spans="1:15">
      <c r="A195" s="221" t="s">
        <v>1201</v>
      </c>
      <c r="B195" s="5" t="s">
        <v>1023</v>
      </c>
      <c r="C195" s="34" t="s">
        <v>1023</v>
      </c>
      <c r="D195" s="5" t="s">
        <v>1023</v>
      </c>
      <c r="E195" s="34" t="s">
        <v>1023</v>
      </c>
      <c r="F195" s="5" t="s">
        <v>1023</v>
      </c>
      <c r="G195" s="34" t="s">
        <v>1023</v>
      </c>
      <c r="H195" s="5" t="s">
        <v>1023</v>
      </c>
      <c r="I195" s="34" t="s">
        <v>1023</v>
      </c>
      <c r="J195" s="5" t="s">
        <v>1023</v>
      </c>
      <c r="K195" s="34" t="s">
        <v>1023</v>
      </c>
      <c r="L195" s="5" t="s">
        <v>1023</v>
      </c>
      <c r="M195" s="34" t="s">
        <v>1023</v>
      </c>
      <c r="N195" s="39"/>
      <c r="O195" s="41"/>
    </row>
    <row r="196" spans="1:15">
      <c r="A196" s="222" t="s">
        <v>418</v>
      </c>
      <c r="B196" s="3"/>
      <c r="C196" s="32"/>
      <c r="D196" s="3"/>
      <c r="E196" s="32"/>
      <c r="F196" s="3"/>
      <c r="G196" s="32"/>
      <c r="H196" s="3"/>
      <c r="I196" s="32"/>
      <c r="J196" s="3"/>
      <c r="K196" s="32"/>
      <c r="L196" s="3"/>
      <c r="M196" s="32"/>
      <c r="N196" s="39"/>
      <c r="O196" s="41"/>
    </row>
    <row r="197" spans="1:15">
      <c r="A197" s="20"/>
      <c r="B197" s="3"/>
      <c r="C197" s="32"/>
      <c r="D197" s="3"/>
      <c r="E197" s="32"/>
      <c r="F197" s="3"/>
      <c r="G197" s="32"/>
      <c r="H197" s="3"/>
      <c r="I197" s="32"/>
      <c r="J197" s="3"/>
      <c r="K197" s="32"/>
      <c r="L197" s="3"/>
      <c r="M197" s="32"/>
      <c r="N197" s="39"/>
      <c r="O197" s="41"/>
    </row>
    <row r="198" spans="1:15">
      <c r="A198" s="20" t="s">
        <v>638</v>
      </c>
      <c r="B198" s="3">
        <v>1</v>
      </c>
      <c r="C198" s="32">
        <v>6</v>
      </c>
      <c r="D198" s="3">
        <v>23</v>
      </c>
      <c r="E198" s="32">
        <v>2</v>
      </c>
      <c r="F198" s="3">
        <v>0</v>
      </c>
      <c r="G198" s="32">
        <v>0</v>
      </c>
      <c r="H198" s="3">
        <v>0</v>
      </c>
      <c r="I198" s="32">
        <v>0</v>
      </c>
      <c r="J198" s="3">
        <v>0</v>
      </c>
      <c r="K198" s="32">
        <v>0</v>
      </c>
      <c r="L198" s="3">
        <v>0</v>
      </c>
      <c r="M198" s="32">
        <v>0</v>
      </c>
      <c r="N198" s="39">
        <f>SUM(B198:M198)</f>
        <v>32</v>
      </c>
      <c r="O198" s="41">
        <f>N198</f>
        <v>32</v>
      </c>
    </row>
    <row r="199" spans="1:15">
      <c r="A199" s="25" t="s">
        <v>420</v>
      </c>
      <c r="B199" s="3"/>
      <c r="C199" s="32"/>
      <c r="D199" s="3"/>
      <c r="E199" s="32"/>
      <c r="F199" s="3"/>
      <c r="G199" s="32"/>
      <c r="H199" s="3"/>
      <c r="I199" s="32"/>
      <c r="J199" s="3"/>
      <c r="K199" s="32"/>
      <c r="L199" s="3"/>
      <c r="M199" s="32"/>
      <c r="N199" s="39"/>
      <c r="O199" s="41"/>
    </row>
    <row r="200" spans="1:15">
      <c r="A200" s="20"/>
      <c r="B200" s="3"/>
      <c r="C200" s="32"/>
      <c r="D200" s="3"/>
      <c r="E200" s="32"/>
      <c r="F200" s="3"/>
      <c r="G200" s="32"/>
      <c r="H200" s="3"/>
      <c r="I200" s="32"/>
      <c r="J200" s="3"/>
      <c r="K200" s="32"/>
      <c r="L200" s="3"/>
      <c r="M200" s="32"/>
      <c r="N200" s="39"/>
      <c r="O200" s="41"/>
    </row>
    <row r="201" spans="1:15">
      <c r="A201" s="20" t="s">
        <v>421</v>
      </c>
      <c r="B201" s="3">
        <v>5</v>
      </c>
      <c r="C201" s="32">
        <v>10</v>
      </c>
      <c r="D201" s="3">
        <v>8</v>
      </c>
      <c r="E201" s="32">
        <v>1</v>
      </c>
      <c r="F201" s="3">
        <v>6</v>
      </c>
      <c r="G201" s="32">
        <v>4</v>
      </c>
      <c r="H201" s="3">
        <v>8</v>
      </c>
      <c r="I201" s="32">
        <v>6</v>
      </c>
      <c r="J201" s="3">
        <v>5</v>
      </c>
      <c r="K201" s="32">
        <v>4</v>
      </c>
      <c r="L201" s="3">
        <v>2</v>
      </c>
      <c r="M201" s="32">
        <v>7</v>
      </c>
      <c r="N201" s="39">
        <f>SUM(B201:M201)</f>
        <v>66</v>
      </c>
      <c r="O201" s="41">
        <f>N201</f>
        <v>66</v>
      </c>
    </row>
    <row r="202" spans="1:15">
      <c r="A202" s="25" t="s">
        <v>639</v>
      </c>
      <c r="B202" s="3"/>
      <c r="C202" s="32"/>
      <c r="D202" s="3"/>
      <c r="E202" s="32"/>
      <c r="F202" s="3"/>
      <c r="G202" s="32"/>
      <c r="H202" s="3"/>
      <c r="I202" s="32"/>
      <c r="J202" s="3"/>
      <c r="K202" s="32"/>
      <c r="L202" s="3"/>
      <c r="M202" s="32"/>
      <c r="N202" s="39"/>
      <c r="O202" s="41"/>
    </row>
    <row r="203" spans="1:15">
      <c r="A203" s="20"/>
      <c r="B203" s="3"/>
      <c r="C203" s="32"/>
      <c r="D203" s="3"/>
      <c r="E203" s="32"/>
      <c r="F203" s="3"/>
      <c r="G203" s="32"/>
      <c r="H203" s="3"/>
      <c r="I203" s="32"/>
      <c r="J203" s="3"/>
      <c r="K203" s="32"/>
      <c r="L203" s="3"/>
      <c r="M203" s="32"/>
      <c r="N203" s="39"/>
      <c r="O203" s="41"/>
    </row>
    <row r="204" spans="1:15">
      <c r="A204" s="20" t="s">
        <v>422</v>
      </c>
      <c r="B204" s="3">
        <v>0</v>
      </c>
      <c r="C204" s="32">
        <v>0</v>
      </c>
      <c r="D204" s="3">
        <v>0</v>
      </c>
      <c r="E204" s="32">
        <v>1</v>
      </c>
      <c r="F204" s="3">
        <v>2</v>
      </c>
      <c r="G204" s="32">
        <v>5</v>
      </c>
      <c r="H204" s="3">
        <v>3</v>
      </c>
      <c r="I204" s="32">
        <v>2</v>
      </c>
      <c r="J204" s="3">
        <v>1</v>
      </c>
      <c r="K204" s="32">
        <v>0</v>
      </c>
      <c r="L204" s="3">
        <v>0</v>
      </c>
      <c r="M204" s="32">
        <v>0</v>
      </c>
      <c r="N204" s="39">
        <f>SUM(B204:M204)</f>
        <v>14</v>
      </c>
      <c r="O204" s="41">
        <f>N204</f>
        <v>14</v>
      </c>
    </row>
    <row r="205" spans="1:15">
      <c r="A205" s="25" t="s">
        <v>423</v>
      </c>
      <c r="B205" s="3"/>
      <c r="C205" s="32"/>
      <c r="D205" s="3"/>
      <c r="E205" s="32"/>
      <c r="F205" s="3"/>
      <c r="G205" s="32"/>
      <c r="H205" s="3"/>
      <c r="I205" s="32"/>
      <c r="J205" s="3"/>
      <c r="K205" s="32"/>
      <c r="L205" s="3"/>
      <c r="M205" s="32"/>
      <c r="N205" s="39"/>
      <c r="O205" s="41"/>
    </row>
    <row r="206" spans="1:15">
      <c r="A206" s="20"/>
      <c r="B206" s="3"/>
      <c r="C206" s="32"/>
      <c r="D206" s="3"/>
      <c r="E206" s="32"/>
      <c r="F206" s="3"/>
      <c r="G206" s="32"/>
      <c r="H206" s="3"/>
      <c r="I206" s="32"/>
      <c r="J206" s="3"/>
      <c r="K206" s="32"/>
      <c r="L206" s="3"/>
      <c r="M206" s="32"/>
      <c r="N206" s="39"/>
      <c r="O206" s="41"/>
    </row>
    <row r="207" spans="1:15">
      <c r="A207" s="20" t="s">
        <v>640</v>
      </c>
      <c r="B207" s="3">
        <v>0</v>
      </c>
      <c r="C207" s="32">
        <v>1</v>
      </c>
      <c r="D207" s="3">
        <v>2</v>
      </c>
      <c r="E207" s="32">
        <v>0</v>
      </c>
      <c r="F207" s="3">
        <v>0</v>
      </c>
      <c r="G207" s="32">
        <v>0</v>
      </c>
      <c r="H207" s="3">
        <v>0</v>
      </c>
      <c r="I207" s="32">
        <v>0</v>
      </c>
      <c r="J207" s="3">
        <v>0</v>
      </c>
      <c r="K207" s="32">
        <v>0</v>
      </c>
      <c r="L207" s="3">
        <v>0</v>
      </c>
      <c r="M207" s="32">
        <v>0</v>
      </c>
      <c r="N207" s="39">
        <f>SUM(B207:M207)</f>
        <v>3</v>
      </c>
      <c r="O207" s="41">
        <f>N207</f>
        <v>3</v>
      </c>
    </row>
    <row r="208" spans="1:15">
      <c r="A208" s="25" t="s">
        <v>437</v>
      </c>
      <c r="B208" s="3"/>
      <c r="C208" s="32"/>
      <c r="D208" s="3"/>
      <c r="E208" s="32"/>
      <c r="F208" s="3"/>
      <c r="G208" s="32"/>
      <c r="H208" s="3"/>
      <c r="I208" s="32"/>
      <c r="J208" s="3"/>
      <c r="K208" s="32"/>
      <c r="L208" s="3"/>
      <c r="M208" s="32"/>
      <c r="N208" s="39"/>
      <c r="O208" s="41"/>
    </row>
    <row r="209" spans="1:15">
      <c r="A209" s="20"/>
      <c r="B209" s="3"/>
      <c r="C209" s="32"/>
      <c r="D209" s="3"/>
      <c r="E209" s="32"/>
      <c r="F209" s="3"/>
      <c r="G209" s="32"/>
      <c r="H209" s="3"/>
      <c r="I209" s="32"/>
      <c r="J209" s="3"/>
      <c r="K209" s="32"/>
      <c r="L209" s="3"/>
      <c r="M209" s="32"/>
      <c r="N209" s="39"/>
      <c r="O209" s="41"/>
    </row>
    <row r="210" spans="1:15">
      <c r="A210" s="20" t="s">
        <v>1097</v>
      </c>
      <c r="B210" s="3">
        <v>1</v>
      </c>
      <c r="C210" s="32">
        <v>3</v>
      </c>
      <c r="D210" s="3">
        <v>0</v>
      </c>
      <c r="E210" s="32">
        <v>0</v>
      </c>
      <c r="F210" s="3">
        <v>0</v>
      </c>
      <c r="G210" s="32">
        <v>0</v>
      </c>
      <c r="H210" s="3">
        <v>1</v>
      </c>
      <c r="I210" s="32">
        <v>0</v>
      </c>
      <c r="J210" s="3">
        <v>0</v>
      </c>
      <c r="K210" s="32">
        <v>0</v>
      </c>
      <c r="L210" s="3">
        <v>0</v>
      </c>
      <c r="M210" s="32">
        <v>0</v>
      </c>
      <c r="N210" s="39">
        <f>SUM(B210:M210)</f>
        <v>5</v>
      </c>
      <c r="O210" s="41">
        <f>N210</f>
        <v>5</v>
      </c>
    </row>
    <row r="211" spans="1:15">
      <c r="A211" s="25" t="s">
        <v>436</v>
      </c>
      <c r="B211" s="3"/>
      <c r="C211" s="32"/>
      <c r="D211" s="3"/>
      <c r="E211" s="32"/>
      <c r="F211" s="3"/>
      <c r="G211" s="32"/>
      <c r="H211" s="3"/>
      <c r="I211" s="32"/>
      <c r="J211" s="3"/>
      <c r="K211" s="32"/>
      <c r="L211" s="3"/>
      <c r="M211" s="32"/>
      <c r="N211" s="39"/>
      <c r="O211" s="41"/>
    </row>
    <row r="212" spans="1:15">
      <c r="A212" s="20"/>
      <c r="B212" s="3"/>
      <c r="C212" s="32"/>
      <c r="D212" s="3"/>
      <c r="E212" s="32"/>
      <c r="F212" s="3"/>
      <c r="G212" s="32"/>
      <c r="H212" s="3"/>
      <c r="I212" s="32"/>
      <c r="J212" s="3"/>
      <c r="K212" s="32"/>
      <c r="L212" s="3"/>
      <c r="M212" s="32"/>
      <c r="N212" s="39"/>
      <c r="O212" s="41"/>
    </row>
    <row r="213" spans="1:15">
      <c r="A213" s="20" t="s">
        <v>641</v>
      </c>
      <c r="B213" s="3">
        <v>0</v>
      </c>
      <c r="C213" s="32">
        <v>2</v>
      </c>
      <c r="D213" s="3">
        <v>6</v>
      </c>
      <c r="E213" s="32">
        <v>0</v>
      </c>
      <c r="F213" s="3">
        <v>0</v>
      </c>
      <c r="G213" s="32">
        <v>0</v>
      </c>
      <c r="H213" s="3">
        <v>0</v>
      </c>
      <c r="I213" s="32">
        <v>0</v>
      </c>
      <c r="J213" s="3">
        <v>0</v>
      </c>
      <c r="K213" s="32">
        <v>0</v>
      </c>
      <c r="L213" s="3">
        <v>0</v>
      </c>
      <c r="M213" s="32">
        <v>0</v>
      </c>
      <c r="N213" s="39">
        <f>SUM(B213:M213)</f>
        <v>8</v>
      </c>
      <c r="O213" s="41">
        <f>N213</f>
        <v>8</v>
      </c>
    </row>
    <row r="214" spans="1:15">
      <c r="A214" s="25" t="s">
        <v>435</v>
      </c>
      <c r="B214" s="3"/>
      <c r="C214" s="32"/>
      <c r="D214" s="3"/>
      <c r="E214" s="32"/>
      <c r="F214" s="3"/>
      <c r="G214" s="32"/>
      <c r="H214" s="3"/>
      <c r="I214" s="32"/>
      <c r="J214" s="3"/>
      <c r="K214" s="32"/>
      <c r="L214" s="3"/>
      <c r="M214" s="32"/>
      <c r="N214" s="39"/>
      <c r="O214" s="41"/>
    </row>
    <row r="215" spans="1:15">
      <c r="A215" s="20"/>
      <c r="B215" s="3"/>
      <c r="C215" s="32"/>
      <c r="D215" s="3"/>
      <c r="E215" s="32"/>
      <c r="F215" s="3"/>
      <c r="G215" s="32"/>
      <c r="H215" s="3"/>
      <c r="I215" s="32"/>
      <c r="J215" s="3"/>
      <c r="K215" s="32"/>
      <c r="L215" s="3"/>
      <c r="M215" s="32"/>
      <c r="N215" s="39"/>
      <c r="O215" s="41"/>
    </row>
    <row r="216" spans="1:15">
      <c r="A216" s="20" t="s">
        <v>427</v>
      </c>
      <c r="B216" s="3">
        <v>2</v>
      </c>
      <c r="C216" s="32">
        <v>9</v>
      </c>
      <c r="D216" s="3">
        <v>11</v>
      </c>
      <c r="E216" s="32">
        <v>9</v>
      </c>
      <c r="F216" s="3">
        <v>6</v>
      </c>
      <c r="G216" s="32">
        <v>15</v>
      </c>
      <c r="H216" s="3">
        <v>9</v>
      </c>
      <c r="I216" s="32">
        <v>10</v>
      </c>
      <c r="J216" s="3">
        <v>4</v>
      </c>
      <c r="K216" s="32">
        <v>0</v>
      </c>
      <c r="L216" s="3">
        <v>6</v>
      </c>
      <c r="M216" s="32">
        <v>3</v>
      </c>
      <c r="N216" s="39">
        <f>SUM(B216:M216)</f>
        <v>84</v>
      </c>
      <c r="O216" s="41">
        <f>N216</f>
        <v>84</v>
      </c>
    </row>
    <row r="217" spans="1:15">
      <c r="A217" s="25" t="s">
        <v>428</v>
      </c>
      <c r="B217" s="3"/>
      <c r="C217" s="32"/>
      <c r="D217" s="3"/>
      <c r="E217" s="32"/>
      <c r="F217" s="3"/>
      <c r="G217" s="32"/>
      <c r="H217" s="3"/>
      <c r="I217" s="32"/>
      <c r="J217" s="3"/>
      <c r="K217" s="32"/>
      <c r="L217" s="3"/>
      <c r="M217" s="32"/>
      <c r="N217" s="39"/>
      <c r="O217" s="41"/>
    </row>
    <row r="218" spans="1:15">
      <c r="A218" s="20"/>
      <c r="B218" s="3"/>
      <c r="C218" s="32"/>
      <c r="D218" s="3"/>
      <c r="E218" s="32"/>
      <c r="F218" s="3"/>
      <c r="G218" s="32"/>
      <c r="H218" s="3"/>
      <c r="I218" s="32"/>
      <c r="J218" s="3"/>
      <c r="K218" s="32"/>
      <c r="L218" s="3"/>
      <c r="M218" s="32"/>
      <c r="N218" s="39"/>
      <c r="O218" s="41"/>
    </row>
    <row r="219" spans="1:15">
      <c r="A219" s="20" t="s">
        <v>642</v>
      </c>
      <c r="B219" s="3">
        <v>1</v>
      </c>
      <c r="C219" s="32">
        <v>2</v>
      </c>
      <c r="D219" s="3">
        <v>0</v>
      </c>
      <c r="E219" s="32">
        <v>0</v>
      </c>
      <c r="F219" s="3">
        <v>0</v>
      </c>
      <c r="G219" s="32">
        <v>0</v>
      </c>
      <c r="H219" s="3">
        <v>0</v>
      </c>
      <c r="I219" s="32">
        <v>0</v>
      </c>
      <c r="J219" s="3">
        <v>0</v>
      </c>
      <c r="K219" s="32">
        <v>0</v>
      </c>
      <c r="L219" s="3">
        <v>0</v>
      </c>
      <c r="M219" s="32">
        <v>0</v>
      </c>
      <c r="N219" s="39">
        <f>SUM(B219:M219)</f>
        <v>3</v>
      </c>
      <c r="O219" s="41">
        <f>N219</f>
        <v>3</v>
      </c>
    </row>
    <row r="220" spans="1:15">
      <c r="A220" s="25" t="s">
        <v>424</v>
      </c>
      <c r="B220" s="3"/>
      <c r="C220" s="32"/>
      <c r="D220" s="3"/>
      <c r="E220" s="32"/>
      <c r="F220" s="3"/>
      <c r="G220" s="32"/>
      <c r="H220" s="3"/>
      <c r="I220" s="32"/>
      <c r="J220" s="3"/>
      <c r="K220" s="32"/>
      <c r="L220" s="3"/>
      <c r="M220" s="32"/>
      <c r="N220" s="39"/>
      <c r="O220" s="41"/>
    </row>
    <row r="221" spans="1:15">
      <c r="A221" s="20"/>
      <c r="B221" s="3"/>
      <c r="C221" s="32"/>
      <c r="D221" s="3"/>
      <c r="E221" s="32"/>
      <c r="F221" s="3"/>
      <c r="G221" s="32"/>
      <c r="H221" s="3"/>
      <c r="I221" s="32"/>
      <c r="J221" s="3"/>
      <c r="K221" s="32"/>
      <c r="L221" s="3"/>
      <c r="M221" s="32"/>
      <c r="N221" s="39"/>
      <c r="O221" s="41"/>
    </row>
    <row r="222" spans="1:15">
      <c r="A222" s="20" t="s">
        <v>425</v>
      </c>
      <c r="B222" s="3">
        <v>0</v>
      </c>
      <c r="C222" s="32">
        <v>0</v>
      </c>
      <c r="D222" s="3">
        <v>0</v>
      </c>
      <c r="E222" s="32">
        <v>0</v>
      </c>
      <c r="F222" s="3">
        <v>0</v>
      </c>
      <c r="G222" s="32">
        <v>0</v>
      </c>
      <c r="H222" s="3">
        <v>0</v>
      </c>
      <c r="I222" s="32">
        <v>1</v>
      </c>
      <c r="J222" s="3">
        <v>0</v>
      </c>
      <c r="K222" s="32">
        <v>0</v>
      </c>
      <c r="L222" s="3">
        <v>0</v>
      </c>
      <c r="M222" s="32">
        <v>0</v>
      </c>
      <c r="N222" s="39">
        <f>SUM(B222:M222)</f>
        <v>1</v>
      </c>
      <c r="O222" s="41">
        <f>N222</f>
        <v>1</v>
      </c>
    </row>
    <row r="223" spans="1:15">
      <c r="A223" s="25" t="s">
        <v>426</v>
      </c>
      <c r="B223" s="3"/>
      <c r="C223" s="32"/>
      <c r="D223" s="3"/>
      <c r="E223" s="32"/>
      <c r="F223" s="3"/>
      <c r="G223" s="32"/>
      <c r="H223" s="3"/>
      <c r="I223" s="32"/>
      <c r="J223" s="3"/>
      <c r="K223" s="32"/>
      <c r="L223" s="3"/>
      <c r="M223" s="32"/>
      <c r="N223" s="39"/>
      <c r="O223" s="41"/>
    </row>
    <row r="224" spans="1:15">
      <c r="A224" s="20"/>
      <c r="B224" s="3"/>
      <c r="C224" s="32"/>
      <c r="D224" s="3"/>
      <c r="E224" s="32"/>
      <c r="F224" s="3"/>
      <c r="G224" s="32"/>
      <c r="H224" s="3"/>
      <c r="I224" s="32"/>
      <c r="J224" s="3"/>
      <c r="K224" s="32"/>
      <c r="L224" s="3"/>
      <c r="M224" s="32"/>
      <c r="N224" s="39"/>
      <c r="O224" s="41"/>
    </row>
    <row r="225" spans="1:15">
      <c r="A225" s="20" t="s">
        <v>1031</v>
      </c>
      <c r="B225" s="3">
        <v>3</v>
      </c>
      <c r="C225" s="32">
        <v>4</v>
      </c>
      <c r="D225" s="3">
        <v>15</v>
      </c>
      <c r="E225" s="32">
        <v>7</v>
      </c>
      <c r="F225" s="3">
        <v>3</v>
      </c>
      <c r="G225" s="32">
        <v>1</v>
      </c>
      <c r="H225" s="3">
        <v>0</v>
      </c>
      <c r="I225" s="32">
        <v>0</v>
      </c>
      <c r="J225" s="3">
        <v>1</v>
      </c>
      <c r="K225" s="32">
        <v>1</v>
      </c>
      <c r="L225" s="3">
        <v>0</v>
      </c>
      <c r="M225" s="32">
        <v>4</v>
      </c>
      <c r="N225" s="39">
        <f>SUM(B225:M225)</f>
        <v>39</v>
      </c>
      <c r="O225" s="41">
        <f>N225</f>
        <v>39</v>
      </c>
    </row>
    <row r="226" spans="1:15">
      <c r="A226" s="25" t="s">
        <v>431</v>
      </c>
      <c r="B226" s="3"/>
      <c r="C226" s="32"/>
      <c r="D226" s="3"/>
      <c r="E226" s="32"/>
      <c r="F226" s="3"/>
      <c r="G226" s="32"/>
      <c r="H226" s="3"/>
      <c r="I226" s="32"/>
      <c r="J226" s="3"/>
      <c r="K226" s="32"/>
      <c r="L226" s="3"/>
      <c r="M226" s="32"/>
      <c r="N226" s="39"/>
      <c r="O226" s="41"/>
    </row>
    <row r="227" spans="1:15">
      <c r="A227" s="20"/>
      <c r="B227" s="3"/>
      <c r="C227" s="32"/>
      <c r="D227" s="3"/>
      <c r="E227" s="32"/>
      <c r="F227" s="3"/>
      <c r="G227" s="32"/>
      <c r="H227" s="3"/>
      <c r="I227" s="32"/>
      <c r="J227" s="3"/>
      <c r="K227" s="32"/>
      <c r="L227" s="3"/>
      <c r="M227" s="32"/>
      <c r="N227" s="39"/>
      <c r="O227" s="41"/>
    </row>
    <row r="228" spans="1:15">
      <c r="A228" s="221" t="s">
        <v>429</v>
      </c>
      <c r="B228" s="5" t="s">
        <v>1023</v>
      </c>
      <c r="C228" s="34" t="s">
        <v>1023</v>
      </c>
      <c r="D228" s="5" t="s">
        <v>1023</v>
      </c>
      <c r="E228" s="34" t="s">
        <v>1023</v>
      </c>
      <c r="F228" s="5" t="s">
        <v>1023</v>
      </c>
      <c r="G228" s="34" t="s">
        <v>1023</v>
      </c>
      <c r="H228" s="5" t="s">
        <v>1023</v>
      </c>
      <c r="I228" s="34" t="s">
        <v>1023</v>
      </c>
      <c r="J228" s="5" t="s">
        <v>1023</v>
      </c>
      <c r="K228" s="34" t="s">
        <v>1023</v>
      </c>
      <c r="L228" s="5" t="s">
        <v>1023</v>
      </c>
      <c r="M228" s="34" t="s">
        <v>1023</v>
      </c>
      <c r="N228" s="39"/>
      <c r="O228" s="41"/>
    </row>
    <row r="229" spans="1:15">
      <c r="A229" s="222" t="s">
        <v>430</v>
      </c>
      <c r="B229" s="3"/>
      <c r="C229" s="32"/>
      <c r="D229" s="3"/>
      <c r="E229" s="32"/>
      <c r="F229" s="3"/>
      <c r="G229" s="32"/>
      <c r="H229" s="3"/>
      <c r="I229" s="32"/>
      <c r="J229" s="3"/>
      <c r="K229" s="32"/>
      <c r="L229" s="3"/>
      <c r="M229" s="32"/>
      <c r="N229" s="39"/>
      <c r="O229" s="41"/>
    </row>
    <row r="230" spans="1:15">
      <c r="A230" s="20"/>
      <c r="B230" s="3"/>
      <c r="C230" s="32"/>
      <c r="D230" s="3"/>
      <c r="E230" s="32"/>
      <c r="F230" s="3"/>
      <c r="G230" s="32"/>
      <c r="H230" s="3"/>
      <c r="I230" s="32"/>
      <c r="J230" s="3"/>
      <c r="K230" s="32"/>
      <c r="L230" s="3"/>
      <c r="M230" s="32"/>
      <c r="N230" s="39"/>
      <c r="O230" s="41"/>
    </row>
    <row r="231" spans="1:15">
      <c r="A231" s="20" t="s">
        <v>643</v>
      </c>
      <c r="B231" s="3">
        <v>0</v>
      </c>
      <c r="C231" s="32">
        <v>0</v>
      </c>
      <c r="D231" s="3">
        <v>2</v>
      </c>
      <c r="E231" s="32">
        <v>0</v>
      </c>
      <c r="F231" s="3">
        <v>0</v>
      </c>
      <c r="G231" s="32">
        <v>0</v>
      </c>
      <c r="H231" s="3">
        <v>1</v>
      </c>
      <c r="I231" s="32">
        <v>2</v>
      </c>
      <c r="J231" s="3">
        <v>3</v>
      </c>
      <c r="K231" s="32">
        <v>0</v>
      </c>
      <c r="L231" s="3">
        <v>0</v>
      </c>
      <c r="M231" s="32">
        <v>0</v>
      </c>
      <c r="N231" s="39">
        <f>SUM(B231:M231)</f>
        <v>8</v>
      </c>
      <c r="O231" s="41">
        <f>N231</f>
        <v>8</v>
      </c>
    </row>
    <row r="232" spans="1:15">
      <c r="A232" s="25" t="s">
        <v>432</v>
      </c>
      <c r="B232" s="3"/>
      <c r="C232" s="32"/>
      <c r="D232" s="3"/>
      <c r="E232" s="32"/>
      <c r="F232" s="3"/>
      <c r="G232" s="32"/>
      <c r="H232" s="3"/>
      <c r="I232" s="32"/>
      <c r="J232" s="3"/>
      <c r="K232" s="32"/>
      <c r="L232" s="3"/>
      <c r="M232" s="32"/>
      <c r="N232" s="39"/>
      <c r="O232" s="41"/>
    </row>
    <row r="233" spans="1:15">
      <c r="A233" s="20"/>
      <c r="B233" s="3"/>
      <c r="C233" s="32"/>
      <c r="D233" s="3"/>
      <c r="E233" s="32"/>
      <c r="F233" s="3"/>
      <c r="G233" s="32"/>
      <c r="H233" s="3"/>
      <c r="I233" s="32"/>
      <c r="J233" s="3"/>
      <c r="K233" s="32"/>
      <c r="L233" s="3"/>
      <c r="M233" s="32"/>
      <c r="N233" s="39"/>
      <c r="O233" s="41"/>
    </row>
    <row r="234" spans="1:15">
      <c r="A234" s="20" t="s">
        <v>433</v>
      </c>
      <c r="B234" s="3">
        <v>0</v>
      </c>
      <c r="C234" s="32">
        <v>5</v>
      </c>
      <c r="D234" s="3">
        <v>1</v>
      </c>
      <c r="E234" s="32">
        <v>0</v>
      </c>
      <c r="F234" s="3">
        <v>0</v>
      </c>
      <c r="G234" s="32">
        <v>0</v>
      </c>
      <c r="H234" s="3">
        <v>0</v>
      </c>
      <c r="I234" s="32">
        <v>0</v>
      </c>
      <c r="J234" s="3">
        <v>0</v>
      </c>
      <c r="K234" s="32">
        <v>0</v>
      </c>
      <c r="L234" s="3">
        <v>0</v>
      </c>
      <c r="M234" s="32">
        <v>0</v>
      </c>
      <c r="N234" s="39">
        <f>SUM(B234:M234)</f>
        <v>6</v>
      </c>
      <c r="O234" s="41">
        <f>N234</f>
        <v>6</v>
      </c>
    </row>
    <row r="235" spans="1:15">
      <c r="A235" s="25" t="s">
        <v>434</v>
      </c>
      <c r="B235" s="3"/>
      <c r="C235" s="32"/>
      <c r="D235" s="3"/>
      <c r="E235" s="32"/>
      <c r="F235" s="3"/>
      <c r="G235" s="32"/>
      <c r="H235" s="3"/>
      <c r="I235" s="32"/>
      <c r="J235" s="3"/>
      <c r="K235" s="32"/>
      <c r="L235" s="3"/>
      <c r="M235" s="32"/>
      <c r="N235" s="39"/>
      <c r="O235" s="41"/>
    </row>
    <row r="236" spans="1:15">
      <c r="A236" s="20"/>
      <c r="B236" s="3"/>
      <c r="C236" s="32"/>
      <c r="D236" s="3"/>
      <c r="E236" s="32"/>
      <c r="F236" s="3"/>
      <c r="G236" s="32"/>
      <c r="H236" s="3"/>
      <c r="I236" s="32"/>
      <c r="J236" s="3"/>
      <c r="K236" s="32"/>
      <c r="L236" s="3"/>
      <c r="M236" s="32"/>
      <c r="N236" s="39"/>
      <c r="O236" s="41"/>
    </row>
    <row r="237" spans="1:15">
      <c r="A237" s="20" t="s">
        <v>438</v>
      </c>
      <c r="B237" s="3">
        <v>2</v>
      </c>
      <c r="C237" s="32">
        <v>5</v>
      </c>
      <c r="D237" s="3">
        <v>7</v>
      </c>
      <c r="E237" s="32">
        <v>2</v>
      </c>
      <c r="F237" s="3">
        <v>2</v>
      </c>
      <c r="G237" s="32">
        <v>0</v>
      </c>
      <c r="H237" s="3">
        <v>0</v>
      </c>
      <c r="I237" s="32">
        <v>1</v>
      </c>
      <c r="J237" s="3">
        <v>0</v>
      </c>
      <c r="K237" s="32">
        <v>1</v>
      </c>
      <c r="L237" s="3">
        <v>0</v>
      </c>
      <c r="M237" s="32">
        <v>1</v>
      </c>
      <c r="N237" s="39">
        <f>SUM(B237:M237)</f>
        <v>21</v>
      </c>
      <c r="O237" s="41">
        <f>N237</f>
        <v>21</v>
      </c>
    </row>
    <row r="238" spans="1:15">
      <c r="A238" s="25" t="s">
        <v>439</v>
      </c>
      <c r="B238" s="3"/>
      <c r="C238" s="32"/>
      <c r="D238" s="3"/>
      <c r="E238" s="32"/>
      <c r="F238" s="3"/>
      <c r="G238" s="32"/>
      <c r="H238" s="3"/>
      <c r="I238" s="32"/>
      <c r="J238" s="3"/>
      <c r="K238" s="32"/>
      <c r="L238" s="3"/>
      <c r="M238" s="32"/>
      <c r="N238" s="39"/>
      <c r="O238" s="41"/>
    </row>
    <row r="239" spans="1:15">
      <c r="A239" s="28"/>
      <c r="B239" s="3"/>
      <c r="C239" s="32"/>
      <c r="D239" s="3"/>
      <c r="E239" s="32"/>
      <c r="F239" s="3"/>
      <c r="G239" s="32"/>
      <c r="H239" s="3"/>
      <c r="I239" s="32"/>
      <c r="J239" s="3"/>
      <c r="K239" s="32"/>
      <c r="L239" s="3"/>
      <c r="M239" s="32"/>
      <c r="N239" s="39"/>
      <c r="O239" s="41"/>
    </row>
    <row r="240" spans="1:15" ht="12.75" customHeight="1">
      <c r="A240" s="19" t="s">
        <v>644</v>
      </c>
      <c r="B240" s="3"/>
      <c r="C240" s="32"/>
      <c r="D240" s="3"/>
      <c r="E240" s="32"/>
      <c r="F240" s="3"/>
      <c r="G240" s="32"/>
      <c r="H240" s="3"/>
      <c r="I240" s="32"/>
      <c r="J240" s="3"/>
      <c r="K240" s="32"/>
      <c r="L240" s="3"/>
      <c r="M240" s="32"/>
      <c r="N240" s="39"/>
      <c r="O240" s="41"/>
    </row>
    <row r="241" spans="1:15">
      <c r="A241" s="20"/>
      <c r="B241" s="3"/>
      <c r="C241" s="32"/>
      <c r="D241" s="3"/>
      <c r="E241" s="32"/>
      <c r="F241" s="3"/>
      <c r="G241" s="32"/>
      <c r="H241" s="3"/>
      <c r="I241" s="32"/>
      <c r="J241" s="3"/>
      <c r="K241" s="32"/>
      <c r="L241" s="3"/>
      <c r="M241" s="32"/>
      <c r="N241" s="39"/>
      <c r="O241" s="41"/>
    </row>
    <row r="242" spans="1:15">
      <c r="A242" s="226" t="s">
        <v>1203</v>
      </c>
      <c r="B242" s="5" t="s">
        <v>1023</v>
      </c>
      <c r="C242" s="34" t="s">
        <v>1023</v>
      </c>
      <c r="D242" s="5" t="s">
        <v>1023</v>
      </c>
      <c r="E242" s="34" t="s">
        <v>1023</v>
      </c>
      <c r="F242" s="5" t="s">
        <v>1023</v>
      </c>
      <c r="G242" s="34" t="s">
        <v>1023</v>
      </c>
      <c r="H242" s="5" t="s">
        <v>1023</v>
      </c>
      <c r="I242" s="34" t="s">
        <v>1023</v>
      </c>
      <c r="J242" s="5" t="s">
        <v>1023</v>
      </c>
      <c r="K242" s="34" t="s">
        <v>1023</v>
      </c>
      <c r="L242" s="5" t="s">
        <v>1023</v>
      </c>
      <c r="M242" s="34" t="s">
        <v>1023</v>
      </c>
      <c r="N242" s="39"/>
      <c r="O242" s="41"/>
    </row>
    <row r="243" spans="1:15">
      <c r="A243" s="227" t="s">
        <v>451</v>
      </c>
      <c r="B243" s="3"/>
      <c r="C243" s="32"/>
      <c r="D243" s="3"/>
      <c r="E243" s="32"/>
      <c r="F243" s="3"/>
      <c r="G243" s="32"/>
      <c r="H243" s="3"/>
      <c r="I243" s="32"/>
      <c r="J243" s="3"/>
      <c r="K243" s="32"/>
      <c r="L243" s="3"/>
      <c r="M243" s="32"/>
      <c r="N243" s="39"/>
      <c r="O243" s="41"/>
    </row>
    <row r="244" spans="1:15">
      <c r="A244" s="20"/>
      <c r="B244" s="3"/>
      <c r="C244" s="32"/>
      <c r="D244" s="3"/>
      <c r="E244" s="32"/>
      <c r="F244" s="3"/>
      <c r="G244" s="32"/>
      <c r="H244" s="3"/>
      <c r="I244" s="32"/>
      <c r="J244" s="3"/>
      <c r="K244" s="32"/>
      <c r="L244" s="3"/>
      <c r="M244" s="32"/>
      <c r="N244" s="39"/>
      <c r="O244" s="41"/>
    </row>
    <row r="245" spans="1:15">
      <c r="A245" s="221" t="s">
        <v>452</v>
      </c>
      <c r="B245" s="5" t="s">
        <v>1023</v>
      </c>
      <c r="C245" s="34" t="s">
        <v>1023</v>
      </c>
      <c r="D245" s="5" t="s">
        <v>1023</v>
      </c>
      <c r="E245" s="34" t="s">
        <v>1023</v>
      </c>
      <c r="F245" s="5" t="s">
        <v>1023</v>
      </c>
      <c r="G245" s="34" t="s">
        <v>1023</v>
      </c>
      <c r="H245" s="5" t="s">
        <v>1023</v>
      </c>
      <c r="I245" s="34" t="s">
        <v>1023</v>
      </c>
      <c r="J245" s="5" t="s">
        <v>1023</v>
      </c>
      <c r="K245" s="34" t="s">
        <v>1023</v>
      </c>
      <c r="L245" s="5" t="s">
        <v>1023</v>
      </c>
      <c r="M245" s="34" t="s">
        <v>1023</v>
      </c>
      <c r="N245" s="39"/>
      <c r="O245" s="41"/>
    </row>
    <row r="246" spans="1:15">
      <c r="A246" s="222" t="s">
        <v>453</v>
      </c>
      <c r="B246" s="3"/>
      <c r="C246" s="32"/>
      <c r="D246" s="3"/>
      <c r="E246" s="32"/>
      <c r="F246" s="3"/>
      <c r="G246" s="32"/>
      <c r="H246" s="3"/>
      <c r="I246" s="32"/>
      <c r="J246" s="3"/>
      <c r="K246" s="32"/>
      <c r="L246" s="3"/>
      <c r="M246" s="32"/>
      <c r="N246" s="39"/>
      <c r="O246" s="41"/>
    </row>
    <row r="247" spans="1:15">
      <c r="A247" s="20"/>
      <c r="B247" s="3"/>
      <c r="C247" s="32"/>
      <c r="D247" s="3"/>
      <c r="E247" s="32"/>
      <c r="F247" s="3"/>
      <c r="G247" s="32"/>
      <c r="H247" s="3"/>
      <c r="I247" s="32"/>
      <c r="J247" s="3"/>
      <c r="K247" s="32"/>
      <c r="L247" s="3"/>
      <c r="M247" s="32"/>
      <c r="N247" s="39"/>
      <c r="O247" s="41"/>
    </row>
    <row r="248" spans="1:15">
      <c r="A248" s="20" t="s">
        <v>645</v>
      </c>
      <c r="B248" s="3">
        <v>0</v>
      </c>
      <c r="C248" s="32">
        <v>3</v>
      </c>
      <c r="D248" s="3">
        <v>3</v>
      </c>
      <c r="E248" s="32">
        <v>5</v>
      </c>
      <c r="F248" s="3">
        <v>1</v>
      </c>
      <c r="G248" s="32">
        <v>0</v>
      </c>
      <c r="H248" s="3">
        <v>3</v>
      </c>
      <c r="I248" s="32">
        <v>2</v>
      </c>
      <c r="J248" s="3">
        <v>6</v>
      </c>
      <c r="K248" s="32">
        <v>12</v>
      </c>
      <c r="L248" s="3">
        <v>1</v>
      </c>
      <c r="M248" s="32">
        <v>1</v>
      </c>
      <c r="N248" s="39">
        <f>SUM(B248:M248)</f>
        <v>37</v>
      </c>
      <c r="O248" s="41">
        <f>N248</f>
        <v>37</v>
      </c>
    </row>
    <row r="249" spans="1:15">
      <c r="A249" s="25" t="s">
        <v>450</v>
      </c>
      <c r="B249" s="3"/>
      <c r="C249" s="32"/>
      <c r="D249" s="3"/>
      <c r="E249" s="32"/>
      <c r="F249" s="3"/>
      <c r="G249" s="32"/>
      <c r="H249" s="3"/>
      <c r="I249" s="32"/>
      <c r="J249" s="3"/>
      <c r="K249" s="32"/>
      <c r="L249" s="3"/>
      <c r="M249" s="32"/>
      <c r="N249" s="39"/>
      <c r="O249" s="41"/>
    </row>
    <row r="250" spans="1:15">
      <c r="A250" s="20"/>
      <c r="B250" s="3"/>
      <c r="C250" s="32"/>
      <c r="D250" s="3"/>
      <c r="E250" s="32"/>
      <c r="F250" s="3"/>
      <c r="G250" s="32"/>
      <c r="H250" s="3"/>
      <c r="I250" s="32"/>
      <c r="J250" s="3"/>
      <c r="K250" s="32"/>
      <c r="L250" s="3"/>
      <c r="M250" s="32"/>
      <c r="N250" s="39"/>
      <c r="O250" s="41"/>
    </row>
    <row r="251" spans="1:15">
      <c r="A251" s="20" t="s">
        <v>1033</v>
      </c>
      <c r="B251" s="3">
        <v>0</v>
      </c>
      <c r="C251" s="32">
        <v>0</v>
      </c>
      <c r="D251" s="3">
        <v>0</v>
      </c>
      <c r="E251" s="32">
        <v>0</v>
      </c>
      <c r="F251" s="3">
        <v>0</v>
      </c>
      <c r="G251" s="32">
        <v>0</v>
      </c>
      <c r="H251" s="3">
        <v>0</v>
      </c>
      <c r="I251" s="32">
        <v>0</v>
      </c>
      <c r="J251" s="3">
        <v>1</v>
      </c>
      <c r="K251" s="32">
        <v>6</v>
      </c>
      <c r="L251" s="3">
        <v>1</v>
      </c>
      <c r="M251" s="32">
        <v>0</v>
      </c>
      <c r="N251" s="39">
        <f>SUM(B251:M251)</f>
        <v>8</v>
      </c>
      <c r="O251" s="41">
        <f>N251</f>
        <v>8</v>
      </c>
    </row>
    <row r="252" spans="1:15">
      <c r="A252" s="25" t="s">
        <v>140</v>
      </c>
      <c r="B252" s="3"/>
      <c r="C252" s="32"/>
      <c r="D252" s="3"/>
      <c r="E252" s="32"/>
      <c r="F252" s="3"/>
      <c r="G252" s="32"/>
      <c r="H252" s="3"/>
      <c r="I252" s="32"/>
      <c r="J252" s="3"/>
      <c r="K252" s="32"/>
      <c r="L252" s="3"/>
      <c r="M252" s="32"/>
      <c r="N252" s="39"/>
      <c r="O252" s="41"/>
    </row>
    <row r="253" spans="1:15">
      <c r="A253" s="20"/>
      <c r="B253" s="3"/>
      <c r="C253" s="32"/>
      <c r="D253" s="3"/>
      <c r="E253" s="32"/>
      <c r="F253" s="3"/>
      <c r="G253" s="32"/>
      <c r="H253" s="3"/>
      <c r="I253" s="32"/>
      <c r="J253" s="3"/>
      <c r="K253" s="32"/>
      <c r="L253" s="3"/>
      <c r="M253" s="32"/>
      <c r="N253" s="39"/>
      <c r="O253" s="41"/>
    </row>
    <row r="254" spans="1:15">
      <c r="A254" s="20" t="s">
        <v>472</v>
      </c>
      <c r="B254" s="3">
        <v>0</v>
      </c>
      <c r="C254" s="32">
        <v>0</v>
      </c>
      <c r="D254" s="3">
        <v>0</v>
      </c>
      <c r="E254" s="32">
        <v>0</v>
      </c>
      <c r="F254" s="3">
        <v>15</v>
      </c>
      <c r="G254" s="32">
        <v>9</v>
      </c>
      <c r="H254" s="3">
        <v>3</v>
      </c>
      <c r="I254" s="32">
        <v>0</v>
      </c>
      <c r="J254" s="3">
        <v>1</v>
      </c>
      <c r="K254" s="32">
        <v>0</v>
      </c>
      <c r="L254" s="3">
        <v>0</v>
      </c>
      <c r="M254" s="32">
        <v>0</v>
      </c>
      <c r="N254" s="39">
        <f>SUM(B254:M254)</f>
        <v>28</v>
      </c>
      <c r="O254" s="41">
        <f>N254</f>
        <v>28</v>
      </c>
    </row>
    <row r="255" spans="1:15">
      <c r="A255" s="25" t="s">
        <v>473</v>
      </c>
      <c r="B255" s="3"/>
      <c r="C255" s="32"/>
      <c r="D255" s="3"/>
      <c r="E255" s="32"/>
      <c r="F255" s="3"/>
      <c r="G255" s="32"/>
      <c r="H255" s="3"/>
      <c r="I255" s="32"/>
      <c r="J255" s="3"/>
      <c r="K255" s="32"/>
      <c r="L255" s="3"/>
      <c r="M255" s="32"/>
      <c r="N255" s="39"/>
      <c r="O255" s="41"/>
    </row>
    <row r="256" spans="1:15">
      <c r="A256" s="20"/>
      <c r="B256" s="3"/>
      <c r="C256" s="32"/>
      <c r="D256" s="3"/>
      <c r="E256" s="32"/>
      <c r="F256" s="3"/>
      <c r="G256" s="32"/>
      <c r="H256" s="3"/>
      <c r="I256" s="32"/>
      <c r="J256" s="3"/>
      <c r="K256" s="32"/>
      <c r="L256" s="3"/>
      <c r="M256" s="32"/>
      <c r="N256" s="39"/>
      <c r="O256" s="41"/>
    </row>
    <row r="257" spans="1:15">
      <c r="A257" s="20" t="s">
        <v>441</v>
      </c>
      <c r="B257" s="3">
        <v>0</v>
      </c>
      <c r="C257" s="32">
        <v>0</v>
      </c>
      <c r="D257" s="3">
        <v>0</v>
      </c>
      <c r="E257" s="32">
        <v>0</v>
      </c>
      <c r="F257" s="3">
        <v>0</v>
      </c>
      <c r="G257" s="32">
        <v>0</v>
      </c>
      <c r="H257" s="3">
        <v>0</v>
      </c>
      <c r="I257" s="32">
        <v>0</v>
      </c>
      <c r="J257" s="3">
        <v>1</v>
      </c>
      <c r="K257" s="32">
        <v>0</v>
      </c>
      <c r="L257" s="3">
        <v>0</v>
      </c>
      <c r="M257" s="32">
        <v>0</v>
      </c>
      <c r="N257" s="39">
        <v>1</v>
      </c>
      <c r="O257" s="41">
        <f>N257</f>
        <v>1</v>
      </c>
    </row>
    <row r="258" spans="1:15">
      <c r="A258" s="25" t="s">
        <v>442</v>
      </c>
      <c r="B258" s="3"/>
      <c r="C258" s="32"/>
      <c r="D258" s="3"/>
      <c r="E258" s="32"/>
      <c r="F258" s="3"/>
      <c r="G258" s="32"/>
      <c r="H258" s="3"/>
      <c r="I258" s="32"/>
      <c r="J258" s="3"/>
      <c r="K258" s="32"/>
      <c r="L258" s="3"/>
      <c r="M258" s="32"/>
      <c r="N258" s="39"/>
      <c r="O258" s="41"/>
    </row>
    <row r="259" spans="1:15">
      <c r="A259" s="20"/>
      <c r="B259" s="3"/>
      <c r="C259" s="32"/>
      <c r="D259" s="3"/>
      <c r="E259" s="32"/>
      <c r="F259" s="3"/>
      <c r="G259" s="32"/>
      <c r="H259" s="3"/>
      <c r="I259" s="32"/>
      <c r="J259" s="3"/>
      <c r="K259" s="32"/>
      <c r="L259" s="3"/>
      <c r="M259" s="32"/>
      <c r="N259" s="39"/>
      <c r="O259" s="41"/>
    </row>
    <row r="260" spans="1:15">
      <c r="A260" s="221" t="s">
        <v>443</v>
      </c>
      <c r="B260" s="5" t="s">
        <v>1023</v>
      </c>
      <c r="C260" s="34" t="s">
        <v>1023</v>
      </c>
      <c r="D260" s="5" t="s">
        <v>1023</v>
      </c>
      <c r="E260" s="34" t="s">
        <v>1023</v>
      </c>
      <c r="F260" s="5" t="s">
        <v>1023</v>
      </c>
      <c r="G260" s="34" t="s">
        <v>1023</v>
      </c>
      <c r="H260" s="5" t="s">
        <v>1023</v>
      </c>
      <c r="I260" s="34" t="s">
        <v>1023</v>
      </c>
      <c r="J260" s="5" t="s">
        <v>1023</v>
      </c>
      <c r="K260" s="34" t="s">
        <v>1023</v>
      </c>
      <c r="L260" s="5" t="s">
        <v>1023</v>
      </c>
      <c r="M260" s="34" t="s">
        <v>1023</v>
      </c>
      <c r="N260" s="39"/>
      <c r="O260" s="41"/>
    </row>
    <row r="261" spans="1:15">
      <c r="A261" s="222" t="s">
        <v>444</v>
      </c>
      <c r="B261" s="3"/>
      <c r="C261" s="32"/>
      <c r="D261" s="3"/>
      <c r="E261" s="32"/>
      <c r="F261" s="3"/>
      <c r="G261" s="32"/>
      <c r="H261" s="3"/>
      <c r="I261" s="32"/>
      <c r="J261" s="3"/>
      <c r="K261" s="32"/>
      <c r="L261" s="3"/>
      <c r="M261" s="32"/>
      <c r="N261" s="39"/>
      <c r="O261" s="41"/>
    </row>
    <row r="262" spans="1:15">
      <c r="A262" s="20"/>
      <c r="B262" s="3"/>
      <c r="C262" s="32"/>
      <c r="D262" s="3"/>
      <c r="E262" s="32"/>
      <c r="F262" s="3"/>
      <c r="G262" s="32"/>
      <c r="H262" s="3"/>
      <c r="I262" s="32"/>
      <c r="J262" s="3"/>
      <c r="K262" s="32"/>
      <c r="L262" s="3"/>
      <c r="M262" s="32"/>
      <c r="N262" s="39"/>
      <c r="O262" s="41"/>
    </row>
    <row r="263" spans="1:15">
      <c r="A263" s="20" t="s">
        <v>646</v>
      </c>
      <c r="B263" s="3">
        <v>0</v>
      </c>
      <c r="C263" s="32">
        <v>0</v>
      </c>
      <c r="D263" s="3">
        <v>5</v>
      </c>
      <c r="E263" s="32">
        <v>134</v>
      </c>
      <c r="F263" s="3">
        <v>568</v>
      </c>
      <c r="G263" s="32">
        <v>137</v>
      </c>
      <c r="H263" s="3">
        <v>28</v>
      </c>
      <c r="I263" s="32">
        <v>0</v>
      </c>
      <c r="J263" s="3">
        <v>0</v>
      </c>
      <c r="K263" s="32">
        <v>0</v>
      </c>
      <c r="L263" s="3">
        <v>0</v>
      </c>
      <c r="M263" s="32">
        <v>0</v>
      </c>
      <c r="N263" s="39">
        <f>SUM(B263:M263)</f>
        <v>872</v>
      </c>
      <c r="O263" s="41">
        <f>N263</f>
        <v>872</v>
      </c>
    </row>
    <row r="264" spans="1:15">
      <c r="A264" s="25" t="s">
        <v>447</v>
      </c>
      <c r="B264" s="3"/>
      <c r="C264" s="32"/>
      <c r="D264" s="3"/>
      <c r="E264" s="32"/>
      <c r="F264" s="3"/>
      <c r="G264" s="32"/>
      <c r="H264" s="3"/>
      <c r="I264" s="32"/>
      <c r="J264" s="3"/>
      <c r="K264" s="32"/>
      <c r="L264" s="3"/>
      <c r="M264" s="32"/>
      <c r="N264" s="39"/>
      <c r="O264" s="41"/>
    </row>
    <row r="265" spans="1:15">
      <c r="A265" s="20"/>
      <c r="B265" s="3"/>
      <c r="C265" s="32"/>
      <c r="D265" s="3"/>
      <c r="E265" s="32"/>
      <c r="F265" s="3"/>
      <c r="G265" s="32"/>
      <c r="H265" s="3"/>
      <c r="I265" s="32"/>
      <c r="J265" s="3"/>
      <c r="K265" s="32"/>
      <c r="L265" s="3"/>
      <c r="M265" s="32"/>
      <c r="N265" s="39"/>
      <c r="O265" s="41"/>
    </row>
    <row r="266" spans="1:15">
      <c r="A266" s="20" t="s">
        <v>445</v>
      </c>
      <c r="B266" s="3">
        <v>0</v>
      </c>
      <c r="C266" s="32">
        <v>0</v>
      </c>
      <c r="D266" s="3">
        <v>0</v>
      </c>
      <c r="E266" s="32">
        <v>0</v>
      </c>
      <c r="F266" s="3">
        <v>32</v>
      </c>
      <c r="G266" s="32">
        <v>32</v>
      </c>
      <c r="H266" s="3">
        <v>2</v>
      </c>
      <c r="I266" s="32">
        <v>3</v>
      </c>
      <c r="J266" s="3">
        <v>0</v>
      </c>
      <c r="K266" s="32">
        <v>0</v>
      </c>
      <c r="L266" s="3">
        <v>0</v>
      </c>
      <c r="M266" s="32">
        <v>0</v>
      </c>
      <c r="N266" s="39">
        <f>SUM(B266:M266)</f>
        <v>69</v>
      </c>
      <c r="O266" s="41">
        <f>N266</f>
        <v>69</v>
      </c>
    </row>
    <row r="267" spans="1:15">
      <c r="A267" s="25" t="s">
        <v>446</v>
      </c>
      <c r="B267" s="3"/>
      <c r="C267" s="32"/>
      <c r="D267" s="3"/>
      <c r="E267" s="32"/>
      <c r="F267" s="3"/>
      <c r="G267" s="32"/>
      <c r="H267" s="3"/>
      <c r="I267" s="32"/>
      <c r="J267" s="3"/>
      <c r="K267" s="32"/>
      <c r="L267" s="3"/>
      <c r="M267" s="32"/>
      <c r="N267" s="39"/>
      <c r="O267" s="41"/>
    </row>
    <row r="268" spans="1:15">
      <c r="A268" s="20"/>
      <c r="B268" s="3"/>
      <c r="C268" s="32"/>
      <c r="D268" s="3"/>
      <c r="E268" s="32"/>
      <c r="F268" s="3"/>
      <c r="G268" s="32"/>
      <c r="H268" s="3"/>
      <c r="I268" s="32"/>
      <c r="J268" s="3"/>
      <c r="K268" s="32"/>
      <c r="L268" s="3"/>
      <c r="M268" s="32"/>
      <c r="N268" s="39"/>
      <c r="O268" s="41"/>
    </row>
    <row r="269" spans="1:15">
      <c r="A269" s="20" t="s">
        <v>647</v>
      </c>
      <c r="B269" s="3">
        <v>0</v>
      </c>
      <c r="C269" s="32">
        <v>0</v>
      </c>
      <c r="D269" s="3">
        <v>1</v>
      </c>
      <c r="E269" s="32">
        <v>25</v>
      </c>
      <c r="F269" s="3">
        <v>307</v>
      </c>
      <c r="G269" s="32">
        <v>643</v>
      </c>
      <c r="H269" s="3">
        <v>269</v>
      </c>
      <c r="I269" s="32">
        <v>28</v>
      </c>
      <c r="J269" s="3">
        <v>1</v>
      </c>
      <c r="K269" s="32">
        <v>0</v>
      </c>
      <c r="L269" s="3">
        <v>0</v>
      </c>
      <c r="M269" s="32">
        <v>0</v>
      </c>
      <c r="N269" s="250">
        <f>SUM(B269:M269)</f>
        <v>1274</v>
      </c>
      <c r="O269" s="177">
        <f>N269</f>
        <v>1274</v>
      </c>
    </row>
    <row r="270" spans="1:15">
      <c r="A270" s="25" t="s">
        <v>448</v>
      </c>
      <c r="B270" s="7"/>
      <c r="C270" s="36"/>
      <c r="D270" s="7"/>
      <c r="E270" s="36"/>
      <c r="F270" s="7"/>
      <c r="G270" s="36"/>
      <c r="H270" s="7"/>
      <c r="I270" s="36"/>
      <c r="J270" s="7"/>
      <c r="K270" s="36"/>
      <c r="L270" s="7"/>
      <c r="M270" s="36"/>
      <c r="N270" s="43"/>
      <c r="O270" s="41"/>
    </row>
    <row r="271" spans="1:15">
      <c r="A271" s="20"/>
      <c r="B271" s="3"/>
      <c r="C271" s="32"/>
      <c r="D271" s="3"/>
      <c r="E271" s="32"/>
      <c r="F271" s="3"/>
      <c r="G271" s="32"/>
      <c r="H271" s="3"/>
      <c r="I271" s="32"/>
      <c r="J271" s="3"/>
      <c r="K271" s="32"/>
      <c r="L271" s="3"/>
      <c r="M271" s="32"/>
      <c r="N271" s="39"/>
      <c r="O271" s="41"/>
    </row>
    <row r="272" spans="1:15">
      <c r="A272" s="20" t="s">
        <v>648</v>
      </c>
      <c r="B272" s="3">
        <v>0</v>
      </c>
      <c r="C272" s="32">
        <v>0</v>
      </c>
      <c r="D272" s="3">
        <v>0</v>
      </c>
      <c r="E272" s="32">
        <v>0</v>
      </c>
      <c r="F272" s="3">
        <v>0</v>
      </c>
      <c r="G272" s="32">
        <v>7</v>
      </c>
      <c r="H272" s="3">
        <v>3</v>
      </c>
      <c r="I272" s="32">
        <v>1</v>
      </c>
      <c r="J272" s="3">
        <v>0</v>
      </c>
      <c r="K272" s="32">
        <v>0</v>
      </c>
      <c r="L272" s="3">
        <v>0</v>
      </c>
      <c r="M272" s="32">
        <v>0</v>
      </c>
      <c r="N272" s="39">
        <f>SUM(B272:M272)</f>
        <v>11</v>
      </c>
      <c r="O272" s="41">
        <f>N272</f>
        <v>11</v>
      </c>
    </row>
    <row r="273" spans="1:15">
      <c r="A273" s="25" t="s">
        <v>449</v>
      </c>
      <c r="B273" s="3"/>
      <c r="C273" s="32"/>
      <c r="D273" s="3"/>
      <c r="E273" s="32"/>
      <c r="F273" s="3"/>
      <c r="G273" s="32"/>
      <c r="H273" s="3"/>
      <c r="I273" s="32"/>
      <c r="J273" s="3"/>
      <c r="K273" s="32"/>
      <c r="L273" s="3"/>
      <c r="M273" s="32"/>
      <c r="N273" s="39"/>
      <c r="O273" s="41"/>
    </row>
    <row r="274" spans="1:15">
      <c r="A274" s="20"/>
      <c r="B274" s="3"/>
      <c r="C274" s="32"/>
      <c r="D274" s="3"/>
      <c r="E274" s="32"/>
      <c r="F274" s="3"/>
      <c r="G274" s="32"/>
      <c r="H274" s="3"/>
      <c r="I274" s="32"/>
      <c r="J274" s="3"/>
      <c r="K274" s="32"/>
      <c r="L274" s="3"/>
      <c r="M274" s="32"/>
      <c r="N274" s="39"/>
      <c r="O274" s="41"/>
    </row>
    <row r="275" spans="1:15">
      <c r="A275" s="20" t="s">
        <v>649</v>
      </c>
      <c r="B275" s="3">
        <v>0</v>
      </c>
      <c r="C275" s="32">
        <v>1</v>
      </c>
      <c r="D275" s="3">
        <v>0</v>
      </c>
      <c r="E275" s="32">
        <v>8</v>
      </c>
      <c r="F275" s="3">
        <v>6</v>
      </c>
      <c r="G275" s="32">
        <v>9</v>
      </c>
      <c r="H275" s="3">
        <v>12</v>
      </c>
      <c r="I275" s="32">
        <v>16</v>
      </c>
      <c r="J275" s="3">
        <v>21</v>
      </c>
      <c r="K275" s="32">
        <v>5</v>
      </c>
      <c r="L275" s="3">
        <v>0</v>
      </c>
      <c r="M275" s="32">
        <v>0</v>
      </c>
      <c r="N275" s="39">
        <f>SUM(B275:M275)</f>
        <v>78</v>
      </c>
      <c r="O275" s="41">
        <f>N275</f>
        <v>78</v>
      </c>
    </row>
    <row r="276" spans="1:15">
      <c r="A276" s="25" t="s">
        <v>467</v>
      </c>
      <c r="B276" s="3"/>
      <c r="C276" s="32"/>
      <c r="D276" s="3"/>
      <c r="E276" s="32"/>
      <c r="F276" s="3"/>
      <c r="G276" s="32"/>
      <c r="H276" s="3"/>
      <c r="I276" s="32"/>
      <c r="J276" s="3"/>
      <c r="K276" s="32"/>
      <c r="L276" s="3"/>
      <c r="M276" s="32"/>
      <c r="N276" s="39"/>
      <c r="O276" s="41"/>
    </row>
    <row r="277" spans="1:15">
      <c r="A277" s="20"/>
      <c r="B277" s="3"/>
      <c r="C277" s="32"/>
      <c r="D277" s="3"/>
      <c r="E277" s="32"/>
      <c r="F277" s="3"/>
      <c r="G277" s="32"/>
      <c r="H277" s="3"/>
      <c r="I277" s="32"/>
      <c r="J277" s="3"/>
      <c r="K277" s="32"/>
      <c r="L277" s="3"/>
      <c r="M277" s="32"/>
      <c r="N277" s="39"/>
      <c r="O277" s="41"/>
    </row>
    <row r="278" spans="1:15">
      <c r="A278" s="20" t="s">
        <v>465</v>
      </c>
      <c r="B278" s="3">
        <v>0</v>
      </c>
      <c r="C278" s="32">
        <v>0</v>
      </c>
      <c r="D278" s="3">
        <v>0</v>
      </c>
      <c r="E278" s="32">
        <v>1</v>
      </c>
      <c r="F278" s="3">
        <v>1</v>
      </c>
      <c r="G278" s="32">
        <v>1</v>
      </c>
      <c r="H278" s="3">
        <v>3</v>
      </c>
      <c r="I278" s="32">
        <v>0</v>
      </c>
      <c r="J278" s="3">
        <v>0</v>
      </c>
      <c r="K278" s="32">
        <v>2</v>
      </c>
      <c r="L278" s="3">
        <v>1</v>
      </c>
      <c r="M278" s="32">
        <v>0</v>
      </c>
      <c r="N278" s="39">
        <f>SUM(B278:M278)</f>
        <v>9</v>
      </c>
      <c r="O278" s="41">
        <f>N278</f>
        <v>9</v>
      </c>
    </row>
    <row r="279" spans="1:15">
      <c r="A279" s="25" t="s">
        <v>466</v>
      </c>
      <c r="B279" s="3"/>
      <c r="C279" s="32"/>
      <c r="D279" s="3"/>
      <c r="E279" s="32"/>
      <c r="F279" s="3"/>
      <c r="G279" s="32"/>
      <c r="H279" s="3"/>
      <c r="I279" s="32"/>
      <c r="J279" s="3"/>
      <c r="K279" s="32"/>
      <c r="L279" s="3"/>
      <c r="M279" s="32"/>
      <c r="N279" s="39" t="s">
        <v>1032</v>
      </c>
      <c r="O279" s="41" t="s">
        <v>1032</v>
      </c>
    </row>
    <row r="280" spans="1:15">
      <c r="A280" s="20"/>
      <c r="B280" s="3"/>
      <c r="C280" s="32"/>
      <c r="D280" s="3"/>
      <c r="E280" s="32"/>
      <c r="F280" s="3"/>
      <c r="G280" s="32"/>
      <c r="H280" s="3"/>
      <c r="I280" s="32"/>
      <c r="J280" s="3"/>
      <c r="K280" s="32"/>
      <c r="L280" s="3"/>
      <c r="M280" s="32"/>
      <c r="N280" s="39"/>
      <c r="O280" s="41"/>
    </row>
    <row r="281" spans="1:15">
      <c r="A281" s="20" t="s">
        <v>468</v>
      </c>
      <c r="B281" s="3">
        <v>0</v>
      </c>
      <c r="C281" s="32">
        <v>0</v>
      </c>
      <c r="D281" s="3">
        <v>1</v>
      </c>
      <c r="E281" s="32">
        <v>0</v>
      </c>
      <c r="F281" s="3">
        <v>0</v>
      </c>
      <c r="G281" s="32">
        <v>1</v>
      </c>
      <c r="H281" s="3">
        <v>0</v>
      </c>
      <c r="I281" s="32">
        <v>0</v>
      </c>
      <c r="J281" s="3">
        <v>0</v>
      </c>
      <c r="K281" s="32">
        <v>0</v>
      </c>
      <c r="L281" s="3">
        <v>0</v>
      </c>
      <c r="M281" s="32">
        <v>0</v>
      </c>
      <c r="N281" s="39">
        <f>SUM(B281:M281)</f>
        <v>2</v>
      </c>
      <c r="O281" s="41">
        <f>N281</f>
        <v>2</v>
      </c>
    </row>
    <row r="282" spans="1:15">
      <c r="A282" s="25" t="s">
        <v>469</v>
      </c>
      <c r="B282" s="3"/>
      <c r="C282" s="32"/>
      <c r="D282" s="3"/>
      <c r="E282" s="32"/>
      <c r="F282" s="3"/>
      <c r="G282" s="32"/>
      <c r="H282" s="3"/>
      <c r="I282" s="32"/>
      <c r="J282" s="3"/>
      <c r="K282" s="32"/>
      <c r="L282" s="3"/>
      <c r="M282" s="32"/>
      <c r="N282" s="39"/>
      <c r="O282" s="41"/>
    </row>
    <row r="283" spans="1:15">
      <c r="A283" s="20"/>
      <c r="B283" s="3"/>
      <c r="C283" s="32"/>
      <c r="D283" s="3"/>
      <c r="E283" s="32"/>
      <c r="F283" s="3"/>
      <c r="G283" s="32"/>
      <c r="H283" s="3"/>
      <c r="I283" s="32"/>
      <c r="J283" s="3"/>
      <c r="K283" s="32"/>
      <c r="L283" s="3"/>
      <c r="M283" s="32"/>
      <c r="N283" s="39"/>
      <c r="O283" s="41"/>
    </row>
    <row r="284" spans="1:15">
      <c r="A284" s="20" t="s">
        <v>470</v>
      </c>
      <c r="B284" s="3">
        <v>3</v>
      </c>
      <c r="C284" s="32">
        <v>4</v>
      </c>
      <c r="D284" s="3">
        <v>8</v>
      </c>
      <c r="E284" s="32">
        <v>5</v>
      </c>
      <c r="F284" s="3">
        <v>1</v>
      </c>
      <c r="G284" s="32">
        <v>2</v>
      </c>
      <c r="H284" s="3">
        <v>2</v>
      </c>
      <c r="I284" s="32">
        <v>0</v>
      </c>
      <c r="J284" s="3">
        <v>0</v>
      </c>
      <c r="K284" s="32">
        <v>0</v>
      </c>
      <c r="L284" s="3">
        <v>1</v>
      </c>
      <c r="M284" s="32">
        <v>2</v>
      </c>
      <c r="N284" s="39">
        <f>SUM(B284:M284)</f>
        <v>28</v>
      </c>
      <c r="O284" s="41">
        <f>N284</f>
        <v>28</v>
      </c>
    </row>
    <row r="285" spans="1:15">
      <c r="A285" s="25" t="s">
        <v>471</v>
      </c>
      <c r="B285" s="3"/>
      <c r="C285" s="32"/>
      <c r="D285" s="3"/>
      <c r="E285" s="32"/>
      <c r="F285" s="3"/>
      <c r="G285" s="32"/>
      <c r="H285" s="3"/>
      <c r="I285" s="32"/>
      <c r="J285" s="3"/>
      <c r="K285" s="32"/>
      <c r="L285" s="3"/>
      <c r="M285" s="32"/>
      <c r="N285" s="39"/>
      <c r="O285" s="41"/>
    </row>
    <row r="286" spans="1:15">
      <c r="A286" s="20"/>
      <c r="B286" s="3"/>
      <c r="C286" s="32"/>
      <c r="D286" s="3"/>
      <c r="E286" s="32"/>
      <c r="F286" s="3"/>
      <c r="G286" s="32"/>
      <c r="H286" s="3"/>
      <c r="I286" s="32"/>
      <c r="J286" s="3"/>
      <c r="K286" s="32"/>
      <c r="L286" s="3"/>
      <c r="M286" s="32"/>
      <c r="N286" s="39"/>
      <c r="O286" s="41"/>
    </row>
    <row r="287" spans="1:15">
      <c r="A287" s="221" t="s">
        <v>1204</v>
      </c>
      <c r="B287" s="5" t="s">
        <v>1023</v>
      </c>
      <c r="C287" s="34" t="s">
        <v>1023</v>
      </c>
      <c r="D287" s="5" t="s">
        <v>1023</v>
      </c>
      <c r="E287" s="34" t="s">
        <v>1023</v>
      </c>
      <c r="F287" s="5" t="s">
        <v>1023</v>
      </c>
      <c r="G287" s="34" t="s">
        <v>1023</v>
      </c>
      <c r="H287" s="5" t="s">
        <v>1023</v>
      </c>
      <c r="I287" s="34" t="s">
        <v>1023</v>
      </c>
      <c r="J287" s="5" t="s">
        <v>1023</v>
      </c>
      <c r="K287" s="34" t="s">
        <v>1023</v>
      </c>
      <c r="L287" s="5" t="s">
        <v>1023</v>
      </c>
      <c r="M287" s="34" t="s">
        <v>1023</v>
      </c>
      <c r="N287" s="39"/>
      <c r="O287" s="41"/>
    </row>
    <row r="288" spans="1:15">
      <c r="A288" s="222" t="s">
        <v>498</v>
      </c>
      <c r="B288" s="3"/>
      <c r="C288" s="32"/>
      <c r="D288" s="3"/>
      <c r="E288" s="32"/>
      <c r="F288" s="3"/>
      <c r="G288" s="32"/>
      <c r="H288" s="3"/>
      <c r="I288" s="32"/>
      <c r="J288" s="3"/>
      <c r="K288" s="32"/>
      <c r="L288" s="3"/>
      <c r="M288" s="32"/>
      <c r="N288" s="39"/>
      <c r="O288" s="41"/>
    </row>
    <row r="289" spans="1:15">
      <c r="A289" s="20"/>
      <c r="B289" s="3"/>
      <c r="C289" s="32"/>
      <c r="D289" s="3"/>
      <c r="E289" s="32"/>
      <c r="F289" s="3"/>
      <c r="G289" s="32"/>
      <c r="H289" s="3"/>
      <c r="I289" s="32"/>
      <c r="J289" s="3"/>
      <c r="K289" s="32"/>
      <c r="L289" s="3"/>
      <c r="M289" s="32"/>
      <c r="N289" s="39"/>
      <c r="O289" s="41"/>
    </row>
    <row r="290" spans="1:15">
      <c r="A290" s="259" t="s">
        <v>496</v>
      </c>
      <c r="B290" s="5" t="s">
        <v>1023</v>
      </c>
      <c r="C290" s="34" t="s">
        <v>1023</v>
      </c>
      <c r="D290" s="5" t="s">
        <v>1023</v>
      </c>
      <c r="E290" s="34" t="s">
        <v>1023</v>
      </c>
      <c r="F290" s="5" t="s">
        <v>1023</v>
      </c>
      <c r="G290" s="34" t="s">
        <v>1023</v>
      </c>
      <c r="H290" s="5" t="s">
        <v>1023</v>
      </c>
      <c r="I290" s="34" t="s">
        <v>1023</v>
      </c>
      <c r="J290" s="5" t="s">
        <v>1023</v>
      </c>
      <c r="K290" s="34" t="s">
        <v>1023</v>
      </c>
      <c r="L290" s="5" t="s">
        <v>1023</v>
      </c>
      <c r="M290" s="34" t="s">
        <v>1023</v>
      </c>
      <c r="N290" s="39"/>
      <c r="O290" s="41"/>
    </row>
    <row r="291" spans="1:15">
      <c r="A291" s="260" t="s">
        <v>497</v>
      </c>
      <c r="B291" s="3"/>
      <c r="C291" s="32"/>
      <c r="D291" s="3"/>
      <c r="E291" s="32"/>
      <c r="F291" s="3"/>
      <c r="G291" s="32"/>
      <c r="H291" s="3"/>
      <c r="I291" s="32"/>
      <c r="J291" s="3"/>
      <c r="K291" s="32"/>
      <c r="L291" s="3"/>
      <c r="M291" s="32"/>
      <c r="N291" s="39"/>
      <c r="O291" s="41"/>
    </row>
    <row r="292" spans="1:15">
      <c r="A292" s="20"/>
      <c r="B292" s="3"/>
      <c r="C292" s="32"/>
      <c r="D292" s="3"/>
      <c r="E292" s="32"/>
      <c r="F292" s="3"/>
      <c r="G292" s="32"/>
      <c r="H292" s="3"/>
      <c r="I292" s="32"/>
      <c r="J292" s="3"/>
      <c r="K292" s="32"/>
      <c r="L292" s="3"/>
      <c r="M292" s="32"/>
      <c r="N292" s="39"/>
      <c r="O292" s="41"/>
    </row>
    <row r="293" spans="1:15">
      <c r="A293" s="221" t="s">
        <v>494</v>
      </c>
      <c r="B293" s="5" t="s">
        <v>1023</v>
      </c>
      <c r="C293" s="34" t="s">
        <v>1023</v>
      </c>
      <c r="D293" s="5" t="s">
        <v>1023</v>
      </c>
      <c r="E293" s="34" t="s">
        <v>1023</v>
      </c>
      <c r="F293" s="5" t="s">
        <v>1023</v>
      </c>
      <c r="G293" s="34" t="s">
        <v>1023</v>
      </c>
      <c r="H293" s="5" t="s">
        <v>1023</v>
      </c>
      <c r="I293" s="34" t="s">
        <v>1023</v>
      </c>
      <c r="J293" s="5" t="s">
        <v>1023</v>
      </c>
      <c r="K293" s="34" t="s">
        <v>1023</v>
      </c>
      <c r="L293" s="5" t="s">
        <v>1023</v>
      </c>
      <c r="M293" s="34" t="s">
        <v>1023</v>
      </c>
      <c r="N293" s="39"/>
      <c r="O293" s="41"/>
    </row>
    <row r="294" spans="1:15">
      <c r="A294" s="222" t="s">
        <v>495</v>
      </c>
      <c r="B294" s="3"/>
      <c r="C294" s="32"/>
      <c r="D294" s="3"/>
      <c r="E294" s="32"/>
      <c r="F294" s="3"/>
      <c r="G294" s="32"/>
      <c r="H294" s="3"/>
      <c r="I294" s="32"/>
      <c r="J294" s="3"/>
      <c r="K294" s="32"/>
      <c r="L294" s="3"/>
      <c r="M294" s="32"/>
      <c r="N294" s="39"/>
      <c r="O294" s="41"/>
    </row>
    <row r="295" spans="1:15">
      <c r="A295" s="20"/>
      <c r="B295" s="3"/>
      <c r="C295" s="32"/>
      <c r="D295" s="3"/>
      <c r="E295" s="32"/>
      <c r="F295" s="3"/>
      <c r="G295" s="32"/>
      <c r="H295" s="3"/>
      <c r="I295" s="32"/>
      <c r="J295" s="3"/>
      <c r="K295" s="32"/>
      <c r="L295" s="3"/>
      <c r="M295" s="32"/>
      <c r="N295" s="39"/>
      <c r="O295" s="41"/>
    </row>
    <row r="296" spans="1:15">
      <c r="A296" s="20" t="s">
        <v>488</v>
      </c>
      <c r="B296" s="3">
        <v>0</v>
      </c>
      <c r="C296" s="32">
        <v>0</v>
      </c>
      <c r="D296" s="3">
        <v>0</v>
      </c>
      <c r="E296" s="32">
        <v>0</v>
      </c>
      <c r="F296" s="3">
        <v>0</v>
      </c>
      <c r="G296" s="32">
        <v>0</v>
      </c>
      <c r="H296" s="3">
        <v>0</v>
      </c>
      <c r="I296" s="32">
        <v>0</v>
      </c>
      <c r="J296" s="3">
        <v>7</v>
      </c>
      <c r="K296" s="32">
        <v>28</v>
      </c>
      <c r="L296" s="3">
        <v>7</v>
      </c>
      <c r="M296" s="32">
        <v>6</v>
      </c>
      <c r="N296" s="39">
        <f>SUM(B296:M296)</f>
        <v>48</v>
      </c>
      <c r="O296" s="41">
        <f>N296</f>
        <v>48</v>
      </c>
    </row>
    <row r="297" spans="1:15">
      <c r="A297" s="25" t="s">
        <v>489</v>
      </c>
      <c r="B297" s="3"/>
      <c r="C297" s="32"/>
      <c r="D297" s="3"/>
      <c r="E297" s="32"/>
      <c r="F297" s="3"/>
      <c r="G297" s="32"/>
      <c r="H297" s="3"/>
      <c r="I297" s="32"/>
      <c r="J297" s="3"/>
      <c r="K297" s="32"/>
      <c r="L297" s="3"/>
      <c r="M297" s="32"/>
      <c r="N297" s="39"/>
      <c r="O297" s="41"/>
    </row>
    <row r="298" spans="1:15">
      <c r="A298" s="20"/>
      <c r="B298" s="3"/>
      <c r="C298" s="32"/>
      <c r="D298" s="3"/>
      <c r="E298" s="32"/>
      <c r="F298" s="3"/>
      <c r="G298" s="32"/>
      <c r="H298" s="3"/>
      <c r="I298" s="32"/>
      <c r="J298" s="3"/>
      <c r="K298" s="32"/>
      <c r="L298" s="3"/>
      <c r="M298" s="32"/>
      <c r="N298" s="39"/>
      <c r="O298" s="41"/>
    </row>
    <row r="299" spans="1:15">
      <c r="A299" s="20" t="s">
        <v>492</v>
      </c>
      <c r="B299" s="3">
        <v>0</v>
      </c>
      <c r="C299" s="32">
        <v>0</v>
      </c>
      <c r="D299" s="3">
        <v>0</v>
      </c>
      <c r="E299" s="32">
        <v>0</v>
      </c>
      <c r="F299" s="3">
        <v>0</v>
      </c>
      <c r="G299" s="32">
        <v>0</v>
      </c>
      <c r="H299" s="3">
        <v>0</v>
      </c>
      <c r="I299" s="32">
        <v>0</v>
      </c>
      <c r="J299" s="3">
        <v>0</v>
      </c>
      <c r="K299" s="32">
        <v>1</v>
      </c>
      <c r="L299" s="3">
        <v>0</v>
      </c>
      <c r="M299" s="32">
        <v>0</v>
      </c>
      <c r="N299" s="39">
        <f>SUM(B299:M299)</f>
        <v>1</v>
      </c>
      <c r="O299" s="41">
        <f>N299</f>
        <v>1</v>
      </c>
    </row>
    <row r="300" spans="1:15">
      <c r="A300" s="25" t="s">
        <v>493</v>
      </c>
      <c r="B300" s="3"/>
      <c r="C300" s="32"/>
      <c r="D300" s="3"/>
      <c r="E300" s="32"/>
      <c r="F300" s="3"/>
      <c r="G300" s="32"/>
      <c r="H300" s="3"/>
      <c r="I300" s="32"/>
      <c r="J300" s="3"/>
      <c r="K300" s="32"/>
      <c r="L300" s="3"/>
      <c r="M300" s="32"/>
      <c r="N300" s="39"/>
      <c r="O300" s="41"/>
    </row>
    <row r="301" spans="1:15">
      <c r="A301" s="20"/>
      <c r="B301" s="3"/>
      <c r="C301" s="32"/>
      <c r="D301" s="3"/>
      <c r="E301" s="32"/>
      <c r="F301" s="3"/>
      <c r="G301" s="32"/>
      <c r="H301" s="3"/>
      <c r="I301" s="32"/>
      <c r="J301" s="3"/>
      <c r="K301" s="32"/>
      <c r="L301" s="3"/>
      <c r="M301" s="32"/>
      <c r="N301" s="39"/>
      <c r="O301" s="41"/>
    </row>
    <row r="302" spans="1:15">
      <c r="A302" s="20" t="s">
        <v>490</v>
      </c>
      <c r="B302" s="3">
        <v>0</v>
      </c>
      <c r="C302" s="32">
        <v>0</v>
      </c>
      <c r="D302" s="3">
        <v>0</v>
      </c>
      <c r="E302" s="32">
        <v>0</v>
      </c>
      <c r="F302" s="3">
        <v>0</v>
      </c>
      <c r="G302" s="32">
        <v>0</v>
      </c>
      <c r="H302" s="3">
        <v>11</v>
      </c>
      <c r="I302" s="32">
        <v>25</v>
      </c>
      <c r="J302" s="3">
        <v>49</v>
      </c>
      <c r="K302" s="32">
        <v>33</v>
      </c>
      <c r="L302" s="3">
        <v>12</v>
      </c>
      <c r="M302" s="32">
        <v>4</v>
      </c>
      <c r="N302" s="39">
        <f>SUM(B302:M302)</f>
        <v>134</v>
      </c>
      <c r="O302" s="41">
        <f>N302</f>
        <v>134</v>
      </c>
    </row>
    <row r="303" spans="1:15">
      <c r="A303" s="25" t="s">
        <v>491</v>
      </c>
      <c r="B303" s="3"/>
      <c r="C303" s="32"/>
      <c r="D303" s="3"/>
      <c r="E303" s="32"/>
      <c r="F303" s="3"/>
      <c r="G303" s="32"/>
      <c r="H303" s="3"/>
      <c r="I303" s="32"/>
      <c r="J303" s="3"/>
      <c r="K303" s="32"/>
      <c r="L303" s="3"/>
      <c r="M303" s="32"/>
      <c r="N303" s="39"/>
      <c r="O303" s="41"/>
    </row>
    <row r="304" spans="1:15">
      <c r="A304" s="20"/>
      <c r="B304" s="3"/>
      <c r="C304" s="32"/>
      <c r="D304" s="3"/>
      <c r="E304" s="32"/>
      <c r="F304" s="3"/>
      <c r="G304" s="32"/>
      <c r="H304" s="3"/>
      <c r="I304" s="32"/>
      <c r="J304" s="3"/>
      <c r="K304" s="32"/>
      <c r="L304" s="3"/>
      <c r="M304" s="32"/>
      <c r="N304" s="39"/>
      <c r="O304" s="41"/>
    </row>
    <row r="305" spans="1:15">
      <c r="A305" s="226" t="s">
        <v>486</v>
      </c>
      <c r="B305" s="5" t="s">
        <v>1023</v>
      </c>
      <c r="C305" s="34" t="s">
        <v>1023</v>
      </c>
      <c r="D305" s="5" t="s">
        <v>1023</v>
      </c>
      <c r="E305" s="34" t="s">
        <v>1023</v>
      </c>
      <c r="F305" s="5" t="s">
        <v>1023</v>
      </c>
      <c r="G305" s="34" t="s">
        <v>1023</v>
      </c>
      <c r="H305" s="5" t="s">
        <v>1023</v>
      </c>
      <c r="I305" s="34" t="s">
        <v>1023</v>
      </c>
      <c r="J305" s="5" t="s">
        <v>1023</v>
      </c>
      <c r="K305" s="34" t="s">
        <v>1023</v>
      </c>
      <c r="L305" s="5" t="s">
        <v>1023</v>
      </c>
      <c r="M305" s="34" t="s">
        <v>1023</v>
      </c>
      <c r="N305" s="39"/>
      <c r="O305" s="41"/>
    </row>
    <row r="306" spans="1:15">
      <c r="A306" s="227" t="s">
        <v>487</v>
      </c>
      <c r="B306" s="3"/>
      <c r="C306" s="32"/>
      <c r="D306" s="3"/>
      <c r="E306" s="32"/>
      <c r="F306" s="3"/>
      <c r="G306" s="32"/>
      <c r="H306" s="3"/>
      <c r="I306" s="32"/>
      <c r="J306" s="3"/>
      <c r="K306" s="32"/>
      <c r="L306" s="3"/>
      <c r="M306" s="32"/>
      <c r="N306" s="39"/>
      <c r="O306" s="41"/>
    </row>
    <row r="307" spans="1:15">
      <c r="A307" s="20"/>
      <c r="B307" s="3"/>
      <c r="C307" s="32"/>
      <c r="D307" s="3"/>
      <c r="E307" s="32"/>
      <c r="F307" s="3"/>
      <c r="G307" s="32"/>
      <c r="H307" s="3"/>
      <c r="I307" s="32"/>
      <c r="J307" s="3"/>
      <c r="K307" s="32"/>
      <c r="L307" s="3"/>
      <c r="M307" s="32"/>
      <c r="N307" s="39"/>
      <c r="O307" s="41"/>
    </row>
    <row r="308" spans="1:15">
      <c r="A308" s="20" t="s">
        <v>650</v>
      </c>
      <c r="B308" s="3">
        <v>2</v>
      </c>
      <c r="C308" s="32">
        <v>0</v>
      </c>
      <c r="D308" s="3">
        <v>0</v>
      </c>
      <c r="E308" s="32">
        <v>0</v>
      </c>
      <c r="F308" s="3">
        <v>0</v>
      </c>
      <c r="G308" s="32">
        <v>0</v>
      </c>
      <c r="H308" s="3">
        <v>0</v>
      </c>
      <c r="I308" s="32">
        <v>0</v>
      </c>
      <c r="J308" s="3">
        <v>2</v>
      </c>
      <c r="K308" s="32">
        <v>6</v>
      </c>
      <c r="L308" s="3">
        <v>1</v>
      </c>
      <c r="M308" s="32">
        <v>0</v>
      </c>
      <c r="N308" s="39">
        <f>SUM(B308:M308)</f>
        <v>11</v>
      </c>
      <c r="O308" s="41">
        <f>N308</f>
        <v>11</v>
      </c>
    </row>
    <row r="309" spans="1:15">
      <c r="A309" s="25" t="s">
        <v>485</v>
      </c>
      <c r="B309" s="3"/>
      <c r="C309" s="32"/>
      <c r="D309" s="3"/>
      <c r="E309" s="32"/>
      <c r="F309" s="3"/>
      <c r="G309" s="32"/>
      <c r="H309" s="3"/>
      <c r="I309" s="32"/>
      <c r="J309" s="3"/>
      <c r="K309" s="32"/>
      <c r="L309" s="3"/>
      <c r="M309" s="32"/>
      <c r="N309" s="39"/>
      <c r="O309" s="41"/>
    </row>
    <row r="310" spans="1:15">
      <c r="A310" s="20"/>
      <c r="B310" s="3"/>
      <c r="C310" s="32"/>
      <c r="D310" s="3"/>
      <c r="E310" s="32"/>
      <c r="F310" s="3"/>
      <c r="G310" s="32"/>
      <c r="H310" s="3"/>
      <c r="I310" s="32"/>
      <c r="J310" s="3"/>
      <c r="K310" s="32"/>
      <c r="L310" s="3"/>
      <c r="M310" s="32"/>
      <c r="N310" s="39"/>
      <c r="O310" s="41"/>
    </row>
    <row r="311" spans="1:15">
      <c r="A311" s="20" t="s">
        <v>481</v>
      </c>
      <c r="B311" s="3">
        <v>0</v>
      </c>
      <c r="C311" s="32">
        <v>0</v>
      </c>
      <c r="D311" s="3">
        <v>0</v>
      </c>
      <c r="E311" s="32">
        <v>0</v>
      </c>
      <c r="F311" s="3">
        <v>0</v>
      </c>
      <c r="G311" s="32">
        <v>0</v>
      </c>
      <c r="H311" s="3">
        <v>0</v>
      </c>
      <c r="I311" s="32">
        <v>0</v>
      </c>
      <c r="J311" s="3">
        <v>6</v>
      </c>
      <c r="K311" s="32">
        <v>6</v>
      </c>
      <c r="L311" s="3">
        <v>0</v>
      </c>
      <c r="M311" s="32">
        <v>2</v>
      </c>
      <c r="N311" s="39">
        <f>SUM(B311:M311)</f>
        <v>14</v>
      </c>
      <c r="O311" s="41">
        <f>N311</f>
        <v>14</v>
      </c>
    </row>
    <row r="312" spans="1:15">
      <c r="A312" s="25" t="s">
        <v>482</v>
      </c>
      <c r="B312" s="3"/>
      <c r="C312" s="32"/>
      <c r="D312" s="3"/>
      <c r="E312" s="32"/>
      <c r="F312" s="3"/>
      <c r="G312" s="32"/>
      <c r="H312" s="3"/>
      <c r="I312" s="32"/>
      <c r="J312" s="3"/>
      <c r="K312" s="32"/>
      <c r="L312" s="3"/>
      <c r="M312" s="32"/>
      <c r="N312" s="39"/>
      <c r="O312" s="41"/>
    </row>
    <row r="313" spans="1:15">
      <c r="A313" s="20"/>
      <c r="B313" s="3"/>
      <c r="C313" s="32"/>
      <c r="D313" s="3"/>
      <c r="E313" s="32"/>
      <c r="F313" s="3"/>
      <c r="G313" s="32"/>
      <c r="H313" s="3"/>
      <c r="I313" s="32"/>
      <c r="J313" s="3"/>
      <c r="K313" s="32"/>
      <c r="L313" s="3"/>
      <c r="M313" s="32"/>
      <c r="N313" s="39"/>
      <c r="O313" s="41"/>
    </row>
    <row r="314" spans="1:15">
      <c r="A314" s="221" t="s">
        <v>1082</v>
      </c>
      <c r="B314" s="253" t="s">
        <v>1023</v>
      </c>
      <c r="C314" s="254" t="s">
        <v>1023</v>
      </c>
      <c r="D314" s="253" t="s">
        <v>1023</v>
      </c>
      <c r="E314" s="254" t="s">
        <v>1023</v>
      </c>
      <c r="F314" s="253" t="s">
        <v>1023</v>
      </c>
      <c r="G314" s="254" t="s">
        <v>1023</v>
      </c>
      <c r="H314" s="253" t="s">
        <v>1023</v>
      </c>
      <c r="I314" s="254" t="s">
        <v>1023</v>
      </c>
      <c r="J314" s="253" t="s">
        <v>1023</v>
      </c>
      <c r="K314" s="254" t="s">
        <v>1023</v>
      </c>
      <c r="L314" s="253" t="s">
        <v>1023</v>
      </c>
      <c r="M314" s="254" t="s">
        <v>1023</v>
      </c>
      <c r="N314" s="39"/>
      <c r="O314" s="41"/>
    </row>
    <row r="315" spans="1:15">
      <c r="A315" s="222" t="s">
        <v>480</v>
      </c>
      <c r="B315" s="3"/>
      <c r="C315" s="32"/>
      <c r="D315" s="3"/>
      <c r="E315" s="32"/>
      <c r="F315" s="3"/>
      <c r="G315" s="32"/>
      <c r="H315" s="3"/>
      <c r="I315" s="32"/>
      <c r="J315" s="3"/>
      <c r="K315" s="32"/>
      <c r="L315" s="3"/>
      <c r="M315" s="32"/>
      <c r="N315" s="39"/>
      <c r="O315" s="41"/>
    </row>
    <row r="316" spans="1:15">
      <c r="A316" s="20"/>
      <c r="B316" s="3"/>
      <c r="C316" s="32"/>
      <c r="D316" s="3"/>
      <c r="E316" s="32"/>
      <c r="F316" s="3"/>
      <c r="G316" s="32"/>
      <c r="H316" s="3"/>
      <c r="I316" s="32"/>
      <c r="J316" s="3"/>
      <c r="K316" s="32"/>
      <c r="L316" s="3"/>
      <c r="M316" s="32"/>
      <c r="N316" s="39"/>
      <c r="O316" s="41"/>
    </row>
    <row r="317" spans="1:15">
      <c r="A317" s="221" t="s">
        <v>483</v>
      </c>
      <c r="B317" s="253" t="s">
        <v>1023</v>
      </c>
      <c r="C317" s="254" t="s">
        <v>1023</v>
      </c>
      <c r="D317" s="253" t="s">
        <v>1023</v>
      </c>
      <c r="E317" s="254" t="s">
        <v>1023</v>
      </c>
      <c r="F317" s="253" t="s">
        <v>1023</v>
      </c>
      <c r="G317" s="254" t="s">
        <v>1023</v>
      </c>
      <c r="H317" s="253" t="s">
        <v>1023</v>
      </c>
      <c r="I317" s="254" t="s">
        <v>1023</v>
      </c>
      <c r="J317" s="253" t="s">
        <v>1023</v>
      </c>
      <c r="K317" s="254" t="s">
        <v>1023</v>
      </c>
      <c r="L317" s="253" t="s">
        <v>1023</v>
      </c>
      <c r="M317" s="254" t="s">
        <v>1023</v>
      </c>
      <c r="N317" s="39"/>
      <c r="O317" s="41"/>
    </row>
    <row r="318" spans="1:15">
      <c r="A318" s="222" t="s">
        <v>484</v>
      </c>
      <c r="B318" s="3"/>
      <c r="C318" s="32"/>
      <c r="D318" s="3"/>
      <c r="E318" s="32"/>
      <c r="F318" s="3"/>
      <c r="G318" s="32"/>
      <c r="H318" s="3"/>
      <c r="I318" s="32"/>
      <c r="J318" s="3"/>
      <c r="K318" s="32"/>
      <c r="L318" s="3"/>
      <c r="M318" s="32"/>
      <c r="N318" s="39"/>
      <c r="O318" s="41"/>
    </row>
    <row r="319" spans="1:15">
      <c r="A319" s="20"/>
      <c r="B319" s="3"/>
      <c r="C319" s="32"/>
      <c r="D319" s="3"/>
      <c r="E319" s="32"/>
      <c r="F319" s="3"/>
      <c r="G319" s="32"/>
      <c r="H319" s="3"/>
      <c r="I319" s="32"/>
      <c r="J319" s="3"/>
      <c r="K319" s="32"/>
      <c r="L319" s="3"/>
      <c r="M319" s="32"/>
      <c r="N319" s="39"/>
      <c r="O319" s="41"/>
    </row>
    <row r="320" spans="1:15">
      <c r="A320" s="20" t="s">
        <v>478</v>
      </c>
      <c r="B320" s="3">
        <v>0</v>
      </c>
      <c r="C320" s="32">
        <v>0</v>
      </c>
      <c r="D320" s="3">
        <v>0</v>
      </c>
      <c r="E320" s="32">
        <v>0</v>
      </c>
      <c r="F320" s="3">
        <v>0</v>
      </c>
      <c r="G320" s="32">
        <v>0</v>
      </c>
      <c r="H320" s="3">
        <v>0</v>
      </c>
      <c r="I320" s="32">
        <v>0</v>
      </c>
      <c r="J320" s="3">
        <v>0</v>
      </c>
      <c r="K320" s="32">
        <v>2</v>
      </c>
      <c r="L320" s="3">
        <v>0</v>
      </c>
      <c r="M320" s="32">
        <v>0</v>
      </c>
      <c r="N320" s="39">
        <f>SUM(B320:M320)</f>
        <v>2</v>
      </c>
      <c r="O320" s="41">
        <f>N320</f>
        <v>2</v>
      </c>
    </row>
    <row r="321" spans="1:15">
      <c r="A321" s="25" t="s">
        <v>479</v>
      </c>
      <c r="B321" s="3"/>
      <c r="C321" s="32"/>
      <c r="D321" s="3"/>
      <c r="E321" s="32"/>
      <c r="F321" s="3"/>
      <c r="G321" s="32"/>
      <c r="H321" s="3"/>
      <c r="I321" s="32"/>
      <c r="J321" s="3"/>
      <c r="K321" s="32"/>
      <c r="L321" s="3"/>
      <c r="M321" s="32"/>
      <c r="N321" s="39"/>
      <c r="O321" s="41"/>
    </row>
    <row r="322" spans="1:15">
      <c r="A322" s="20"/>
      <c r="B322" s="3"/>
      <c r="C322" s="32"/>
      <c r="D322" s="3"/>
      <c r="E322" s="32"/>
      <c r="F322" s="3"/>
      <c r="G322" s="32"/>
      <c r="H322" s="3"/>
      <c r="I322" s="32"/>
      <c r="J322" s="3"/>
      <c r="K322" s="32"/>
      <c r="L322" s="3"/>
      <c r="M322" s="32"/>
      <c r="N322" s="39"/>
      <c r="O322" s="41"/>
    </row>
    <row r="323" spans="1:15">
      <c r="A323" s="20" t="s">
        <v>474</v>
      </c>
      <c r="B323" s="3">
        <v>0</v>
      </c>
      <c r="C323" s="32">
        <v>0</v>
      </c>
      <c r="D323" s="3">
        <v>0</v>
      </c>
      <c r="E323" s="32">
        <v>0</v>
      </c>
      <c r="F323" s="3">
        <v>0</v>
      </c>
      <c r="G323" s="32">
        <v>0</v>
      </c>
      <c r="H323" s="3">
        <v>0</v>
      </c>
      <c r="I323" s="32">
        <v>0</v>
      </c>
      <c r="J323" s="3">
        <v>0</v>
      </c>
      <c r="K323" s="32">
        <v>1</v>
      </c>
      <c r="L323" s="3">
        <v>1</v>
      </c>
      <c r="M323" s="32">
        <v>0</v>
      </c>
      <c r="N323" s="39">
        <f>SUM(B323:M323)</f>
        <v>2</v>
      </c>
      <c r="O323" s="41">
        <f>N323</f>
        <v>2</v>
      </c>
    </row>
    <row r="324" spans="1:15">
      <c r="A324" s="25" t="s">
        <v>475</v>
      </c>
      <c r="B324" s="3"/>
      <c r="C324" s="32"/>
      <c r="D324" s="3"/>
      <c r="E324" s="32"/>
      <c r="F324" s="3"/>
      <c r="G324" s="32"/>
      <c r="H324" s="3"/>
      <c r="I324" s="32"/>
      <c r="J324" s="3"/>
      <c r="K324" s="32"/>
      <c r="L324" s="3"/>
      <c r="M324" s="32"/>
      <c r="N324" s="39"/>
      <c r="O324" s="41"/>
    </row>
    <row r="325" spans="1:15">
      <c r="A325" s="20"/>
      <c r="B325" s="3"/>
      <c r="C325" s="32"/>
      <c r="D325" s="3"/>
      <c r="E325" s="32"/>
      <c r="F325" s="3"/>
      <c r="G325" s="32"/>
      <c r="H325" s="3"/>
      <c r="I325" s="32"/>
      <c r="J325" s="3"/>
      <c r="K325" s="32"/>
      <c r="L325" s="3"/>
      <c r="M325" s="32"/>
      <c r="N325" s="39"/>
      <c r="O325" s="41"/>
    </row>
    <row r="326" spans="1:15">
      <c r="A326" s="20" t="s">
        <v>476</v>
      </c>
      <c r="B326" s="3">
        <v>3</v>
      </c>
      <c r="C326" s="32">
        <v>0</v>
      </c>
      <c r="D326" s="3">
        <v>0</v>
      </c>
      <c r="E326" s="32">
        <v>0</v>
      </c>
      <c r="F326" s="3">
        <v>0</v>
      </c>
      <c r="G326" s="32">
        <v>2</v>
      </c>
      <c r="H326" s="3">
        <v>0</v>
      </c>
      <c r="I326" s="32">
        <v>0</v>
      </c>
      <c r="J326" s="3">
        <v>0</v>
      </c>
      <c r="K326" s="32">
        <v>1</v>
      </c>
      <c r="L326" s="3">
        <v>1</v>
      </c>
      <c r="M326" s="32">
        <v>1</v>
      </c>
      <c r="N326" s="39">
        <f>SUM(B326:M326)</f>
        <v>8</v>
      </c>
      <c r="O326" s="41">
        <f>N326</f>
        <v>8</v>
      </c>
    </row>
    <row r="327" spans="1:15">
      <c r="A327" s="25" t="s">
        <v>477</v>
      </c>
      <c r="B327" s="3"/>
      <c r="C327" s="32"/>
      <c r="D327" s="3"/>
      <c r="E327" s="32"/>
      <c r="F327" s="3"/>
      <c r="G327" s="32"/>
      <c r="H327" s="3"/>
      <c r="I327" s="32"/>
      <c r="J327" s="3"/>
      <c r="K327" s="32"/>
      <c r="L327" s="3"/>
      <c r="M327" s="32"/>
      <c r="N327" s="39"/>
      <c r="O327" s="41"/>
    </row>
    <row r="328" spans="1:15">
      <c r="A328" s="20"/>
      <c r="B328" s="3"/>
      <c r="C328" s="32"/>
      <c r="D328" s="3"/>
      <c r="E328" s="32"/>
      <c r="F328" s="3"/>
      <c r="G328" s="32"/>
      <c r="H328" s="3"/>
      <c r="I328" s="32"/>
      <c r="J328" s="3"/>
      <c r="K328" s="32"/>
      <c r="L328" s="3"/>
      <c r="M328" s="32"/>
      <c r="N328" s="39"/>
      <c r="O328" s="41"/>
    </row>
    <row r="329" spans="1:15">
      <c r="A329" s="20" t="s">
        <v>1317</v>
      </c>
      <c r="B329" s="3">
        <v>0</v>
      </c>
      <c r="C329" s="32">
        <v>0</v>
      </c>
      <c r="D329" s="3">
        <v>0</v>
      </c>
      <c r="E329" s="32">
        <v>15</v>
      </c>
      <c r="F329" s="3">
        <v>44</v>
      </c>
      <c r="G329" s="32">
        <v>15</v>
      </c>
      <c r="H329" s="3">
        <v>3</v>
      </c>
      <c r="I329" s="32">
        <v>1</v>
      </c>
      <c r="J329" s="3">
        <v>0</v>
      </c>
      <c r="K329" s="32">
        <v>0</v>
      </c>
      <c r="L329" s="3">
        <v>0</v>
      </c>
      <c r="M329" s="32">
        <v>0</v>
      </c>
      <c r="N329" s="39">
        <f>SUM(B329:M329)</f>
        <v>78</v>
      </c>
      <c r="O329" s="41">
        <f>N329</f>
        <v>78</v>
      </c>
    </row>
    <row r="330" spans="1:15">
      <c r="A330" s="25" t="s">
        <v>454</v>
      </c>
      <c r="B330" s="3"/>
      <c r="C330" s="32"/>
      <c r="D330" s="3"/>
      <c r="E330" s="32"/>
      <c r="F330" s="3"/>
      <c r="G330" s="32"/>
      <c r="H330" s="3"/>
      <c r="I330" s="32"/>
      <c r="J330" s="3"/>
      <c r="K330" s="32"/>
      <c r="L330" s="3"/>
      <c r="M330" s="32"/>
      <c r="N330" s="39"/>
      <c r="O330" s="41"/>
    </row>
    <row r="331" spans="1:15">
      <c r="A331" s="20"/>
      <c r="B331" s="3"/>
      <c r="C331" s="32"/>
      <c r="D331" s="3"/>
      <c r="E331" s="32"/>
      <c r="F331" s="3"/>
      <c r="G331" s="32"/>
      <c r="H331" s="3"/>
      <c r="I331" s="32"/>
      <c r="J331" s="3"/>
      <c r="K331" s="32"/>
      <c r="L331" s="3"/>
      <c r="M331" s="32"/>
      <c r="N331" s="39"/>
      <c r="O331" s="41"/>
    </row>
    <row r="332" spans="1:15">
      <c r="A332" s="20" t="s">
        <v>455</v>
      </c>
      <c r="B332" s="3">
        <v>0</v>
      </c>
      <c r="C332" s="32">
        <v>0</v>
      </c>
      <c r="D332" s="3">
        <v>1</v>
      </c>
      <c r="E332" s="32">
        <v>22</v>
      </c>
      <c r="F332" s="3">
        <v>45</v>
      </c>
      <c r="G332" s="32">
        <v>28</v>
      </c>
      <c r="H332" s="3">
        <v>7</v>
      </c>
      <c r="I332" s="32">
        <v>1</v>
      </c>
      <c r="J332" s="3">
        <v>0</v>
      </c>
      <c r="K332" s="32">
        <v>0</v>
      </c>
      <c r="L332" s="3">
        <v>0</v>
      </c>
      <c r="M332" s="32">
        <v>0</v>
      </c>
      <c r="N332" s="39">
        <f>SUM(B332:M332)</f>
        <v>104</v>
      </c>
      <c r="O332" s="41">
        <f>N332</f>
        <v>104</v>
      </c>
    </row>
    <row r="333" spans="1:15">
      <c r="A333" s="25" t="s">
        <v>456</v>
      </c>
      <c r="B333" s="3"/>
      <c r="C333" s="32"/>
      <c r="D333" s="3"/>
      <c r="E333" s="32"/>
      <c r="F333" s="3"/>
      <c r="G333" s="32"/>
      <c r="H333" s="3"/>
      <c r="I333" s="32"/>
      <c r="J333" s="3"/>
      <c r="K333" s="32"/>
      <c r="L333" s="3"/>
      <c r="M333" s="32"/>
      <c r="N333" s="39"/>
      <c r="O333" s="41"/>
    </row>
    <row r="334" spans="1:15">
      <c r="A334" s="20"/>
      <c r="B334" s="3"/>
      <c r="C334" s="32"/>
      <c r="D334" s="3"/>
      <c r="E334" s="32"/>
      <c r="F334" s="3"/>
      <c r="G334" s="32"/>
      <c r="H334" s="3"/>
      <c r="I334" s="32"/>
      <c r="J334" s="3"/>
      <c r="K334" s="32"/>
      <c r="L334" s="3"/>
      <c r="M334" s="32"/>
      <c r="N334" s="39"/>
      <c r="O334" s="41"/>
    </row>
    <row r="335" spans="1:15">
      <c r="A335" s="20" t="s">
        <v>651</v>
      </c>
      <c r="B335" s="3">
        <v>0</v>
      </c>
      <c r="C335" s="32">
        <v>0</v>
      </c>
      <c r="D335" s="3">
        <v>0</v>
      </c>
      <c r="E335" s="32">
        <v>0</v>
      </c>
      <c r="F335" s="3">
        <v>0</v>
      </c>
      <c r="G335" s="32">
        <v>0</v>
      </c>
      <c r="H335" s="3">
        <v>0</v>
      </c>
      <c r="I335" s="32">
        <v>5</v>
      </c>
      <c r="J335" s="3">
        <v>39</v>
      </c>
      <c r="K335" s="32">
        <v>35</v>
      </c>
      <c r="L335" s="3">
        <v>7</v>
      </c>
      <c r="M335" s="32">
        <v>1</v>
      </c>
      <c r="N335" s="39">
        <f>SUM(B335:M335)</f>
        <v>87</v>
      </c>
      <c r="O335" s="41">
        <f>N335</f>
        <v>87</v>
      </c>
    </row>
    <row r="336" spans="1:15">
      <c r="A336" s="25" t="s">
        <v>457</v>
      </c>
      <c r="B336" s="3"/>
      <c r="C336" s="32"/>
      <c r="D336" s="3"/>
      <c r="E336" s="32"/>
      <c r="F336" s="3"/>
      <c r="G336" s="32"/>
      <c r="H336" s="3"/>
      <c r="I336" s="32"/>
      <c r="J336" s="3"/>
      <c r="K336" s="32"/>
      <c r="L336" s="3"/>
      <c r="M336" s="32"/>
      <c r="N336" s="39"/>
      <c r="O336" s="41"/>
    </row>
    <row r="337" spans="1:15">
      <c r="A337" s="20"/>
      <c r="B337" s="3"/>
      <c r="C337" s="32"/>
      <c r="D337" s="3"/>
      <c r="E337" s="32"/>
      <c r="F337" s="3"/>
      <c r="G337" s="32"/>
      <c r="H337" s="3"/>
      <c r="I337" s="32"/>
      <c r="J337" s="3"/>
      <c r="K337" s="32"/>
      <c r="L337" s="3"/>
      <c r="M337" s="32"/>
      <c r="N337" s="39"/>
      <c r="O337" s="41"/>
    </row>
    <row r="338" spans="1:15">
      <c r="A338" s="20" t="s">
        <v>1205</v>
      </c>
      <c r="B338" s="3">
        <v>0</v>
      </c>
      <c r="C338" s="32">
        <v>0</v>
      </c>
      <c r="D338" s="3">
        <v>1</v>
      </c>
      <c r="E338" s="32">
        <v>1</v>
      </c>
      <c r="F338" s="3">
        <v>12</v>
      </c>
      <c r="G338" s="32">
        <v>24</v>
      </c>
      <c r="H338" s="3">
        <v>12</v>
      </c>
      <c r="I338" s="32">
        <v>0</v>
      </c>
      <c r="J338" s="3">
        <v>0</v>
      </c>
      <c r="K338" s="32">
        <v>0</v>
      </c>
      <c r="L338" s="3">
        <v>0</v>
      </c>
      <c r="M338" s="32">
        <v>0</v>
      </c>
      <c r="N338" s="39">
        <f>SUM(B338:M338)</f>
        <v>50</v>
      </c>
      <c r="O338" s="41">
        <f>N338</f>
        <v>50</v>
      </c>
    </row>
    <row r="339" spans="1:15">
      <c r="A339" s="25" t="s">
        <v>460</v>
      </c>
      <c r="B339" s="3"/>
      <c r="C339" s="32"/>
      <c r="D339" s="3"/>
      <c r="E339" s="32"/>
      <c r="F339" s="3"/>
      <c r="G339" s="32"/>
      <c r="H339" s="3"/>
      <c r="I339" s="32"/>
      <c r="J339" s="3"/>
      <c r="K339" s="32"/>
      <c r="L339" s="3"/>
      <c r="M339" s="32"/>
      <c r="N339" s="39"/>
      <c r="O339" s="41"/>
    </row>
    <row r="340" spans="1:15">
      <c r="A340" s="20"/>
      <c r="B340" s="3"/>
      <c r="C340" s="32"/>
      <c r="D340" s="3"/>
      <c r="E340" s="32"/>
      <c r="F340" s="3"/>
      <c r="G340" s="32"/>
      <c r="H340" s="3"/>
      <c r="I340" s="32"/>
      <c r="J340" s="3"/>
      <c r="K340" s="32"/>
      <c r="L340" s="3"/>
      <c r="M340" s="32"/>
      <c r="N340" s="39"/>
      <c r="O340" s="41"/>
    </row>
    <row r="341" spans="1:15">
      <c r="A341" s="20" t="s">
        <v>458</v>
      </c>
      <c r="B341" s="3">
        <v>0</v>
      </c>
      <c r="C341" s="32">
        <v>0</v>
      </c>
      <c r="D341" s="3">
        <v>0</v>
      </c>
      <c r="E341" s="32">
        <v>0</v>
      </c>
      <c r="F341" s="3">
        <v>1</v>
      </c>
      <c r="G341" s="32">
        <v>2</v>
      </c>
      <c r="H341" s="3">
        <v>0</v>
      </c>
      <c r="I341" s="32">
        <v>0</v>
      </c>
      <c r="J341" s="3">
        <v>0</v>
      </c>
      <c r="K341" s="32">
        <v>0</v>
      </c>
      <c r="L341" s="3">
        <v>0</v>
      </c>
      <c r="M341" s="32">
        <v>0</v>
      </c>
      <c r="N341" s="39">
        <f>SUM(B341:M341)</f>
        <v>3</v>
      </c>
      <c r="O341" s="41">
        <f>N341</f>
        <v>3</v>
      </c>
    </row>
    <row r="342" spans="1:15">
      <c r="A342" s="25" t="s">
        <v>459</v>
      </c>
      <c r="B342" s="3"/>
      <c r="C342" s="32"/>
      <c r="D342" s="3"/>
      <c r="E342" s="32"/>
      <c r="F342" s="3"/>
      <c r="G342" s="32"/>
      <c r="H342" s="3"/>
      <c r="I342" s="32"/>
      <c r="J342" s="3"/>
      <c r="K342" s="32"/>
      <c r="L342" s="3"/>
      <c r="M342" s="32"/>
      <c r="N342" s="39"/>
      <c r="O342" s="41"/>
    </row>
    <row r="343" spans="1:15">
      <c r="A343" s="20"/>
      <c r="B343" s="3"/>
      <c r="C343" s="32"/>
      <c r="D343" s="3"/>
      <c r="E343" s="32"/>
      <c r="F343" s="3"/>
      <c r="G343" s="32"/>
      <c r="H343" s="3"/>
      <c r="I343" s="32"/>
      <c r="J343" s="3"/>
      <c r="K343" s="32"/>
      <c r="L343" s="3"/>
      <c r="M343" s="32"/>
      <c r="N343" s="39"/>
      <c r="O343" s="41"/>
    </row>
    <row r="344" spans="1:15">
      <c r="A344" s="20" t="s">
        <v>1206</v>
      </c>
      <c r="B344" s="3">
        <v>0</v>
      </c>
      <c r="C344" s="32">
        <v>0</v>
      </c>
      <c r="D344" s="3">
        <v>0</v>
      </c>
      <c r="E344" s="32">
        <v>0</v>
      </c>
      <c r="F344" s="3">
        <v>1</v>
      </c>
      <c r="G344" s="32">
        <v>0</v>
      </c>
      <c r="H344" s="3">
        <v>0</v>
      </c>
      <c r="I344" s="32">
        <v>0</v>
      </c>
      <c r="J344" s="3">
        <v>0</v>
      </c>
      <c r="K344" s="32">
        <v>0</v>
      </c>
      <c r="L344" s="3">
        <v>0</v>
      </c>
      <c r="M344" s="32">
        <v>0</v>
      </c>
      <c r="N344" s="39">
        <f>SUM(B344:M344)</f>
        <v>1</v>
      </c>
      <c r="O344" s="41">
        <f>N344</f>
        <v>1</v>
      </c>
    </row>
    <row r="345" spans="1:15">
      <c r="A345" s="25" t="s">
        <v>461</v>
      </c>
      <c r="B345" s="3"/>
      <c r="C345" s="32"/>
      <c r="D345" s="3"/>
      <c r="E345" s="32"/>
      <c r="F345" s="3"/>
      <c r="G345" s="32"/>
      <c r="H345" s="3"/>
      <c r="I345" s="32"/>
      <c r="J345" s="3"/>
      <c r="K345" s="32"/>
      <c r="L345" s="3"/>
      <c r="M345" s="32"/>
      <c r="N345" s="39"/>
      <c r="O345" s="41"/>
    </row>
    <row r="346" spans="1:15">
      <c r="A346" s="20"/>
      <c r="B346" s="3"/>
      <c r="C346" s="32"/>
      <c r="D346" s="3"/>
      <c r="E346" s="32"/>
      <c r="F346" s="3"/>
      <c r="G346" s="32"/>
      <c r="H346" s="3"/>
      <c r="I346" s="32"/>
      <c r="J346" s="3"/>
      <c r="K346" s="32"/>
      <c r="L346" s="3"/>
      <c r="M346" s="32"/>
      <c r="N346" s="39"/>
      <c r="O346" s="41"/>
    </row>
    <row r="347" spans="1:15">
      <c r="A347" s="20" t="s">
        <v>652</v>
      </c>
      <c r="B347" s="3">
        <v>0</v>
      </c>
      <c r="C347" s="32">
        <v>0</v>
      </c>
      <c r="D347" s="3">
        <v>0</v>
      </c>
      <c r="E347" s="32">
        <v>0</v>
      </c>
      <c r="F347" s="3">
        <v>0</v>
      </c>
      <c r="G347" s="32">
        <v>0</v>
      </c>
      <c r="H347" s="3">
        <v>0</v>
      </c>
      <c r="I347" s="32">
        <v>0</v>
      </c>
      <c r="J347" s="3">
        <v>1</v>
      </c>
      <c r="K347" s="32">
        <v>1</v>
      </c>
      <c r="L347" s="3">
        <v>0</v>
      </c>
      <c r="M347" s="32">
        <v>0</v>
      </c>
      <c r="N347" s="39">
        <f>SUM(B347:M347)</f>
        <v>2</v>
      </c>
      <c r="O347" s="41">
        <f>N347</f>
        <v>2</v>
      </c>
    </row>
    <row r="348" spans="1:15">
      <c r="A348" s="25" t="s">
        <v>462</v>
      </c>
      <c r="B348" s="3"/>
      <c r="C348" s="32"/>
      <c r="D348" s="3"/>
      <c r="E348" s="32"/>
      <c r="F348" s="3"/>
      <c r="G348" s="32"/>
      <c r="H348" s="3"/>
      <c r="I348" s="32"/>
      <c r="J348" s="3"/>
      <c r="K348" s="32"/>
      <c r="L348" s="3"/>
      <c r="M348" s="32"/>
      <c r="N348" s="39"/>
      <c r="O348" s="41"/>
    </row>
    <row r="349" spans="1:15">
      <c r="A349" s="25"/>
      <c r="B349" s="3"/>
      <c r="C349" s="32"/>
      <c r="D349" s="3"/>
      <c r="E349" s="32"/>
      <c r="F349" s="3"/>
      <c r="G349" s="32"/>
      <c r="H349" s="3"/>
      <c r="I349" s="32"/>
      <c r="J349" s="3"/>
      <c r="K349" s="32"/>
      <c r="L349" s="3"/>
      <c r="M349" s="32"/>
      <c r="N349" s="39"/>
      <c r="O349" s="41"/>
    </row>
    <row r="350" spans="1:15">
      <c r="A350" s="228" t="s">
        <v>1286</v>
      </c>
      <c r="B350" s="5" t="s">
        <v>1023</v>
      </c>
      <c r="C350" s="34" t="s">
        <v>1023</v>
      </c>
      <c r="D350" s="5" t="s">
        <v>1023</v>
      </c>
      <c r="E350" s="34" t="s">
        <v>1023</v>
      </c>
      <c r="F350" s="5" t="s">
        <v>1023</v>
      </c>
      <c r="G350" s="34" t="s">
        <v>1023</v>
      </c>
      <c r="H350" s="5" t="s">
        <v>1023</v>
      </c>
      <c r="I350" s="34" t="s">
        <v>1023</v>
      </c>
      <c r="J350" s="5" t="s">
        <v>1023</v>
      </c>
      <c r="K350" s="34" t="s">
        <v>1023</v>
      </c>
      <c r="L350" s="5" t="s">
        <v>1023</v>
      </c>
      <c r="M350" s="34" t="s">
        <v>1023</v>
      </c>
      <c r="N350" s="39"/>
      <c r="O350" s="41"/>
    </row>
    <row r="351" spans="1:15">
      <c r="A351" s="224" t="s">
        <v>1287</v>
      </c>
      <c r="B351" s="3"/>
      <c r="C351" s="32"/>
      <c r="D351" s="3"/>
      <c r="E351" s="32"/>
      <c r="F351" s="3"/>
      <c r="G351" s="32"/>
      <c r="H351" s="3"/>
      <c r="I351" s="32"/>
      <c r="J351" s="3"/>
      <c r="K351" s="32"/>
      <c r="L351" s="3"/>
      <c r="M351" s="32"/>
      <c r="N351" s="39"/>
      <c r="O351" s="41"/>
    </row>
    <row r="352" spans="1:15">
      <c r="A352" s="20"/>
      <c r="B352" s="3"/>
      <c r="C352" s="32"/>
      <c r="D352" s="3"/>
      <c r="E352" s="32"/>
      <c r="F352" s="3"/>
      <c r="G352" s="32"/>
      <c r="H352" s="3"/>
      <c r="I352" s="32"/>
      <c r="J352" s="3"/>
      <c r="K352" s="32"/>
      <c r="L352" s="3"/>
      <c r="M352" s="32"/>
      <c r="N352" s="39"/>
      <c r="O352" s="41"/>
    </row>
    <row r="353" spans="1:15">
      <c r="A353" s="20" t="s">
        <v>463</v>
      </c>
      <c r="B353" s="3">
        <v>0</v>
      </c>
      <c r="C353" s="32">
        <v>0</v>
      </c>
      <c r="D353" s="3">
        <v>0</v>
      </c>
      <c r="E353" s="32">
        <v>5</v>
      </c>
      <c r="F353" s="3">
        <v>12</v>
      </c>
      <c r="G353" s="32">
        <v>15</v>
      </c>
      <c r="H353" s="3">
        <v>8</v>
      </c>
      <c r="I353" s="32">
        <v>2</v>
      </c>
      <c r="J353" s="3">
        <v>0</v>
      </c>
      <c r="K353" s="32">
        <v>0</v>
      </c>
      <c r="L353" s="3">
        <v>0</v>
      </c>
      <c r="M353" s="32">
        <v>0</v>
      </c>
      <c r="N353" s="39">
        <f>SUM(B353:M353)</f>
        <v>42</v>
      </c>
      <c r="O353" s="41">
        <f>N353</f>
        <v>42</v>
      </c>
    </row>
    <row r="354" spans="1:15">
      <c r="A354" s="25" t="s">
        <v>464</v>
      </c>
      <c r="B354" s="3"/>
      <c r="C354" s="32"/>
      <c r="D354" s="3"/>
      <c r="E354" s="32"/>
      <c r="F354" s="3"/>
      <c r="G354" s="32"/>
      <c r="H354" s="3"/>
      <c r="I354" s="32"/>
      <c r="J354" s="3"/>
      <c r="K354" s="32"/>
      <c r="L354" s="3"/>
      <c r="M354" s="32"/>
      <c r="N354" s="39"/>
      <c r="O354" s="41"/>
    </row>
    <row r="355" spans="1:15">
      <c r="A355" s="28"/>
      <c r="B355" s="3"/>
      <c r="C355" s="32"/>
      <c r="D355" s="3"/>
      <c r="E355" s="32"/>
      <c r="F355" s="3"/>
      <c r="G355" s="32"/>
      <c r="H355" s="3"/>
      <c r="I355" s="32"/>
      <c r="J355" s="3"/>
      <c r="K355" s="32"/>
      <c r="L355" s="3"/>
      <c r="M355" s="32"/>
      <c r="N355" s="39"/>
      <c r="O355" s="41"/>
    </row>
    <row r="356" spans="1:15" s="145" customFormat="1" ht="12.75" customHeight="1">
      <c r="A356" s="19" t="s">
        <v>653</v>
      </c>
      <c r="B356" s="3"/>
      <c r="C356" s="32"/>
      <c r="D356" s="3"/>
      <c r="E356" s="32"/>
      <c r="F356" s="3"/>
      <c r="G356" s="32"/>
      <c r="H356" s="3"/>
      <c r="I356" s="32"/>
      <c r="J356" s="3"/>
      <c r="K356" s="32"/>
      <c r="L356" s="3"/>
      <c r="M356" s="32"/>
      <c r="N356" s="39"/>
      <c r="O356" s="41"/>
    </row>
    <row r="357" spans="1:15" s="145" customFormat="1">
      <c r="A357" s="20" t="s">
        <v>1207</v>
      </c>
      <c r="B357" s="3">
        <v>10</v>
      </c>
      <c r="C357" s="32">
        <v>8</v>
      </c>
      <c r="D357" s="3">
        <v>10</v>
      </c>
      <c r="E357" s="32">
        <v>6</v>
      </c>
      <c r="F357" s="3">
        <v>6</v>
      </c>
      <c r="G357" s="32">
        <v>3</v>
      </c>
      <c r="H357" s="3">
        <v>1</v>
      </c>
      <c r="I357" s="32">
        <v>1</v>
      </c>
      <c r="J357" s="3">
        <v>3</v>
      </c>
      <c r="K357" s="32">
        <v>2</v>
      </c>
      <c r="L357" s="3">
        <v>1</v>
      </c>
      <c r="M357" s="32">
        <v>2</v>
      </c>
      <c r="N357" s="39">
        <f>SUM(B357:M357)</f>
        <v>53</v>
      </c>
      <c r="O357" s="41">
        <f>N357</f>
        <v>53</v>
      </c>
    </row>
    <row r="358" spans="1:15" s="145" customFormat="1">
      <c r="A358" s="25" t="s">
        <v>440</v>
      </c>
      <c r="B358" s="3"/>
      <c r="C358" s="32"/>
      <c r="D358" s="3"/>
      <c r="E358" s="32"/>
      <c r="F358" s="3"/>
      <c r="G358" s="32"/>
      <c r="H358" s="3"/>
      <c r="I358" s="32"/>
      <c r="J358" s="3"/>
      <c r="K358" s="32"/>
      <c r="L358" s="3"/>
      <c r="M358" s="32"/>
      <c r="N358" s="39"/>
      <c r="O358" s="41"/>
    </row>
    <row r="359" spans="1:15" s="145" customFormat="1">
      <c r="A359" s="20"/>
      <c r="B359" s="3"/>
      <c r="C359" s="32"/>
      <c r="D359" s="3"/>
      <c r="E359" s="32"/>
      <c r="F359" s="3"/>
      <c r="G359" s="32"/>
      <c r="H359" s="3"/>
      <c r="I359" s="32"/>
      <c r="J359" s="3"/>
      <c r="K359" s="32"/>
      <c r="L359" s="3"/>
      <c r="M359" s="32"/>
      <c r="N359" s="39"/>
      <c r="O359" s="41"/>
    </row>
    <row r="360" spans="1:15" s="145" customFormat="1" ht="12.75" customHeight="1">
      <c r="A360" s="19" t="s">
        <v>654</v>
      </c>
      <c r="B360" s="3"/>
      <c r="C360" s="32"/>
      <c r="D360" s="3"/>
      <c r="E360" s="32"/>
      <c r="F360" s="3"/>
      <c r="G360" s="32"/>
      <c r="H360" s="3"/>
      <c r="I360" s="32"/>
      <c r="J360" s="3"/>
      <c r="K360" s="32"/>
      <c r="L360" s="3"/>
      <c r="M360" s="32"/>
      <c r="N360" s="39"/>
      <c r="O360" s="41"/>
    </row>
    <row r="361" spans="1:15" s="145" customFormat="1">
      <c r="A361" s="20" t="s">
        <v>511</v>
      </c>
      <c r="B361" s="3">
        <v>2</v>
      </c>
      <c r="C361" s="32">
        <v>1</v>
      </c>
      <c r="D361" s="3">
        <v>1</v>
      </c>
      <c r="E361" s="32">
        <v>0</v>
      </c>
      <c r="F361" s="3">
        <v>0</v>
      </c>
      <c r="G361" s="32">
        <v>0</v>
      </c>
      <c r="H361" s="3">
        <v>0</v>
      </c>
      <c r="I361" s="32">
        <v>2</v>
      </c>
      <c r="J361" s="3">
        <v>7</v>
      </c>
      <c r="K361" s="32">
        <v>12</v>
      </c>
      <c r="L361" s="3">
        <v>14</v>
      </c>
      <c r="M361" s="32">
        <v>6</v>
      </c>
      <c r="N361" s="39">
        <f>SUM(B361:M361)</f>
        <v>45</v>
      </c>
      <c r="O361" s="41">
        <f>N361</f>
        <v>45</v>
      </c>
    </row>
    <row r="362" spans="1:15" s="145" customFormat="1" ht="26.25" customHeight="1">
      <c r="A362" s="80" t="s">
        <v>512</v>
      </c>
      <c r="B362" s="394" t="s">
        <v>1330</v>
      </c>
      <c r="C362" s="395"/>
      <c r="D362" s="395"/>
      <c r="E362" s="395"/>
      <c r="F362" s="395"/>
      <c r="G362" s="395"/>
      <c r="H362" s="395"/>
      <c r="I362" s="395"/>
      <c r="J362" s="395"/>
      <c r="K362" s="395"/>
      <c r="L362" s="395"/>
      <c r="M362" s="396"/>
      <c r="N362" s="39"/>
      <c r="O362" s="41"/>
    </row>
    <row r="363" spans="1:15" s="145" customFormat="1">
      <c r="A363" s="20"/>
      <c r="B363" s="3"/>
      <c r="C363" s="32"/>
      <c r="D363" s="3"/>
      <c r="E363" s="32"/>
      <c r="F363" s="3"/>
      <c r="G363" s="32"/>
      <c r="H363" s="3"/>
      <c r="I363" s="32"/>
      <c r="J363" s="3"/>
      <c r="K363" s="32"/>
      <c r="L363" s="3"/>
      <c r="M363" s="32"/>
      <c r="N363" s="39"/>
      <c r="O363" s="41"/>
    </row>
    <row r="364" spans="1:15" s="145" customFormat="1">
      <c r="A364" s="20" t="s">
        <v>1208</v>
      </c>
      <c r="B364" s="3">
        <v>0</v>
      </c>
      <c r="C364" s="32">
        <v>0</v>
      </c>
      <c r="D364" s="3">
        <v>0</v>
      </c>
      <c r="E364" s="32">
        <v>0</v>
      </c>
      <c r="F364" s="3">
        <v>0</v>
      </c>
      <c r="G364" s="32">
        <v>0</v>
      </c>
      <c r="H364" s="3">
        <v>0</v>
      </c>
      <c r="I364" s="32">
        <v>3</v>
      </c>
      <c r="J364" s="3">
        <v>11</v>
      </c>
      <c r="K364" s="32">
        <v>8</v>
      </c>
      <c r="L364" s="3">
        <v>8</v>
      </c>
      <c r="M364" s="32">
        <v>1</v>
      </c>
      <c r="N364" s="39">
        <f>SUM(B364:M364)</f>
        <v>31</v>
      </c>
      <c r="O364" s="41">
        <f>N364</f>
        <v>31</v>
      </c>
    </row>
    <row r="365" spans="1:15" s="145" customFormat="1" ht="25.5" customHeight="1">
      <c r="A365" s="80" t="s">
        <v>505</v>
      </c>
      <c r="B365" s="394" t="s">
        <v>1333</v>
      </c>
      <c r="C365" s="395"/>
      <c r="D365" s="395"/>
      <c r="E365" s="395"/>
      <c r="F365" s="395"/>
      <c r="G365" s="395"/>
      <c r="H365" s="395"/>
      <c r="I365" s="395"/>
      <c r="J365" s="395"/>
      <c r="K365" s="395"/>
      <c r="L365" s="395"/>
      <c r="M365" s="396"/>
      <c r="N365" s="39"/>
      <c r="O365" s="41"/>
    </row>
    <row r="366" spans="1:15" s="145" customFormat="1">
      <c r="A366" s="20"/>
      <c r="B366" s="3"/>
      <c r="C366" s="32"/>
      <c r="D366" s="3"/>
      <c r="E366" s="32"/>
      <c r="F366" s="3"/>
      <c r="G366" s="32"/>
      <c r="H366" s="3"/>
      <c r="I366" s="32"/>
      <c r="J366" s="3"/>
      <c r="K366" s="32"/>
      <c r="L366" s="3"/>
      <c r="M366" s="32"/>
      <c r="N366" s="39"/>
      <c r="O366" s="41"/>
    </row>
    <row r="367" spans="1:15" s="145" customFormat="1">
      <c r="A367" s="20" t="s">
        <v>506</v>
      </c>
      <c r="B367" s="3">
        <v>2</v>
      </c>
      <c r="C367" s="32">
        <v>1</v>
      </c>
      <c r="D367" s="3">
        <v>0</v>
      </c>
      <c r="E367" s="32">
        <v>0</v>
      </c>
      <c r="F367" s="3">
        <v>0</v>
      </c>
      <c r="G367" s="32">
        <v>4</v>
      </c>
      <c r="H367" s="3">
        <v>7</v>
      </c>
      <c r="I367" s="32">
        <v>17</v>
      </c>
      <c r="J367" s="3">
        <v>41</v>
      </c>
      <c r="K367" s="32">
        <v>44</v>
      </c>
      <c r="L367" s="3">
        <v>7</v>
      </c>
      <c r="M367" s="32">
        <v>5</v>
      </c>
      <c r="N367" s="39">
        <f>SUM(B367:M367)</f>
        <v>128</v>
      </c>
      <c r="O367" s="41">
        <f>N367</f>
        <v>128</v>
      </c>
    </row>
    <row r="368" spans="1:15" s="145" customFormat="1" ht="37.5" customHeight="1">
      <c r="A368" s="80" t="s">
        <v>507</v>
      </c>
      <c r="B368" s="394" t="s">
        <v>1334</v>
      </c>
      <c r="C368" s="395"/>
      <c r="D368" s="395"/>
      <c r="E368" s="395"/>
      <c r="F368" s="395"/>
      <c r="G368" s="395"/>
      <c r="H368" s="395"/>
      <c r="I368" s="395"/>
      <c r="J368" s="395"/>
      <c r="K368" s="395"/>
      <c r="L368" s="395"/>
      <c r="M368" s="396"/>
      <c r="N368" s="39"/>
      <c r="O368" s="41"/>
    </row>
    <row r="369" spans="1:18" s="145" customFormat="1">
      <c r="A369" s="20"/>
      <c r="B369" s="3"/>
      <c r="C369" s="32"/>
      <c r="D369" s="3"/>
      <c r="E369" s="32"/>
      <c r="F369" s="3"/>
      <c r="G369" s="32"/>
      <c r="H369" s="3"/>
      <c r="I369" s="32"/>
      <c r="J369" s="3"/>
      <c r="K369" s="32"/>
      <c r="L369" s="3"/>
      <c r="M369" s="32"/>
      <c r="N369" s="39"/>
      <c r="O369" s="41"/>
    </row>
    <row r="370" spans="1:18" s="145" customFormat="1">
      <c r="A370" s="20" t="s">
        <v>508</v>
      </c>
      <c r="B370" s="8">
        <v>0</v>
      </c>
      <c r="C370" s="37">
        <v>0</v>
      </c>
      <c r="D370" s="8">
        <v>0</v>
      </c>
      <c r="E370" s="37">
        <v>0</v>
      </c>
      <c r="F370" s="8">
        <v>0</v>
      </c>
      <c r="G370" s="37">
        <v>0</v>
      </c>
      <c r="H370" s="8">
        <v>0</v>
      </c>
      <c r="I370" s="37">
        <v>0</v>
      </c>
      <c r="J370" s="8">
        <v>1</v>
      </c>
      <c r="K370" s="37">
        <v>0</v>
      </c>
      <c r="L370" s="8">
        <v>0</v>
      </c>
      <c r="M370" s="37">
        <v>0</v>
      </c>
      <c r="N370" s="39">
        <f>SUM(B370:M370)</f>
        <v>1</v>
      </c>
      <c r="O370" s="41">
        <f>N370</f>
        <v>1</v>
      </c>
    </row>
    <row r="371" spans="1:18" s="145" customFormat="1">
      <c r="A371" s="25" t="s">
        <v>509</v>
      </c>
      <c r="B371" s="391" t="s">
        <v>1089</v>
      </c>
      <c r="C371" s="392"/>
      <c r="D371" s="392"/>
      <c r="E371" s="392"/>
      <c r="F371" s="392"/>
      <c r="G371" s="392"/>
      <c r="H371" s="392"/>
      <c r="I371" s="392"/>
      <c r="J371" s="392"/>
      <c r="K371" s="392"/>
      <c r="L371" s="392"/>
      <c r="M371" s="393"/>
      <c r="N371" s="39"/>
      <c r="O371" s="41"/>
    </row>
    <row r="372" spans="1:18" s="145" customFormat="1">
      <c r="A372" s="20"/>
      <c r="B372" s="3"/>
      <c r="C372" s="32"/>
      <c r="D372" s="3"/>
      <c r="E372" s="32"/>
      <c r="F372" s="3"/>
      <c r="G372" s="32"/>
      <c r="H372" s="3"/>
      <c r="I372" s="32"/>
      <c r="J372" s="3"/>
      <c r="K372" s="32"/>
      <c r="L372" s="3"/>
      <c r="M372" s="32"/>
      <c r="N372" s="39"/>
      <c r="O372" s="41"/>
    </row>
    <row r="373" spans="1:18" s="145" customFormat="1">
      <c r="A373" s="243" t="s">
        <v>655</v>
      </c>
      <c r="B373" s="8">
        <v>0</v>
      </c>
      <c r="C373" s="37">
        <v>0</v>
      </c>
      <c r="D373" s="8">
        <v>0</v>
      </c>
      <c r="E373" s="37">
        <v>0</v>
      </c>
      <c r="F373" s="8">
        <v>0</v>
      </c>
      <c r="G373" s="37">
        <v>0</v>
      </c>
      <c r="H373" s="8">
        <v>0</v>
      </c>
      <c r="I373" s="37">
        <v>0</v>
      </c>
      <c r="J373" s="8">
        <v>1</v>
      </c>
      <c r="K373" s="37">
        <v>1</v>
      </c>
      <c r="L373" s="8">
        <v>0</v>
      </c>
      <c r="M373" s="37">
        <v>0</v>
      </c>
      <c r="N373" s="39">
        <f>SUM(B373:M373)</f>
        <v>2</v>
      </c>
      <c r="O373" s="41">
        <f>N373</f>
        <v>2</v>
      </c>
    </row>
    <row r="374" spans="1:18" s="145" customFormat="1">
      <c r="A374" s="244" t="s">
        <v>510</v>
      </c>
      <c r="B374" s="3"/>
      <c r="C374" s="32"/>
      <c r="D374" s="3"/>
      <c r="E374" s="32"/>
      <c r="F374" s="3"/>
      <c r="G374" s="32"/>
      <c r="H374" s="3"/>
      <c r="I374" s="32"/>
      <c r="J374" s="3"/>
      <c r="K374" s="32"/>
      <c r="L374" s="3"/>
      <c r="M374" s="32"/>
      <c r="N374" s="39"/>
      <c r="O374" s="41"/>
    </row>
    <row r="375" spans="1:18" s="145" customFormat="1">
      <c r="A375" s="20"/>
      <c r="B375" s="3"/>
      <c r="C375" s="32"/>
      <c r="D375" s="3"/>
      <c r="E375" s="32"/>
      <c r="F375" s="3"/>
      <c r="G375" s="32"/>
      <c r="H375" s="3"/>
      <c r="I375" s="32"/>
      <c r="J375" s="3"/>
      <c r="K375" s="32"/>
      <c r="L375" s="3"/>
      <c r="M375" s="32"/>
      <c r="N375" s="39"/>
      <c r="O375" s="41"/>
      <c r="R375" s="145" t="s">
        <v>1032</v>
      </c>
    </row>
    <row r="376" spans="1:18" s="145" customFormat="1">
      <c r="A376" s="20" t="s">
        <v>656</v>
      </c>
      <c r="B376" s="3">
        <v>0</v>
      </c>
      <c r="C376" s="32">
        <v>0</v>
      </c>
      <c r="D376" s="3">
        <v>0</v>
      </c>
      <c r="E376" s="32">
        <v>0</v>
      </c>
      <c r="F376" s="3">
        <v>0</v>
      </c>
      <c r="G376" s="32">
        <v>0</v>
      </c>
      <c r="H376" s="3">
        <v>6</v>
      </c>
      <c r="I376" s="32">
        <v>19</v>
      </c>
      <c r="J376" s="3">
        <v>18</v>
      </c>
      <c r="K376" s="32">
        <v>5</v>
      </c>
      <c r="L376" s="3">
        <v>0</v>
      </c>
      <c r="M376" s="32">
        <v>0</v>
      </c>
      <c r="N376" s="39">
        <f>SUM(B376:M376)</f>
        <v>48</v>
      </c>
      <c r="O376" s="41">
        <f>N376</f>
        <v>48</v>
      </c>
    </row>
    <row r="377" spans="1:18" s="145" customFormat="1">
      <c r="A377" s="25" t="s">
        <v>504</v>
      </c>
      <c r="B377" s="391" t="s">
        <v>1092</v>
      </c>
      <c r="C377" s="392"/>
      <c r="D377" s="392"/>
      <c r="E377" s="392"/>
      <c r="F377" s="392"/>
      <c r="G377" s="392"/>
      <c r="H377" s="392"/>
      <c r="I377" s="392"/>
      <c r="J377" s="392"/>
      <c r="K377" s="392"/>
      <c r="L377" s="392"/>
      <c r="M377" s="393"/>
      <c r="N377" s="39"/>
      <c r="O377" s="41"/>
    </row>
    <row r="378" spans="1:18" s="145" customFormat="1">
      <c r="A378" s="20"/>
      <c r="B378" s="3"/>
      <c r="C378" s="32"/>
      <c r="D378" s="3"/>
      <c r="E378" s="32"/>
      <c r="F378" s="3"/>
      <c r="G378" s="32"/>
      <c r="H378" s="3"/>
      <c r="I378" s="32"/>
      <c r="J378" s="3"/>
      <c r="K378" s="32"/>
      <c r="L378" s="3"/>
      <c r="M378" s="32"/>
      <c r="N378" s="39"/>
      <c r="O378" s="41"/>
    </row>
    <row r="379" spans="1:18" s="145" customFormat="1">
      <c r="A379" s="226" t="s">
        <v>657</v>
      </c>
      <c r="B379" s="5" t="s">
        <v>1023</v>
      </c>
      <c r="C379" s="34" t="s">
        <v>1023</v>
      </c>
      <c r="D379" s="5" t="s">
        <v>1023</v>
      </c>
      <c r="E379" s="34" t="s">
        <v>1023</v>
      </c>
      <c r="F379" s="5" t="s">
        <v>1023</v>
      </c>
      <c r="G379" s="34" t="s">
        <v>1023</v>
      </c>
      <c r="H379" s="5" t="s">
        <v>1023</v>
      </c>
      <c r="I379" s="34" t="s">
        <v>1023</v>
      </c>
      <c r="J379" s="5" t="s">
        <v>1023</v>
      </c>
      <c r="K379" s="34" t="s">
        <v>1023</v>
      </c>
      <c r="L379" s="5" t="s">
        <v>1023</v>
      </c>
      <c r="M379" s="34" t="s">
        <v>1023</v>
      </c>
      <c r="N379" s="39"/>
      <c r="O379" s="41"/>
    </row>
    <row r="380" spans="1:18" s="145" customFormat="1">
      <c r="A380" s="227" t="s">
        <v>503</v>
      </c>
      <c r="B380" s="3"/>
      <c r="C380" s="32"/>
      <c r="D380" s="3"/>
      <c r="E380" s="32"/>
      <c r="F380" s="3"/>
      <c r="G380" s="32"/>
      <c r="H380" s="3"/>
      <c r="I380" s="32"/>
      <c r="J380" s="3"/>
      <c r="K380" s="32"/>
      <c r="L380" s="3"/>
      <c r="M380" s="32"/>
      <c r="N380" s="39"/>
      <c r="O380" s="41"/>
    </row>
    <row r="381" spans="1:18" s="145" customFormat="1">
      <c r="A381" s="20"/>
      <c r="B381" s="3"/>
      <c r="C381" s="32"/>
      <c r="D381" s="3"/>
      <c r="E381" s="32"/>
      <c r="F381" s="3"/>
      <c r="G381" s="32"/>
      <c r="H381" s="3"/>
      <c r="I381" s="32"/>
      <c r="J381" s="3"/>
      <c r="K381" s="32"/>
      <c r="L381" s="3"/>
      <c r="M381" s="32"/>
      <c r="N381" s="39"/>
      <c r="O381" s="41"/>
    </row>
    <row r="382" spans="1:18" s="145" customFormat="1">
      <c r="A382" s="20" t="s">
        <v>501</v>
      </c>
      <c r="B382" s="3">
        <v>0</v>
      </c>
      <c r="C382" s="32">
        <v>0</v>
      </c>
      <c r="D382" s="3">
        <v>0</v>
      </c>
      <c r="E382" s="32">
        <v>1</v>
      </c>
      <c r="F382" s="3">
        <v>0</v>
      </c>
      <c r="G382" s="32">
        <v>0</v>
      </c>
      <c r="H382" s="3">
        <v>3</v>
      </c>
      <c r="I382" s="32">
        <v>5</v>
      </c>
      <c r="J382" s="3">
        <v>9</v>
      </c>
      <c r="K382" s="32">
        <v>1</v>
      </c>
      <c r="L382" s="3">
        <v>0</v>
      </c>
      <c r="M382" s="32">
        <v>0</v>
      </c>
      <c r="N382" s="39">
        <f>SUM(B382:M382)</f>
        <v>19</v>
      </c>
      <c r="O382" s="41">
        <f>N382</f>
        <v>19</v>
      </c>
    </row>
    <row r="383" spans="1:18" s="145" customFormat="1">
      <c r="A383" s="25" t="s">
        <v>502</v>
      </c>
      <c r="B383" s="391" t="s">
        <v>1345</v>
      </c>
      <c r="C383" s="392"/>
      <c r="D383" s="392"/>
      <c r="E383" s="392"/>
      <c r="F383" s="392"/>
      <c r="G383" s="392"/>
      <c r="H383" s="392"/>
      <c r="I383" s="392"/>
      <c r="J383" s="392"/>
      <c r="K383" s="392"/>
      <c r="L383" s="392"/>
      <c r="M383" s="393"/>
      <c r="N383" s="39"/>
      <c r="O383" s="41"/>
    </row>
    <row r="384" spans="1:18" s="145" customFormat="1">
      <c r="A384" s="20"/>
      <c r="B384" s="3"/>
      <c r="C384" s="32"/>
      <c r="D384" s="3"/>
      <c r="E384" s="32"/>
      <c r="F384" s="3"/>
      <c r="G384" s="32"/>
      <c r="H384" s="3"/>
      <c r="I384" s="32"/>
      <c r="J384" s="3"/>
      <c r="K384" s="32"/>
      <c r="L384" s="3"/>
      <c r="M384" s="32"/>
      <c r="N384" s="39"/>
      <c r="O384" s="41"/>
    </row>
    <row r="385" spans="1:15" s="145" customFormat="1">
      <c r="A385" s="20" t="s">
        <v>499</v>
      </c>
      <c r="B385" s="3">
        <v>0</v>
      </c>
      <c r="C385" s="32">
        <v>0</v>
      </c>
      <c r="D385" s="3">
        <v>0</v>
      </c>
      <c r="E385" s="32">
        <v>0</v>
      </c>
      <c r="F385" s="3">
        <v>0</v>
      </c>
      <c r="G385" s="32">
        <v>0</v>
      </c>
      <c r="H385" s="3">
        <v>0</v>
      </c>
      <c r="I385" s="32">
        <v>1</v>
      </c>
      <c r="J385" s="3">
        <v>5</v>
      </c>
      <c r="K385" s="32">
        <v>1</v>
      </c>
      <c r="L385" s="3">
        <v>0</v>
      </c>
      <c r="M385" s="32">
        <v>0</v>
      </c>
      <c r="N385" s="39">
        <f>SUM(B385:M385)</f>
        <v>7</v>
      </c>
      <c r="O385" s="41">
        <f>N385</f>
        <v>7</v>
      </c>
    </row>
    <row r="386" spans="1:15" s="145" customFormat="1">
      <c r="A386" s="25" t="s">
        <v>500</v>
      </c>
      <c r="B386" s="391" t="s">
        <v>1335</v>
      </c>
      <c r="C386" s="392"/>
      <c r="D386" s="392"/>
      <c r="E386" s="392"/>
      <c r="F386" s="392"/>
      <c r="G386" s="392"/>
      <c r="H386" s="392"/>
      <c r="I386" s="392"/>
      <c r="J386" s="392"/>
      <c r="K386" s="392"/>
      <c r="L386" s="392"/>
      <c r="M386" s="393"/>
      <c r="N386" s="39"/>
      <c r="O386" s="41"/>
    </row>
    <row r="387" spans="1:15" s="145" customFormat="1">
      <c r="A387" s="20"/>
      <c r="B387" s="3"/>
      <c r="C387" s="32"/>
      <c r="D387" s="3"/>
      <c r="E387" s="32"/>
      <c r="F387" s="3"/>
      <c r="G387" s="32"/>
      <c r="H387" s="3"/>
      <c r="I387" s="32"/>
      <c r="J387" s="3"/>
      <c r="K387" s="32"/>
      <c r="L387" s="3"/>
      <c r="M387" s="32"/>
      <c r="N387" s="39"/>
      <c r="O387" s="41"/>
    </row>
    <row r="388" spans="1:15" s="145" customFormat="1" ht="12.75" customHeight="1">
      <c r="A388" s="19" t="s">
        <v>658</v>
      </c>
      <c r="B388" s="3"/>
      <c r="C388" s="32"/>
      <c r="D388" s="3"/>
      <c r="E388" s="32"/>
      <c r="F388" s="3"/>
      <c r="G388" s="32"/>
      <c r="H388" s="3"/>
      <c r="I388" s="32"/>
      <c r="J388" s="3"/>
      <c r="K388" s="32"/>
      <c r="L388" s="3"/>
      <c r="M388" s="32"/>
      <c r="N388" s="39"/>
      <c r="O388" s="41"/>
    </row>
    <row r="389" spans="1:15" s="145" customFormat="1">
      <c r="A389" s="226" t="s">
        <v>523</v>
      </c>
      <c r="B389" s="5" t="s">
        <v>1023</v>
      </c>
      <c r="C389" s="34" t="s">
        <v>1023</v>
      </c>
      <c r="D389" s="5" t="s">
        <v>1023</v>
      </c>
      <c r="E389" s="34" t="s">
        <v>1023</v>
      </c>
      <c r="F389" s="5" t="s">
        <v>1023</v>
      </c>
      <c r="G389" s="34" t="s">
        <v>1023</v>
      </c>
      <c r="H389" s="5" t="s">
        <v>1023</v>
      </c>
      <c r="I389" s="34" t="s">
        <v>1023</v>
      </c>
      <c r="J389" s="5" t="s">
        <v>1023</v>
      </c>
      <c r="K389" s="34" t="s">
        <v>1023</v>
      </c>
      <c r="L389" s="5" t="s">
        <v>1023</v>
      </c>
      <c r="M389" s="34" t="s">
        <v>1023</v>
      </c>
      <c r="N389" s="39"/>
      <c r="O389" s="41"/>
    </row>
    <row r="390" spans="1:15" s="145" customFormat="1">
      <c r="A390" s="227" t="s">
        <v>524</v>
      </c>
      <c r="B390" s="3"/>
      <c r="C390" s="32"/>
      <c r="D390" s="3"/>
      <c r="E390" s="32"/>
      <c r="F390" s="3"/>
      <c r="G390" s="32"/>
      <c r="H390" s="3"/>
      <c r="I390" s="32"/>
      <c r="J390" s="3"/>
      <c r="K390" s="32"/>
      <c r="L390" s="3"/>
      <c r="M390" s="32"/>
      <c r="N390" s="39"/>
      <c r="O390" s="41"/>
    </row>
    <row r="391" spans="1:15" s="145" customFormat="1">
      <c r="A391" s="20"/>
      <c r="B391" s="3"/>
      <c r="C391" s="32"/>
      <c r="D391" s="3"/>
      <c r="E391" s="32"/>
      <c r="F391" s="3"/>
      <c r="G391" s="32"/>
      <c r="H391" s="3"/>
      <c r="I391" s="32"/>
      <c r="J391" s="3"/>
      <c r="K391" s="32"/>
      <c r="L391" s="3"/>
      <c r="M391" s="32"/>
      <c r="N391" s="39"/>
      <c r="O391" s="41"/>
    </row>
    <row r="392" spans="1:15" s="145" customFormat="1">
      <c r="A392" s="20" t="s">
        <v>521</v>
      </c>
      <c r="B392" s="3">
        <v>7</v>
      </c>
      <c r="C392" s="32">
        <v>12</v>
      </c>
      <c r="D392" s="3">
        <v>26</v>
      </c>
      <c r="E392" s="32">
        <v>6</v>
      </c>
      <c r="F392" s="3">
        <v>1</v>
      </c>
      <c r="G392" s="32">
        <v>0</v>
      </c>
      <c r="H392" s="3">
        <v>0</v>
      </c>
      <c r="I392" s="32">
        <v>0</v>
      </c>
      <c r="J392" s="3">
        <v>0</v>
      </c>
      <c r="K392" s="32">
        <v>0</v>
      </c>
      <c r="L392" s="3">
        <v>0</v>
      </c>
      <c r="M392" s="32">
        <v>0</v>
      </c>
      <c r="N392" s="39">
        <f>SUM(B392:M392)</f>
        <v>52</v>
      </c>
      <c r="O392" s="41">
        <f>N392</f>
        <v>52</v>
      </c>
    </row>
    <row r="393" spans="1:15" s="145" customFormat="1">
      <c r="A393" s="25" t="s">
        <v>522</v>
      </c>
      <c r="B393" s="3"/>
      <c r="C393" s="32"/>
      <c r="D393" s="3"/>
      <c r="E393" s="32"/>
      <c r="F393" s="3"/>
      <c r="G393" s="32"/>
      <c r="H393" s="3"/>
      <c r="I393" s="32"/>
      <c r="J393" s="3"/>
      <c r="K393" s="32"/>
      <c r="L393" s="3"/>
      <c r="M393" s="32"/>
      <c r="N393" s="39"/>
      <c r="O393" s="41"/>
    </row>
    <row r="394" spans="1:15" s="145" customFormat="1">
      <c r="A394" s="20"/>
      <c r="B394" s="3"/>
      <c r="C394" s="32"/>
      <c r="D394" s="3"/>
      <c r="E394" s="32"/>
      <c r="F394" s="3"/>
      <c r="G394" s="32"/>
      <c r="H394" s="3"/>
      <c r="I394" s="32"/>
      <c r="J394" s="3"/>
      <c r="K394" s="32"/>
      <c r="L394" s="3"/>
      <c r="M394" s="32"/>
      <c r="N394" s="39"/>
      <c r="O394" s="41"/>
    </row>
    <row r="395" spans="1:15" s="145" customFormat="1" ht="12.75" customHeight="1">
      <c r="A395" s="19" t="s">
        <v>659</v>
      </c>
      <c r="B395" s="3"/>
      <c r="C395" s="32"/>
      <c r="D395" s="3"/>
      <c r="E395" s="32"/>
      <c r="F395" s="3"/>
      <c r="G395" s="32"/>
      <c r="H395" s="3"/>
      <c r="I395" s="32"/>
      <c r="J395" s="3"/>
      <c r="K395" s="32"/>
      <c r="L395" s="3"/>
      <c r="M395" s="32"/>
      <c r="N395" s="39"/>
      <c r="O395" s="41"/>
    </row>
    <row r="396" spans="1:15" s="145" customFormat="1">
      <c r="A396" s="20" t="s">
        <v>517</v>
      </c>
      <c r="B396" s="8">
        <v>0</v>
      </c>
      <c r="C396" s="37">
        <v>3</v>
      </c>
      <c r="D396" s="8">
        <v>3</v>
      </c>
      <c r="E396" s="37">
        <v>0</v>
      </c>
      <c r="F396" s="8">
        <v>0</v>
      </c>
      <c r="G396" s="37">
        <v>0</v>
      </c>
      <c r="H396" s="8">
        <v>0</v>
      </c>
      <c r="I396" s="37">
        <v>0</v>
      </c>
      <c r="J396" s="8">
        <v>0</v>
      </c>
      <c r="K396" s="37">
        <v>0</v>
      </c>
      <c r="L396" s="8">
        <v>0</v>
      </c>
      <c r="M396" s="37">
        <v>0</v>
      </c>
      <c r="N396" s="39">
        <f>SUM(B396:M396)</f>
        <v>6</v>
      </c>
      <c r="O396" s="41">
        <f>N396</f>
        <v>6</v>
      </c>
    </row>
    <row r="397" spans="1:15" s="145" customFormat="1">
      <c r="A397" s="25" t="s">
        <v>518</v>
      </c>
      <c r="B397" s="6"/>
      <c r="C397" s="35"/>
      <c r="D397" s="6"/>
      <c r="E397" s="35"/>
      <c r="F397" s="6"/>
      <c r="G397" s="35"/>
      <c r="H397" s="6"/>
      <c r="I397" s="35"/>
      <c r="J397" s="6"/>
      <c r="K397" s="35"/>
      <c r="L397" s="6"/>
      <c r="M397" s="35"/>
      <c r="N397" s="39"/>
      <c r="O397" s="41"/>
    </row>
    <row r="398" spans="1:15" s="145" customFormat="1">
      <c r="A398" s="20"/>
      <c r="B398" s="6"/>
      <c r="C398" s="35"/>
      <c r="D398" s="6"/>
      <c r="E398" s="35"/>
      <c r="F398" s="6"/>
      <c r="G398" s="35"/>
      <c r="H398" s="6"/>
      <c r="I398" s="35"/>
      <c r="J398" s="6"/>
      <c r="K398" s="35"/>
      <c r="L398" s="6"/>
      <c r="M398" s="35"/>
      <c r="N398" s="39"/>
      <c r="O398" s="41"/>
    </row>
    <row r="399" spans="1:15" s="145" customFormat="1">
      <c r="A399" s="20" t="s">
        <v>519</v>
      </c>
      <c r="B399" s="3">
        <v>4</v>
      </c>
      <c r="C399" s="32">
        <v>16</v>
      </c>
      <c r="D399" s="3">
        <v>1</v>
      </c>
      <c r="E399" s="32">
        <v>0</v>
      </c>
      <c r="F399" s="3">
        <v>1</v>
      </c>
      <c r="G399" s="32">
        <v>0</v>
      </c>
      <c r="H399" s="3">
        <v>0</v>
      </c>
      <c r="I399" s="32">
        <v>3</v>
      </c>
      <c r="J399" s="3">
        <v>0</v>
      </c>
      <c r="K399" s="32">
        <v>0</v>
      </c>
      <c r="L399" s="3">
        <v>0</v>
      </c>
      <c r="M399" s="32">
        <v>1</v>
      </c>
      <c r="N399" s="39">
        <f>SUM(B399:M399)</f>
        <v>26</v>
      </c>
      <c r="O399" s="41">
        <f>N399</f>
        <v>26</v>
      </c>
    </row>
    <row r="400" spans="1:15" s="145" customFormat="1">
      <c r="A400" s="25" t="s">
        <v>520</v>
      </c>
      <c r="B400" s="3"/>
      <c r="C400" s="32"/>
      <c r="D400" s="3"/>
      <c r="E400" s="32"/>
      <c r="F400" s="3"/>
      <c r="G400" s="32"/>
      <c r="H400" s="3"/>
      <c r="I400" s="32"/>
      <c r="J400" s="3"/>
      <c r="K400" s="32"/>
      <c r="L400" s="3"/>
      <c r="M400" s="32"/>
      <c r="N400" s="39"/>
      <c r="O400" s="41"/>
    </row>
    <row r="401" spans="1:15" s="145" customFormat="1">
      <c r="A401" s="20"/>
      <c r="B401" s="3"/>
      <c r="C401" s="32"/>
      <c r="D401" s="3"/>
      <c r="E401" s="32"/>
      <c r="F401" s="3"/>
      <c r="G401" s="32"/>
      <c r="H401" s="3"/>
      <c r="I401" s="32"/>
      <c r="J401" s="3"/>
      <c r="K401" s="32"/>
      <c r="L401" s="3"/>
      <c r="M401" s="32"/>
      <c r="N401" s="39"/>
      <c r="O401" s="41"/>
    </row>
    <row r="402" spans="1:15" s="145" customFormat="1">
      <c r="A402" s="221" t="s">
        <v>513</v>
      </c>
      <c r="B402" s="5" t="s">
        <v>1023</v>
      </c>
      <c r="C402" s="34" t="s">
        <v>1023</v>
      </c>
      <c r="D402" s="5" t="s">
        <v>1023</v>
      </c>
      <c r="E402" s="34" t="s">
        <v>1023</v>
      </c>
      <c r="F402" s="5" t="s">
        <v>1023</v>
      </c>
      <c r="G402" s="34" t="s">
        <v>1023</v>
      </c>
      <c r="H402" s="5" t="s">
        <v>1023</v>
      </c>
      <c r="I402" s="34" t="s">
        <v>1023</v>
      </c>
      <c r="J402" s="5" t="s">
        <v>1023</v>
      </c>
      <c r="K402" s="34" t="s">
        <v>1023</v>
      </c>
      <c r="L402" s="5" t="s">
        <v>1023</v>
      </c>
      <c r="M402" s="34" t="s">
        <v>1023</v>
      </c>
      <c r="N402" s="39"/>
      <c r="O402" s="41"/>
    </row>
    <row r="403" spans="1:15" s="145" customFormat="1">
      <c r="A403" s="222" t="s">
        <v>514</v>
      </c>
      <c r="B403" s="3"/>
      <c r="C403" s="32"/>
      <c r="D403" s="3"/>
      <c r="E403" s="32"/>
      <c r="F403" s="3"/>
      <c r="G403" s="32"/>
      <c r="H403" s="3"/>
      <c r="I403" s="32"/>
      <c r="J403" s="3"/>
      <c r="K403" s="32"/>
      <c r="L403" s="3"/>
      <c r="M403" s="32"/>
      <c r="N403" s="39"/>
      <c r="O403" s="41"/>
    </row>
    <row r="404" spans="1:15" s="145" customFormat="1">
      <c r="A404" s="20"/>
      <c r="B404" s="3"/>
      <c r="C404" s="32"/>
      <c r="D404" s="3"/>
      <c r="E404" s="32"/>
      <c r="F404" s="3"/>
      <c r="G404" s="32"/>
      <c r="H404" s="3"/>
      <c r="I404" s="32"/>
      <c r="J404" s="3"/>
      <c r="K404" s="32"/>
      <c r="L404" s="3"/>
      <c r="M404" s="32"/>
      <c r="N404" s="39"/>
      <c r="O404" s="41"/>
    </row>
    <row r="405" spans="1:15" s="145" customFormat="1">
      <c r="A405" s="20" t="s">
        <v>516</v>
      </c>
      <c r="B405" s="3">
        <v>2</v>
      </c>
      <c r="C405" s="32">
        <v>5</v>
      </c>
      <c r="D405" s="3">
        <v>2</v>
      </c>
      <c r="E405" s="32">
        <v>2</v>
      </c>
      <c r="F405" s="3">
        <v>1</v>
      </c>
      <c r="G405" s="32">
        <v>1</v>
      </c>
      <c r="H405" s="3">
        <v>0</v>
      </c>
      <c r="I405" s="32">
        <v>0</v>
      </c>
      <c r="J405" s="3">
        <v>0</v>
      </c>
      <c r="K405" s="32">
        <v>0</v>
      </c>
      <c r="L405" s="3">
        <v>1</v>
      </c>
      <c r="M405" s="32">
        <v>1</v>
      </c>
      <c r="N405" s="39">
        <f>SUM(B405:M405)</f>
        <v>15</v>
      </c>
      <c r="O405" s="41">
        <f>N405</f>
        <v>15</v>
      </c>
    </row>
    <row r="406" spans="1:15" s="145" customFormat="1">
      <c r="A406" s="25" t="s">
        <v>1212</v>
      </c>
      <c r="B406" s="3"/>
      <c r="C406" s="32"/>
      <c r="D406" s="3"/>
      <c r="E406" s="32"/>
      <c r="F406" s="3"/>
      <c r="G406" s="32"/>
      <c r="H406" s="3"/>
      <c r="I406" s="32"/>
      <c r="J406" s="3"/>
      <c r="K406" s="32"/>
      <c r="L406" s="3"/>
      <c r="M406" s="32"/>
      <c r="N406" s="39"/>
      <c r="O406" s="41"/>
    </row>
    <row r="407" spans="1:15" s="145" customFormat="1">
      <c r="A407" s="20"/>
      <c r="B407" s="3"/>
      <c r="C407" s="32"/>
      <c r="D407" s="3"/>
      <c r="E407" s="32"/>
      <c r="F407" s="3"/>
      <c r="G407" s="32"/>
      <c r="H407" s="3"/>
      <c r="I407" s="32"/>
      <c r="J407" s="3"/>
      <c r="K407" s="32"/>
      <c r="L407" s="3"/>
      <c r="M407" s="32"/>
      <c r="N407" s="39"/>
      <c r="O407" s="41"/>
    </row>
    <row r="408" spans="1:15" s="145" customFormat="1">
      <c r="A408" s="20" t="s">
        <v>515</v>
      </c>
      <c r="B408" s="3">
        <v>0</v>
      </c>
      <c r="C408" s="32">
        <v>0</v>
      </c>
      <c r="D408" s="3">
        <v>3</v>
      </c>
      <c r="E408" s="32">
        <v>1</v>
      </c>
      <c r="F408" s="3">
        <v>0</v>
      </c>
      <c r="G408" s="32">
        <v>0</v>
      </c>
      <c r="H408" s="3">
        <v>1</v>
      </c>
      <c r="I408" s="32">
        <v>1</v>
      </c>
      <c r="J408" s="3">
        <v>1</v>
      </c>
      <c r="K408" s="32">
        <v>0</v>
      </c>
      <c r="L408" s="3">
        <v>1</v>
      </c>
      <c r="M408" s="32">
        <v>4</v>
      </c>
      <c r="N408" s="39">
        <f>SUM(B408:M408)</f>
        <v>12</v>
      </c>
      <c r="O408" s="41">
        <f>N408</f>
        <v>12</v>
      </c>
    </row>
    <row r="409" spans="1:15" s="145" customFormat="1">
      <c r="A409" s="25" t="s">
        <v>1213</v>
      </c>
      <c r="B409" s="3"/>
      <c r="C409" s="32"/>
      <c r="D409" s="3"/>
      <c r="E409" s="32"/>
      <c r="F409" s="3"/>
      <c r="G409" s="32"/>
      <c r="H409" s="3"/>
      <c r="I409" s="32"/>
      <c r="J409" s="3"/>
      <c r="K409" s="32"/>
      <c r="L409" s="3"/>
      <c r="M409" s="32"/>
      <c r="N409" s="39"/>
      <c r="O409" s="41"/>
    </row>
    <row r="410" spans="1:15" s="145" customFormat="1">
      <c r="A410" s="20"/>
      <c r="B410" s="3"/>
      <c r="C410" s="32"/>
      <c r="D410" s="3"/>
      <c r="E410" s="32"/>
      <c r="F410" s="3"/>
      <c r="G410" s="32"/>
      <c r="H410" s="3"/>
      <c r="I410" s="32"/>
      <c r="J410" s="3"/>
      <c r="K410" s="32"/>
      <c r="L410" s="3"/>
      <c r="M410" s="32"/>
      <c r="N410" s="39"/>
      <c r="O410" s="41"/>
    </row>
    <row r="411" spans="1:15" s="145" customFormat="1">
      <c r="A411" s="20" t="s">
        <v>1209</v>
      </c>
      <c r="B411" s="3">
        <v>0</v>
      </c>
      <c r="C411" s="32">
        <v>0</v>
      </c>
      <c r="D411" s="3">
        <v>2</v>
      </c>
      <c r="E411" s="32">
        <v>7</v>
      </c>
      <c r="F411" s="3">
        <v>14</v>
      </c>
      <c r="G411" s="32">
        <v>9</v>
      </c>
      <c r="H411" s="3">
        <v>6</v>
      </c>
      <c r="I411" s="32">
        <v>0</v>
      </c>
      <c r="J411" s="3">
        <v>1</v>
      </c>
      <c r="K411" s="32">
        <v>0</v>
      </c>
      <c r="L411" s="3">
        <v>0</v>
      </c>
      <c r="M411" s="32">
        <v>0</v>
      </c>
      <c r="N411" s="39">
        <f>SUM(B411:M411)</f>
        <v>39</v>
      </c>
      <c r="O411" s="41">
        <f>N411</f>
        <v>39</v>
      </c>
    </row>
    <row r="412" spans="1:15" s="145" customFormat="1">
      <c r="A412" s="25" t="s">
        <v>1214</v>
      </c>
      <c r="B412" s="3"/>
      <c r="C412" s="32"/>
      <c r="D412" s="3"/>
      <c r="E412" s="32"/>
      <c r="F412" s="3"/>
      <c r="G412" s="32"/>
      <c r="H412" s="3"/>
      <c r="I412" s="32"/>
      <c r="J412" s="3"/>
      <c r="K412" s="32"/>
      <c r="L412" s="3"/>
      <c r="M412" s="32"/>
      <c r="N412" s="39"/>
      <c r="O412" s="41"/>
    </row>
    <row r="413" spans="1:15" s="145" customFormat="1">
      <c r="A413" s="20"/>
      <c r="B413" s="3"/>
      <c r="C413" s="32"/>
      <c r="D413" s="3"/>
      <c r="E413" s="32"/>
      <c r="F413" s="3"/>
      <c r="G413" s="32"/>
      <c r="H413" s="3"/>
      <c r="I413" s="32"/>
      <c r="J413" s="3"/>
      <c r="K413" s="32"/>
      <c r="L413" s="3"/>
      <c r="M413" s="32"/>
      <c r="N413" s="39"/>
      <c r="O413" s="41"/>
    </row>
    <row r="414" spans="1:15" s="145" customFormat="1">
      <c r="A414" s="221" t="s">
        <v>1210</v>
      </c>
      <c r="B414" s="5" t="s">
        <v>1023</v>
      </c>
      <c r="C414" s="34" t="s">
        <v>1023</v>
      </c>
      <c r="D414" s="5" t="s">
        <v>1023</v>
      </c>
      <c r="E414" s="34" t="s">
        <v>1023</v>
      </c>
      <c r="F414" s="5" t="s">
        <v>1023</v>
      </c>
      <c r="G414" s="34" t="s">
        <v>1023</v>
      </c>
      <c r="H414" s="5" t="s">
        <v>1023</v>
      </c>
      <c r="I414" s="34" t="s">
        <v>1023</v>
      </c>
      <c r="J414" s="5" t="s">
        <v>1023</v>
      </c>
      <c r="K414" s="34" t="s">
        <v>1023</v>
      </c>
      <c r="L414" s="5" t="s">
        <v>1023</v>
      </c>
      <c r="M414" s="34" t="s">
        <v>1023</v>
      </c>
      <c r="N414" s="39"/>
      <c r="O414" s="41"/>
    </row>
    <row r="415" spans="1:15" s="145" customFormat="1">
      <c r="A415" s="222" t="s">
        <v>1215</v>
      </c>
      <c r="B415" s="3"/>
      <c r="C415" s="32"/>
      <c r="D415" s="3"/>
      <c r="E415" s="32"/>
      <c r="F415" s="3"/>
      <c r="G415" s="32"/>
      <c r="H415" s="3"/>
      <c r="I415" s="32"/>
      <c r="J415" s="3"/>
      <c r="K415" s="32"/>
      <c r="L415" s="3"/>
      <c r="M415" s="32"/>
      <c r="N415" s="39"/>
      <c r="O415" s="41"/>
    </row>
    <row r="416" spans="1:15" s="145" customFormat="1">
      <c r="A416" s="20"/>
      <c r="B416" s="3"/>
      <c r="C416" s="32"/>
      <c r="D416" s="3"/>
      <c r="E416" s="32"/>
      <c r="F416" s="3"/>
      <c r="G416" s="32"/>
      <c r="H416" s="3"/>
      <c r="I416" s="32"/>
      <c r="J416" s="3"/>
      <c r="K416" s="32"/>
      <c r="L416" s="3"/>
      <c r="M416" s="32"/>
      <c r="N416" s="39"/>
      <c r="O416" s="41"/>
    </row>
    <row r="417" spans="1:15" s="145" customFormat="1">
      <c r="A417" s="20" t="s">
        <v>1211</v>
      </c>
      <c r="B417" s="3">
        <v>4</v>
      </c>
      <c r="C417" s="32">
        <v>9</v>
      </c>
      <c r="D417" s="3">
        <v>22</v>
      </c>
      <c r="E417" s="32">
        <v>23</v>
      </c>
      <c r="F417" s="3">
        <v>10</v>
      </c>
      <c r="G417" s="32">
        <v>10</v>
      </c>
      <c r="H417" s="3">
        <v>3</v>
      </c>
      <c r="I417" s="32">
        <v>4</v>
      </c>
      <c r="J417" s="3">
        <v>5</v>
      </c>
      <c r="K417" s="32">
        <v>4</v>
      </c>
      <c r="L417" s="3">
        <v>2</v>
      </c>
      <c r="M417" s="32">
        <v>0</v>
      </c>
      <c r="N417" s="39">
        <f>SUM(B417:M417)</f>
        <v>96</v>
      </c>
      <c r="O417" s="41">
        <f>N417</f>
        <v>96</v>
      </c>
    </row>
    <row r="418" spans="1:15" s="145" customFormat="1">
      <c r="A418" s="25" t="s">
        <v>1216</v>
      </c>
      <c r="B418" s="3"/>
      <c r="C418" s="32"/>
      <c r="D418" s="3"/>
      <c r="E418" s="32"/>
      <c r="F418" s="3"/>
      <c r="G418" s="32"/>
      <c r="H418" s="3"/>
      <c r="I418" s="32"/>
      <c r="J418" s="3"/>
      <c r="K418" s="32"/>
      <c r="L418" s="3"/>
      <c r="M418" s="32"/>
      <c r="N418" s="39"/>
      <c r="O418" s="41"/>
    </row>
    <row r="419" spans="1:15" s="145" customFormat="1">
      <c r="A419" s="20"/>
      <c r="B419" s="3"/>
      <c r="C419" s="32"/>
      <c r="D419" s="3"/>
      <c r="E419" s="32"/>
      <c r="F419" s="3"/>
      <c r="G419" s="32"/>
      <c r="H419" s="3"/>
      <c r="I419" s="32"/>
      <c r="J419" s="3"/>
      <c r="K419" s="32"/>
      <c r="L419" s="3"/>
      <c r="M419" s="32"/>
      <c r="N419" s="39"/>
      <c r="O419" s="41"/>
    </row>
    <row r="420" spans="1:15" s="145" customFormat="1">
      <c r="A420" s="20" t="s">
        <v>660</v>
      </c>
      <c r="B420" s="3">
        <v>1</v>
      </c>
      <c r="C420" s="32">
        <v>3</v>
      </c>
      <c r="D420" s="3">
        <v>4</v>
      </c>
      <c r="E420" s="32">
        <v>6</v>
      </c>
      <c r="F420" s="3">
        <v>6</v>
      </c>
      <c r="G420" s="32">
        <v>5</v>
      </c>
      <c r="H420" s="3">
        <v>0</v>
      </c>
      <c r="I420" s="32">
        <v>0</v>
      </c>
      <c r="J420" s="3">
        <v>0</v>
      </c>
      <c r="K420" s="32">
        <v>0</v>
      </c>
      <c r="L420" s="3">
        <v>0</v>
      </c>
      <c r="M420" s="32">
        <v>0</v>
      </c>
      <c r="N420" s="39">
        <f>SUM(B420:M420)</f>
        <v>25</v>
      </c>
      <c r="O420" s="41">
        <f>N420</f>
        <v>25</v>
      </c>
    </row>
    <row r="421" spans="1:15" s="145" customFormat="1">
      <c r="A421" s="25" t="s">
        <v>1217</v>
      </c>
      <c r="B421" s="3"/>
      <c r="C421" s="32"/>
      <c r="D421" s="3"/>
      <c r="E421" s="32"/>
      <c r="F421" s="3"/>
      <c r="G421" s="32"/>
      <c r="H421" s="3"/>
      <c r="I421" s="32"/>
      <c r="J421" s="3"/>
      <c r="K421" s="32"/>
      <c r="L421" s="3"/>
      <c r="M421" s="32"/>
      <c r="N421" s="39"/>
      <c r="O421" s="41"/>
    </row>
    <row r="422" spans="1:15" s="145" customFormat="1">
      <c r="A422" s="20"/>
      <c r="B422" s="3"/>
      <c r="C422" s="32"/>
      <c r="D422" s="3"/>
      <c r="E422" s="32"/>
      <c r="F422" s="3"/>
      <c r="G422" s="32"/>
      <c r="H422" s="3"/>
      <c r="I422" s="32"/>
      <c r="J422" s="3"/>
      <c r="K422" s="32"/>
      <c r="L422" s="3"/>
      <c r="M422" s="32"/>
      <c r="N422" s="39"/>
      <c r="O422" s="41"/>
    </row>
    <row r="423" spans="1:15" s="145" customFormat="1">
      <c r="A423" s="20" t="s">
        <v>661</v>
      </c>
      <c r="B423" s="8">
        <v>0</v>
      </c>
      <c r="C423" s="37">
        <v>0</v>
      </c>
      <c r="D423" s="8">
        <v>0</v>
      </c>
      <c r="E423" s="37">
        <v>0</v>
      </c>
      <c r="F423" s="8">
        <v>1</v>
      </c>
      <c r="G423" s="37">
        <v>0</v>
      </c>
      <c r="H423" s="8">
        <v>0</v>
      </c>
      <c r="I423" s="37">
        <v>0</v>
      </c>
      <c r="J423" s="8">
        <v>0</v>
      </c>
      <c r="K423" s="37">
        <v>0</v>
      </c>
      <c r="L423" s="8">
        <v>0</v>
      </c>
      <c r="M423" s="37">
        <v>0</v>
      </c>
      <c r="N423" s="39">
        <f>SUM(B423:M423)</f>
        <v>1</v>
      </c>
      <c r="O423" s="41">
        <f>N423</f>
        <v>1</v>
      </c>
    </row>
    <row r="424" spans="1:15" s="145" customFormat="1">
      <c r="A424" s="25" t="s">
        <v>1218</v>
      </c>
      <c r="B424" s="3"/>
      <c r="C424" s="32"/>
      <c r="D424" s="3"/>
      <c r="E424" s="32"/>
      <c r="F424" s="3"/>
      <c r="G424" s="32"/>
      <c r="H424" s="3"/>
      <c r="I424" s="32"/>
      <c r="J424" s="3"/>
      <c r="K424" s="32"/>
      <c r="L424" s="3"/>
      <c r="M424" s="32"/>
      <c r="N424" s="39"/>
      <c r="O424" s="41"/>
    </row>
    <row r="425" spans="1:15" s="145" customFormat="1">
      <c r="A425" s="20"/>
      <c r="B425" s="3"/>
      <c r="C425" s="32"/>
      <c r="D425" s="3"/>
      <c r="E425" s="32"/>
      <c r="F425" s="3"/>
      <c r="G425" s="32"/>
      <c r="H425" s="3"/>
      <c r="I425" s="32"/>
      <c r="J425" s="3"/>
      <c r="K425" s="32"/>
      <c r="L425" s="3"/>
      <c r="M425" s="32"/>
      <c r="N425" s="39"/>
      <c r="O425" s="41"/>
    </row>
    <row r="426" spans="1:15" s="145" customFormat="1" ht="12.75" customHeight="1">
      <c r="A426" s="19" t="s">
        <v>662</v>
      </c>
      <c r="B426" s="3"/>
      <c r="C426" s="32"/>
      <c r="D426" s="3"/>
      <c r="E426" s="32"/>
      <c r="F426" s="3"/>
      <c r="G426" s="32"/>
      <c r="H426" s="3"/>
      <c r="I426" s="32"/>
      <c r="J426" s="3"/>
      <c r="K426" s="32"/>
      <c r="L426" s="3"/>
      <c r="M426" s="32"/>
      <c r="N426" s="39"/>
      <c r="O426" s="41"/>
    </row>
    <row r="427" spans="1:15" s="145" customFormat="1">
      <c r="A427" s="20" t="s">
        <v>525</v>
      </c>
      <c r="B427" s="3">
        <v>3</v>
      </c>
      <c r="C427" s="32">
        <v>23</v>
      </c>
      <c r="D427" s="3">
        <v>7</v>
      </c>
      <c r="E427" s="32">
        <v>2</v>
      </c>
      <c r="F427" s="3">
        <v>3</v>
      </c>
      <c r="G427" s="32">
        <v>2</v>
      </c>
      <c r="H427" s="3">
        <v>2</v>
      </c>
      <c r="I427" s="32">
        <v>0</v>
      </c>
      <c r="J427" s="3">
        <v>0</v>
      </c>
      <c r="K427" s="32">
        <v>0</v>
      </c>
      <c r="L427" s="3">
        <v>0</v>
      </c>
      <c r="M427" s="32">
        <v>0</v>
      </c>
      <c r="N427" s="39">
        <f>SUM(B427:M427)</f>
        <v>42</v>
      </c>
      <c r="O427" s="41">
        <f>N427</f>
        <v>42</v>
      </c>
    </row>
    <row r="428" spans="1:15" s="145" customFormat="1">
      <c r="A428" s="25" t="s">
        <v>663</v>
      </c>
      <c r="B428" s="3"/>
      <c r="C428" s="32"/>
      <c r="D428" s="3"/>
      <c r="E428" s="32"/>
      <c r="F428" s="3"/>
      <c r="G428" s="32"/>
      <c r="H428" s="3"/>
      <c r="I428" s="32"/>
      <c r="J428" s="3"/>
      <c r="K428" s="32"/>
      <c r="L428" s="3"/>
      <c r="M428" s="32"/>
      <c r="N428" s="39"/>
      <c r="O428" s="41"/>
    </row>
    <row r="429" spans="1:15" s="145" customFormat="1">
      <c r="A429" s="25"/>
      <c r="B429" s="3"/>
      <c r="C429" s="32"/>
      <c r="D429" s="3"/>
      <c r="E429" s="32"/>
      <c r="F429" s="3"/>
      <c r="G429" s="32"/>
      <c r="H429" s="3"/>
      <c r="I429" s="32"/>
      <c r="J429" s="3"/>
      <c r="K429" s="32"/>
      <c r="L429" s="3"/>
      <c r="M429" s="32"/>
      <c r="N429" s="39"/>
      <c r="O429" s="41"/>
    </row>
    <row r="430" spans="1:15" s="145" customFormat="1">
      <c r="A430" s="30" t="s">
        <v>1034</v>
      </c>
      <c r="B430" s="3">
        <v>1</v>
      </c>
      <c r="C430" s="32">
        <v>0</v>
      </c>
      <c r="D430" s="3">
        <v>0</v>
      </c>
      <c r="E430" s="32">
        <v>0</v>
      </c>
      <c r="F430" s="3">
        <v>0</v>
      </c>
      <c r="G430" s="32">
        <v>0</v>
      </c>
      <c r="H430" s="3">
        <v>0</v>
      </c>
      <c r="I430" s="32">
        <v>0</v>
      </c>
      <c r="J430" s="3">
        <v>0</v>
      </c>
      <c r="K430" s="32">
        <v>0</v>
      </c>
      <c r="L430" s="3">
        <v>0</v>
      </c>
      <c r="M430" s="32">
        <v>0</v>
      </c>
      <c r="N430" s="39">
        <f>SUM(B430:M430)</f>
        <v>1</v>
      </c>
      <c r="O430" s="41">
        <f>N430</f>
        <v>1</v>
      </c>
    </row>
    <row r="431" spans="1:15" s="145" customFormat="1">
      <c r="A431" s="25" t="s">
        <v>1035</v>
      </c>
      <c r="B431" s="3"/>
      <c r="C431" s="32"/>
      <c r="D431" s="3"/>
      <c r="E431" s="32"/>
      <c r="F431" s="3"/>
      <c r="G431" s="32"/>
      <c r="H431" s="3"/>
      <c r="I431" s="32"/>
      <c r="J431" s="3"/>
      <c r="K431" s="32"/>
      <c r="L431" s="3"/>
      <c r="M431" s="32"/>
      <c r="N431" s="39"/>
      <c r="O431" s="41"/>
    </row>
    <row r="432" spans="1:15" s="145" customFormat="1">
      <c r="A432" s="20"/>
      <c r="B432" s="3"/>
      <c r="C432" s="32"/>
      <c r="D432" s="3"/>
      <c r="E432" s="32"/>
      <c r="F432" s="3"/>
      <c r="G432" s="32"/>
      <c r="H432" s="3"/>
      <c r="I432" s="32"/>
      <c r="J432" s="3"/>
      <c r="K432" s="32"/>
      <c r="L432" s="3"/>
      <c r="M432" s="32"/>
      <c r="N432" s="39"/>
      <c r="O432" s="41"/>
    </row>
    <row r="433" spans="1:15" s="145" customFormat="1" ht="12.75" customHeight="1">
      <c r="A433" s="19" t="s">
        <v>664</v>
      </c>
      <c r="B433" s="3"/>
      <c r="C433" s="32"/>
      <c r="D433" s="3"/>
      <c r="E433" s="32"/>
      <c r="F433" s="3"/>
      <c r="G433" s="32"/>
      <c r="H433" s="3"/>
      <c r="I433" s="32"/>
      <c r="J433" s="3"/>
      <c r="K433" s="32"/>
      <c r="L433" s="3"/>
      <c r="M433" s="32"/>
      <c r="N433" s="39"/>
      <c r="O433" s="41"/>
    </row>
    <row r="434" spans="1:15" s="145" customFormat="1">
      <c r="A434" s="226" t="s">
        <v>665</v>
      </c>
      <c r="B434" s="5" t="s">
        <v>1023</v>
      </c>
      <c r="C434" s="34" t="s">
        <v>1023</v>
      </c>
      <c r="D434" s="5" t="s">
        <v>1023</v>
      </c>
      <c r="E434" s="34" t="s">
        <v>1023</v>
      </c>
      <c r="F434" s="5" t="s">
        <v>1023</v>
      </c>
      <c r="G434" s="34" t="s">
        <v>1023</v>
      </c>
      <c r="H434" s="5" t="s">
        <v>1023</v>
      </c>
      <c r="I434" s="34" t="s">
        <v>1023</v>
      </c>
      <c r="J434" s="5" t="s">
        <v>1023</v>
      </c>
      <c r="K434" s="34" t="s">
        <v>1023</v>
      </c>
      <c r="L434" s="5" t="s">
        <v>1023</v>
      </c>
      <c r="M434" s="34" t="s">
        <v>1023</v>
      </c>
      <c r="N434" s="39"/>
      <c r="O434" s="41"/>
    </row>
    <row r="435" spans="1:15" s="145" customFormat="1">
      <c r="A435" s="227" t="s">
        <v>539</v>
      </c>
      <c r="B435" s="3"/>
      <c r="C435" s="32"/>
      <c r="D435" s="3"/>
      <c r="E435" s="32"/>
      <c r="F435" s="3"/>
      <c r="G435" s="32"/>
      <c r="H435" s="3"/>
      <c r="I435" s="32"/>
      <c r="J435" s="3"/>
      <c r="K435" s="32"/>
      <c r="L435" s="3"/>
      <c r="M435" s="32"/>
      <c r="N435" s="39"/>
      <c r="O435" s="41"/>
    </row>
    <row r="436" spans="1:15" s="145" customFormat="1">
      <c r="A436" s="20"/>
      <c r="B436" s="3"/>
      <c r="C436" s="32"/>
      <c r="D436" s="3"/>
      <c r="E436" s="32"/>
      <c r="F436" s="3"/>
      <c r="G436" s="32"/>
      <c r="H436" s="3"/>
      <c r="I436" s="32"/>
      <c r="J436" s="3"/>
      <c r="K436" s="32"/>
      <c r="L436" s="3"/>
      <c r="M436" s="32"/>
      <c r="N436" s="39"/>
      <c r="O436" s="41"/>
    </row>
    <row r="437" spans="1:15" s="145" customFormat="1">
      <c r="A437" s="223" t="s">
        <v>1036</v>
      </c>
      <c r="B437" s="5" t="s">
        <v>1023</v>
      </c>
      <c r="C437" s="34" t="s">
        <v>1023</v>
      </c>
      <c r="D437" s="5" t="s">
        <v>1023</v>
      </c>
      <c r="E437" s="34" t="s">
        <v>1023</v>
      </c>
      <c r="F437" s="5" t="s">
        <v>1023</v>
      </c>
      <c r="G437" s="34" t="s">
        <v>1023</v>
      </c>
      <c r="H437" s="5" t="s">
        <v>1023</v>
      </c>
      <c r="I437" s="34" t="s">
        <v>1023</v>
      </c>
      <c r="J437" s="5" t="s">
        <v>1023</v>
      </c>
      <c r="K437" s="34" t="s">
        <v>1023</v>
      </c>
      <c r="L437" s="5" t="s">
        <v>1023</v>
      </c>
      <c r="M437" s="34" t="s">
        <v>1023</v>
      </c>
      <c r="N437" s="39"/>
      <c r="O437" s="41"/>
    </row>
    <row r="438" spans="1:15" s="145" customFormat="1">
      <c r="A438" s="224" t="s">
        <v>1037</v>
      </c>
      <c r="B438" s="3"/>
      <c r="C438" s="32"/>
      <c r="D438" s="3"/>
      <c r="E438" s="32"/>
      <c r="F438" s="3"/>
      <c r="G438" s="32"/>
      <c r="H438" s="3"/>
      <c r="I438" s="32"/>
      <c r="J438" s="3"/>
      <c r="K438" s="32"/>
      <c r="L438" s="3"/>
      <c r="M438" s="32"/>
      <c r="N438" s="39"/>
      <c r="O438" s="41"/>
    </row>
    <row r="439" spans="1:15" s="145" customFormat="1">
      <c r="A439" s="20"/>
      <c r="B439" s="3"/>
      <c r="C439" s="32"/>
      <c r="D439" s="3"/>
      <c r="E439" s="32"/>
      <c r="F439" s="3"/>
      <c r="G439" s="32"/>
      <c r="H439" s="3"/>
      <c r="I439" s="32"/>
      <c r="J439" s="3"/>
      <c r="K439" s="32"/>
      <c r="L439" s="3"/>
      <c r="M439" s="32"/>
      <c r="N439" s="39"/>
      <c r="O439" s="41"/>
    </row>
    <row r="440" spans="1:15" s="145" customFormat="1">
      <c r="A440" s="20" t="s">
        <v>533</v>
      </c>
      <c r="B440" s="3">
        <v>0</v>
      </c>
      <c r="C440" s="32">
        <v>0</v>
      </c>
      <c r="D440" s="3">
        <v>1</v>
      </c>
      <c r="E440" s="32">
        <v>0</v>
      </c>
      <c r="F440" s="3">
        <v>0</v>
      </c>
      <c r="G440" s="32">
        <v>0</v>
      </c>
      <c r="H440" s="3">
        <v>0</v>
      </c>
      <c r="I440" s="32">
        <v>0</v>
      </c>
      <c r="J440" s="3">
        <v>0</v>
      </c>
      <c r="K440" s="32">
        <v>0</v>
      </c>
      <c r="L440" s="3">
        <v>0</v>
      </c>
      <c r="M440" s="32">
        <v>0</v>
      </c>
      <c r="N440" s="39">
        <f>SUM(B440:M440)</f>
        <v>1</v>
      </c>
      <c r="O440" s="41">
        <f>N440</f>
        <v>1</v>
      </c>
    </row>
    <row r="441" spans="1:15" s="145" customFormat="1">
      <c r="A441" s="25" t="s">
        <v>534</v>
      </c>
      <c r="B441" s="3"/>
      <c r="C441" s="32"/>
      <c r="D441" s="3"/>
      <c r="E441" s="32"/>
      <c r="F441" s="3"/>
      <c r="G441" s="32"/>
      <c r="H441" s="3"/>
      <c r="I441" s="32"/>
      <c r="J441" s="3"/>
      <c r="K441" s="32"/>
      <c r="L441" s="3"/>
      <c r="M441" s="32"/>
      <c r="N441" s="39"/>
      <c r="O441" s="41"/>
    </row>
    <row r="442" spans="1:15" s="145" customFormat="1">
      <c r="A442" s="20"/>
      <c r="B442" s="3"/>
      <c r="C442" s="32"/>
      <c r="D442" s="3"/>
      <c r="E442" s="32"/>
      <c r="F442" s="3"/>
      <c r="G442" s="32"/>
      <c r="H442" s="3"/>
      <c r="I442" s="32"/>
      <c r="J442" s="3"/>
      <c r="K442" s="32"/>
      <c r="L442" s="3"/>
      <c r="M442" s="32"/>
      <c r="N442" s="39"/>
      <c r="O442" s="41"/>
    </row>
    <row r="443" spans="1:15" s="145" customFormat="1">
      <c r="A443" s="243" t="s">
        <v>531</v>
      </c>
      <c r="B443" s="8">
        <v>0</v>
      </c>
      <c r="C443" s="37">
        <v>0</v>
      </c>
      <c r="D443" s="8">
        <v>0</v>
      </c>
      <c r="E443" s="37">
        <v>0</v>
      </c>
      <c r="F443" s="8">
        <v>0</v>
      </c>
      <c r="G443" s="37">
        <v>1</v>
      </c>
      <c r="H443" s="8">
        <v>1</v>
      </c>
      <c r="I443" s="37">
        <v>0</v>
      </c>
      <c r="J443" s="8">
        <v>0</v>
      </c>
      <c r="K443" s="37">
        <v>0</v>
      </c>
      <c r="L443" s="8">
        <v>0</v>
      </c>
      <c r="M443" s="37">
        <v>0</v>
      </c>
      <c r="N443" s="45">
        <f>SUM(B443:M443)</f>
        <v>2</v>
      </c>
      <c r="O443" s="41">
        <f>N443</f>
        <v>2</v>
      </c>
    </row>
    <row r="444" spans="1:15" s="145" customFormat="1">
      <c r="A444" s="244" t="s">
        <v>532</v>
      </c>
      <c r="B444" s="3"/>
      <c r="C444" s="32"/>
      <c r="D444" s="3"/>
      <c r="E444" s="32"/>
      <c r="F444" s="3"/>
      <c r="G444" s="32"/>
      <c r="H444" s="3"/>
      <c r="I444" s="32"/>
      <c r="J444" s="3"/>
      <c r="K444" s="32"/>
      <c r="L444" s="3"/>
      <c r="M444" s="32"/>
      <c r="N444" s="39"/>
      <c r="O444" s="41"/>
    </row>
    <row r="445" spans="1:15" s="145" customFormat="1">
      <c r="A445" s="20"/>
      <c r="B445" s="3"/>
      <c r="C445" s="32"/>
      <c r="D445" s="3"/>
      <c r="E445" s="32"/>
      <c r="F445" s="3"/>
      <c r="G445" s="32"/>
      <c r="H445" s="3"/>
      <c r="I445" s="32"/>
      <c r="J445" s="3"/>
      <c r="K445" s="32"/>
      <c r="L445" s="3"/>
      <c r="M445" s="32"/>
      <c r="N445" s="39"/>
      <c r="O445" s="41"/>
    </row>
    <row r="446" spans="1:15" s="145" customFormat="1">
      <c r="A446" s="221" t="s">
        <v>666</v>
      </c>
      <c r="B446" s="5" t="s">
        <v>1023</v>
      </c>
      <c r="C446" s="34" t="s">
        <v>1023</v>
      </c>
      <c r="D446" s="5" t="s">
        <v>1023</v>
      </c>
      <c r="E446" s="34" t="s">
        <v>1023</v>
      </c>
      <c r="F446" s="5" t="s">
        <v>1023</v>
      </c>
      <c r="G446" s="34" t="s">
        <v>1023</v>
      </c>
      <c r="H446" s="5" t="s">
        <v>1023</v>
      </c>
      <c r="I446" s="34" t="s">
        <v>1023</v>
      </c>
      <c r="J446" s="5" t="s">
        <v>1023</v>
      </c>
      <c r="K446" s="34" t="s">
        <v>1023</v>
      </c>
      <c r="L446" s="5" t="s">
        <v>1023</v>
      </c>
      <c r="M446" s="34" t="s">
        <v>1023</v>
      </c>
      <c r="N446" s="39"/>
      <c r="O446" s="41"/>
    </row>
    <row r="447" spans="1:15" s="145" customFormat="1">
      <c r="A447" s="222" t="s">
        <v>536</v>
      </c>
      <c r="B447" s="3"/>
      <c r="C447" s="32"/>
      <c r="D447" s="3"/>
      <c r="E447" s="32"/>
      <c r="F447" s="3"/>
      <c r="G447" s="32"/>
      <c r="H447" s="3"/>
      <c r="I447" s="32"/>
      <c r="J447" s="3"/>
      <c r="K447" s="32"/>
      <c r="L447" s="3"/>
      <c r="M447" s="32"/>
      <c r="N447" s="39"/>
      <c r="O447" s="41"/>
    </row>
    <row r="448" spans="1:15" s="145" customFormat="1">
      <c r="A448" s="20"/>
      <c r="B448" s="3"/>
      <c r="C448" s="32"/>
      <c r="D448" s="3"/>
      <c r="E448" s="32"/>
      <c r="F448" s="3"/>
      <c r="G448" s="32"/>
      <c r="H448" s="3"/>
      <c r="I448" s="32"/>
      <c r="J448" s="3"/>
      <c r="K448" s="32"/>
      <c r="L448" s="3"/>
      <c r="M448" s="32"/>
      <c r="N448" s="39"/>
      <c r="O448" s="41"/>
    </row>
    <row r="449" spans="1:15" s="145" customFormat="1">
      <c r="A449" s="20" t="s">
        <v>537</v>
      </c>
      <c r="B449" s="3">
        <v>0</v>
      </c>
      <c r="C449" s="32">
        <v>2</v>
      </c>
      <c r="D449" s="3">
        <v>2</v>
      </c>
      <c r="E449" s="32">
        <v>0</v>
      </c>
      <c r="F449" s="3">
        <v>0</v>
      </c>
      <c r="G449" s="32">
        <v>0</v>
      </c>
      <c r="H449" s="3">
        <v>0</v>
      </c>
      <c r="I449" s="32">
        <v>0</v>
      </c>
      <c r="J449" s="3">
        <v>0</v>
      </c>
      <c r="K449" s="32">
        <v>0</v>
      </c>
      <c r="L449" s="3">
        <v>0</v>
      </c>
      <c r="M449" s="32">
        <v>0</v>
      </c>
      <c r="N449" s="39">
        <f>SUM(B449:M449)</f>
        <v>4</v>
      </c>
      <c r="O449" s="41">
        <f>N449</f>
        <v>4</v>
      </c>
    </row>
    <row r="450" spans="1:15" s="145" customFormat="1">
      <c r="A450" s="25" t="s">
        <v>538</v>
      </c>
      <c r="B450" s="3"/>
      <c r="C450" s="32"/>
      <c r="D450" s="3"/>
      <c r="E450" s="32"/>
      <c r="F450" s="3"/>
      <c r="G450" s="32"/>
      <c r="H450" s="3"/>
      <c r="I450" s="32"/>
      <c r="J450" s="3"/>
      <c r="K450" s="32"/>
      <c r="L450" s="3"/>
      <c r="M450" s="32"/>
      <c r="N450" s="44"/>
      <c r="O450" s="41"/>
    </row>
    <row r="451" spans="1:15" s="145" customFormat="1">
      <c r="A451" s="20"/>
      <c r="B451" s="3"/>
      <c r="C451" s="32"/>
      <c r="D451" s="3"/>
      <c r="E451" s="32"/>
      <c r="F451" s="3"/>
      <c r="G451" s="32"/>
      <c r="H451" s="3"/>
      <c r="I451" s="32"/>
      <c r="J451" s="3"/>
      <c r="K451" s="32"/>
      <c r="L451" s="3"/>
      <c r="M451" s="32"/>
      <c r="N451" s="39"/>
      <c r="O451" s="41"/>
    </row>
    <row r="452" spans="1:15" s="145" customFormat="1">
      <c r="A452" s="20" t="s">
        <v>535</v>
      </c>
      <c r="B452" s="3">
        <v>0</v>
      </c>
      <c r="C452" s="32">
        <v>0</v>
      </c>
      <c r="D452" s="3">
        <v>0</v>
      </c>
      <c r="E452" s="32">
        <v>0</v>
      </c>
      <c r="F452" s="3">
        <v>0</v>
      </c>
      <c r="G452" s="32">
        <v>0</v>
      </c>
      <c r="H452" s="3">
        <v>0</v>
      </c>
      <c r="I452" s="32">
        <v>2</v>
      </c>
      <c r="J452" s="3">
        <v>0</v>
      </c>
      <c r="K452" s="32">
        <v>0</v>
      </c>
      <c r="L452" s="3">
        <v>1</v>
      </c>
      <c r="M452" s="32">
        <v>0</v>
      </c>
      <c r="N452" s="39">
        <f>SUM(B452:M452)</f>
        <v>3</v>
      </c>
      <c r="O452" s="41">
        <f>N452</f>
        <v>3</v>
      </c>
    </row>
    <row r="453" spans="1:15" s="145" customFormat="1">
      <c r="A453" s="25" t="s">
        <v>667</v>
      </c>
      <c r="B453" s="3"/>
      <c r="C453" s="32"/>
      <c r="D453" s="3"/>
      <c r="E453" s="32"/>
      <c r="F453" s="3"/>
      <c r="G453" s="32"/>
      <c r="H453" s="3"/>
      <c r="I453" s="32"/>
      <c r="J453" s="3"/>
      <c r="K453" s="32"/>
      <c r="L453" s="3"/>
      <c r="M453" s="32"/>
      <c r="N453" s="39"/>
      <c r="O453" s="41"/>
    </row>
    <row r="454" spans="1:15" s="145" customFormat="1">
      <c r="A454" s="20"/>
      <c r="B454" s="3"/>
      <c r="C454" s="32"/>
      <c r="D454" s="3"/>
      <c r="E454" s="32"/>
      <c r="F454" s="3"/>
      <c r="G454" s="32"/>
      <c r="H454" s="3"/>
      <c r="I454" s="32"/>
      <c r="J454" s="3"/>
      <c r="K454" s="32"/>
      <c r="L454" s="3"/>
      <c r="M454" s="32"/>
      <c r="N454" s="39"/>
      <c r="O454" s="41"/>
    </row>
    <row r="455" spans="1:15" s="145" customFormat="1">
      <c r="A455" s="20" t="s">
        <v>668</v>
      </c>
      <c r="B455" s="3">
        <v>4</v>
      </c>
      <c r="C455" s="32">
        <v>5</v>
      </c>
      <c r="D455" s="3">
        <v>5</v>
      </c>
      <c r="E455" s="32">
        <v>0</v>
      </c>
      <c r="F455" s="3">
        <v>0</v>
      </c>
      <c r="G455" s="32">
        <v>0</v>
      </c>
      <c r="H455" s="3">
        <v>0</v>
      </c>
      <c r="I455" s="32">
        <v>0</v>
      </c>
      <c r="J455" s="3">
        <v>0</v>
      </c>
      <c r="K455" s="32">
        <v>0</v>
      </c>
      <c r="L455" s="3">
        <v>0</v>
      </c>
      <c r="M455" s="32">
        <v>0</v>
      </c>
      <c r="N455" s="39">
        <f>SUM(B455:M455)</f>
        <v>14</v>
      </c>
      <c r="O455" s="41">
        <f>N455</f>
        <v>14</v>
      </c>
    </row>
    <row r="456" spans="1:15" s="145" customFormat="1">
      <c r="A456" s="25" t="s">
        <v>669</v>
      </c>
      <c r="B456" s="3"/>
      <c r="C456" s="32"/>
      <c r="D456" s="3"/>
      <c r="E456" s="32"/>
      <c r="F456" s="3"/>
      <c r="G456" s="32"/>
      <c r="H456" s="3"/>
      <c r="I456" s="32"/>
      <c r="J456" s="3"/>
      <c r="K456" s="32"/>
      <c r="L456" s="3"/>
      <c r="M456" s="32"/>
      <c r="N456" s="39"/>
      <c r="O456" s="41"/>
    </row>
    <row r="457" spans="1:15" s="145" customFormat="1">
      <c r="A457" s="20"/>
      <c r="B457" s="3"/>
      <c r="C457" s="32"/>
      <c r="D457" s="3"/>
      <c r="E457" s="32"/>
      <c r="F457" s="3"/>
      <c r="G457" s="32"/>
      <c r="H457" s="3"/>
      <c r="I457" s="32"/>
      <c r="J457" s="3"/>
      <c r="K457" s="32"/>
      <c r="L457" s="3"/>
      <c r="M457" s="32"/>
      <c r="N457" s="39"/>
      <c r="O457" s="41"/>
    </row>
    <row r="458" spans="1:15" s="145" customFormat="1">
      <c r="A458" s="20" t="s">
        <v>1096</v>
      </c>
      <c r="B458" s="3">
        <v>2</v>
      </c>
      <c r="C458" s="32">
        <v>2</v>
      </c>
      <c r="D458" s="3">
        <v>11</v>
      </c>
      <c r="E458" s="32">
        <v>0</v>
      </c>
      <c r="F458" s="3">
        <v>1</v>
      </c>
      <c r="G458" s="32">
        <v>0</v>
      </c>
      <c r="H458" s="3">
        <v>0</v>
      </c>
      <c r="I458" s="32">
        <v>1</v>
      </c>
      <c r="J458" s="3">
        <v>0</v>
      </c>
      <c r="K458" s="32">
        <v>1</v>
      </c>
      <c r="L458" s="3">
        <v>1</v>
      </c>
      <c r="M458" s="32">
        <v>1</v>
      </c>
      <c r="N458" s="39">
        <f>SUM(B458:M458)</f>
        <v>20</v>
      </c>
      <c r="O458" s="41">
        <f>N458</f>
        <v>20</v>
      </c>
    </row>
    <row r="459" spans="1:15" s="145" customFormat="1">
      <c r="A459" s="25" t="s">
        <v>540</v>
      </c>
      <c r="B459" s="3"/>
      <c r="C459" s="32"/>
      <c r="D459" s="3"/>
      <c r="E459" s="32"/>
      <c r="F459" s="3"/>
      <c r="G459" s="32"/>
      <c r="H459" s="3"/>
      <c r="I459" s="32"/>
      <c r="J459" s="3"/>
      <c r="K459" s="32"/>
      <c r="L459" s="3"/>
      <c r="M459" s="32"/>
      <c r="N459" s="39"/>
      <c r="O459" s="41"/>
    </row>
    <row r="460" spans="1:15" s="145" customFormat="1">
      <c r="A460" s="20"/>
      <c r="B460" s="3"/>
      <c r="C460" s="32"/>
      <c r="D460" s="3"/>
      <c r="E460" s="32"/>
      <c r="F460" s="3"/>
      <c r="G460" s="32"/>
      <c r="H460" s="3"/>
      <c r="I460" s="32"/>
      <c r="J460" s="3"/>
      <c r="K460" s="32"/>
      <c r="L460" s="3"/>
      <c r="M460" s="32"/>
      <c r="N460" s="39"/>
      <c r="O460" s="41"/>
    </row>
    <row r="461" spans="1:15" s="145" customFormat="1">
      <c r="A461" s="20" t="s">
        <v>671</v>
      </c>
      <c r="B461" s="3">
        <v>2</v>
      </c>
      <c r="C461" s="32">
        <v>17</v>
      </c>
      <c r="D461" s="3">
        <v>42</v>
      </c>
      <c r="E461" s="32">
        <v>6</v>
      </c>
      <c r="F461" s="3">
        <v>2</v>
      </c>
      <c r="G461" s="32">
        <v>0</v>
      </c>
      <c r="H461" s="3">
        <v>1</v>
      </c>
      <c r="I461" s="32">
        <v>1</v>
      </c>
      <c r="J461" s="3">
        <v>2</v>
      </c>
      <c r="K461" s="32">
        <v>1</v>
      </c>
      <c r="L461" s="3">
        <v>5</v>
      </c>
      <c r="M461" s="32">
        <v>2</v>
      </c>
      <c r="N461" s="39">
        <f>SUM(B461:M461)</f>
        <v>81</v>
      </c>
      <c r="O461" s="41">
        <f>N461</f>
        <v>81</v>
      </c>
    </row>
    <row r="462" spans="1:15" s="145" customFormat="1">
      <c r="A462" s="25" t="s">
        <v>541</v>
      </c>
      <c r="B462" s="3"/>
      <c r="C462" s="32"/>
      <c r="D462" s="3"/>
      <c r="E462" s="32"/>
      <c r="F462" s="3"/>
      <c r="G462" s="32"/>
      <c r="H462" s="3"/>
      <c r="I462" s="32"/>
      <c r="J462" s="3"/>
      <c r="K462" s="32"/>
      <c r="L462" s="3"/>
      <c r="M462" s="32"/>
      <c r="N462" s="39"/>
      <c r="O462" s="41"/>
    </row>
    <row r="463" spans="1:15" s="145" customFormat="1">
      <c r="A463" s="20"/>
      <c r="B463" s="3"/>
      <c r="C463" s="32"/>
      <c r="D463" s="3"/>
      <c r="E463" s="32"/>
      <c r="F463" s="3"/>
      <c r="G463" s="32"/>
      <c r="H463" s="3"/>
      <c r="I463" s="32"/>
      <c r="J463" s="3"/>
      <c r="K463" s="32"/>
      <c r="L463" s="3"/>
      <c r="M463" s="32"/>
      <c r="N463" s="39"/>
      <c r="O463" s="41"/>
    </row>
    <row r="464" spans="1:15" s="145" customFormat="1">
      <c r="A464" s="20" t="s">
        <v>542</v>
      </c>
      <c r="B464" s="3">
        <v>17</v>
      </c>
      <c r="C464" s="32">
        <v>96</v>
      </c>
      <c r="D464" s="3">
        <v>50</v>
      </c>
      <c r="E464" s="32">
        <v>0</v>
      </c>
      <c r="F464" s="3">
        <v>0</v>
      </c>
      <c r="G464" s="32">
        <v>0</v>
      </c>
      <c r="H464" s="3">
        <v>0</v>
      </c>
      <c r="I464" s="32">
        <v>0</v>
      </c>
      <c r="J464" s="3">
        <v>1</v>
      </c>
      <c r="K464" s="32">
        <v>0</v>
      </c>
      <c r="L464" s="3">
        <v>0</v>
      </c>
      <c r="M464" s="32">
        <v>0</v>
      </c>
      <c r="N464" s="39">
        <f>SUM(B464:M464)</f>
        <v>164</v>
      </c>
      <c r="O464" s="41">
        <f>N464</f>
        <v>164</v>
      </c>
    </row>
    <row r="465" spans="1:15" s="145" customFormat="1">
      <c r="A465" s="25" t="s">
        <v>543</v>
      </c>
      <c r="B465" s="3"/>
      <c r="C465" s="32"/>
      <c r="D465" s="3"/>
      <c r="E465" s="32"/>
      <c r="F465" s="3"/>
      <c r="G465" s="32"/>
      <c r="H465" s="3"/>
      <c r="I465" s="32"/>
      <c r="J465" s="3"/>
      <c r="K465" s="32"/>
      <c r="L465" s="3"/>
      <c r="M465" s="32"/>
      <c r="N465" s="39"/>
      <c r="O465" s="41"/>
    </row>
    <row r="466" spans="1:15" s="145" customFormat="1">
      <c r="A466" s="20"/>
      <c r="B466" s="3"/>
      <c r="C466" s="32"/>
      <c r="D466" s="3"/>
      <c r="E466" s="32"/>
      <c r="F466" s="3"/>
      <c r="G466" s="32"/>
      <c r="H466" s="3"/>
      <c r="I466" s="32"/>
      <c r="J466" s="3"/>
      <c r="K466" s="32"/>
      <c r="L466" s="3"/>
      <c r="M466" s="32"/>
      <c r="N466" s="39"/>
      <c r="O466" s="41"/>
    </row>
    <row r="467" spans="1:15" s="145" customFormat="1">
      <c r="A467" s="20" t="s">
        <v>672</v>
      </c>
      <c r="B467" s="3">
        <v>10</v>
      </c>
      <c r="C467" s="32">
        <v>74</v>
      </c>
      <c r="D467" s="3">
        <v>58</v>
      </c>
      <c r="E467" s="32">
        <v>29</v>
      </c>
      <c r="F467" s="3">
        <v>7</v>
      </c>
      <c r="G467" s="32">
        <v>4</v>
      </c>
      <c r="H467" s="3">
        <v>2</v>
      </c>
      <c r="I467" s="32">
        <v>4</v>
      </c>
      <c r="J467" s="3">
        <v>5</v>
      </c>
      <c r="K467" s="32">
        <v>8</v>
      </c>
      <c r="L467" s="3">
        <v>2</v>
      </c>
      <c r="M467" s="32">
        <v>9</v>
      </c>
      <c r="N467" s="39">
        <f>SUM(B467:M467)</f>
        <v>212</v>
      </c>
      <c r="O467" s="41">
        <f>N467</f>
        <v>212</v>
      </c>
    </row>
    <row r="468" spans="1:15" s="145" customFormat="1">
      <c r="A468" s="25" t="s">
        <v>544</v>
      </c>
      <c r="B468" s="3"/>
      <c r="C468" s="32"/>
      <c r="D468" s="3"/>
      <c r="E468" s="32"/>
      <c r="F468" s="3"/>
      <c r="G468" s="32"/>
      <c r="H468" s="3"/>
      <c r="I468" s="32"/>
      <c r="J468" s="3"/>
      <c r="K468" s="32"/>
      <c r="L468" s="3"/>
      <c r="M468" s="32"/>
      <c r="N468" s="39"/>
      <c r="O468" s="41"/>
    </row>
    <row r="469" spans="1:15" s="145" customFormat="1">
      <c r="A469" s="20"/>
      <c r="B469" s="3"/>
      <c r="C469" s="32"/>
      <c r="D469" s="3"/>
      <c r="E469" s="32"/>
      <c r="F469" s="3"/>
      <c r="G469" s="32"/>
      <c r="H469" s="3"/>
      <c r="I469" s="32"/>
      <c r="J469" s="3"/>
      <c r="K469" s="32"/>
      <c r="L469" s="3"/>
      <c r="M469" s="32"/>
      <c r="N469" s="39"/>
      <c r="O469" s="41"/>
    </row>
    <row r="470" spans="1:15" s="145" customFormat="1" ht="12.75" customHeight="1">
      <c r="A470" s="19" t="s">
        <v>673</v>
      </c>
      <c r="B470" s="3"/>
      <c r="C470" s="32"/>
      <c r="D470" s="3"/>
      <c r="E470" s="32"/>
      <c r="F470" s="3"/>
      <c r="G470" s="32"/>
      <c r="H470" s="3"/>
      <c r="I470" s="32"/>
      <c r="J470" s="3"/>
      <c r="K470" s="32"/>
      <c r="L470" s="3"/>
      <c r="M470" s="32"/>
      <c r="N470" s="39"/>
      <c r="O470" s="41"/>
    </row>
    <row r="471" spans="1:15" s="145" customFormat="1">
      <c r="A471" s="20" t="s">
        <v>526</v>
      </c>
      <c r="B471" s="3">
        <v>0</v>
      </c>
      <c r="C471" s="32">
        <v>0</v>
      </c>
      <c r="D471" s="3">
        <v>0</v>
      </c>
      <c r="E471" s="32">
        <v>0</v>
      </c>
      <c r="F471" s="3">
        <v>0</v>
      </c>
      <c r="G471" s="32">
        <v>4</v>
      </c>
      <c r="H471" s="3">
        <v>3</v>
      </c>
      <c r="I471" s="32">
        <v>5</v>
      </c>
      <c r="J471" s="3">
        <v>2</v>
      </c>
      <c r="K471" s="32">
        <v>0</v>
      </c>
      <c r="L471" s="3">
        <v>0</v>
      </c>
      <c r="M471" s="32">
        <v>0</v>
      </c>
      <c r="N471" s="39">
        <f>SUM(B471:M471)</f>
        <v>14</v>
      </c>
      <c r="O471" s="41">
        <f>N471</f>
        <v>14</v>
      </c>
    </row>
    <row r="472" spans="1:15" s="145" customFormat="1">
      <c r="A472" s="25" t="s">
        <v>527</v>
      </c>
      <c r="B472" s="3"/>
      <c r="C472" s="32"/>
      <c r="D472" s="3"/>
      <c r="E472" s="32"/>
      <c r="F472" s="3"/>
      <c r="G472" s="32"/>
      <c r="H472" s="3"/>
      <c r="I472" s="32"/>
      <c r="J472" s="3"/>
      <c r="K472" s="32"/>
      <c r="L472" s="3"/>
      <c r="M472" s="32"/>
      <c r="N472" s="39"/>
      <c r="O472" s="41"/>
    </row>
    <row r="473" spans="1:15" s="145" customFormat="1">
      <c r="A473" s="20"/>
      <c r="B473" s="3"/>
      <c r="C473" s="32"/>
      <c r="D473" s="3"/>
      <c r="E473" s="32"/>
      <c r="F473" s="3"/>
      <c r="G473" s="32"/>
      <c r="H473" s="3"/>
      <c r="I473" s="32"/>
      <c r="J473" s="3"/>
      <c r="K473" s="32"/>
      <c r="L473" s="3"/>
      <c r="M473" s="32"/>
      <c r="N473" s="39"/>
      <c r="O473" s="41"/>
    </row>
    <row r="474" spans="1:15" s="145" customFormat="1">
      <c r="A474" s="20" t="s">
        <v>528</v>
      </c>
      <c r="B474" s="3">
        <v>15</v>
      </c>
      <c r="C474" s="32">
        <v>14</v>
      </c>
      <c r="D474" s="3">
        <v>2</v>
      </c>
      <c r="E474" s="32">
        <v>0</v>
      </c>
      <c r="F474" s="3">
        <v>0</v>
      </c>
      <c r="G474" s="32">
        <v>0</v>
      </c>
      <c r="H474" s="3">
        <v>0</v>
      </c>
      <c r="I474" s="32">
        <v>0</v>
      </c>
      <c r="J474" s="3">
        <v>0</v>
      </c>
      <c r="K474" s="32">
        <v>0</v>
      </c>
      <c r="L474" s="3">
        <v>0</v>
      </c>
      <c r="M474" s="32">
        <v>17</v>
      </c>
      <c r="N474" s="39">
        <f>SUM(B474:M474)</f>
        <v>48</v>
      </c>
      <c r="O474" s="41">
        <f>N474</f>
        <v>48</v>
      </c>
    </row>
    <row r="475" spans="1:15" s="145" customFormat="1">
      <c r="A475" s="25" t="s">
        <v>529</v>
      </c>
      <c r="B475" s="3"/>
      <c r="C475" s="32"/>
      <c r="D475" s="3"/>
      <c r="E475" s="32"/>
      <c r="F475" s="3"/>
      <c r="G475" s="32"/>
      <c r="H475" s="3"/>
      <c r="I475" s="32"/>
      <c r="J475" s="3"/>
      <c r="K475" s="32"/>
      <c r="L475" s="3"/>
      <c r="M475" s="32"/>
      <c r="N475" s="39"/>
      <c r="O475" s="41"/>
    </row>
    <row r="476" spans="1:15" s="145" customFormat="1">
      <c r="A476" s="20"/>
      <c r="B476" s="3"/>
      <c r="C476" s="32"/>
      <c r="D476" s="3"/>
      <c r="E476" s="32"/>
      <c r="F476" s="3"/>
      <c r="G476" s="32"/>
      <c r="H476" s="3"/>
      <c r="I476" s="32"/>
      <c r="J476" s="3"/>
      <c r="K476" s="32"/>
      <c r="L476" s="3"/>
      <c r="M476" s="32"/>
      <c r="N476" s="39"/>
      <c r="O476" s="41"/>
    </row>
    <row r="477" spans="1:15" s="145" customFormat="1">
      <c r="A477" s="20" t="s">
        <v>674</v>
      </c>
      <c r="B477" s="3">
        <v>0</v>
      </c>
      <c r="C477" s="32">
        <v>1</v>
      </c>
      <c r="D477" s="3">
        <v>0</v>
      </c>
      <c r="E477" s="32">
        <v>0</v>
      </c>
      <c r="F477" s="3">
        <v>0</v>
      </c>
      <c r="G477" s="32">
        <v>1</v>
      </c>
      <c r="H477" s="3">
        <v>1</v>
      </c>
      <c r="I477" s="32">
        <v>0</v>
      </c>
      <c r="J477" s="3">
        <v>0</v>
      </c>
      <c r="K477" s="32">
        <v>0</v>
      </c>
      <c r="L477" s="3">
        <v>0</v>
      </c>
      <c r="M477" s="32">
        <v>0</v>
      </c>
      <c r="N477" s="39">
        <f>SUM(B477:M477)</f>
        <v>3</v>
      </c>
      <c r="O477" s="41">
        <f>N477</f>
        <v>3</v>
      </c>
    </row>
    <row r="478" spans="1:15" s="145" customFormat="1">
      <c r="A478" s="25" t="s">
        <v>530</v>
      </c>
      <c r="B478" s="3"/>
      <c r="C478" s="32"/>
      <c r="D478" s="3"/>
      <c r="E478" s="32"/>
      <c r="F478" s="3"/>
      <c r="G478" s="32"/>
      <c r="H478" s="3"/>
      <c r="I478" s="32"/>
      <c r="J478" s="3"/>
      <c r="K478" s="32"/>
      <c r="L478" s="3"/>
      <c r="M478" s="32"/>
      <c r="N478" s="39"/>
      <c r="O478" s="41"/>
    </row>
    <row r="479" spans="1:15" s="145" customFormat="1">
      <c r="A479" s="20"/>
      <c r="B479" s="3"/>
      <c r="C479" s="32"/>
      <c r="D479" s="3"/>
      <c r="E479" s="32"/>
      <c r="F479" s="3"/>
      <c r="G479" s="32"/>
      <c r="H479" s="3"/>
      <c r="I479" s="32"/>
      <c r="J479" s="3"/>
      <c r="K479" s="32"/>
      <c r="L479" s="3"/>
      <c r="M479" s="32"/>
      <c r="N479" s="39"/>
      <c r="O479" s="41"/>
    </row>
    <row r="480" spans="1:15" s="145" customFormat="1" ht="12.75" customHeight="1">
      <c r="A480" s="19" t="s">
        <v>675</v>
      </c>
      <c r="B480" s="3"/>
      <c r="C480" s="32"/>
      <c r="D480" s="3"/>
      <c r="E480" s="32"/>
      <c r="F480" s="3"/>
      <c r="G480" s="32"/>
      <c r="H480" s="3"/>
      <c r="I480" s="32"/>
      <c r="J480" s="3"/>
      <c r="K480" s="32"/>
      <c r="L480" s="3"/>
      <c r="M480" s="32"/>
      <c r="N480" s="39"/>
      <c r="O480" s="41"/>
    </row>
    <row r="481" spans="1:15" s="145" customFormat="1">
      <c r="A481" s="243" t="s">
        <v>545</v>
      </c>
      <c r="B481" s="8">
        <v>0</v>
      </c>
      <c r="C481" s="37">
        <v>0</v>
      </c>
      <c r="D481" s="8">
        <v>0</v>
      </c>
      <c r="E481" s="37">
        <v>0</v>
      </c>
      <c r="F481" s="8">
        <v>0</v>
      </c>
      <c r="G481" s="37">
        <v>0</v>
      </c>
      <c r="H481" s="8">
        <v>0</v>
      </c>
      <c r="I481" s="37">
        <v>0</v>
      </c>
      <c r="J481" s="8">
        <v>0</v>
      </c>
      <c r="K481" s="37">
        <v>1</v>
      </c>
      <c r="L481" s="8">
        <v>0</v>
      </c>
      <c r="M481" s="37">
        <v>0</v>
      </c>
      <c r="N481" s="45">
        <f>SUM(B481:M481)</f>
        <v>1</v>
      </c>
      <c r="O481" s="257">
        <f>N481</f>
        <v>1</v>
      </c>
    </row>
    <row r="482" spans="1:15" s="145" customFormat="1">
      <c r="A482" s="244" t="s">
        <v>546</v>
      </c>
      <c r="B482" s="8"/>
      <c r="C482" s="37"/>
      <c r="D482" s="8"/>
      <c r="E482" s="37"/>
      <c r="F482" s="8"/>
      <c r="G482" s="37"/>
      <c r="H482" s="8"/>
      <c r="I482" s="37"/>
      <c r="J482" s="8"/>
      <c r="K482" s="37"/>
      <c r="L482" s="8"/>
      <c r="M482" s="37"/>
      <c r="N482" s="45"/>
      <c r="O482" s="257"/>
    </row>
    <row r="483" spans="1:15" s="145" customFormat="1">
      <c r="A483" s="20"/>
      <c r="B483" s="3"/>
      <c r="C483" s="32"/>
      <c r="D483" s="3"/>
      <c r="E483" s="32"/>
      <c r="F483" s="3"/>
      <c r="G483" s="32"/>
      <c r="H483" s="3"/>
      <c r="I483" s="32"/>
      <c r="J483" s="3"/>
      <c r="K483" s="32"/>
      <c r="L483" s="3"/>
      <c r="M483" s="32"/>
      <c r="N483" s="39"/>
      <c r="O483" s="41"/>
    </row>
    <row r="484" spans="1:15" s="145" customFormat="1" ht="12.75" customHeight="1">
      <c r="A484" s="19" t="s">
        <v>676</v>
      </c>
      <c r="B484" s="3"/>
      <c r="C484" s="32"/>
      <c r="D484" s="3"/>
      <c r="E484" s="32"/>
      <c r="F484" s="3"/>
      <c r="G484" s="32"/>
      <c r="H484" s="3"/>
      <c r="I484" s="32"/>
      <c r="J484" s="3"/>
      <c r="K484" s="32"/>
      <c r="L484" s="3"/>
      <c r="M484" s="32"/>
      <c r="N484" s="39"/>
      <c r="O484" s="41"/>
    </row>
    <row r="485" spans="1:15" s="145" customFormat="1">
      <c r="A485" s="226" t="s">
        <v>677</v>
      </c>
      <c r="B485" s="5" t="s">
        <v>1023</v>
      </c>
      <c r="C485" s="34" t="s">
        <v>1023</v>
      </c>
      <c r="D485" s="5" t="s">
        <v>1023</v>
      </c>
      <c r="E485" s="34" t="s">
        <v>1023</v>
      </c>
      <c r="F485" s="5" t="s">
        <v>1023</v>
      </c>
      <c r="G485" s="34" t="s">
        <v>1023</v>
      </c>
      <c r="H485" s="5" t="s">
        <v>1023</v>
      </c>
      <c r="I485" s="34" t="s">
        <v>1023</v>
      </c>
      <c r="J485" s="5" t="s">
        <v>1023</v>
      </c>
      <c r="K485" s="34" t="s">
        <v>1023</v>
      </c>
      <c r="L485" s="5" t="s">
        <v>1023</v>
      </c>
      <c r="M485" s="34" t="s">
        <v>1023</v>
      </c>
      <c r="N485" s="39"/>
      <c r="O485" s="41"/>
    </row>
    <row r="486" spans="1:15" s="145" customFormat="1">
      <c r="A486" s="227" t="s">
        <v>549</v>
      </c>
      <c r="B486" s="3"/>
      <c r="C486" s="32"/>
      <c r="D486" s="3"/>
      <c r="E486" s="32"/>
      <c r="F486" s="3"/>
      <c r="G486" s="32"/>
      <c r="H486" s="3"/>
      <c r="I486" s="32"/>
      <c r="J486" s="3"/>
      <c r="K486" s="32"/>
      <c r="L486" s="3"/>
      <c r="M486" s="32"/>
      <c r="N486" s="39"/>
      <c r="O486" s="41"/>
    </row>
    <row r="487" spans="1:15" s="145" customFormat="1">
      <c r="A487" s="20"/>
      <c r="B487" s="3"/>
      <c r="C487" s="32"/>
      <c r="D487" s="3"/>
      <c r="E487" s="32"/>
      <c r="F487" s="3"/>
      <c r="G487" s="32"/>
      <c r="H487" s="3"/>
      <c r="I487" s="32"/>
      <c r="J487" s="3"/>
      <c r="K487" s="32"/>
      <c r="L487" s="3"/>
      <c r="M487" s="32"/>
      <c r="N487" s="39"/>
      <c r="O487" s="41"/>
    </row>
    <row r="488" spans="1:15" s="145" customFormat="1">
      <c r="A488" s="20" t="s">
        <v>678</v>
      </c>
      <c r="B488" s="3">
        <v>0</v>
      </c>
      <c r="C488" s="32">
        <v>1</v>
      </c>
      <c r="D488" s="3">
        <v>5</v>
      </c>
      <c r="E488" s="32">
        <v>5</v>
      </c>
      <c r="F488" s="3">
        <v>1</v>
      </c>
      <c r="G488" s="32">
        <v>2</v>
      </c>
      <c r="H488" s="3">
        <v>1</v>
      </c>
      <c r="I488" s="32">
        <v>1</v>
      </c>
      <c r="J488" s="3">
        <v>1</v>
      </c>
      <c r="K488" s="32">
        <v>3</v>
      </c>
      <c r="L488" s="3">
        <v>0</v>
      </c>
      <c r="M488" s="32">
        <v>1</v>
      </c>
      <c r="N488" s="39">
        <f>SUM(B488:M488)</f>
        <v>21</v>
      </c>
      <c r="O488" s="41">
        <f>N488</f>
        <v>21</v>
      </c>
    </row>
    <row r="489" spans="1:15" s="145" customFormat="1">
      <c r="A489" s="25" t="s">
        <v>550</v>
      </c>
      <c r="B489" s="3"/>
      <c r="C489" s="32"/>
      <c r="D489" s="3"/>
      <c r="E489" s="32"/>
      <c r="F489" s="3"/>
      <c r="G489" s="32"/>
      <c r="H489" s="3"/>
      <c r="I489" s="32"/>
      <c r="J489" s="3"/>
      <c r="K489" s="32"/>
      <c r="L489" s="3"/>
      <c r="M489" s="32"/>
      <c r="N489" s="39"/>
      <c r="O489" s="41"/>
    </row>
    <row r="490" spans="1:15" s="145" customFormat="1">
      <c r="A490" s="20"/>
      <c r="B490" s="3"/>
      <c r="C490" s="32"/>
      <c r="D490" s="3"/>
      <c r="E490" s="32"/>
      <c r="F490" s="3"/>
      <c r="G490" s="32"/>
      <c r="H490" s="3"/>
      <c r="I490" s="32"/>
      <c r="J490" s="3"/>
      <c r="K490" s="32"/>
      <c r="L490" s="3"/>
      <c r="M490" s="32"/>
      <c r="N490" s="39"/>
      <c r="O490" s="41"/>
    </row>
    <row r="491" spans="1:15" s="145" customFormat="1">
      <c r="A491" s="20" t="s">
        <v>547</v>
      </c>
      <c r="B491" s="3">
        <v>10</v>
      </c>
      <c r="C491" s="32">
        <v>5</v>
      </c>
      <c r="D491" s="3">
        <v>2</v>
      </c>
      <c r="E491" s="32">
        <v>7</v>
      </c>
      <c r="F491" s="3">
        <v>0</v>
      </c>
      <c r="G491" s="32">
        <v>0</v>
      </c>
      <c r="H491" s="3">
        <v>1</v>
      </c>
      <c r="I491" s="32">
        <v>1</v>
      </c>
      <c r="J491" s="3">
        <v>3</v>
      </c>
      <c r="K491" s="32">
        <v>2</v>
      </c>
      <c r="L491" s="3">
        <v>0</v>
      </c>
      <c r="M491" s="32">
        <v>2</v>
      </c>
      <c r="N491" s="39">
        <f>SUM(B491:M491)</f>
        <v>33</v>
      </c>
      <c r="O491" s="41">
        <f>N491</f>
        <v>33</v>
      </c>
    </row>
    <row r="492" spans="1:15" s="145" customFormat="1">
      <c r="A492" s="25" t="s">
        <v>548</v>
      </c>
      <c r="B492" s="3"/>
      <c r="C492" s="32"/>
      <c r="D492" s="3"/>
      <c r="E492" s="32"/>
      <c r="F492" s="3"/>
      <c r="G492" s="32"/>
      <c r="H492" s="3"/>
      <c r="I492" s="32"/>
      <c r="J492" s="3"/>
      <c r="K492" s="32"/>
      <c r="L492" s="3"/>
      <c r="M492" s="32"/>
      <c r="N492" s="39"/>
      <c r="O492" s="41"/>
    </row>
    <row r="493" spans="1:15" s="145" customFormat="1">
      <c r="A493" s="20"/>
      <c r="B493" s="3"/>
      <c r="C493" s="32"/>
      <c r="D493" s="3"/>
      <c r="E493" s="32"/>
      <c r="F493" s="3"/>
      <c r="G493" s="32"/>
      <c r="H493" s="3"/>
      <c r="I493" s="32"/>
      <c r="J493" s="3"/>
      <c r="K493" s="32"/>
      <c r="L493" s="3"/>
      <c r="M493" s="32"/>
      <c r="N493" s="39"/>
      <c r="O493" s="41"/>
    </row>
    <row r="494" spans="1:15" s="145" customFormat="1">
      <c r="A494" s="20" t="s">
        <v>1084</v>
      </c>
      <c r="B494" s="3">
        <v>5</v>
      </c>
      <c r="C494" s="32">
        <v>7</v>
      </c>
      <c r="D494" s="3">
        <v>7</v>
      </c>
      <c r="E494" s="32">
        <v>2</v>
      </c>
      <c r="F494" s="3">
        <v>0</v>
      </c>
      <c r="G494" s="32">
        <v>0</v>
      </c>
      <c r="H494" s="3">
        <v>0</v>
      </c>
      <c r="I494" s="32">
        <v>0</v>
      </c>
      <c r="J494" s="3">
        <v>1</v>
      </c>
      <c r="K494" s="32">
        <v>4</v>
      </c>
      <c r="L494" s="3">
        <v>5</v>
      </c>
      <c r="M494" s="32">
        <v>4</v>
      </c>
      <c r="N494" s="39">
        <f>SUM(B494:M494)</f>
        <v>35</v>
      </c>
      <c r="O494" s="41">
        <f>N494</f>
        <v>35</v>
      </c>
    </row>
    <row r="495" spans="1:15" s="145" customFormat="1">
      <c r="A495" s="25" t="s">
        <v>679</v>
      </c>
      <c r="B495" s="3"/>
      <c r="C495" s="32"/>
      <c r="D495" s="3"/>
      <c r="E495" s="32"/>
      <c r="F495" s="3"/>
      <c r="G495" s="32"/>
      <c r="H495" s="3"/>
      <c r="I495" s="32"/>
      <c r="J495" s="3"/>
      <c r="K495" s="32"/>
      <c r="L495" s="3"/>
      <c r="M495" s="32"/>
      <c r="N495" s="39"/>
      <c r="O495" s="41"/>
    </row>
    <row r="496" spans="1:15" s="145" customFormat="1">
      <c r="A496" s="20"/>
      <c r="B496" s="3"/>
      <c r="C496" s="32"/>
      <c r="D496" s="3"/>
      <c r="E496" s="32"/>
      <c r="F496" s="3"/>
      <c r="G496" s="32"/>
      <c r="H496" s="3"/>
      <c r="I496" s="32"/>
      <c r="J496" s="3"/>
      <c r="K496" s="32"/>
      <c r="L496" s="3"/>
      <c r="M496" s="32"/>
      <c r="N496" s="39"/>
      <c r="O496" s="41"/>
    </row>
    <row r="497" spans="1:15" s="145" customFormat="1">
      <c r="A497" s="20" t="s">
        <v>1038</v>
      </c>
      <c r="B497" s="3">
        <v>4</v>
      </c>
      <c r="C497" s="32">
        <v>5</v>
      </c>
      <c r="D497" s="3">
        <v>5</v>
      </c>
      <c r="E497" s="32">
        <v>1</v>
      </c>
      <c r="F497" s="3">
        <v>0</v>
      </c>
      <c r="G497" s="32">
        <v>0</v>
      </c>
      <c r="H497" s="3">
        <v>0</v>
      </c>
      <c r="I497" s="32">
        <v>0</v>
      </c>
      <c r="J497" s="3">
        <v>0</v>
      </c>
      <c r="K497" s="32">
        <v>0</v>
      </c>
      <c r="L497" s="3">
        <v>1</v>
      </c>
      <c r="M497" s="32">
        <v>1</v>
      </c>
      <c r="N497" s="39">
        <f>SUM(B497:M497)</f>
        <v>17</v>
      </c>
      <c r="O497" s="41">
        <f>N497</f>
        <v>17</v>
      </c>
    </row>
    <row r="498" spans="1:15" s="145" customFormat="1">
      <c r="A498" s="25" t="s">
        <v>680</v>
      </c>
      <c r="B498" s="3"/>
      <c r="C498" s="32"/>
      <c r="D498" s="3"/>
      <c r="E498" s="32"/>
      <c r="F498" s="3"/>
      <c r="G498" s="32"/>
      <c r="H498" s="3"/>
      <c r="I498" s="32"/>
      <c r="J498" s="3"/>
      <c r="K498" s="32"/>
      <c r="L498" s="3"/>
      <c r="M498" s="32"/>
      <c r="N498" s="39"/>
      <c r="O498" s="41"/>
    </row>
    <row r="499" spans="1:15" s="145" customFormat="1">
      <c r="A499" s="20"/>
      <c r="B499" s="3"/>
      <c r="C499" s="32"/>
      <c r="D499" s="3"/>
      <c r="E499" s="32"/>
      <c r="F499" s="3"/>
      <c r="G499" s="32"/>
      <c r="H499" s="3"/>
      <c r="I499" s="32"/>
      <c r="J499" s="3"/>
      <c r="K499" s="32"/>
      <c r="L499" s="3"/>
      <c r="M499" s="32"/>
      <c r="N499" s="39"/>
      <c r="O499" s="41"/>
    </row>
    <row r="500" spans="1:15" s="145" customFormat="1">
      <c r="A500" s="20" t="s">
        <v>1085</v>
      </c>
      <c r="B500" s="3">
        <v>0</v>
      </c>
      <c r="C500" s="32">
        <v>2</v>
      </c>
      <c r="D500" s="3">
        <v>3</v>
      </c>
      <c r="E500" s="32">
        <v>2</v>
      </c>
      <c r="F500" s="3">
        <v>0</v>
      </c>
      <c r="G500" s="32">
        <v>0</v>
      </c>
      <c r="H500" s="3">
        <v>0</v>
      </c>
      <c r="I500" s="32">
        <v>0</v>
      </c>
      <c r="J500" s="3">
        <v>1</v>
      </c>
      <c r="K500" s="32">
        <v>0</v>
      </c>
      <c r="L500" s="3">
        <v>0</v>
      </c>
      <c r="M500" s="32">
        <v>0</v>
      </c>
      <c r="N500" s="39">
        <f>SUM(B500:M500)</f>
        <v>8</v>
      </c>
      <c r="O500" s="41">
        <f>N500</f>
        <v>8</v>
      </c>
    </row>
    <row r="501" spans="1:15" s="145" customFormat="1">
      <c r="A501" s="25" t="s">
        <v>551</v>
      </c>
      <c r="B501" s="3"/>
      <c r="C501" s="32"/>
      <c r="D501" s="3"/>
      <c r="E501" s="32"/>
      <c r="F501" s="3"/>
      <c r="G501" s="32"/>
      <c r="H501" s="3"/>
      <c r="I501" s="32"/>
      <c r="J501" s="3"/>
      <c r="K501" s="32"/>
      <c r="L501" s="3"/>
      <c r="M501" s="32"/>
      <c r="N501" s="39"/>
      <c r="O501" s="41"/>
    </row>
    <row r="502" spans="1:15" s="145" customFormat="1">
      <c r="A502" s="20"/>
      <c r="B502" s="3"/>
      <c r="C502" s="32"/>
      <c r="D502" s="3"/>
      <c r="E502" s="32"/>
      <c r="F502" s="3"/>
      <c r="G502" s="32"/>
      <c r="H502" s="3"/>
      <c r="I502" s="32"/>
      <c r="J502" s="3"/>
      <c r="K502" s="32"/>
      <c r="L502" s="3"/>
      <c r="M502" s="32"/>
      <c r="N502" s="39"/>
      <c r="O502" s="41"/>
    </row>
    <row r="503" spans="1:15" s="145" customFormat="1">
      <c r="A503" s="20" t="s">
        <v>1086</v>
      </c>
      <c r="B503" s="3">
        <v>7</v>
      </c>
      <c r="C503" s="32">
        <v>9</v>
      </c>
      <c r="D503" s="3">
        <v>6</v>
      </c>
      <c r="E503" s="32">
        <v>25</v>
      </c>
      <c r="F503" s="3">
        <v>17</v>
      </c>
      <c r="G503" s="32">
        <v>3</v>
      </c>
      <c r="H503" s="3">
        <v>1</v>
      </c>
      <c r="I503" s="32">
        <v>4</v>
      </c>
      <c r="J503" s="3">
        <v>5</v>
      </c>
      <c r="K503" s="32">
        <v>6</v>
      </c>
      <c r="L503" s="3">
        <v>2</v>
      </c>
      <c r="M503" s="32">
        <v>4</v>
      </c>
      <c r="N503" s="39">
        <f>SUM(B503:M503)</f>
        <v>89</v>
      </c>
      <c r="O503" s="41">
        <f>N503</f>
        <v>89</v>
      </c>
    </row>
    <row r="504" spans="1:15" s="145" customFormat="1">
      <c r="A504" s="25" t="s">
        <v>552</v>
      </c>
      <c r="B504" s="3"/>
      <c r="C504" s="32"/>
      <c r="D504" s="3"/>
      <c r="E504" s="32"/>
      <c r="F504" s="3"/>
      <c r="G504" s="32"/>
      <c r="H504" s="3"/>
      <c r="I504" s="32"/>
      <c r="J504" s="3"/>
      <c r="K504" s="32"/>
      <c r="L504" s="3"/>
      <c r="M504" s="32"/>
      <c r="N504" s="39"/>
      <c r="O504" s="41"/>
    </row>
    <row r="505" spans="1:15" s="145" customFormat="1">
      <c r="A505" s="20"/>
      <c r="B505" s="3"/>
      <c r="C505" s="32"/>
      <c r="D505" s="3"/>
      <c r="E505" s="32"/>
      <c r="F505" s="3"/>
      <c r="G505" s="32"/>
      <c r="H505" s="3"/>
      <c r="I505" s="32"/>
      <c r="J505" s="3"/>
      <c r="K505" s="32"/>
      <c r="L505" s="3"/>
      <c r="M505" s="32"/>
      <c r="N505" s="39"/>
      <c r="O505" s="41"/>
    </row>
    <row r="506" spans="1:15" s="145" customFormat="1">
      <c r="A506" s="20" t="s">
        <v>681</v>
      </c>
      <c r="B506" s="8">
        <v>1</v>
      </c>
      <c r="C506" s="37">
        <v>1</v>
      </c>
      <c r="D506" s="8">
        <v>0</v>
      </c>
      <c r="E506" s="37">
        <v>0</v>
      </c>
      <c r="F506" s="8">
        <v>0</v>
      </c>
      <c r="G506" s="37">
        <v>0</v>
      </c>
      <c r="H506" s="8">
        <v>0</v>
      </c>
      <c r="I506" s="37">
        <v>0</v>
      </c>
      <c r="J506" s="8">
        <v>0</v>
      </c>
      <c r="K506" s="37">
        <v>0</v>
      </c>
      <c r="L506" s="8">
        <v>1</v>
      </c>
      <c r="M506" s="37">
        <v>0</v>
      </c>
      <c r="N506" s="39">
        <f>SUM(B506:M506)</f>
        <v>3</v>
      </c>
      <c r="O506" s="41">
        <f>N506</f>
        <v>3</v>
      </c>
    </row>
    <row r="507" spans="1:15" s="145" customFormat="1">
      <c r="A507" s="25" t="s">
        <v>682</v>
      </c>
      <c r="B507" s="3"/>
      <c r="C507" s="32"/>
      <c r="D507" s="3"/>
      <c r="E507" s="32"/>
      <c r="F507" s="3"/>
      <c r="G507" s="32"/>
      <c r="H507" s="3"/>
      <c r="I507" s="32"/>
      <c r="J507" s="3"/>
      <c r="K507" s="32"/>
      <c r="L507" s="3"/>
      <c r="M507" s="32"/>
      <c r="N507" s="39"/>
      <c r="O507" s="41"/>
    </row>
    <row r="508" spans="1:15" s="145" customFormat="1">
      <c r="A508" s="20"/>
      <c r="B508" s="3"/>
      <c r="C508" s="32"/>
      <c r="D508" s="3"/>
      <c r="E508" s="32"/>
      <c r="F508" s="3"/>
      <c r="G508" s="32"/>
      <c r="H508" s="3"/>
      <c r="I508" s="32"/>
      <c r="J508" s="3"/>
      <c r="K508" s="32"/>
      <c r="L508" s="3"/>
      <c r="M508" s="32"/>
      <c r="N508" s="39"/>
      <c r="O508" s="41"/>
    </row>
    <row r="509" spans="1:15" s="145" customFormat="1" ht="12.75" customHeight="1">
      <c r="A509" s="19" t="s">
        <v>683</v>
      </c>
      <c r="B509" s="3"/>
      <c r="C509" s="32"/>
      <c r="D509" s="3"/>
      <c r="E509" s="32"/>
      <c r="F509" s="3"/>
      <c r="G509" s="32"/>
      <c r="H509" s="3"/>
      <c r="I509" s="32"/>
      <c r="J509" s="3"/>
      <c r="K509" s="32"/>
      <c r="L509" s="3"/>
      <c r="M509" s="32"/>
      <c r="N509" s="39"/>
      <c r="O509" s="41"/>
    </row>
    <row r="510" spans="1:15" s="145" customFormat="1">
      <c r="A510" s="20" t="s">
        <v>553</v>
      </c>
      <c r="B510" s="3">
        <v>1</v>
      </c>
      <c r="C510" s="32">
        <v>3</v>
      </c>
      <c r="D510" s="3">
        <v>1</v>
      </c>
      <c r="E510" s="32">
        <v>0</v>
      </c>
      <c r="F510" s="3">
        <v>0</v>
      </c>
      <c r="G510" s="32">
        <v>0</v>
      </c>
      <c r="H510" s="3">
        <v>0</v>
      </c>
      <c r="I510" s="32">
        <v>0</v>
      </c>
      <c r="J510" s="3">
        <v>1</v>
      </c>
      <c r="K510" s="32">
        <v>0</v>
      </c>
      <c r="L510" s="3">
        <v>0</v>
      </c>
      <c r="M510" s="32">
        <v>1</v>
      </c>
      <c r="N510" s="39">
        <f>SUM(B510:M510)</f>
        <v>7</v>
      </c>
      <c r="O510" s="41">
        <f>N510</f>
        <v>7</v>
      </c>
    </row>
    <row r="511" spans="1:15" s="145" customFormat="1">
      <c r="A511" s="25" t="s">
        <v>554</v>
      </c>
      <c r="B511" s="3"/>
      <c r="C511" s="32"/>
      <c r="D511" s="3"/>
      <c r="E511" s="32"/>
      <c r="F511" s="3"/>
      <c r="G511" s="32"/>
      <c r="H511" s="3"/>
      <c r="I511" s="32"/>
      <c r="J511" s="3"/>
      <c r="K511" s="32"/>
      <c r="L511" s="3"/>
      <c r="M511" s="32"/>
      <c r="N511" s="39"/>
      <c r="O511" s="41"/>
    </row>
    <row r="512" spans="1:15" s="145" customFormat="1">
      <c r="A512" s="20"/>
      <c r="B512" s="3"/>
      <c r="C512" s="32"/>
      <c r="D512" s="3"/>
      <c r="E512" s="32"/>
      <c r="F512" s="3"/>
      <c r="G512" s="32"/>
      <c r="H512" s="3"/>
      <c r="I512" s="32"/>
      <c r="J512" s="3"/>
      <c r="K512" s="32"/>
      <c r="L512" s="3"/>
      <c r="M512" s="32"/>
      <c r="N512" s="39"/>
      <c r="O512" s="41"/>
    </row>
    <row r="513" spans="1:15" s="145" customFormat="1">
      <c r="A513" s="226" t="s">
        <v>555</v>
      </c>
      <c r="B513" s="5" t="s">
        <v>1023</v>
      </c>
      <c r="C513" s="34" t="s">
        <v>1023</v>
      </c>
      <c r="D513" s="5" t="s">
        <v>1023</v>
      </c>
      <c r="E513" s="34" t="s">
        <v>1023</v>
      </c>
      <c r="F513" s="5" t="s">
        <v>1023</v>
      </c>
      <c r="G513" s="34" t="s">
        <v>1023</v>
      </c>
      <c r="H513" s="5" t="s">
        <v>1023</v>
      </c>
      <c r="I513" s="34" t="s">
        <v>1023</v>
      </c>
      <c r="J513" s="5" t="s">
        <v>1023</v>
      </c>
      <c r="K513" s="34" t="s">
        <v>1023</v>
      </c>
      <c r="L513" s="5" t="s">
        <v>1023</v>
      </c>
      <c r="M513" s="34" t="s">
        <v>1023</v>
      </c>
      <c r="N513" s="39"/>
      <c r="O513" s="41"/>
    </row>
    <row r="514" spans="1:15" s="145" customFormat="1">
      <c r="A514" s="227" t="s">
        <v>556</v>
      </c>
      <c r="B514" s="3"/>
      <c r="C514" s="32"/>
      <c r="D514" s="3"/>
      <c r="E514" s="32"/>
      <c r="F514" s="3"/>
      <c r="G514" s="32"/>
      <c r="H514" s="3"/>
      <c r="I514" s="32"/>
      <c r="J514" s="3"/>
      <c r="K514" s="32"/>
      <c r="L514" s="3"/>
      <c r="M514" s="32"/>
      <c r="N514" s="39"/>
      <c r="O514" s="41"/>
    </row>
    <row r="515" spans="1:15" s="145" customFormat="1">
      <c r="A515" s="20"/>
      <c r="B515" s="3"/>
      <c r="C515" s="32"/>
      <c r="D515" s="3"/>
      <c r="E515" s="32"/>
      <c r="F515" s="3"/>
      <c r="G515" s="32"/>
      <c r="H515" s="3"/>
      <c r="I515" s="32"/>
      <c r="J515" s="3"/>
      <c r="K515" s="32"/>
      <c r="L515" s="3"/>
      <c r="M515" s="32"/>
      <c r="N515" s="39"/>
      <c r="O515" s="41"/>
    </row>
    <row r="516" spans="1:15" s="145" customFormat="1" ht="12.75" customHeight="1">
      <c r="A516" s="19" t="s">
        <v>684</v>
      </c>
      <c r="B516" s="3"/>
      <c r="C516" s="32"/>
      <c r="D516" s="3"/>
      <c r="E516" s="32"/>
      <c r="F516" s="3"/>
      <c r="G516" s="32"/>
      <c r="H516" s="3"/>
      <c r="I516" s="32"/>
      <c r="J516" s="3"/>
      <c r="K516" s="32"/>
      <c r="L516" s="3"/>
      <c r="M516" s="32"/>
      <c r="N516" s="39"/>
      <c r="O516" s="41"/>
    </row>
    <row r="517" spans="1:15" s="145" customFormat="1">
      <c r="A517" s="20" t="s">
        <v>1219</v>
      </c>
      <c r="B517" s="8">
        <v>1</v>
      </c>
      <c r="C517" s="37">
        <v>7</v>
      </c>
      <c r="D517" s="8">
        <v>9</v>
      </c>
      <c r="E517" s="37">
        <v>0</v>
      </c>
      <c r="F517" s="8">
        <v>0</v>
      </c>
      <c r="G517" s="37">
        <v>0</v>
      </c>
      <c r="H517" s="8">
        <v>0</v>
      </c>
      <c r="I517" s="37">
        <v>0</v>
      </c>
      <c r="J517" s="8">
        <v>0</v>
      </c>
      <c r="K517" s="37">
        <v>0</v>
      </c>
      <c r="L517" s="8">
        <v>0</v>
      </c>
      <c r="M517" s="37">
        <v>0</v>
      </c>
      <c r="N517" s="45">
        <f>SUM(B517:M517)</f>
        <v>17</v>
      </c>
      <c r="O517" s="41">
        <f>N517</f>
        <v>17</v>
      </c>
    </row>
    <row r="518" spans="1:15" s="145" customFormat="1">
      <c r="A518" s="25" t="s">
        <v>557</v>
      </c>
      <c r="B518" s="3"/>
      <c r="C518" s="32"/>
      <c r="D518" s="3"/>
      <c r="E518" s="32"/>
      <c r="F518" s="3"/>
      <c r="G518" s="32"/>
      <c r="H518" s="3"/>
      <c r="I518" s="32"/>
      <c r="J518" s="3"/>
      <c r="K518" s="32"/>
      <c r="L518" s="3"/>
      <c r="M518" s="32"/>
      <c r="N518" s="39"/>
      <c r="O518" s="41"/>
    </row>
    <row r="519" spans="1:15" s="145" customFormat="1">
      <c r="A519" s="20"/>
      <c r="B519" s="3"/>
      <c r="C519" s="32"/>
      <c r="D519" s="3"/>
      <c r="E519" s="32"/>
      <c r="F519" s="3"/>
      <c r="G519" s="32"/>
      <c r="H519" s="3"/>
      <c r="I519" s="32"/>
      <c r="J519" s="3"/>
      <c r="K519" s="32"/>
      <c r="L519" s="3"/>
      <c r="M519" s="32"/>
      <c r="N519" s="39"/>
      <c r="O519" s="41"/>
    </row>
    <row r="520" spans="1:15" s="145" customFormat="1" ht="12.75" customHeight="1">
      <c r="A520" s="19" t="s">
        <v>685</v>
      </c>
      <c r="B520" s="3"/>
      <c r="C520" s="32"/>
      <c r="D520" s="3"/>
      <c r="E520" s="32"/>
      <c r="F520" s="3"/>
      <c r="G520" s="32"/>
      <c r="H520" s="3"/>
      <c r="I520" s="32"/>
      <c r="J520" s="3"/>
      <c r="K520" s="32"/>
      <c r="L520" s="3"/>
      <c r="M520" s="32"/>
      <c r="N520" s="39"/>
      <c r="O520" s="41"/>
    </row>
    <row r="521" spans="1:15" s="145" customFormat="1">
      <c r="A521" s="20" t="s">
        <v>558</v>
      </c>
      <c r="B521" s="3">
        <v>3</v>
      </c>
      <c r="C521" s="32">
        <v>2</v>
      </c>
      <c r="D521" s="3">
        <v>3</v>
      </c>
      <c r="E521" s="32">
        <v>4</v>
      </c>
      <c r="F521" s="3">
        <v>5</v>
      </c>
      <c r="G521" s="32">
        <v>0</v>
      </c>
      <c r="H521" s="3">
        <v>0</v>
      </c>
      <c r="I521" s="32">
        <v>0</v>
      </c>
      <c r="J521" s="3">
        <v>0</v>
      </c>
      <c r="K521" s="32">
        <v>0</v>
      </c>
      <c r="L521" s="3">
        <v>0</v>
      </c>
      <c r="M521" s="32">
        <v>0</v>
      </c>
      <c r="N521" s="39">
        <f>SUM(B521:M521)</f>
        <v>17</v>
      </c>
      <c r="O521" s="41">
        <f>N521</f>
        <v>17</v>
      </c>
    </row>
    <row r="522" spans="1:15" s="145" customFormat="1">
      <c r="A522" s="25" t="s">
        <v>559</v>
      </c>
      <c r="B522" s="3"/>
      <c r="C522" s="32"/>
      <c r="D522" s="3"/>
      <c r="E522" s="32"/>
      <c r="F522" s="3"/>
      <c r="G522" s="32"/>
      <c r="H522" s="3"/>
      <c r="I522" s="32"/>
      <c r="J522" s="3"/>
      <c r="K522" s="32"/>
      <c r="L522" s="3"/>
      <c r="M522" s="32"/>
      <c r="N522" s="39"/>
      <c r="O522" s="41"/>
    </row>
    <row r="523" spans="1:15" s="145" customFormat="1">
      <c r="A523" s="20"/>
      <c r="B523" s="3"/>
      <c r="C523" s="32"/>
      <c r="D523" s="3"/>
      <c r="E523" s="32"/>
      <c r="F523" s="3"/>
      <c r="G523" s="32"/>
      <c r="H523" s="3"/>
      <c r="I523" s="32"/>
      <c r="J523" s="3"/>
      <c r="K523" s="32"/>
      <c r="L523" s="3"/>
      <c r="M523" s="32"/>
      <c r="N523" s="39"/>
      <c r="O523" s="41"/>
    </row>
    <row r="524" spans="1:15" s="145" customFormat="1" ht="12.75" customHeight="1">
      <c r="A524" s="19" t="s">
        <v>686</v>
      </c>
      <c r="B524" s="163"/>
      <c r="C524" s="164"/>
      <c r="D524" s="163"/>
      <c r="E524" s="164"/>
      <c r="F524" s="163"/>
      <c r="G524" s="164"/>
      <c r="H524" s="163"/>
      <c r="I524" s="164"/>
      <c r="J524" s="163"/>
      <c r="K524" s="164"/>
      <c r="L524" s="163"/>
      <c r="M524" s="164"/>
      <c r="N524" s="165"/>
      <c r="O524" s="41"/>
    </row>
    <row r="525" spans="1:15" s="145" customFormat="1" ht="12.75" customHeight="1">
      <c r="A525" s="20" t="s">
        <v>1070</v>
      </c>
      <c r="B525" s="3">
        <v>0</v>
      </c>
      <c r="C525" s="32">
        <v>0</v>
      </c>
      <c r="D525" s="3">
        <v>0</v>
      </c>
      <c r="E525" s="32">
        <v>0</v>
      </c>
      <c r="F525" s="3">
        <v>7</v>
      </c>
      <c r="G525" s="32">
        <v>2</v>
      </c>
      <c r="H525" s="3">
        <v>1</v>
      </c>
      <c r="I525" s="32">
        <v>1</v>
      </c>
      <c r="J525" s="3">
        <v>1</v>
      </c>
      <c r="K525" s="32">
        <v>0</v>
      </c>
      <c r="L525" s="3">
        <v>0</v>
      </c>
      <c r="M525" s="32">
        <v>0</v>
      </c>
      <c r="N525" s="39">
        <f>SUM(B525:M525)</f>
        <v>12</v>
      </c>
      <c r="O525" s="41">
        <f>N525</f>
        <v>12</v>
      </c>
    </row>
    <row r="526" spans="1:15" s="145" customFormat="1">
      <c r="A526" s="25" t="s">
        <v>1071</v>
      </c>
      <c r="B526" s="163">
        <v>19</v>
      </c>
      <c r="C526" s="164">
        <v>19</v>
      </c>
      <c r="D526" s="163">
        <v>15</v>
      </c>
      <c r="E526" s="164">
        <v>3</v>
      </c>
      <c r="F526" s="163">
        <v>3</v>
      </c>
      <c r="G526" s="164">
        <v>1</v>
      </c>
      <c r="H526" s="163">
        <v>0</v>
      </c>
      <c r="I526" s="164">
        <v>0</v>
      </c>
      <c r="J526" s="163">
        <v>0</v>
      </c>
      <c r="K526" s="164">
        <v>0</v>
      </c>
      <c r="L526" s="163">
        <v>0</v>
      </c>
      <c r="M526" s="164">
        <v>1</v>
      </c>
      <c r="N526" s="44">
        <f>SUM(B526:M526)</f>
        <v>61</v>
      </c>
      <c r="O526" s="41">
        <f>N526-5</f>
        <v>56</v>
      </c>
    </row>
    <row r="527" spans="1:15" s="145" customFormat="1">
      <c r="A527" s="27" t="s">
        <v>1045</v>
      </c>
      <c r="B527" s="163"/>
      <c r="C527" s="164"/>
      <c r="D527" s="163"/>
      <c r="E527" s="164"/>
      <c r="F527" s="163"/>
      <c r="G527" s="164"/>
      <c r="H527" s="163"/>
      <c r="I527" s="164"/>
      <c r="J527" s="163"/>
      <c r="K527" s="164"/>
      <c r="L527" s="163"/>
      <c r="M527" s="164"/>
      <c r="N527" s="44"/>
      <c r="O527" s="41">
        <v>35</v>
      </c>
    </row>
    <row r="528" spans="1:15" s="145" customFormat="1">
      <c r="A528" s="27" t="s">
        <v>1336</v>
      </c>
      <c r="B528" s="3"/>
      <c r="C528" s="32"/>
      <c r="D528" s="3"/>
      <c r="E528" s="32"/>
      <c r="F528" s="3"/>
      <c r="G528" s="32"/>
      <c r="H528" s="3"/>
      <c r="I528" s="32"/>
      <c r="J528" s="3"/>
      <c r="K528" s="32"/>
      <c r="L528" s="3"/>
      <c r="M528" s="32"/>
      <c r="N528" s="39"/>
      <c r="O528" s="41"/>
    </row>
    <row r="529" spans="1:15" s="145" customFormat="1">
      <c r="A529" s="20"/>
      <c r="B529" s="3"/>
      <c r="C529" s="32"/>
      <c r="D529" s="3"/>
      <c r="E529" s="32"/>
      <c r="F529" s="3"/>
      <c r="G529" s="32"/>
      <c r="H529" s="3"/>
      <c r="I529" s="32"/>
      <c r="J529" s="3"/>
      <c r="K529" s="32"/>
      <c r="L529" s="3"/>
      <c r="M529" s="32"/>
      <c r="N529" s="39"/>
      <c r="O529" s="41"/>
    </row>
    <row r="530" spans="1:15" s="145" customFormat="1">
      <c r="A530" s="20" t="s">
        <v>1068</v>
      </c>
      <c r="B530" s="3">
        <v>5</v>
      </c>
      <c r="C530" s="32">
        <v>0</v>
      </c>
      <c r="D530" s="3">
        <v>0</v>
      </c>
      <c r="E530" s="32">
        <v>0</v>
      </c>
      <c r="F530" s="3">
        <v>7</v>
      </c>
      <c r="G530" s="32">
        <v>8</v>
      </c>
      <c r="H530" s="3">
        <v>3</v>
      </c>
      <c r="I530" s="32">
        <v>2</v>
      </c>
      <c r="J530" s="3">
        <v>2</v>
      </c>
      <c r="K530" s="32">
        <v>2</v>
      </c>
      <c r="L530" s="3">
        <v>5</v>
      </c>
      <c r="M530" s="32">
        <v>6</v>
      </c>
      <c r="N530" s="39">
        <f>SUM(B530:M530)</f>
        <v>40</v>
      </c>
      <c r="O530" s="41">
        <f>N530</f>
        <v>40</v>
      </c>
    </row>
    <row r="531" spans="1:15" s="145" customFormat="1">
      <c r="A531" s="25" t="s">
        <v>1069</v>
      </c>
      <c r="B531" s="3">
        <v>3</v>
      </c>
      <c r="C531" s="32">
        <v>6</v>
      </c>
      <c r="D531" s="3">
        <v>9</v>
      </c>
      <c r="E531" s="32">
        <v>3</v>
      </c>
      <c r="F531" s="3">
        <v>2</v>
      </c>
      <c r="G531" s="32">
        <v>2</v>
      </c>
      <c r="H531" s="3">
        <v>0</v>
      </c>
      <c r="I531" s="32">
        <v>0</v>
      </c>
      <c r="J531" s="3">
        <v>0</v>
      </c>
      <c r="K531" s="32">
        <v>0</v>
      </c>
      <c r="L531" s="3">
        <v>0</v>
      </c>
      <c r="M531" s="32">
        <v>0</v>
      </c>
      <c r="N531" s="39">
        <f>SUM(B531:M531)</f>
        <v>25</v>
      </c>
      <c r="O531" s="41">
        <f>N531-14</f>
        <v>11</v>
      </c>
    </row>
    <row r="532" spans="1:15" s="145" customFormat="1">
      <c r="A532" s="27" t="s">
        <v>1045</v>
      </c>
      <c r="B532" s="3"/>
      <c r="C532" s="32"/>
      <c r="D532" s="3"/>
      <c r="E532" s="32"/>
      <c r="F532" s="3"/>
      <c r="G532" s="32"/>
      <c r="H532" s="3"/>
      <c r="I532" s="32"/>
      <c r="J532" s="3"/>
      <c r="K532" s="32"/>
      <c r="L532" s="3"/>
      <c r="M532" s="32"/>
      <c r="N532" s="41"/>
      <c r="O532" s="171">
        <v>1239</v>
      </c>
    </row>
    <row r="533" spans="1:15" s="145" customFormat="1">
      <c r="A533" s="27" t="s">
        <v>1279</v>
      </c>
      <c r="B533" s="3"/>
      <c r="C533" s="32"/>
      <c r="D533" s="3"/>
      <c r="E533" s="32"/>
      <c r="F533" s="3"/>
      <c r="G533" s="32"/>
      <c r="H533" s="3"/>
      <c r="I533" s="32"/>
      <c r="J533" s="3"/>
      <c r="K533" s="32"/>
      <c r="L533" s="3"/>
      <c r="M533" s="32"/>
      <c r="N533" s="39"/>
      <c r="O533" s="41"/>
    </row>
    <row r="534" spans="1:15" s="145" customFormat="1">
      <c r="A534" s="20"/>
      <c r="B534" s="3"/>
      <c r="C534" s="32"/>
      <c r="D534" s="3"/>
      <c r="E534" s="32"/>
      <c r="F534" s="3"/>
      <c r="G534" s="32"/>
      <c r="H534" s="3"/>
      <c r="I534" s="32"/>
      <c r="J534" s="3"/>
      <c r="K534" s="32"/>
      <c r="L534" s="3"/>
      <c r="M534" s="32"/>
      <c r="N534" s="39"/>
      <c r="O534" s="41"/>
    </row>
    <row r="535" spans="1:15" s="145" customFormat="1" ht="12.75" customHeight="1">
      <c r="A535" s="19" t="s">
        <v>687</v>
      </c>
      <c r="B535" s="3"/>
      <c r="C535" s="32"/>
      <c r="D535" s="3"/>
      <c r="E535" s="32"/>
      <c r="F535" s="3"/>
      <c r="G535" s="32"/>
      <c r="H535" s="3"/>
      <c r="I535" s="32"/>
      <c r="J535" s="3"/>
      <c r="K535" s="32"/>
      <c r="L535" s="3"/>
      <c r="M535" s="32"/>
      <c r="N535" s="39"/>
      <c r="O535" s="41"/>
    </row>
    <row r="536" spans="1:15" s="145" customFormat="1">
      <c r="A536" s="20" t="s">
        <v>1220</v>
      </c>
      <c r="B536" s="3">
        <v>1</v>
      </c>
      <c r="C536" s="32">
        <v>0</v>
      </c>
      <c r="D536" s="3">
        <v>0</v>
      </c>
      <c r="E536" s="32">
        <v>0</v>
      </c>
      <c r="F536" s="3">
        <v>0</v>
      </c>
      <c r="G536" s="32">
        <v>0</v>
      </c>
      <c r="H536" s="3">
        <v>0</v>
      </c>
      <c r="I536" s="32">
        <v>0</v>
      </c>
      <c r="J536" s="3">
        <v>1</v>
      </c>
      <c r="K536" s="32">
        <v>2</v>
      </c>
      <c r="L536" s="3">
        <v>1</v>
      </c>
      <c r="M536" s="32">
        <v>0</v>
      </c>
      <c r="N536" s="39">
        <f>SUM(B536:M536)</f>
        <v>5</v>
      </c>
      <c r="O536" s="41">
        <f>N536</f>
        <v>5</v>
      </c>
    </row>
    <row r="537" spans="1:15" s="145" customFormat="1">
      <c r="A537" s="25" t="s">
        <v>570</v>
      </c>
      <c r="B537" s="3"/>
      <c r="C537" s="32"/>
      <c r="D537" s="3"/>
      <c r="E537" s="32"/>
      <c r="F537" s="3"/>
      <c r="G537" s="32"/>
      <c r="H537" s="3"/>
      <c r="I537" s="32"/>
      <c r="J537" s="3"/>
      <c r="K537" s="32"/>
      <c r="L537" s="3"/>
      <c r="M537" s="32"/>
      <c r="N537" s="39"/>
      <c r="O537" s="41"/>
    </row>
    <row r="538" spans="1:15" s="145" customFormat="1">
      <c r="A538" s="20"/>
      <c r="B538" s="3"/>
      <c r="C538" s="32"/>
      <c r="D538" s="3"/>
      <c r="E538" s="32"/>
      <c r="F538" s="3"/>
      <c r="G538" s="32"/>
      <c r="H538" s="3"/>
      <c r="I538" s="32"/>
      <c r="J538" s="3"/>
      <c r="K538" s="32"/>
      <c r="L538" s="3"/>
      <c r="M538" s="32"/>
      <c r="N538" s="39"/>
      <c r="O538" s="41"/>
    </row>
    <row r="539" spans="1:15" s="145" customFormat="1">
      <c r="A539" s="20" t="s">
        <v>1221</v>
      </c>
      <c r="B539" s="3">
        <v>10</v>
      </c>
      <c r="C539" s="32">
        <v>3</v>
      </c>
      <c r="D539" s="3">
        <v>0</v>
      </c>
      <c r="E539" s="32">
        <v>0</v>
      </c>
      <c r="F539" s="3">
        <v>0</v>
      </c>
      <c r="G539" s="32">
        <v>0</v>
      </c>
      <c r="H539" s="3">
        <v>0</v>
      </c>
      <c r="I539" s="32">
        <v>0</v>
      </c>
      <c r="J539" s="3">
        <v>2</v>
      </c>
      <c r="K539" s="32">
        <v>16</v>
      </c>
      <c r="L539" s="3">
        <v>14</v>
      </c>
      <c r="M539" s="32">
        <v>12</v>
      </c>
      <c r="N539" s="39">
        <f>SUM(B539:M539)</f>
        <v>57</v>
      </c>
      <c r="O539" s="41">
        <f>N539</f>
        <v>57</v>
      </c>
    </row>
    <row r="540" spans="1:15" s="145" customFormat="1">
      <c r="A540" s="25" t="s">
        <v>569</v>
      </c>
      <c r="B540" s="3"/>
      <c r="C540" s="32"/>
      <c r="D540" s="3"/>
      <c r="E540" s="32"/>
      <c r="F540" s="3"/>
      <c r="G540" s="32"/>
      <c r="H540" s="3"/>
      <c r="I540" s="32"/>
      <c r="J540" s="3"/>
      <c r="K540" s="32"/>
      <c r="L540" s="3"/>
      <c r="M540" s="32"/>
      <c r="N540" s="39"/>
      <c r="O540" s="41"/>
    </row>
    <row r="541" spans="1:15" s="145" customFormat="1">
      <c r="A541" s="20"/>
      <c r="B541" s="3"/>
      <c r="C541" s="32"/>
      <c r="D541" s="3"/>
      <c r="E541" s="32"/>
      <c r="F541" s="3"/>
      <c r="G541" s="32"/>
      <c r="H541" s="3"/>
      <c r="I541" s="32"/>
      <c r="J541" s="3"/>
      <c r="K541" s="32"/>
      <c r="L541" s="3"/>
      <c r="M541" s="32"/>
      <c r="N541" s="39"/>
      <c r="O541" s="41"/>
    </row>
    <row r="542" spans="1:15" s="145" customFormat="1" ht="12.75" customHeight="1">
      <c r="A542" s="19" t="s">
        <v>688</v>
      </c>
      <c r="B542" s="3"/>
      <c r="C542" s="32"/>
      <c r="D542" s="3"/>
      <c r="E542" s="32"/>
      <c r="F542" s="3"/>
      <c r="G542" s="32"/>
      <c r="H542" s="3"/>
      <c r="I542" s="32"/>
      <c r="J542" s="3"/>
      <c r="K542" s="32"/>
      <c r="L542" s="3"/>
      <c r="M542" s="32"/>
      <c r="N542" s="39"/>
      <c r="O542" s="41"/>
    </row>
    <row r="543" spans="1:15" s="145" customFormat="1">
      <c r="A543" s="20" t="s">
        <v>689</v>
      </c>
      <c r="B543" s="3">
        <v>2</v>
      </c>
      <c r="C543" s="32">
        <v>4</v>
      </c>
      <c r="D543" s="3">
        <v>2</v>
      </c>
      <c r="E543" s="32">
        <v>7</v>
      </c>
      <c r="F543" s="3">
        <v>3</v>
      </c>
      <c r="G543" s="32">
        <v>2</v>
      </c>
      <c r="H543" s="3">
        <v>5</v>
      </c>
      <c r="I543" s="32">
        <v>2</v>
      </c>
      <c r="J543" s="3">
        <v>1</v>
      </c>
      <c r="K543" s="32">
        <v>2</v>
      </c>
      <c r="L543" s="3">
        <v>0</v>
      </c>
      <c r="M543" s="32">
        <v>0</v>
      </c>
      <c r="N543" s="39">
        <f>SUM(B543:M543)</f>
        <v>30</v>
      </c>
      <c r="O543" s="41">
        <f>N543</f>
        <v>30</v>
      </c>
    </row>
    <row r="544" spans="1:15" s="145" customFormat="1">
      <c r="A544" s="25" t="s">
        <v>571</v>
      </c>
      <c r="B544" s="3"/>
      <c r="C544" s="32"/>
      <c r="D544" s="3"/>
      <c r="E544" s="32"/>
      <c r="F544" s="3"/>
      <c r="G544" s="32"/>
      <c r="H544" s="3"/>
      <c r="I544" s="32"/>
      <c r="J544" s="3"/>
      <c r="K544" s="32"/>
      <c r="L544" s="3"/>
      <c r="M544" s="32"/>
      <c r="N544" s="39"/>
      <c r="O544" s="41"/>
    </row>
    <row r="545" spans="1:15" s="145" customFormat="1">
      <c r="A545" s="20"/>
      <c r="B545" s="3"/>
      <c r="C545" s="32"/>
      <c r="D545" s="3"/>
      <c r="E545" s="32"/>
      <c r="F545" s="3"/>
      <c r="G545" s="32"/>
      <c r="H545" s="3"/>
      <c r="I545" s="32"/>
      <c r="J545" s="3"/>
      <c r="K545" s="32"/>
      <c r="L545" s="3"/>
      <c r="M545" s="32"/>
      <c r="N545" s="39"/>
      <c r="O545" s="41"/>
    </row>
    <row r="546" spans="1:15" s="145" customFormat="1">
      <c r="A546" s="20" t="s">
        <v>690</v>
      </c>
      <c r="B546" s="3">
        <v>1</v>
      </c>
      <c r="C546" s="32">
        <v>0</v>
      </c>
      <c r="D546" s="3">
        <v>3</v>
      </c>
      <c r="E546" s="32">
        <v>0</v>
      </c>
      <c r="F546" s="3">
        <v>0</v>
      </c>
      <c r="G546" s="32">
        <v>0</v>
      </c>
      <c r="H546" s="3">
        <v>0</v>
      </c>
      <c r="I546" s="32">
        <v>1</v>
      </c>
      <c r="J546" s="3">
        <v>0</v>
      </c>
      <c r="K546" s="32">
        <v>0</v>
      </c>
      <c r="L546" s="3">
        <v>0</v>
      </c>
      <c r="M546" s="32">
        <v>2</v>
      </c>
      <c r="N546" s="39">
        <f>SUM(B546:M546)</f>
        <v>7</v>
      </c>
      <c r="O546" s="41">
        <f>N546</f>
        <v>7</v>
      </c>
    </row>
    <row r="547" spans="1:15" s="145" customFormat="1">
      <c r="A547" s="25" t="s">
        <v>572</v>
      </c>
      <c r="B547" s="3"/>
      <c r="C547" s="32"/>
      <c r="D547" s="3"/>
      <c r="E547" s="32"/>
      <c r="F547" s="3"/>
      <c r="G547" s="32"/>
      <c r="H547" s="3"/>
      <c r="I547" s="32"/>
      <c r="J547" s="3"/>
      <c r="K547" s="32"/>
      <c r="L547" s="3"/>
      <c r="M547" s="32"/>
      <c r="N547" s="39"/>
      <c r="O547" s="41"/>
    </row>
    <row r="548" spans="1:15" s="145" customFormat="1">
      <c r="A548" s="20"/>
      <c r="B548" s="3"/>
      <c r="C548" s="32"/>
      <c r="D548" s="3"/>
      <c r="E548" s="32"/>
      <c r="F548" s="3"/>
      <c r="G548" s="32"/>
      <c r="H548" s="3"/>
      <c r="I548" s="32"/>
      <c r="J548" s="3"/>
      <c r="K548" s="32"/>
      <c r="L548" s="3"/>
      <c r="M548" s="32"/>
      <c r="N548" s="39"/>
      <c r="O548" s="41"/>
    </row>
    <row r="549" spans="1:15" s="145" customFormat="1">
      <c r="A549" s="20" t="s">
        <v>691</v>
      </c>
      <c r="B549" s="3">
        <v>8</v>
      </c>
      <c r="C549" s="32">
        <v>5</v>
      </c>
      <c r="D549" s="3">
        <v>6</v>
      </c>
      <c r="E549" s="32">
        <v>9</v>
      </c>
      <c r="F549" s="3">
        <v>3</v>
      </c>
      <c r="G549" s="32">
        <v>0</v>
      </c>
      <c r="H549" s="3">
        <v>3</v>
      </c>
      <c r="I549" s="32">
        <v>2</v>
      </c>
      <c r="J549" s="3">
        <v>5</v>
      </c>
      <c r="K549" s="32">
        <v>3</v>
      </c>
      <c r="L549" s="3">
        <v>12</v>
      </c>
      <c r="M549" s="32">
        <v>15</v>
      </c>
      <c r="N549" s="39">
        <f>SUM(B549:M549)</f>
        <v>71</v>
      </c>
      <c r="O549" s="41">
        <f>N549</f>
        <v>71</v>
      </c>
    </row>
    <row r="550" spans="1:15" s="145" customFormat="1">
      <c r="A550" s="25" t="s">
        <v>692</v>
      </c>
      <c r="B550" s="3"/>
      <c r="C550" s="32"/>
      <c r="D550" s="3"/>
      <c r="E550" s="32"/>
      <c r="F550" s="3"/>
      <c r="G550" s="32"/>
      <c r="H550" s="3"/>
      <c r="I550" s="32"/>
      <c r="J550" s="3"/>
      <c r="K550" s="32"/>
      <c r="L550" s="3"/>
      <c r="M550" s="32"/>
      <c r="N550" s="39"/>
      <c r="O550" s="41"/>
    </row>
    <row r="551" spans="1:15" s="145" customFormat="1">
      <c r="A551" s="20"/>
      <c r="B551" s="3"/>
      <c r="C551" s="32"/>
      <c r="D551" s="3"/>
      <c r="E551" s="32"/>
      <c r="F551" s="3"/>
      <c r="G551" s="32"/>
      <c r="H551" s="3"/>
      <c r="I551" s="32"/>
      <c r="J551" s="3"/>
      <c r="K551" s="32"/>
      <c r="L551" s="3"/>
      <c r="M551" s="32"/>
      <c r="N551" s="39"/>
      <c r="O551" s="41"/>
    </row>
    <row r="552" spans="1:15" s="145" customFormat="1">
      <c r="A552" s="20" t="s">
        <v>693</v>
      </c>
      <c r="B552" s="3">
        <v>0</v>
      </c>
      <c r="C552" s="32">
        <v>0</v>
      </c>
      <c r="D552" s="3">
        <v>0</v>
      </c>
      <c r="E552" s="32">
        <v>1</v>
      </c>
      <c r="F552" s="3">
        <v>1</v>
      </c>
      <c r="G552" s="32">
        <v>0</v>
      </c>
      <c r="H552" s="3">
        <v>0</v>
      </c>
      <c r="I552" s="32">
        <v>0</v>
      </c>
      <c r="J552" s="3">
        <v>0</v>
      </c>
      <c r="K552" s="32">
        <v>0</v>
      </c>
      <c r="L552" s="3">
        <v>1</v>
      </c>
      <c r="M552" s="32">
        <v>0</v>
      </c>
      <c r="N552" s="39">
        <f>SUM(B552:M552)</f>
        <v>3</v>
      </c>
      <c r="O552" s="41">
        <f>N552</f>
        <v>3</v>
      </c>
    </row>
    <row r="553" spans="1:15" s="145" customFormat="1">
      <c r="A553" s="25" t="s">
        <v>573</v>
      </c>
      <c r="B553" s="3"/>
      <c r="C553" s="32"/>
      <c r="D553" s="3"/>
      <c r="E553" s="32"/>
      <c r="F553" s="3"/>
      <c r="G553" s="32"/>
      <c r="H553" s="3"/>
      <c r="I553" s="32"/>
      <c r="J553" s="3"/>
      <c r="K553" s="32"/>
      <c r="L553" s="3"/>
      <c r="M553" s="32"/>
      <c r="N553" s="39"/>
      <c r="O553" s="41"/>
    </row>
    <row r="554" spans="1:15" s="145" customFormat="1">
      <c r="A554" s="20"/>
      <c r="B554" s="3"/>
      <c r="C554" s="32"/>
      <c r="D554" s="3"/>
      <c r="E554" s="32"/>
      <c r="F554" s="3"/>
      <c r="G554" s="32"/>
      <c r="H554" s="3"/>
      <c r="I554" s="32"/>
      <c r="J554" s="3"/>
      <c r="K554" s="32"/>
      <c r="L554" s="3"/>
      <c r="M554" s="32"/>
      <c r="N554" s="39"/>
      <c r="O554" s="41"/>
    </row>
    <row r="555" spans="1:15" s="145" customFormat="1">
      <c r="A555" s="20" t="s">
        <v>694</v>
      </c>
      <c r="B555" s="8">
        <v>0</v>
      </c>
      <c r="C555" s="37">
        <v>0</v>
      </c>
      <c r="D555" s="8">
        <v>0</v>
      </c>
      <c r="E555" s="37">
        <v>0</v>
      </c>
      <c r="F555" s="8">
        <v>0</v>
      </c>
      <c r="G555" s="37">
        <v>1</v>
      </c>
      <c r="H555" s="8">
        <v>0</v>
      </c>
      <c r="I555" s="37">
        <v>0</v>
      </c>
      <c r="J555" s="8">
        <v>0</v>
      </c>
      <c r="K555" s="37">
        <v>0</v>
      </c>
      <c r="L555" s="8">
        <v>3</v>
      </c>
      <c r="M555" s="37">
        <v>0</v>
      </c>
      <c r="N555" s="39">
        <f>SUM(B555:M555)</f>
        <v>4</v>
      </c>
      <c r="O555" s="41">
        <f>N555</f>
        <v>4</v>
      </c>
    </row>
    <row r="556" spans="1:15" s="145" customFormat="1">
      <c r="A556" s="25" t="s">
        <v>574</v>
      </c>
      <c r="B556" s="3"/>
      <c r="C556" s="32"/>
      <c r="D556" s="3"/>
      <c r="E556" s="32"/>
      <c r="F556" s="3"/>
      <c r="G556" s="32"/>
      <c r="H556" s="3"/>
      <c r="I556" s="32"/>
      <c r="J556" s="3"/>
      <c r="K556" s="32"/>
      <c r="L556" s="3"/>
      <c r="M556" s="32"/>
      <c r="N556" s="39"/>
      <c r="O556" s="41"/>
    </row>
    <row r="557" spans="1:15" s="145" customFormat="1">
      <c r="A557" s="20"/>
      <c r="B557" s="3"/>
      <c r="C557" s="32"/>
      <c r="D557" s="3"/>
      <c r="E557" s="32"/>
      <c r="F557" s="3"/>
      <c r="G557" s="32"/>
      <c r="H557" s="3"/>
      <c r="I557" s="32"/>
      <c r="J557" s="3"/>
      <c r="K557" s="32"/>
      <c r="L557" s="3"/>
      <c r="M557" s="32"/>
      <c r="N557" s="39"/>
      <c r="O557" s="41"/>
    </row>
    <row r="558" spans="1:15" s="145" customFormat="1">
      <c r="A558" s="20" t="s">
        <v>695</v>
      </c>
      <c r="B558" s="3">
        <v>0</v>
      </c>
      <c r="C558" s="32">
        <v>0</v>
      </c>
      <c r="D558" s="3">
        <v>0</v>
      </c>
      <c r="E558" s="32">
        <v>0</v>
      </c>
      <c r="F558" s="3">
        <v>2</v>
      </c>
      <c r="G558" s="32">
        <v>3</v>
      </c>
      <c r="H558" s="3">
        <v>1</v>
      </c>
      <c r="I558" s="32">
        <v>0</v>
      </c>
      <c r="J558" s="3">
        <v>1</v>
      </c>
      <c r="K558" s="32">
        <v>4</v>
      </c>
      <c r="L558" s="3">
        <v>2</v>
      </c>
      <c r="M558" s="32">
        <v>0</v>
      </c>
      <c r="N558" s="39">
        <f>SUM(B558:M558)</f>
        <v>13</v>
      </c>
      <c r="O558" s="41">
        <f>N558</f>
        <v>13</v>
      </c>
    </row>
    <row r="559" spans="1:15" s="145" customFormat="1">
      <c r="A559" s="25" t="s">
        <v>575</v>
      </c>
      <c r="B559" s="3"/>
      <c r="C559" s="32"/>
      <c r="D559" s="3"/>
      <c r="E559" s="32"/>
      <c r="F559" s="3"/>
      <c r="G559" s="32"/>
      <c r="H559" s="3"/>
      <c r="I559" s="32"/>
      <c r="J559" s="3"/>
      <c r="K559" s="32"/>
      <c r="L559" s="3"/>
      <c r="M559" s="32"/>
      <c r="N559" s="39"/>
      <c r="O559" s="41"/>
    </row>
    <row r="560" spans="1:15" s="145" customFormat="1">
      <c r="A560" s="20"/>
      <c r="B560" s="3"/>
      <c r="C560" s="32"/>
      <c r="D560" s="3"/>
      <c r="E560" s="32"/>
      <c r="F560" s="3"/>
      <c r="G560" s="32"/>
      <c r="H560" s="3"/>
      <c r="I560" s="32"/>
      <c r="J560" s="3"/>
      <c r="K560" s="32"/>
      <c r="L560" s="3"/>
      <c r="M560" s="32"/>
      <c r="N560" s="39"/>
      <c r="O560" s="41"/>
    </row>
    <row r="561" spans="1:21" s="145" customFormat="1">
      <c r="A561" s="20" t="s">
        <v>576</v>
      </c>
      <c r="B561" s="3">
        <v>0</v>
      </c>
      <c r="C561" s="32">
        <v>0</v>
      </c>
      <c r="D561" s="3">
        <v>0</v>
      </c>
      <c r="E561" s="32">
        <v>0</v>
      </c>
      <c r="F561" s="3">
        <v>0</v>
      </c>
      <c r="G561" s="32">
        <v>0</v>
      </c>
      <c r="H561" s="3">
        <v>0</v>
      </c>
      <c r="I561" s="32">
        <v>0</v>
      </c>
      <c r="J561" s="3">
        <v>0</v>
      </c>
      <c r="K561" s="32">
        <v>2</v>
      </c>
      <c r="L561" s="3">
        <v>9</v>
      </c>
      <c r="M561" s="32">
        <v>5</v>
      </c>
      <c r="N561" s="39">
        <f>SUM(B561:M561)</f>
        <v>16</v>
      </c>
      <c r="O561" s="41">
        <f>N561</f>
        <v>16</v>
      </c>
    </row>
    <row r="562" spans="1:21" s="145" customFormat="1">
      <c r="A562" s="25" t="s">
        <v>577</v>
      </c>
      <c r="B562" s="3"/>
      <c r="C562" s="32"/>
      <c r="D562" s="3"/>
      <c r="E562" s="32"/>
      <c r="F562" s="3"/>
      <c r="G562" s="32"/>
      <c r="H562" s="3"/>
      <c r="I562" s="32"/>
      <c r="J562" s="3"/>
      <c r="K562" s="32"/>
      <c r="L562" s="3"/>
      <c r="M562" s="32"/>
      <c r="N562" s="39"/>
      <c r="O562" s="41"/>
    </row>
    <row r="563" spans="1:21" s="145" customFormat="1">
      <c r="A563" s="20"/>
      <c r="B563" s="3"/>
      <c r="C563" s="32"/>
      <c r="D563" s="3"/>
      <c r="E563" s="32"/>
      <c r="F563" s="3"/>
      <c r="G563" s="32"/>
      <c r="H563" s="3"/>
      <c r="I563" s="32"/>
      <c r="J563" s="3"/>
      <c r="K563" s="32"/>
      <c r="L563" s="3"/>
      <c r="M563" s="32"/>
      <c r="N563" s="39"/>
      <c r="O563" s="41"/>
    </row>
    <row r="564" spans="1:21" s="145" customFormat="1" ht="12.75" customHeight="1">
      <c r="A564" s="19" t="s">
        <v>696</v>
      </c>
      <c r="B564" s="3"/>
      <c r="C564" s="32"/>
      <c r="D564" s="3"/>
      <c r="E564" s="32"/>
      <c r="F564" s="3"/>
      <c r="G564" s="32"/>
      <c r="H564" s="3"/>
      <c r="I564" s="32"/>
      <c r="J564" s="3"/>
      <c r="K564" s="32"/>
      <c r="L564" s="3"/>
      <c r="M564" s="32"/>
      <c r="N564" s="39"/>
      <c r="O564" s="41"/>
    </row>
    <row r="565" spans="1:21" s="145" customFormat="1">
      <c r="A565" s="20" t="s">
        <v>697</v>
      </c>
      <c r="B565" s="3">
        <v>14</v>
      </c>
      <c r="C565" s="32">
        <v>6</v>
      </c>
      <c r="D565" s="3">
        <v>8</v>
      </c>
      <c r="E565" s="32">
        <v>9</v>
      </c>
      <c r="F565" s="3">
        <v>6</v>
      </c>
      <c r="G565" s="32">
        <v>16</v>
      </c>
      <c r="H565" s="3">
        <v>17</v>
      </c>
      <c r="I565" s="32">
        <v>7</v>
      </c>
      <c r="J565" s="3">
        <v>3</v>
      </c>
      <c r="K565" s="32">
        <v>2</v>
      </c>
      <c r="L565" s="3">
        <v>7</v>
      </c>
      <c r="M565" s="32">
        <v>10</v>
      </c>
      <c r="N565" s="39">
        <f>SUM(B565:M565)</f>
        <v>105</v>
      </c>
      <c r="O565" s="41">
        <f>N565</f>
        <v>105</v>
      </c>
    </row>
    <row r="566" spans="1:21" s="145" customFormat="1">
      <c r="A566" s="25" t="s">
        <v>561</v>
      </c>
      <c r="B566" s="3"/>
      <c r="C566" s="32"/>
      <c r="D566" s="3"/>
      <c r="E566" s="32"/>
      <c r="F566" s="3"/>
      <c r="G566" s="32"/>
      <c r="H566" s="3"/>
      <c r="I566" s="32"/>
      <c r="J566" s="3"/>
      <c r="K566" s="32"/>
      <c r="L566" s="3"/>
      <c r="M566" s="32"/>
      <c r="N566" s="39"/>
      <c r="O566" s="41"/>
    </row>
    <row r="567" spans="1:21" s="145" customFormat="1">
      <c r="A567" s="20"/>
      <c r="B567" s="3"/>
      <c r="C567" s="32"/>
      <c r="D567" s="3"/>
      <c r="E567" s="32"/>
      <c r="F567" s="3"/>
      <c r="G567" s="32"/>
      <c r="H567" s="3"/>
      <c r="I567" s="32"/>
      <c r="J567" s="3"/>
      <c r="K567" s="32"/>
      <c r="L567" s="3"/>
      <c r="M567" s="32"/>
      <c r="N567" s="39"/>
      <c r="O567" s="41"/>
    </row>
    <row r="568" spans="1:21" s="145" customFormat="1">
      <c r="A568" s="20" t="s">
        <v>698</v>
      </c>
      <c r="B568" s="3">
        <v>5</v>
      </c>
      <c r="C568" s="32">
        <v>3</v>
      </c>
      <c r="D568" s="3">
        <v>4</v>
      </c>
      <c r="E568" s="32">
        <v>1</v>
      </c>
      <c r="F568" s="3">
        <v>0</v>
      </c>
      <c r="G568" s="32">
        <v>2</v>
      </c>
      <c r="H568" s="3">
        <v>0</v>
      </c>
      <c r="I568" s="32">
        <v>6</v>
      </c>
      <c r="J568" s="3">
        <v>5</v>
      </c>
      <c r="K568" s="32">
        <v>4</v>
      </c>
      <c r="L568" s="3">
        <v>2</v>
      </c>
      <c r="M568" s="32">
        <v>2</v>
      </c>
      <c r="N568" s="39">
        <f>SUM(B568:M568)</f>
        <v>34</v>
      </c>
      <c r="O568" s="41">
        <f>N568</f>
        <v>34</v>
      </c>
    </row>
    <row r="569" spans="1:21" s="145" customFormat="1">
      <c r="A569" s="25" t="s">
        <v>562</v>
      </c>
      <c r="B569" s="3"/>
      <c r="C569" s="32"/>
      <c r="D569" s="3"/>
      <c r="E569" s="32"/>
      <c r="F569" s="3"/>
      <c r="G569" s="32"/>
      <c r="H569" s="3"/>
      <c r="I569" s="32"/>
      <c r="J569" s="3"/>
      <c r="K569" s="32"/>
      <c r="L569" s="3"/>
      <c r="M569" s="32"/>
      <c r="N569" s="39"/>
      <c r="O569" s="41"/>
    </row>
    <row r="570" spans="1:21" s="145" customFormat="1">
      <c r="A570" s="20"/>
      <c r="B570" s="3"/>
      <c r="C570" s="32"/>
      <c r="D570" s="3"/>
      <c r="E570" s="32"/>
      <c r="F570" s="3"/>
      <c r="G570" s="32"/>
      <c r="H570" s="3"/>
      <c r="I570" s="32"/>
      <c r="J570" s="3"/>
      <c r="K570" s="32"/>
      <c r="L570" s="3"/>
      <c r="M570" s="32"/>
      <c r="N570" s="39"/>
      <c r="O570" s="41"/>
      <c r="U570" s="145" t="s">
        <v>1098</v>
      </c>
    </row>
    <row r="571" spans="1:21" s="145" customFormat="1">
      <c r="A571" s="20" t="s">
        <v>699</v>
      </c>
      <c r="B571" s="3">
        <v>65</v>
      </c>
      <c r="C571" s="32">
        <v>49</v>
      </c>
      <c r="D571" s="3">
        <v>31</v>
      </c>
      <c r="E571" s="32">
        <v>20</v>
      </c>
      <c r="F571" s="3">
        <v>15</v>
      </c>
      <c r="G571" s="32">
        <v>15</v>
      </c>
      <c r="H571" s="3">
        <v>9</v>
      </c>
      <c r="I571" s="32">
        <v>8</v>
      </c>
      <c r="J571" s="3">
        <v>23</v>
      </c>
      <c r="K571" s="32">
        <v>47</v>
      </c>
      <c r="L571" s="3">
        <v>52</v>
      </c>
      <c r="M571" s="32">
        <v>74</v>
      </c>
      <c r="N571" s="39">
        <f>SUM(B571:M571)</f>
        <v>408</v>
      </c>
      <c r="O571" s="41">
        <f>N571</f>
        <v>408</v>
      </c>
    </row>
    <row r="572" spans="1:21" s="145" customFormat="1">
      <c r="A572" s="25" t="s">
        <v>560</v>
      </c>
      <c r="B572" s="3"/>
      <c r="C572" s="32"/>
      <c r="D572" s="3"/>
      <c r="E572" s="32"/>
      <c r="F572" s="3"/>
      <c r="G572" s="32"/>
      <c r="H572" s="3"/>
      <c r="I572" s="32"/>
      <c r="J572" s="3"/>
      <c r="K572" s="32"/>
      <c r="L572" s="3"/>
      <c r="M572" s="32"/>
      <c r="N572" s="39"/>
      <c r="O572" s="41"/>
    </row>
    <row r="573" spans="1:21" s="145" customFormat="1">
      <c r="A573" s="20"/>
      <c r="B573" s="3"/>
      <c r="C573" s="32"/>
      <c r="D573" s="3"/>
      <c r="E573" s="32"/>
      <c r="F573" s="3"/>
      <c r="G573" s="32"/>
      <c r="H573" s="3"/>
      <c r="I573" s="32"/>
      <c r="J573" s="3"/>
      <c r="K573" s="32"/>
      <c r="L573" s="3"/>
      <c r="M573" s="32"/>
      <c r="N573" s="39"/>
      <c r="O573" s="41"/>
    </row>
    <row r="574" spans="1:21" s="145" customFormat="1">
      <c r="A574" s="20" t="s">
        <v>1310</v>
      </c>
      <c r="B574" s="3">
        <v>1</v>
      </c>
      <c r="C574" s="32">
        <v>2</v>
      </c>
      <c r="D574" s="3">
        <v>1</v>
      </c>
      <c r="E574" s="32">
        <v>24</v>
      </c>
      <c r="F574" s="3">
        <v>17</v>
      </c>
      <c r="G574" s="32">
        <v>9</v>
      </c>
      <c r="H574" s="3">
        <v>1</v>
      </c>
      <c r="I574" s="32">
        <v>0</v>
      </c>
      <c r="J574" s="3">
        <v>0</v>
      </c>
      <c r="K574" s="32">
        <v>1</v>
      </c>
      <c r="L574" s="3">
        <v>3</v>
      </c>
      <c r="M574" s="32">
        <v>4</v>
      </c>
      <c r="N574" s="39">
        <f>SUM(B574:M574)</f>
        <v>63</v>
      </c>
      <c r="O574" s="41">
        <f>N574</f>
        <v>63</v>
      </c>
    </row>
    <row r="575" spans="1:21" s="145" customFormat="1">
      <c r="A575" s="25" t="s">
        <v>1309</v>
      </c>
      <c r="B575" s="3">
        <v>7</v>
      </c>
      <c r="C575" s="32">
        <v>5</v>
      </c>
      <c r="D575" s="163">
        <v>0</v>
      </c>
      <c r="E575" s="164">
        <v>4</v>
      </c>
      <c r="F575" s="163">
        <v>3</v>
      </c>
      <c r="G575" s="164">
        <v>3</v>
      </c>
      <c r="H575" s="163">
        <v>2</v>
      </c>
      <c r="I575" s="164">
        <v>1</v>
      </c>
      <c r="J575" s="163">
        <v>0</v>
      </c>
      <c r="K575" s="164">
        <v>0</v>
      </c>
      <c r="L575" s="163">
        <v>0</v>
      </c>
      <c r="M575" s="164">
        <v>6</v>
      </c>
      <c r="N575" s="39">
        <f>SUM(B575:M575)</f>
        <v>31</v>
      </c>
      <c r="O575" s="41">
        <f>N575</f>
        <v>31</v>
      </c>
    </row>
    <row r="576" spans="1:21" s="145" customFormat="1">
      <c r="A576" s="25"/>
      <c r="B576" s="3"/>
      <c r="C576" s="32"/>
      <c r="D576" s="3"/>
      <c r="E576" s="32"/>
      <c r="F576" s="3"/>
      <c r="G576" s="32"/>
      <c r="H576" s="3"/>
      <c r="I576" s="32"/>
      <c r="J576" s="3"/>
      <c r="K576" s="32"/>
      <c r="L576" s="3"/>
      <c r="M576" s="32"/>
      <c r="N576" s="39"/>
      <c r="O576" s="41"/>
    </row>
    <row r="577" spans="1:15" s="145" customFormat="1">
      <c r="A577" s="20" t="s">
        <v>700</v>
      </c>
      <c r="B577" s="8">
        <v>0</v>
      </c>
      <c r="C577" s="37">
        <v>0</v>
      </c>
      <c r="D577" s="8">
        <v>0</v>
      </c>
      <c r="E577" s="37">
        <v>0</v>
      </c>
      <c r="F577" s="8">
        <v>0</v>
      </c>
      <c r="G577" s="37">
        <v>0</v>
      </c>
      <c r="H577" s="8">
        <v>0</v>
      </c>
      <c r="I577" s="37">
        <v>1</v>
      </c>
      <c r="J577" s="8">
        <v>0</v>
      </c>
      <c r="K577" s="37">
        <v>0</v>
      </c>
      <c r="L577" s="8">
        <v>1</v>
      </c>
      <c r="M577" s="37">
        <v>0</v>
      </c>
      <c r="N577" s="39">
        <f>SUM(B577:M577)</f>
        <v>2</v>
      </c>
      <c r="O577" s="41">
        <f>N577</f>
        <v>2</v>
      </c>
    </row>
    <row r="578" spans="1:15" s="145" customFormat="1">
      <c r="A578" s="25" t="s">
        <v>566</v>
      </c>
      <c r="B578" s="3"/>
      <c r="C578" s="32"/>
      <c r="D578" s="3"/>
      <c r="E578" s="32"/>
      <c r="F578" s="3"/>
      <c r="G578" s="32"/>
      <c r="H578" s="3"/>
      <c r="I578" s="32"/>
      <c r="J578" s="3"/>
      <c r="K578" s="32"/>
      <c r="L578" s="3"/>
      <c r="M578" s="32"/>
      <c r="N578" s="39"/>
      <c r="O578" s="41"/>
    </row>
    <row r="579" spans="1:15" s="145" customFormat="1">
      <c r="A579" s="20"/>
      <c r="B579" s="3"/>
      <c r="C579" s="32"/>
      <c r="D579" s="3"/>
      <c r="E579" s="32"/>
      <c r="F579" s="3"/>
      <c r="G579" s="32"/>
      <c r="H579" s="3"/>
      <c r="I579" s="32"/>
      <c r="J579" s="3"/>
      <c r="K579" s="32"/>
      <c r="L579" s="3"/>
      <c r="M579" s="32"/>
      <c r="N579" s="39"/>
      <c r="O579" s="41"/>
    </row>
    <row r="580" spans="1:15" s="145" customFormat="1">
      <c r="A580" s="20" t="s">
        <v>1044</v>
      </c>
      <c r="B580" s="3">
        <v>0</v>
      </c>
      <c r="C580" s="32">
        <v>0</v>
      </c>
      <c r="D580" s="3">
        <v>0</v>
      </c>
      <c r="E580" s="32">
        <v>0</v>
      </c>
      <c r="F580" s="3">
        <v>0</v>
      </c>
      <c r="G580" s="32">
        <v>0</v>
      </c>
      <c r="H580" s="3">
        <v>0</v>
      </c>
      <c r="I580" s="32">
        <v>0</v>
      </c>
      <c r="J580" s="3">
        <v>1</v>
      </c>
      <c r="K580" s="32">
        <v>2</v>
      </c>
      <c r="L580" s="3">
        <v>0</v>
      </c>
      <c r="M580" s="32">
        <v>0</v>
      </c>
      <c r="N580" s="39">
        <f>SUM(B580:M580)</f>
        <v>3</v>
      </c>
      <c r="O580" s="41">
        <f>N580</f>
        <v>3</v>
      </c>
    </row>
    <row r="581" spans="1:15" s="145" customFormat="1">
      <c r="A581" s="25" t="s">
        <v>565</v>
      </c>
      <c r="B581" s="3"/>
      <c r="C581" s="32"/>
      <c r="D581" s="3"/>
      <c r="E581" s="32"/>
      <c r="F581" s="3"/>
      <c r="G581" s="32"/>
      <c r="H581" s="3"/>
      <c r="I581" s="32"/>
      <c r="J581" s="3"/>
      <c r="K581" s="32"/>
      <c r="L581" s="3"/>
      <c r="M581" s="32"/>
      <c r="N581" s="39"/>
      <c r="O581" s="41"/>
    </row>
    <row r="582" spans="1:15" s="145" customFormat="1">
      <c r="A582" s="20"/>
      <c r="B582" s="3"/>
      <c r="C582" s="32"/>
      <c r="D582" s="3"/>
      <c r="E582" s="32"/>
      <c r="F582" s="3"/>
      <c r="G582" s="32"/>
      <c r="H582" s="3"/>
      <c r="I582" s="32"/>
      <c r="J582" s="3"/>
      <c r="K582" s="32"/>
      <c r="L582" s="3"/>
      <c r="M582" s="32"/>
      <c r="N582" s="39"/>
      <c r="O582" s="41"/>
    </row>
    <row r="583" spans="1:15" s="145" customFormat="1">
      <c r="A583" s="20" t="s">
        <v>701</v>
      </c>
      <c r="B583" s="3">
        <v>18</v>
      </c>
      <c r="C583" s="32">
        <v>26</v>
      </c>
      <c r="D583" s="3">
        <v>33</v>
      </c>
      <c r="E583" s="32">
        <v>11</v>
      </c>
      <c r="F583" s="3">
        <v>7</v>
      </c>
      <c r="G583" s="32">
        <v>4</v>
      </c>
      <c r="H583" s="3">
        <v>3</v>
      </c>
      <c r="I583" s="32">
        <v>5</v>
      </c>
      <c r="J583" s="3">
        <v>6</v>
      </c>
      <c r="K583" s="32">
        <v>1</v>
      </c>
      <c r="L583" s="3">
        <v>0</v>
      </c>
      <c r="M583" s="32">
        <v>4</v>
      </c>
      <c r="N583" s="39">
        <f>SUM(B583:M583)</f>
        <v>118</v>
      </c>
      <c r="O583" s="41">
        <f>N583</f>
        <v>118</v>
      </c>
    </row>
    <row r="584" spans="1:15" s="145" customFormat="1">
      <c r="A584" s="25" t="s">
        <v>564</v>
      </c>
      <c r="B584" s="3"/>
      <c r="C584" s="32"/>
      <c r="D584" s="3"/>
      <c r="E584" s="32"/>
      <c r="F584" s="3"/>
      <c r="G584" s="32"/>
      <c r="H584" s="3"/>
      <c r="I584" s="32"/>
      <c r="J584" s="3"/>
      <c r="K584" s="32"/>
      <c r="L584" s="3"/>
      <c r="M584" s="32"/>
      <c r="N584" s="39"/>
      <c r="O584" s="41"/>
    </row>
    <row r="585" spans="1:15" s="145" customFormat="1">
      <c r="A585" s="20"/>
      <c r="B585" s="3"/>
      <c r="C585" s="32"/>
      <c r="D585" s="3"/>
      <c r="E585" s="32"/>
      <c r="F585" s="3"/>
      <c r="G585" s="32"/>
      <c r="H585" s="3"/>
      <c r="I585" s="32"/>
      <c r="J585" s="3"/>
      <c r="K585" s="32"/>
      <c r="L585" s="3"/>
      <c r="M585" s="32"/>
      <c r="N585" s="39"/>
      <c r="O585" s="41"/>
    </row>
    <row r="586" spans="1:15" s="145" customFormat="1">
      <c r="A586" s="20" t="s">
        <v>702</v>
      </c>
      <c r="B586" s="3">
        <v>14</v>
      </c>
      <c r="C586" s="32">
        <v>16</v>
      </c>
      <c r="D586" s="3">
        <v>21</v>
      </c>
      <c r="E586" s="32">
        <v>9</v>
      </c>
      <c r="F586" s="3">
        <v>3</v>
      </c>
      <c r="G586" s="32">
        <v>1</v>
      </c>
      <c r="H586" s="3">
        <v>3</v>
      </c>
      <c r="I586" s="32">
        <v>12</v>
      </c>
      <c r="J586" s="3">
        <v>23</v>
      </c>
      <c r="K586" s="32">
        <v>24</v>
      </c>
      <c r="L586" s="3">
        <v>22</v>
      </c>
      <c r="M586" s="32">
        <v>17</v>
      </c>
      <c r="N586" s="39">
        <f>SUM(B586:M586)</f>
        <v>165</v>
      </c>
      <c r="O586" s="41">
        <f>N586</f>
        <v>165</v>
      </c>
    </row>
    <row r="587" spans="1:15" s="145" customFormat="1">
      <c r="A587" s="25" t="s">
        <v>563</v>
      </c>
      <c r="B587" s="3"/>
      <c r="C587" s="32"/>
      <c r="D587" s="3"/>
      <c r="E587" s="32"/>
      <c r="F587" s="3"/>
      <c r="G587" s="32"/>
      <c r="H587" s="3"/>
      <c r="I587" s="32"/>
      <c r="J587" s="3"/>
      <c r="K587" s="32"/>
      <c r="L587" s="3"/>
      <c r="M587" s="32"/>
      <c r="N587" s="39"/>
      <c r="O587" s="41"/>
    </row>
    <row r="588" spans="1:15" s="145" customFormat="1">
      <c r="A588" s="20"/>
      <c r="B588" s="3"/>
      <c r="C588" s="32"/>
      <c r="D588" s="3"/>
      <c r="E588" s="32"/>
      <c r="F588" s="3"/>
      <c r="G588" s="32"/>
      <c r="H588" s="3"/>
      <c r="I588" s="32"/>
      <c r="J588" s="3"/>
      <c r="K588" s="32"/>
      <c r="L588" s="3"/>
      <c r="M588" s="32"/>
      <c r="N588" s="39"/>
      <c r="O588" s="41"/>
    </row>
    <row r="589" spans="1:15" s="145" customFormat="1">
      <c r="A589" s="20" t="s">
        <v>703</v>
      </c>
      <c r="B589" s="8">
        <v>0</v>
      </c>
      <c r="C589" s="37">
        <v>0</v>
      </c>
      <c r="D589" s="8">
        <v>0</v>
      </c>
      <c r="E589" s="37">
        <v>0</v>
      </c>
      <c r="F589" s="8">
        <v>1</v>
      </c>
      <c r="G589" s="37">
        <v>1</v>
      </c>
      <c r="H589" s="8">
        <v>0</v>
      </c>
      <c r="I589" s="37">
        <v>0</v>
      </c>
      <c r="J589" s="8">
        <v>0</v>
      </c>
      <c r="K589" s="37">
        <v>0</v>
      </c>
      <c r="L589" s="8">
        <v>0</v>
      </c>
      <c r="M589" s="37">
        <v>0</v>
      </c>
      <c r="N589" s="39">
        <f>SUM(B589:M589)</f>
        <v>2</v>
      </c>
      <c r="O589" s="41">
        <f>N589</f>
        <v>2</v>
      </c>
    </row>
    <row r="590" spans="1:15" s="145" customFormat="1">
      <c r="A590" s="25" t="s">
        <v>567</v>
      </c>
      <c r="B590" s="3"/>
      <c r="C590" s="32"/>
      <c r="D590" s="3"/>
      <c r="E590" s="32"/>
      <c r="F590" s="3"/>
      <c r="G590" s="32"/>
      <c r="H590" s="3"/>
      <c r="I590" s="32"/>
      <c r="J590" s="3"/>
      <c r="K590" s="32"/>
      <c r="L590" s="3"/>
      <c r="M590" s="32"/>
      <c r="N590" s="39"/>
      <c r="O590" s="41"/>
    </row>
    <row r="591" spans="1:15" s="145" customFormat="1">
      <c r="A591" s="20"/>
      <c r="B591" s="3"/>
      <c r="C591" s="32"/>
      <c r="D591" s="3"/>
      <c r="E591" s="32"/>
      <c r="F591" s="3"/>
      <c r="G591" s="32"/>
      <c r="H591" s="3"/>
      <c r="I591" s="32"/>
      <c r="J591" s="3"/>
      <c r="K591" s="32"/>
      <c r="L591" s="3"/>
      <c r="M591" s="32"/>
      <c r="N591" s="39"/>
      <c r="O591" s="41"/>
    </row>
    <row r="592" spans="1:15" s="145" customFormat="1" ht="12.75" customHeight="1">
      <c r="A592" s="19" t="s">
        <v>704</v>
      </c>
      <c r="B592" s="3"/>
      <c r="C592" s="32"/>
      <c r="D592" s="3"/>
      <c r="E592" s="32"/>
      <c r="F592" s="3"/>
      <c r="G592" s="32"/>
      <c r="H592" s="3"/>
      <c r="I592" s="32"/>
      <c r="J592" s="3"/>
      <c r="K592" s="32"/>
      <c r="L592" s="3"/>
      <c r="M592" s="32"/>
      <c r="N592" s="39"/>
      <c r="O592" s="41"/>
    </row>
    <row r="593" spans="1:15" s="145" customFormat="1">
      <c r="A593" s="20" t="s">
        <v>705</v>
      </c>
      <c r="B593" s="3">
        <v>0</v>
      </c>
      <c r="C593" s="32">
        <v>0</v>
      </c>
      <c r="D593" s="3">
        <v>0</v>
      </c>
      <c r="E593" s="32">
        <v>0</v>
      </c>
      <c r="F593" s="3">
        <v>2</v>
      </c>
      <c r="G593" s="32">
        <v>0</v>
      </c>
      <c r="H593" s="3">
        <v>0</v>
      </c>
      <c r="I593" s="32">
        <v>0</v>
      </c>
      <c r="J593" s="3">
        <v>0</v>
      </c>
      <c r="K593" s="32">
        <v>0</v>
      </c>
      <c r="L593" s="3">
        <v>0</v>
      </c>
      <c r="M593" s="32">
        <v>0</v>
      </c>
      <c r="N593" s="39">
        <f>SUM(B593:M593)</f>
        <v>2</v>
      </c>
      <c r="O593" s="41">
        <f>N593</f>
        <v>2</v>
      </c>
    </row>
    <row r="594" spans="1:15" s="145" customFormat="1">
      <c r="A594" s="25" t="s">
        <v>568</v>
      </c>
      <c r="B594" s="3"/>
      <c r="C594" s="32"/>
      <c r="D594" s="3"/>
      <c r="E594" s="32"/>
      <c r="F594" s="3"/>
      <c r="G594" s="32"/>
      <c r="H594" s="3"/>
      <c r="I594" s="32"/>
      <c r="J594" s="3"/>
      <c r="K594" s="32"/>
      <c r="L594" s="3"/>
      <c r="M594" s="32"/>
      <c r="N594" s="39"/>
      <c r="O594" s="41"/>
    </row>
    <row r="595" spans="1:15" s="145" customFormat="1">
      <c r="A595" s="20"/>
      <c r="B595" s="3"/>
      <c r="C595" s="32"/>
      <c r="D595" s="3"/>
      <c r="E595" s="32"/>
      <c r="F595" s="3"/>
      <c r="G595" s="32"/>
      <c r="H595" s="3"/>
      <c r="I595" s="32"/>
      <c r="J595" s="3"/>
      <c r="K595" s="32"/>
      <c r="L595" s="3"/>
      <c r="M595" s="32"/>
      <c r="N595" s="39"/>
      <c r="O595" s="41"/>
    </row>
    <row r="596" spans="1:15" s="145" customFormat="1" ht="12.75" customHeight="1">
      <c r="A596" s="19" t="s">
        <v>706</v>
      </c>
      <c r="B596" s="3"/>
      <c r="C596" s="32"/>
      <c r="D596" s="3"/>
      <c r="E596" s="32"/>
      <c r="F596" s="3"/>
      <c r="G596" s="32"/>
      <c r="H596" s="3"/>
      <c r="I596" s="32"/>
      <c r="J596" s="3"/>
      <c r="K596" s="32"/>
      <c r="L596" s="3"/>
      <c r="M596" s="32"/>
      <c r="N596" s="39"/>
      <c r="O596" s="41"/>
    </row>
    <row r="597" spans="1:15" s="145" customFormat="1">
      <c r="A597" s="20" t="s">
        <v>707</v>
      </c>
      <c r="B597" s="3">
        <v>5</v>
      </c>
      <c r="C597" s="32">
        <v>6</v>
      </c>
      <c r="D597" s="3">
        <v>11</v>
      </c>
      <c r="E597" s="32">
        <v>20</v>
      </c>
      <c r="F597" s="3">
        <v>10</v>
      </c>
      <c r="G597" s="32">
        <v>2</v>
      </c>
      <c r="H597" s="3">
        <v>2</v>
      </c>
      <c r="I597" s="32">
        <v>2</v>
      </c>
      <c r="J597" s="3">
        <v>0</v>
      </c>
      <c r="K597" s="32">
        <v>1</v>
      </c>
      <c r="L597" s="3">
        <v>0</v>
      </c>
      <c r="M597" s="32">
        <v>3</v>
      </c>
      <c r="N597" s="39">
        <f>SUM(B597:M597)</f>
        <v>62</v>
      </c>
      <c r="O597" s="41">
        <f>N597-39</f>
        <v>23</v>
      </c>
    </row>
    <row r="598" spans="1:15" s="145" customFormat="1">
      <c r="A598" s="25" t="s">
        <v>581</v>
      </c>
      <c r="B598" s="3"/>
      <c r="C598" s="32"/>
      <c r="D598" s="3"/>
      <c r="E598" s="32"/>
      <c r="F598" s="3"/>
      <c r="G598" s="32"/>
      <c r="H598" s="3"/>
      <c r="I598" s="32"/>
      <c r="J598" s="3"/>
      <c r="K598" s="32"/>
      <c r="L598" s="3"/>
      <c r="M598" s="32"/>
      <c r="N598" s="41"/>
      <c r="O598" s="171">
        <v>8131</v>
      </c>
    </row>
    <row r="599" spans="1:15" s="145" customFormat="1">
      <c r="A599" s="23" t="s">
        <v>1698</v>
      </c>
      <c r="B599" s="3"/>
      <c r="C599" s="32"/>
      <c r="D599" s="3"/>
      <c r="E599" s="32"/>
      <c r="F599" s="3"/>
      <c r="G599" s="32"/>
      <c r="H599" s="3"/>
      <c r="I599" s="32"/>
      <c r="J599" s="3"/>
      <c r="K599" s="32"/>
      <c r="L599" s="3"/>
      <c r="M599" s="32"/>
      <c r="N599" s="39"/>
      <c r="O599" s="41"/>
    </row>
    <row r="600" spans="1:15" s="145" customFormat="1">
      <c r="A600" s="20"/>
      <c r="B600" s="3"/>
      <c r="C600" s="32"/>
      <c r="D600" s="3"/>
      <c r="E600" s="32"/>
      <c r="F600" s="3"/>
      <c r="G600" s="32"/>
      <c r="H600" s="3"/>
      <c r="I600" s="32"/>
      <c r="J600" s="3"/>
      <c r="K600" s="32"/>
      <c r="L600" s="3"/>
      <c r="M600" s="32"/>
      <c r="N600" s="39"/>
      <c r="O600" s="41"/>
    </row>
    <row r="601" spans="1:15" s="145" customFormat="1" ht="13.5" customHeight="1">
      <c r="A601" s="20" t="s">
        <v>1339</v>
      </c>
      <c r="B601" s="3">
        <v>0</v>
      </c>
      <c r="C601" s="32">
        <v>0</v>
      </c>
      <c r="D601" s="3">
        <v>2</v>
      </c>
      <c r="E601" s="32">
        <v>2</v>
      </c>
      <c r="F601" s="3">
        <v>3</v>
      </c>
      <c r="G601" s="32">
        <v>1</v>
      </c>
      <c r="H601" s="3">
        <v>0</v>
      </c>
      <c r="I601" s="32">
        <v>0</v>
      </c>
      <c r="J601" s="3">
        <v>0</v>
      </c>
      <c r="K601" s="32">
        <v>0</v>
      </c>
      <c r="L601" s="3">
        <v>0</v>
      </c>
      <c r="M601" s="32">
        <v>0</v>
      </c>
      <c r="N601" s="39">
        <f>SUM(B601:M601)</f>
        <v>8</v>
      </c>
      <c r="O601" s="41">
        <f>N601-5</f>
        <v>3</v>
      </c>
    </row>
    <row r="602" spans="1:15" s="145" customFormat="1">
      <c r="A602" s="25" t="s">
        <v>580</v>
      </c>
      <c r="B602" s="163"/>
      <c r="C602" s="164"/>
      <c r="D602" s="163"/>
      <c r="E602" s="164"/>
      <c r="F602" s="163"/>
      <c r="G602" s="164"/>
      <c r="H602" s="163"/>
      <c r="I602" s="164"/>
      <c r="J602" s="163"/>
      <c r="K602" s="164"/>
      <c r="L602" s="163"/>
      <c r="M602" s="164"/>
      <c r="N602" s="46"/>
      <c r="O602" s="41">
        <v>530</v>
      </c>
    </row>
    <row r="603" spans="1:15" s="145" customFormat="1">
      <c r="A603" s="23" t="s">
        <v>1308</v>
      </c>
      <c r="B603" s="3">
        <v>0</v>
      </c>
      <c r="C603" s="32">
        <v>0</v>
      </c>
      <c r="D603" s="3">
        <v>1</v>
      </c>
      <c r="E603" s="32">
        <v>1</v>
      </c>
      <c r="F603" s="3">
        <v>0</v>
      </c>
      <c r="G603" s="32">
        <v>1</v>
      </c>
      <c r="H603" s="3">
        <v>0</v>
      </c>
      <c r="I603" s="32">
        <v>0</v>
      </c>
      <c r="J603" s="3">
        <v>0</v>
      </c>
      <c r="K603" s="32">
        <v>0</v>
      </c>
      <c r="L603" s="3">
        <v>0</v>
      </c>
      <c r="M603" s="32">
        <v>0</v>
      </c>
      <c r="N603" s="39">
        <f>SUM(B603:M603)</f>
        <v>3</v>
      </c>
      <c r="O603" s="41">
        <v>3</v>
      </c>
    </row>
    <row r="604" spans="1:15" s="145" customFormat="1">
      <c r="A604" s="20"/>
      <c r="B604" s="3"/>
      <c r="C604" s="32"/>
      <c r="D604" s="3"/>
      <c r="E604" s="32"/>
      <c r="F604" s="3"/>
      <c r="G604" s="32"/>
      <c r="H604" s="3"/>
      <c r="I604" s="32"/>
      <c r="J604" s="3"/>
      <c r="K604" s="32"/>
      <c r="L604" s="3"/>
      <c r="M604" s="32"/>
      <c r="N604" s="39"/>
      <c r="O604" s="41"/>
    </row>
    <row r="605" spans="1:15" s="145" customFormat="1">
      <c r="A605" s="20" t="s">
        <v>578</v>
      </c>
      <c r="B605" s="3">
        <v>17</v>
      </c>
      <c r="C605" s="32">
        <v>0</v>
      </c>
      <c r="D605" s="3">
        <v>1</v>
      </c>
      <c r="E605" s="32">
        <v>1</v>
      </c>
      <c r="F605" s="3">
        <v>1</v>
      </c>
      <c r="G605" s="32">
        <v>0</v>
      </c>
      <c r="H605" s="3">
        <v>0</v>
      </c>
      <c r="I605" s="32">
        <v>0</v>
      </c>
      <c r="J605" s="3">
        <v>2</v>
      </c>
      <c r="K605" s="32">
        <v>21</v>
      </c>
      <c r="L605" s="3">
        <v>43</v>
      </c>
      <c r="M605" s="32">
        <v>32</v>
      </c>
      <c r="N605" s="39">
        <f>SUM(B605:M605)</f>
        <v>118</v>
      </c>
      <c r="O605" s="41">
        <f>N605-49</f>
        <v>69</v>
      </c>
    </row>
    <row r="606" spans="1:15" s="145" customFormat="1">
      <c r="A606" s="25" t="s">
        <v>579</v>
      </c>
      <c r="B606" s="3"/>
      <c r="C606" s="32"/>
      <c r="D606" s="3"/>
      <c r="E606" s="32"/>
      <c r="F606" s="3"/>
      <c r="G606" s="32"/>
      <c r="H606" s="3"/>
      <c r="I606" s="32"/>
      <c r="J606" s="3"/>
      <c r="K606" s="32"/>
      <c r="L606" s="3"/>
      <c r="M606" s="32"/>
      <c r="N606" s="41"/>
      <c r="O606" s="171">
        <v>4460</v>
      </c>
    </row>
    <row r="607" spans="1:15" s="145" customFormat="1">
      <c r="A607" s="23" t="s">
        <v>1315</v>
      </c>
      <c r="B607" s="3"/>
      <c r="C607" s="32"/>
      <c r="D607" s="3"/>
      <c r="E607" s="32"/>
      <c r="F607" s="3"/>
      <c r="G607" s="32"/>
      <c r="H607" s="3"/>
      <c r="I607" s="32"/>
      <c r="J607" s="3"/>
      <c r="K607" s="32"/>
      <c r="L607" s="3"/>
      <c r="M607" s="32"/>
      <c r="N607" s="39"/>
      <c r="O607" s="41"/>
    </row>
    <row r="608" spans="1:15" s="145" customFormat="1">
      <c r="A608" s="20"/>
      <c r="B608" s="3"/>
      <c r="C608" s="32"/>
      <c r="D608" s="3"/>
      <c r="E608" s="32"/>
      <c r="F608" s="3"/>
      <c r="G608" s="32"/>
      <c r="H608" s="3"/>
      <c r="I608" s="32"/>
      <c r="J608" s="3"/>
      <c r="K608" s="32"/>
      <c r="L608" s="3"/>
      <c r="M608" s="32"/>
      <c r="N608" s="39"/>
      <c r="O608" s="41"/>
    </row>
    <row r="609" spans="1:23" s="145" customFormat="1">
      <c r="A609" s="20" t="s">
        <v>582</v>
      </c>
      <c r="B609" s="3">
        <v>3</v>
      </c>
      <c r="C609" s="32">
        <v>4</v>
      </c>
      <c r="D609" s="3">
        <v>4</v>
      </c>
      <c r="E609" s="32">
        <v>1</v>
      </c>
      <c r="F609" s="3">
        <v>0</v>
      </c>
      <c r="G609" s="32">
        <v>0</v>
      </c>
      <c r="H609" s="3">
        <v>0</v>
      </c>
      <c r="I609" s="32">
        <v>0</v>
      </c>
      <c r="J609" s="3">
        <v>0</v>
      </c>
      <c r="K609" s="32">
        <v>0</v>
      </c>
      <c r="L609" s="3">
        <v>0</v>
      </c>
      <c r="M609" s="32">
        <v>2</v>
      </c>
      <c r="N609" s="39">
        <f>SUM(B609:M609)</f>
        <v>14</v>
      </c>
      <c r="O609" s="41">
        <f>N609-10</f>
        <v>4</v>
      </c>
    </row>
    <row r="610" spans="1:23" s="145" customFormat="1">
      <c r="A610" s="25" t="s">
        <v>709</v>
      </c>
      <c r="B610" s="3"/>
      <c r="C610" s="32"/>
      <c r="D610" s="3"/>
      <c r="E610" s="32"/>
      <c r="F610" s="3"/>
      <c r="G610" s="32"/>
      <c r="H610" s="3"/>
      <c r="I610" s="32"/>
      <c r="J610" s="3"/>
      <c r="K610" s="32"/>
      <c r="L610" s="3"/>
      <c r="M610" s="32"/>
      <c r="N610" s="41"/>
      <c r="O610" s="41">
        <v>115</v>
      </c>
    </row>
    <row r="611" spans="1:23" s="145" customFormat="1">
      <c r="A611" s="27" t="s">
        <v>1094</v>
      </c>
      <c r="B611" s="3"/>
      <c r="C611" s="32"/>
      <c r="D611" s="3"/>
      <c r="E611" s="32"/>
      <c r="F611" s="3"/>
      <c r="G611" s="32"/>
      <c r="H611" s="3"/>
      <c r="I611" s="32"/>
      <c r="J611" s="3"/>
      <c r="K611" s="32"/>
      <c r="L611" s="3"/>
      <c r="M611" s="32"/>
      <c r="N611" s="41"/>
      <c r="O611" s="41"/>
    </row>
    <row r="612" spans="1:23" s="145" customFormat="1">
      <c r="A612" s="20"/>
      <c r="B612" s="3"/>
      <c r="C612" s="32"/>
      <c r="D612" s="3"/>
      <c r="E612" s="32"/>
      <c r="F612" s="3"/>
      <c r="G612" s="32"/>
      <c r="H612" s="3"/>
      <c r="I612" s="32"/>
      <c r="J612" s="3"/>
      <c r="K612" s="32"/>
      <c r="L612" s="3"/>
      <c r="M612" s="32"/>
      <c r="N612" s="39"/>
      <c r="O612" s="41"/>
    </row>
    <row r="613" spans="1:23" s="145" customFormat="1">
      <c r="A613" s="20" t="s">
        <v>583</v>
      </c>
      <c r="B613" s="3">
        <v>0</v>
      </c>
      <c r="C613" s="32">
        <v>3</v>
      </c>
      <c r="D613" s="3">
        <v>7</v>
      </c>
      <c r="E613" s="32">
        <v>7</v>
      </c>
      <c r="F613" s="3">
        <v>3</v>
      </c>
      <c r="G613" s="32">
        <v>1</v>
      </c>
      <c r="H613" s="3">
        <v>0</v>
      </c>
      <c r="I613" s="32">
        <v>0</v>
      </c>
      <c r="J613" s="3">
        <v>0</v>
      </c>
      <c r="K613" s="32">
        <v>0</v>
      </c>
      <c r="L613" s="3">
        <v>0</v>
      </c>
      <c r="M613" s="32">
        <v>0</v>
      </c>
      <c r="N613" s="39">
        <f>SUM(B613:M613)</f>
        <v>21</v>
      </c>
      <c r="O613" s="41">
        <f>N613-16</f>
        <v>5</v>
      </c>
    </row>
    <row r="614" spans="1:23" s="145" customFormat="1">
      <c r="A614" s="25" t="s">
        <v>584</v>
      </c>
      <c r="B614" s="3"/>
      <c r="C614" s="32"/>
      <c r="D614" s="3"/>
      <c r="E614" s="32"/>
      <c r="F614" s="3"/>
      <c r="G614" s="32"/>
      <c r="H614" s="3"/>
      <c r="I614" s="32"/>
      <c r="J614" s="3"/>
      <c r="K614" s="32"/>
      <c r="L614" s="3"/>
      <c r="M614" s="32"/>
      <c r="N614" s="41"/>
      <c r="O614" s="171">
        <v>7766</v>
      </c>
    </row>
    <row r="615" spans="1:23" s="145" customFormat="1">
      <c r="A615" s="27" t="s">
        <v>1354</v>
      </c>
      <c r="B615" s="3"/>
      <c r="C615" s="32"/>
      <c r="D615" s="3"/>
      <c r="E615" s="32"/>
      <c r="F615" s="3"/>
      <c r="G615" s="32"/>
      <c r="H615" s="3"/>
      <c r="I615" s="32"/>
      <c r="J615" s="3"/>
      <c r="K615" s="32"/>
      <c r="L615" s="3"/>
      <c r="M615" s="32"/>
      <c r="N615" s="41"/>
      <c r="O615" s="41"/>
      <c r="W615" s="145" t="s">
        <v>1115</v>
      </c>
    </row>
    <row r="616" spans="1:23" s="145" customFormat="1">
      <c r="A616" s="20"/>
      <c r="B616" s="3"/>
      <c r="C616" s="32"/>
      <c r="D616" s="3"/>
      <c r="E616" s="32"/>
      <c r="F616" s="3"/>
      <c r="G616" s="32"/>
      <c r="H616" s="3"/>
      <c r="I616" s="32"/>
      <c r="J616" s="3"/>
      <c r="K616" s="32"/>
      <c r="L616" s="3"/>
      <c r="M616" s="32"/>
      <c r="N616" s="39"/>
      <c r="O616" s="41"/>
    </row>
    <row r="617" spans="1:23" s="145" customFormat="1">
      <c r="A617" s="20" t="s">
        <v>585</v>
      </c>
      <c r="B617" s="3">
        <v>208</v>
      </c>
      <c r="C617" s="32">
        <v>73</v>
      </c>
      <c r="D617" s="3">
        <v>8</v>
      </c>
      <c r="E617" s="32">
        <v>0</v>
      </c>
      <c r="F617" s="3">
        <v>0</v>
      </c>
      <c r="G617" s="32">
        <v>0</v>
      </c>
      <c r="H617" s="3">
        <v>0</v>
      </c>
      <c r="I617" s="32">
        <v>0</v>
      </c>
      <c r="J617" s="3">
        <v>0</v>
      </c>
      <c r="K617" s="32">
        <v>125</v>
      </c>
      <c r="L617" s="3">
        <v>285</v>
      </c>
      <c r="M617" s="32">
        <v>378</v>
      </c>
      <c r="N617" s="250">
        <f>SUM(B617:M617)</f>
        <v>1077</v>
      </c>
      <c r="O617" s="177">
        <f>N617</f>
        <v>1077</v>
      </c>
    </row>
    <row r="618" spans="1:23" s="145" customFormat="1">
      <c r="A618" s="25" t="s">
        <v>586</v>
      </c>
      <c r="B618" s="3"/>
      <c r="C618" s="32"/>
      <c r="D618" s="3"/>
      <c r="E618" s="32"/>
      <c r="F618" s="3"/>
      <c r="G618" s="32"/>
      <c r="H618" s="3"/>
      <c r="I618" s="32"/>
      <c r="J618" s="3"/>
      <c r="K618" s="32"/>
      <c r="L618" s="3"/>
      <c r="M618" s="32"/>
      <c r="N618" s="39"/>
      <c r="O618" s="41"/>
    </row>
    <row r="619" spans="1:23" s="145" customFormat="1">
      <c r="A619" s="27" t="s">
        <v>1316</v>
      </c>
      <c r="B619" s="3"/>
      <c r="C619" s="32"/>
      <c r="D619" s="3"/>
      <c r="E619" s="32"/>
      <c r="F619" s="3"/>
      <c r="G619" s="32"/>
      <c r="H619" s="3"/>
      <c r="I619" s="32"/>
      <c r="J619" s="3"/>
      <c r="K619" s="32"/>
      <c r="L619" s="3"/>
      <c r="M619" s="32"/>
      <c r="N619" s="39"/>
      <c r="O619" s="41"/>
    </row>
    <row r="620" spans="1:23" s="145" customFormat="1">
      <c r="A620" s="20"/>
      <c r="B620" s="3"/>
      <c r="C620" s="32"/>
      <c r="D620" s="3"/>
      <c r="E620" s="32"/>
      <c r="F620" s="3"/>
      <c r="G620" s="32"/>
      <c r="H620" s="3"/>
      <c r="I620" s="32"/>
      <c r="J620" s="3"/>
      <c r="K620" s="32"/>
      <c r="L620" s="3"/>
      <c r="M620" s="32"/>
      <c r="N620" s="39"/>
      <c r="O620" s="41"/>
    </row>
    <row r="621" spans="1:23" s="145" customFormat="1">
      <c r="A621" s="20" t="s">
        <v>587</v>
      </c>
      <c r="B621" s="3">
        <v>8</v>
      </c>
      <c r="C621" s="32">
        <v>27</v>
      </c>
      <c r="D621" s="3">
        <v>22</v>
      </c>
      <c r="E621" s="32">
        <v>0</v>
      </c>
      <c r="F621" s="3">
        <v>0</v>
      </c>
      <c r="G621" s="32">
        <v>0</v>
      </c>
      <c r="H621" s="3">
        <v>0</v>
      </c>
      <c r="I621" s="32">
        <v>0</v>
      </c>
      <c r="J621" s="3">
        <v>0</v>
      </c>
      <c r="K621" s="32">
        <v>0</v>
      </c>
      <c r="L621" s="3">
        <v>0</v>
      </c>
      <c r="M621" s="32">
        <v>0</v>
      </c>
      <c r="N621" s="39">
        <f>SUM(B621:M621)</f>
        <v>57</v>
      </c>
      <c r="O621" s="41">
        <f>N621-27</f>
        <v>30</v>
      </c>
    </row>
    <row r="622" spans="1:23" s="145" customFormat="1">
      <c r="A622" s="25" t="s">
        <v>710</v>
      </c>
      <c r="B622" s="3"/>
      <c r="C622" s="32"/>
      <c r="D622" s="3"/>
      <c r="E622" s="32"/>
      <c r="F622" s="3"/>
      <c r="G622" s="32"/>
      <c r="H622" s="3"/>
      <c r="I622" s="32"/>
      <c r="J622" s="3"/>
      <c r="K622" s="32"/>
      <c r="L622" s="3"/>
      <c r="M622" s="32"/>
      <c r="N622" s="41"/>
      <c r="O622" s="41">
        <v>307</v>
      </c>
    </row>
    <row r="623" spans="1:23" s="145" customFormat="1">
      <c r="A623" s="23" t="s">
        <v>1116</v>
      </c>
      <c r="B623" s="3"/>
      <c r="C623" s="32"/>
      <c r="D623" s="3"/>
      <c r="E623" s="32"/>
      <c r="F623" s="3"/>
      <c r="G623" s="32"/>
      <c r="H623" s="3"/>
      <c r="I623" s="32"/>
      <c r="J623" s="3"/>
      <c r="K623" s="32"/>
      <c r="L623" s="3"/>
      <c r="M623" s="32"/>
      <c r="N623" s="39"/>
      <c r="O623" s="41"/>
    </row>
    <row r="624" spans="1:23" s="145" customFormat="1">
      <c r="A624" s="20"/>
      <c r="B624" s="3"/>
      <c r="C624" s="32"/>
      <c r="D624" s="3"/>
      <c r="E624" s="32"/>
      <c r="F624" s="3"/>
      <c r="G624" s="32"/>
      <c r="H624" s="3"/>
      <c r="I624" s="32"/>
      <c r="J624" s="3"/>
      <c r="K624" s="32"/>
      <c r="L624" s="3"/>
      <c r="M624" s="32"/>
      <c r="N624" s="39"/>
      <c r="O624" s="41"/>
    </row>
    <row r="625" spans="1:15" s="145" customFormat="1" ht="12.75" customHeight="1">
      <c r="A625" s="19" t="s">
        <v>711</v>
      </c>
      <c r="B625" s="3"/>
      <c r="C625" s="32"/>
      <c r="D625" s="3"/>
      <c r="E625" s="32"/>
      <c r="F625" s="3"/>
      <c r="G625" s="32"/>
      <c r="H625" s="3"/>
      <c r="I625" s="32"/>
      <c r="J625" s="3"/>
      <c r="K625" s="32"/>
      <c r="L625" s="3"/>
      <c r="M625" s="32"/>
      <c r="N625" s="39"/>
      <c r="O625" s="41"/>
    </row>
    <row r="626" spans="1:15" s="145" customFormat="1">
      <c r="A626" s="20" t="s">
        <v>588</v>
      </c>
      <c r="B626" s="3">
        <v>0</v>
      </c>
      <c r="C626" s="32">
        <v>0</v>
      </c>
      <c r="D626" s="3">
        <v>0</v>
      </c>
      <c r="E626" s="32">
        <v>0</v>
      </c>
      <c r="F626" s="3">
        <v>0</v>
      </c>
      <c r="G626" s="32">
        <v>0</v>
      </c>
      <c r="H626" s="3">
        <v>1</v>
      </c>
      <c r="I626" s="32">
        <v>9</v>
      </c>
      <c r="J626" s="3">
        <v>2</v>
      </c>
      <c r="K626" s="32">
        <v>1</v>
      </c>
      <c r="L626" s="3">
        <v>0</v>
      </c>
      <c r="M626" s="32">
        <v>0</v>
      </c>
      <c r="N626" s="39">
        <f>SUM(B626:M626)</f>
        <v>13</v>
      </c>
      <c r="O626" s="41">
        <f>N626-10</f>
        <v>3</v>
      </c>
    </row>
    <row r="627" spans="1:15" s="145" customFormat="1">
      <c r="A627" s="25" t="s">
        <v>589</v>
      </c>
      <c r="B627" s="3"/>
      <c r="C627" s="32"/>
      <c r="D627" s="3"/>
      <c r="E627" s="32"/>
      <c r="F627" s="3"/>
      <c r="G627" s="32"/>
      <c r="H627" s="3"/>
      <c r="I627" s="32"/>
      <c r="J627" s="3"/>
      <c r="K627" s="32"/>
      <c r="L627" s="3"/>
      <c r="M627" s="32"/>
      <c r="N627" s="41"/>
      <c r="O627" s="41">
        <v>118</v>
      </c>
    </row>
    <row r="628" spans="1:15" s="145" customFormat="1">
      <c r="A628" s="23" t="s">
        <v>1117</v>
      </c>
      <c r="B628" s="3"/>
      <c r="C628" s="32"/>
      <c r="D628" s="3"/>
      <c r="E628" s="32"/>
      <c r="F628" s="3"/>
      <c r="G628" s="32"/>
      <c r="H628" s="3"/>
      <c r="I628" s="32"/>
      <c r="J628" s="3"/>
      <c r="K628" s="32"/>
      <c r="L628" s="3"/>
      <c r="M628" s="32"/>
      <c r="N628" s="39"/>
      <c r="O628" s="41"/>
    </row>
    <row r="629" spans="1:15" s="145" customFormat="1">
      <c r="A629" s="20"/>
      <c r="B629" s="3"/>
      <c r="C629" s="32"/>
      <c r="D629" s="3"/>
      <c r="E629" s="32"/>
      <c r="F629" s="3"/>
      <c r="G629" s="32"/>
      <c r="H629" s="3"/>
      <c r="I629" s="32"/>
      <c r="J629" s="3"/>
      <c r="K629" s="32"/>
      <c r="L629" s="3"/>
      <c r="M629" s="32"/>
      <c r="N629" s="39"/>
      <c r="O629" s="41"/>
    </row>
    <row r="630" spans="1:15" s="145" customFormat="1" ht="12.75" customHeight="1">
      <c r="A630" s="19" t="s">
        <v>712</v>
      </c>
      <c r="B630" s="3"/>
      <c r="C630" s="32"/>
      <c r="D630" s="3"/>
      <c r="E630" s="32"/>
      <c r="F630" s="3"/>
      <c r="G630" s="32"/>
      <c r="H630" s="3"/>
      <c r="I630" s="32"/>
      <c r="J630" s="3"/>
      <c r="K630" s="32"/>
      <c r="L630" s="3"/>
      <c r="M630" s="32"/>
      <c r="N630" s="39"/>
      <c r="O630" s="41"/>
    </row>
    <row r="631" spans="1:15" s="145" customFormat="1">
      <c r="A631" s="20" t="s">
        <v>590</v>
      </c>
      <c r="B631" s="3">
        <v>9</v>
      </c>
      <c r="C631" s="32">
        <v>5</v>
      </c>
      <c r="D631" s="3">
        <v>14</v>
      </c>
      <c r="E631" s="32">
        <v>29</v>
      </c>
      <c r="F631" s="3">
        <v>27</v>
      </c>
      <c r="G631" s="32">
        <v>20</v>
      </c>
      <c r="H631" s="3">
        <v>7</v>
      </c>
      <c r="I631" s="32">
        <v>11</v>
      </c>
      <c r="J631" s="3">
        <v>5</v>
      </c>
      <c r="K631" s="32">
        <v>3</v>
      </c>
      <c r="L631" s="3">
        <v>4</v>
      </c>
      <c r="M631" s="32">
        <v>11</v>
      </c>
      <c r="N631" s="39">
        <f>SUM(B631:M631)</f>
        <v>145</v>
      </c>
      <c r="O631" s="41">
        <f>N631</f>
        <v>145</v>
      </c>
    </row>
    <row r="632" spans="1:15" s="145" customFormat="1">
      <c r="A632" s="25" t="s">
        <v>591</v>
      </c>
      <c r="B632" s="3"/>
      <c r="C632" s="32"/>
      <c r="D632" s="3"/>
      <c r="E632" s="32"/>
      <c r="F632" s="3"/>
      <c r="G632" s="32"/>
      <c r="H632" s="3"/>
      <c r="I632" s="32"/>
      <c r="J632" s="3"/>
      <c r="K632" s="32"/>
      <c r="L632" s="3"/>
      <c r="M632" s="32"/>
      <c r="N632" s="39"/>
      <c r="O632" s="41"/>
    </row>
    <row r="633" spans="1:15" s="145" customFormat="1">
      <c r="A633" s="20"/>
      <c r="B633" s="3"/>
      <c r="C633" s="32"/>
      <c r="D633" s="3"/>
      <c r="E633" s="32"/>
      <c r="F633" s="3"/>
      <c r="G633" s="32"/>
      <c r="H633" s="3"/>
      <c r="I633" s="32"/>
      <c r="J633" s="3"/>
      <c r="K633" s="32"/>
      <c r="L633" s="3"/>
      <c r="M633" s="32"/>
      <c r="N633" s="39"/>
      <c r="O633" s="41"/>
    </row>
    <row r="634" spans="1:15" s="145" customFormat="1">
      <c r="A634" s="20" t="s">
        <v>713</v>
      </c>
      <c r="B634" s="3">
        <v>0</v>
      </c>
      <c r="C634" s="32">
        <v>0</v>
      </c>
      <c r="D634" s="3">
        <v>1</v>
      </c>
      <c r="E634" s="32">
        <v>0</v>
      </c>
      <c r="F634" s="3">
        <v>11</v>
      </c>
      <c r="G634" s="32">
        <v>0</v>
      </c>
      <c r="H634" s="3">
        <v>1</v>
      </c>
      <c r="I634" s="32">
        <v>4</v>
      </c>
      <c r="J634" s="3">
        <v>0</v>
      </c>
      <c r="K634" s="32">
        <v>2</v>
      </c>
      <c r="L634" s="3">
        <v>1</v>
      </c>
      <c r="M634" s="32">
        <v>7</v>
      </c>
      <c r="N634" s="39">
        <f>SUM(B634:M634)</f>
        <v>27</v>
      </c>
      <c r="O634" s="41">
        <f>N634</f>
        <v>27</v>
      </c>
    </row>
    <row r="635" spans="1:15" s="145" customFormat="1">
      <c r="A635" s="25" t="s">
        <v>594</v>
      </c>
      <c r="B635" s="3"/>
      <c r="C635" s="32"/>
      <c r="D635" s="3"/>
      <c r="E635" s="32"/>
      <c r="F635" s="3"/>
      <c r="G635" s="32"/>
      <c r="H635" s="3"/>
      <c r="I635" s="32"/>
      <c r="J635" s="3"/>
      <c r="K635" s="32"/>
      <c r="L635" s="3"/>
      <c r="M635" s="32"/>
      <c r="N635" s="39"/>
      <c r="O635" s="41"/>
    </row>
    <row r="636" spans="1:15" s="145" customFormat="1">
      <c r="A636" s="20"/>
      <c r="B636" s="3"/>
      <c r="C636" s="32"/>
      <c r="D636" s="3"/>
      <c r="E636" s="32"/>
      <c r="F636" s="3"/>
      <c r="G636" s="32"/>
      <c r="H636" s="3"/>
      <c r="I636" s="32"/>
      <c r="J636" s="3"/>
      <c r="K636" s="32"/>
      <c r="L636" s="3"/>
      <c r="M636" s="32"/>
      <c r="N636" s="39"/>
      <c r="O636" s="41"/>
    </row>
    <row r="637" spans="1:15" s="145" customFormat="1">
      <c r="A637" s="20" t="s">
        <v>714</v>
      </c>
      <c r="B637" s="3">
        <v>0</v>
      </c>
      <c r="C637" s="32">
        <v>0</v>
      </c>
      <c r="D637" s="3">
        <v>0</v>
      </c>
      <c r="E637" s="32">
        <v>0</v>
      </c>
      <c r="F637" s="3">
        <v>0</v>
      </c>
      <c r="G637" s="32">
        <v>0</v>
      </c>
      <c r="H637" s="3">
        <v>0</v>
      </c>
      <c r="I637" s="32">
        <v>0</v>
      </c>
      <c r="J637" s="3">
        <v>1</v>
      </c>
      <c r="K637" s="32">
        <v>0</v>
      </c>
      <c r="L637" s="3">
        <v>0</v>
      </c>
      <c r="M637" s="32">
        <v>0</v>
      </c>
      <c r="N637" s="39">
        <f>SUM(B637:M637)</f>
        <v>1</v>
      </c>
      <c r="O637" s="41">
        <f>N637</f>
        <v>1</v>
      </c>
    </row>
    <row r="638" spans="1:15" s="145" customFormat="1">
      <c r="A638" s="25" t="s">
        <v>593</v>
      </c>
      <c r="B638" s="3"/>
      <c r="C638" s="32"/>
      <c r="D638" s="3"/>
      <c r="E638" s="32"/>
      <c r="F638" s="3"/>
      <c r="G638" s="32"/>
      <c r="H638" s="3"/>
      <c r="I638" s="32"/>
      <c r="J638" s="3"/>
      <c r="K638" s="32"/>
      <c r="L638" s="3"/>
      <c r="M638" s="32"/>
      <c r="N638" s="39"/>
      <c r="O638" s="41"/>
    </row>
    <row r="639" spans="1:15" s="145" customFormat="1">
      <c r="A639" s="20"/>
      <c r="B639" s="3"/>
      <c r="C639" s="32"/>
      <c r="D639" s="3"/>
      <c r="E639" s="32"/>
      <c r="F639" s="3"/>
      <c r="G639" s="32"/>
      <c r="H639" s="3"/>
      <c r="I639" s="32"/>
      <c r="J639" s="3"/>
      <c r="K639" s="32"/>
      <c r="L639" s="3"/>
      <c r="M639" s="32"/>
      <c r="N639" s="39"/>
      <c r="O639" s="41"/>
    </row>
    <row r="640" spans="1:15" s="145" customFormat="1">
      <c r="A640" s="20" t="s">
        <v>715</v>
      </c>
      <c r="B640" s="3">
        <v>1</v>
      </c>
      <c r="C640" s="32">
        <v>0</v>
      </c>
      <c r="D640" s="3">
        <v>0</v>
      </c>
      <c r="E640" s="32">
        <v>0</v>
      </c>
      <c r="F640" s="3">
        <v>1</v>
      </c>
      <c r="G640" s="32">
        <v>2</v>
      </c>
      <c r="H640" s="3">
        <v>2</v>
      </c>
      <c r="I640" s="32">
        <v>6</v>
      </c>
      <c r="J640" s="3">
        <v>0</v>
      </c>
      <c r="K640" s="32">
        <v>0</v>
      </c>
      <c r="L640" s="3">
        <v>0</v>
      </c>
      <c r="M640" s="32">
        <v>0</v>
      </c>
      <c r="N640" s="44">
        <f>SUM(B640:M640)</f>
        <v>12</v>
      </c>
      <c r="O640" s="41">
        <f>N640</f>
        <v>12</v>
      </c>
    </row>
    <row r="641" spans="1:15" s="145" customFormat="1">
      <c r="A641" s="25" t="s">
        <v>592</v>
      </c>
      <c r="B641" s="3"/>
      <c r="C641" s="32"/>
      <c r="D641" s="3"/>
      <c r="E641" s="32"/>
      <c r="F641" s="3"/>
      <c r="G641" s="32"/>
      <c r="H641" s="3"/>
      <c r="I641" s="32"/>
      <c r="J641" s="3"/>
      <c r="K641" s="32"/>
      <c r="L641" s="3"/>
      <c r="M641" s="32"/>
      <c r="N641" s="39"/>
      <c r="O641" s="41"/>
    </row>
    <row r="642" spans="1:15" s="145" customFormat="1">
      <c r="A642" s="20"/>
      <c r="B642" s="3"/>
      <c r="C642" s="32"/>
      <c r="D642" s="3"/>
      <c r="E642" s="32"/>
      <c r="F642" s="3"/>
      <c r="G642" s="32"/>
      <c r="H642" s="3"/>
      <c r="I642" s="32"/>
      <c r="J642" s="3"/>
      <c r="K642" s="32"/>
      <c r="L642" s="3"/>
      <c r="M642" s="32"/>
      <c r="N642" s="39"/>
      <c r="O642" s="41"/>
    </row>
    <row r="643" spans="1:15" s="145" customFormat="1" ht="12.75" customHeight="1">
      <c r="A643" s="19" t="s">
        <v>716</v>
      </c>
      <c r="B643" s="3"/>
      <c r="C643" s="32"/>
      <c r="D643" s="3"/>
      <c r="E643" s="32"/>
      <c r="F643" s="3"/>
      <c r="G643" s="32"/>
      <c r="H643" s="3"/>
      <c r="I643" s="32"/>
      <c r="J643" s="3"/>
      <c r="K643" s="32"/>
      <c r="L643" s="3"/>
      <c r="M643" s="32"/>
      <c r="N643" s="39"/>
      <c r="O643" s="41"/>
    </row>
    <row r="644" spans="1:15" s="145" customFormat="1">
      <c r="A644" s="20" t="s">
        <v>717</v>
      </c>
      <c r="B644" s="3">
        <v>0</v>
      </c>
      <c r="C644" s="32">
        <v>0</v>
      </c>
      <c r="D644" s="3">
        <v>0</v>
      </c>
      <c r="E644" s="32">
        <v>1</v>
      </c>
      <c r="F644" s="3">
        <v>0</v>
      </c>
      <c r="G644" s="32">
        <v>0</v>
      </c>
      <c r="H644" s="3">
        <v>0</v>
      </c>
      <c r="I644" s="32">
        <v>1</v>
      </c>
      <c r="J644" s="3">
        <v>0</v>
      </c>
      <c r="K644" s="32">
        <v>0</v>
      </c>
      <c r="L644" s="3">
        <v>1</v>
      </c>
      <c r="M644" s="32">
        <v>1</v>
      </c>
      <c r="N644" s="39">
        <f>SUM(B644:M644)</f>
        <v>4</v>
      </c>
      <c r="O644" s="41">
        <f>N644</f>
        <v>4</v>
      </c>
    </row>
    <row r="645" spans="1:15" s="145" customFormat="1">
      <c r="A645" s="25" t="s">
        <v>718</v>
      </c>
      <c r="B645" s="3"/>
      <c r="C645" s="32"/>
      <c r="D645" s="3"/>
      <c r="E645" s="32"/>
      <c r="F645" s="3"/>
      <c r="G645" s="32"/>
      <c r="H645" s="3"/>
      <c r="I645" s="32"/>
      <c r="J645" s="3"/>
      <c r="K645" s="32"/>
      <c r="L645" s="3"/>
      <c r="M645" s="32"/>
      <c r="N645" s="39"/>
      <c r="O645" s="41"/>
    </row>
    <row r="646" spans="1:15" s="145" customFormat="1">
      <c r="A646" s="20"/>
      <c r="B646" s="3"/>
      <c r="C646" s="32"/>
      <c r="D646" s="3"/>
      <c r="E646" s="32"/>
      <c r="F646" s="3"/>
      <c r="G646" s="32"/>
      <c r="H646" s="3"/>
      <c r="I646" s="32"/>
      <c r="J646" s="3"/>
      <c r="K646" s="32"/>
      <c r="L646" s="3"/>
      <c r="M646" s="32"/>
      <c r="N646" s="39"/>
      <c r="O646" s="41"/>
    </row>
    <row r="647" spans="1:15" s="145" customFormat="1">
      <c r="A647" s="20" t="s">
        <v>719</v>
      </c>
      <c r="B647" s="3">
        <v>0</v>
      </c>
      <c r="C647" s="32">
        <v>0</v>
      </c>
      <c r="D647" s="3">
        <v>1</v>
      </c>
      <c r="E647" s="32">
        <v>1</v>
      </c>
      <c r="F647" s="3">
        <v>1</v>
      </c>
      <c r="G647" s="32">
        <v>0</v>
      </c>
      <c r="H647" s="3">
        <v>0</v>
      </c>
      <c r="I647" s="32">
        <v>1</v>
      </c>
      <c r="J647" s="3">
        <v>0</v>
      </c>
      <c r="K647" s="32">
        <v>0</v>
      </c>
      <c r="L647" s="3">
        <v>0</v>
      </c>
      <c r="M647" s="32">
        <v>0</v>
      </c>
      <c r="N647" s="39">
        <f>SUM(B647:M647)</f>
        <v>4</v>
      </c>
      <c r="O647" s="41">
        <f>N647</f>
        <v>4</v>
      </c>
    </row>
    <row r="648" spans="1:15" s="145" customFormat="1">
      <c r="A648" s="25" t="s">
        <v>604</v>
      </c>
      <c r="B648" s="3"/>
      <c r="C648" s="32"/>
      <c r="D648" s="3"/>
      <c r="E648" s="32"/>
      <c r="F648" s="3"/>
      <c r="G648" s="32"/>
      <c r="H648" s="3"/>
      <c r="I648" s="32"/>
      <c r="J648" s="3"/>
      <c r="K648" s="32"/>
      <c r="L648" s="3"/>
      <c r="M648" s="32"/>
      <c r="N648" s="39"/>
      <c r="O648" s="41"/>
    </row>
    <row r="649" spans="1:15" s="145" customFormat="1">
      <c r="A649" s="20"/>
      <c r="B649" s="3"/>
      <c r="C649" s="32"/>
      <c r="D649" s="3"/>
      <c r="E649" s="32"/>
      <c r="F649" s="3"/>
      <c r="G649" s="32"/>
      <c r="H649" s="3"/>
      <c r="I649" s="32"/>
      <c r="J649" s="3"/>
      <c r="K649" s="32"/>
      <c r="L649" s="3"/>
      <c r="M649" s="32"/>
      <c r="N649" s="39"/>
      <c r="O649" s="41"/>
    </row>
    <row r="650" spans="1:15" s="145" customFormat="1">
      <c r="A650" s="20" t="s">
        <v>602</v>
      </c>
      <c r="B650" s="3">
        <v>6</v>
      </c>
      <c r="C650" s="32">
        <v>6</v>
      </c>
      <c r="D650" s="3">
        <v>5</v>
      </c>
      <c r="E650" s="32">
        <v>3</v>
      </c>
      <c r="F650" s="3">
        <v>0</v>
      </c>
      <c r="G650" s="32">
        <v>0</v>
      </c>
      <c r="H650" s="3">
        <v>2</v>
      </c>
      <c r="I650" s="32">
        <v>1</v>
      </c>
      <c r="J650" s="3">
        <v>4</v>
      </c>
      <c r="K650" s="32">
        <v>3</v>
      </c>
      <c r="L650" s="3">
        <v>2</v>
      </c>
      <c r="M650" s="32">
        <v>11</v>
      </c>
      <c r="N650" s="39">
        <f>SUM(B650:M650)</f>
        <v>43</v>
      </c>
      <c r="O650" s="41">
        <f>N650</f>
        <v>43</v>
      </c>
    </row>
    <row r="651" spans="1:15" s="145" customFormat="1">
      <c r="A651" s="25" t="s">
        <v>603</v>
      </c>
      <c r="B651" s="3"/>
      <c r="C651" s="32"/>
      <c r="D651" s="3"/>
      <c r="E651" s="32"/>
      <c r="F651" s="3"/>
      <c r="G651" s="32"/>
      <c r="H651" s="3"/>
      <c r="I651" s="32"/>
      <c r="J651" s="3"/>
      <c r="K651" s="32"/>
      <c r="L651" s="3"/>
      <c r="M651" s="32"/>
      <c r="N651" s="39"/>
      <c r="O651" s="41"/>
    </row>
    <row r="652" spans="1:15" s="145" customFormat="1">
      <c r="A652" s="20"/>
      <c r="B652" s="3"/>
      <c r="C652" s="32"/>
      <c r="D652" s="3"/>
      <c r="E652" s="32"/>
      <c r="F652" s="3"/>
      <c r="G652" s="32"/>
      <c r="H652" s="3"/>
      <c r="I652" s="32"/>
      <c r="J652" s="3"/>
      <c r="K652" s="32"/>
      <c r="L652" s="3"/>
      <c r="M652" s="32"/>
      <c r="N652" s="39"/>
      <c r="O652" s="41"/>
    </row>
    <row r="653" spans="1:15" s="145" customFormat="1">
      <c r="A653" s="20" t="s">
        <v>1121</v>
      </c>
      <c r="B653" s="3">
        <v>6</v>
      </c>
      <c r="C653" s="32">
        <v>6</v>
      </c>
      <c r="D653" s="3">
        <v>8</v>
      </c>
      <c r="E653" s="32">
        <v>2</v>
      </c>
      <c r="F653" s="3">
        <v>2</v>
      </c>
      <c r="G653" s="32">
        <v>3</v>
      </c>
      <c r="H653" s="3">
        <v>2</v>
      </c>
      <c r="I653" s="32">
        <v>5</v>
      </c>
      <c r="J653" s="3">
        <v>1</v>
      </c>
      <c r="K653" s="32">
        <v>1</v>
      </c>
      <c r="L653" s="3">
        <v>1</v>
      </c>
      <c r="M653" s="32">
        <v>9</v>
      </c>
      <c r="N653" s="39">
        <f>SUM(B653:M653)</f>
        <v>46</v>
      </c>
      <c r="O653" s="41">
        <f>N653</f>
        <v>46</v>
      </c>
    </row>
    <row r="654" spans="1:15" s="145" customFormat="1">
      <c r="A654" s="25" t="s">
        <v>596</v>
      </c>
      <c r="B654" s="3"/>
      <c r="C654" s="32"/>
      <c r="D654" s="3"/>
      <c r="E654" s="32"/>
      <c r="F654" s="3"/>
      <c r="G654" s="32"/>
      <c r="H654" s="3"/>
      <c r="I654" s="32"/>
      <c r="J654" s="3"/>
      <c r="K654" s="32"/>
      <c r="L654" s="3"/>
      <c r="M654" s="32"/>
      <c r="N654" s="39"/>
      <c r="O654" s="41"/>
    </row>
    <row r="655" spans="1:15" s="145" customFormat="1">
      <c r="A655" s="20"/>
      <c r="B655" s="3"/>
      <c r="C655" s="32"/>
      <c r="D655" s="3"/>
      <c r="E655" s="32"/>
      <c r="F655" s="3"/>
      <c r="G655" s="32"/>
      <c r="H655" s="3"/>
      <c r="I655" s="32"/>
      <c r="J655" s="3"/>
      <c r="K655" s="32"/>
      <c r="L655" s="3"/>
      <c r="M655" s="32"/>
      <c r="N655" s="39"/>
      <c r="O655" s="41"/>
    </row>
    <row r="656" spans="1:15" s="145" customFormat="1">
      <c r="A656" s="20" t="s">
        <v>1222</v>
      </c>
      <c r="B656" s="3">
        <v>15</v>
      </c>
      <c r="C656" s="32">
        <v>5</v>
      </c>
      <c r="D656" s="3">
        <v>0</v>
      </c>
      <c r="E656" s="32">
        <v>0</v>
      </c>
      <c r="F656" s="3">
        <v>0</v>
      </c>
      <c r="G656" s="32">
        <v>0</v>
      </c>
      <c r="H656" s="3">
        <v>0</v>
      </c>
      <c r="I656" s="32">
        <v>0</v>
      </c>
      <c r="J656" s="3">
        <v>0</v>
      </c>
      <c r="K656" s="32">
        <v>0</v>
      </c>
      <c r="L656" s="3">
        <v>0</v>
      </c>
      <c r="M656" s="32">
        <v>18</v>
      </c>
      <c r="N656" s="39">
        <f>SUM(B656:M656)</f>
        <v>38</v>
      </c>
      <c r="O656" s="41">
        <f>N656</f>
        <v>38</v>
      </c>
    </row>
    <row r="657" spans="1:18" s="145" customFormat="1">
      <c r="A657" s="25" t="s">
        <v>595</v>
      </c>
      <c r="B657" s="3"/>
      <c r="C657" s="32"/>
      <c r="D657" s="3"/>
      <c r="E657" s="32"/>
      <c r="F657" s="3"/>
      <c r="G657" s="32"/>
      <c r="H657" s="3"/>
      <c r="I657" s="32"/>
      <c r="J657" s="3"/>
      <c r="K657" s="32"/>
      <c r="L657" s="3"/>
      <c r="M657" s="32"/>
      <c r="N657" s="39"/>
      <c r="O657" s="41"/>
    </row>
    <row r="658" spans="1:18" s="145" customFormat="1">
      <c r="A658" s="20"/>
      <c r="B658" s="3"/>
      <c r="C658" s="32"/>
      <c r="D658" s="3"/>
      <c r="E658" s="32"/>
      <c r="F658" s="3"/>
      <c r="G658" s="32"/>
      <c r="H658" s="3"/>
      <c r="I658" s="32"/>
      <c r="J658" s="3"/>
      <c r="K658" s="32"/>
      <c r="L658" s="3"/>
      <c r="M658" s="32"/>
      <c r="N658" s="39"/>
      <c r="O658" s="41"/>
    </row>
    <row r="659" spans="1:18" s="145" customFormat="1">
      <c r="A659" s="20" t="s">
        <v>720</v>
      </c>
      <c r="B659" s="3">
        <v>0</v>
      </c>
      <c r="C659" s="32">
        <v>0</v>
      </c>
      <c r="D659" s="3">
        <v>0</v>
      </c>
      <c r="E659" s="32">
        <v>0</v>
      </c>
      <c r="F659" s="3">
        <v>1</v>
      </c>
      <c r="G659" s="32">
        <v>0</v>
      </c>
      <c r="H659" s="3">
        <v>0</v>
      </c>
      <c r="I659" s="32">
        <v>0</v>
      </c>
      <c r="J659" s="3">
        <v>1</v>
      </c>
      <c r="K659" s="32">
        <v>1</v>
      </c>
      <c r="L659" s="3">
        <v>0</v>
      </c>
      <c r="M659" s="32">
        <v>1</v>
      </c>
      <c r="N659" s="39">
        <f>SUM(B659:M659)</f>
        <v>4</v>
      </c>
      <c r="O659" s="41">
        <f>N659</f>
        <v>4</v>
      </c>
    </row>
    <row r="660" spans="1:18" s="145" customFormat="1">
      <c r="A660" s="25" t="s">
        <v>597</v>
      </c>
      <c r="B660" s="3"/>
      <c r="C660" s="32"/>
      <c r="D660" s="3"/>
      <c r="E660" s="32"/>
      <c r="F660" s="3"/>
      <c r="G660" s="32"/>
      <c r="H660" s="3"/>
      <c r="I660" s="32"/>
      <c r="J660" s="3"/>
      <c r="K660" s="32"/>
      <c r="L660" s="3"/>
      <c r="M660" s="32"/>
      <c r="N660" s="39"/>
      <c r="O660" s="41"/>
    </row>
    <row r="661" spans="1:18" s="145" customFormat="1">
      <c r="A661" s="20"/>
      <c r="B661" s="3"/>
      <c r="C661" s="32"/>
      <c r="D661" s="3"/>
      <c r="E661" s="32"/>
      <c r="F661" s="3"/>
      <c r="G661" s="32"/>
      <c r="H661" s="3"/>
      <c r="I661" s="32"/>
      <c r="J661" s="3"/>
      <c r="K661" s="32"/>
      <c r="L661" s="3"/>
      <c r="M661" s="32"/>
      <c r="N661" s="39"/>
      <c r="O661" s="41"/>
    </row>
    <row r="662" spans="1:18" s="145" customFormat="1">
      <c r="A662" s="20" t="s">
        <v>721</v>
      </c>
      <c r="B662" s="3">
        <v>1</v>
      </c>
      <c r="C662" s="32">
        <v>0</v>
      </c>
      <c r="D662" s="3">
        <v>0</v>
      </c>
      <c r="E662" s="32">
        <v>0</v>
      </c>
      <c r="F662" s="3">
        <v>0</v>
      </c>
      <c r="G662" s="32">
        <v>0</v>
      </c>
      <c r="H662" s="3">
        <v>0</v>
      </c>
      <c r="I662" s="32">
        <v>1</v>
      </c>
      <c r="J662" s="3">
        <v>0</v>
      </c>
      <c r="K662" s="32">
        <v>0</v>
      </c>
      <c r="L662" s="3">
        <v>0</v>
      </c>
      <c r="M662" s="32">
        <v>0</v>
      </c>
      <c r="N662" s="39">
        <f>SUM(B662:M662)</f>
        <v>2</v>
      </c>
      <c r="O662" s="41">
        <f>N662</f>
        <v>2</v>
      </c>
    </row>
    <row r="663" spans="1:18" s="145" customFormat="1">
      <c r="A663" s="25" t="s">
        <v>598</v>
      </c>
      <c r="B663" s="3"/>
      <c r="C663" s="32"/>
      <c r="D663" s="3"/>
      <c r="E663" s="32"/>
      <c r="F663" s="3"/>
      <c r="G663" s="32"/>
      <c r="H663" s="3"/>
      <c r="I663" s="32"/>
      <c r="J663" s="3"/>
      <c r="K663" s="32"/>
      <c r="L663" s="3"/>
      <c r="M663" s="32"/>
      <c r="N663" s="39"/>
      <c r="O663" s="41"/>
    </row>
    <row r="664" spans="1:18" s="145" customFormat="1">
      <c r="A664" s="20"/>
      <c r="B664" s="3"/>
      <c r="C664" s="32"/>
      <c r="D664" s="3"/>
      <c r="E664" s="32"/>
      <c r="F664" s="3"/>
      <c r="G664" s="32"/>
      <c r="H664" s="3"/>
      <c r="I664" s="32"/>
      <c r="J664" s="3"/>
      <c r="K664" s="32"/>
      <c r="L664" s="3"/>
      <c r="M664" s="32"/>
      <c r="N664" s="39"/>
      <c r="O664" s="41"/>
      <c r="R664" s="247" t="s">
        <v>1032</v>
      </c>
    </row>
    <row r="665" spans="1:18" s="145" customFormat="1">
      <c r="A665" s="20" t="s">
        <v>1046</v>
      </c>
      <c r="B665" s="3">
        <v>6</v>
      </c>
      <c r="C665" s="32">
        <v>6</v>
      </c>
      <c r="D665" s="3">
        <v>29</v>
      </c>
      <c r="E665" s="32">
        <v>11</v>
      </c>
      <c r="F665" s="3">
        <v>10</v>
      </c>
      <c r="G665" s="32">
        <v>7</v>
      </c>
      <c r="H665" s="3">
        <v>9</v>
      </c>
      <c r="I665" s="32">
        <v>9</v>
      </c>
      <c r="J665" s="3">
        <v>7</v>
      </c>
      <c r="K665" s="32">
        <v>5</v>
      </c>
      <c r="L665" s="3">
        <v>2</v>
      </c>
      <c r="M665" s="32">
        <v>7</v>
      </c>
      <c r="N665" s="39">
        <f>SUM(B665:M665)</f>
        <v>108</v>
      </c>
      <c r="O665" s="41">
        <f>N665</f>
        <v>108</v>
      </c>
    </row>
    <row r="666" spans="1:18" s="145" customFormat="1">
      <c r="A666" s="25" t="s">
        <v>599</v>
      </c>
      <c r="B666" s="3"/>
      <c r="C666" s="32"/>
      <c r="D666" s="3"/>
      <c r="E666" s="32"/>
      <c r="F666" s="3"/>
      <c r="G666" s="32"/>
      <c r="H666" s="3"/>
      <c r="I666" s="32"/>
      <c r="J666" s="3"/>
      <c r="K666" s="32"/>
      <c r="L666" s="3"/>
      <c r="M666" s="32"/>
      <c r="N666" s="39"/>
      <c r="O666" s="41"/>
    </row>
    <row r="667" spans="1:18" s="145" customFormat="1">
      <c r="A667" s="20"/>
      <c r="B667" s="3"/>
      <c r="C667" s="32"/>
      <c r="D667" s="3"/>
      <c r="E667" s="32"/>
      <c r="F667" s="3"/>
      <c r="G667" s="32"/>
      <c r="H667" s="3"/>
      <c r="I667" s="32"/>
      <c r="J667" s="3"/>
      <c r="K667" s="32"/>
      <c r="L667" s="3"/>
      <c r="M667" s="32"/>
      <c r="N667" s="39"/>
      <c r="O667" s="41"/>
    </row>
    <row r="668" spans="1:18" s="145" customFormat="1">
      <c r="A668" s="20" t="s">
        <v>600</v>
      </c>
      <c r="B668" s="3">
        <v>39</v>
      </c>
      <c r="C668" s="32">
        <v>33</v>
      </c>
      <c r="D668" s="3">
        <v>38</v>
      </c>
      <c r="E668" s="32">
        <v>15</v>
      </c>
      <c r="F668" s="3">
        <v>12</v>
      </c>
      <c r="G668" s="32">
        <v>3</v>
      </c>
      <c r="H668" s="3">
        <v>1</v>
      </c>
      <c r="I668" s="32">
        <v>7</v>
      </c>
      <c r="J668" s="3">
        <v>8</v>
      </c>
      <c r="K668" s="32">
        <v>10</v>
      </c>
      <c r="L668" s="3">
        <v>18</v>
      </c>
      <c r="M668" s="32">
        <v>40</v>
      </c>
      <c r="N668" s="39">
        <f>SUM(B668:M668)</f>
        <v>224</v>
      </c>
      <c r="O668" s="41">
        <f>N668</f>
        <v>224</v>
      </c>
    </row>
    <row r="669" spans="1:18" s="145" customFormat="1">
      <c r="A669" s="25" t="s">
        <v>601</v>
      </c>
      <c r="B669" s="3"/>
      <c r="C669" s="32"/>
      <c r="D669" s="3"/>
      <c r="E669" s="32"/>
      <c r="F669" s="3"/>
      <c r="G669" s="32"/>
      <c r="H669" s="3"/>
      <c r="I669" s="32"/>
      <c r="J669" s="3"/>
      <c r="K669" s="32"/>
      <c r="L669" s="3"/>
      <c r="M669" s="32"/>
      <c r="N669" s="39"/>
      <c r="O669" s="41"/>
    </row>
    <row r="670" spans="1:18" s="145" customFormat="1">
      <c r="A670" s="20"/>
      <c r="B670" s="3"/>
      <c r="C670" s="32"/>
      <c r="D670" s="3"/>
      <c r="E670" s="32"/>
      <c r="F670" s="3"/>
      <c r="G670" s="32"/>
      <c r="H670" s="3"/>
      <c r="I670" s="32"/>
      <c r="J670" s="3"/>
      <c r="K670" s="32"/>
      <c r="L670" s="3"/>
      <c r="M670" s="32"/>
      <c r="N670" s="39"/>
      <c r="O670" s="41"/>
    </row>
    <row r="671" spans="1:18" s="145" customFormat="1" ht="12.75" customHeight="1">
      <c r="A671" s="19" t="s">
        <v>722</v>
      </c>
      <c r="B671" s="3"/>
      <c r="C671" s="32"/>
      <c r="D671" s="3"/>
      <c r="E671" s="32"/>
      <c r="F671" s="3"/>
      <c r="G671" s="32"/>
      <c r="H671" s="3"/>
      <c r="I671" s="32"/>
      <c r="J671" s="3"/>
      <c r="K671" s="32"/>
      <c r="L671" s="3"/>
      <c r="M671" s="32"/>
      <c r="N671" s="39"/>
      <c r="O671" s="41"/>
    </row>
    <row r="672" spans="1:18" s="145" customFormat="1">
      <c r="A672" s="20" t="s">
        <v>1223</v>
      </c>
      <c r="B672" s="8">
        <v>0</v>
      </c>
      <c r="C672" s="37">
        <v>1</v>
      </c>
      <c r="D672" s="8">
        <v>2</v>
      </c>
      <c r="E672" s="37">
        <v>1</v>
      </c>
      <c r="F672" s="8">
        <v>1</v>
      </c>
      <c r="G672" s="37">
        <v>0</v>
      </c>
      <c r="H672" s="8">
        <v>0</v>
      </c>
      <c r="I672" s="37">
        <v>0</v>
      </c>
      <c r="J672" s="8">
        <v>0</v>
      </c>
      <c r="K672" s="37">
        <v>0</v>
      </c>
      <c r="L672" s="8">
        <v>0</v>
      </c>
      <c r="M672" s="37">
        <v>0</v>
      </c>
      <c r="N672" s="45">
        <f>SUM(B672:M672)</f>
        <v>5</v>
      </c>
      <c r="O672" s="41">
        <f>N672</f>
        <v>5</v>
      </c>
    </row>
    <row r="673" spans="1:16" s="145" customFormat="1">
      <c r="A673" s="25" t="s">
        <v>1224</v>
      </c>
      <c r="B673" s="3"/>
      <c r="C673" s="32"/>
      <c r="D673" s="3"/>
      <c r="E673" s="32"/>
      <c r="F673" s="3"/>
      <c r="G673" s="32"/>
      <c r="H673" s="3"/>
      <c r="I673" s="32"/>
      <c r="J673" s="3"/>
      <c r="K673" s="32"/>
      <c r="L673" s="3"/>
      <c r="M673" s="32"/>
      <c r="N673" s="39"/>
      <c r="O673" s="41"/>
    </row>
    <row r="674" spans="1:16" s="145" customFormat="1">
      <c r="A674" s="20"/>
      <c r="B674" s="3"/>
      <c r="C674" s="32"/>
      <c r="D674" s="3"/>
      <c r="E674" s="32"/>
      <c r="F674" s="3"/>
      <c r="G674" s="32"/>
      <c r="H674" s="3"/>
      <c r="I674" s="32"/>
      <c r="J674" s="3"/>
      <c r="K674" s="32"/>
      <c r="L674" s="3"/>
      <c r="M674" s="32"/>
      <c r="N674" s="39"/>
      <c r="O674" s="41"/>
    </row>
    <row r="675" spans="1:16" s="145" customFormat="1">
      <c r="A675" s="20" t="s">
        <v>723</v>
      </c>
      <c r="B675" s="8">
        <v>1</v>
      </c>
      <c r="C675" s="37">
        <v>1</v>
      </c>
      <c r="D675" s="8">
        <v>3</v>
      </c>
      <c r="E675" s="37">
        <v>2</v>
      </c>
      <c r="F675" s="8">
        <v>1</v>
      </c>
      <c r="G675" s="37">
        <v>1</v>
      </c>
      <c r="H675" s="8">
        <v>0</v>
      </c>
      <c r="I675" s="37">
        <v>0</v>
      </c>
      <c r="J675" s="8">
        <v>0</v>
      </c>
      <c r="K675" s="37">
        <v>0</v>
      </c>
      <c r="L675" s="8">
        <v>0</v>
      </c>
      <c r="M675" s="37">
        <v>1</v>
      </c>
      <c r="N675" s="39">
        <f>SUM(B675:M675)</f>
        <v>10</v>
      </c>
      <c r="O675" s="41">
        <f>N675</f>
        <v>10</v>
      </c>
    </row>
    <row r="676" spans="1:16" s="145" customFormat="1">
      <c r="A676" s="25" t="s">
        <v>0</v>
      </c>
      <c r="B676" s="3"/>
      <c r="C676" s="32"/>
      <c r="D676" s="3"/>
      <c r="E676" s="32"/>
      <c r="F676" s="3"/>
      <c r="G676" s="32"/>
      <c r="H676" s="3"/>
      <c r="I676" s="32"/>
      <c r="J676" s="3"/>
      <c r="K676" s="32"/>
      <c r="L676" s="3"/>
      <c r="M676" s="32"/>
      <c r="N676" s="39"/>
      <c r="O676" s="41"/>
    </row>
    <row r="677" spans="1:16" s="145" customFormat="1">
      <c r="A677" s="20"/>
      <c r="B677" s="3"/>
      <c r="C677" s="32"/>
      <c r="D677" s="3"/>
      <c r="E677" s="32"/>
      <c r="F677" s="3"/>
      <c r="G677" s="32"/>
      <c r="H677" s="3"/>
      <c r="I677" s="32"/>
      <c r="J677" s="3"/>
      <c r="K677" s="32"/>
      <c r="L677" s="3"/>
      <c r="M677" s="32"/>
      <c r="N677" s="39"/>
      <c r="O677" s="41"/>
    </row>
    <row r="678" spans="1:16" s="145" customFormat="1">
      <c r="A678" s="20" t="s">
        <v>724</v>
      </c>
      <c r="B678" s="3">
        <v>1</v>
      </c>
      <c r="C678" s="32">
        <v>7</v>
      </c>
      <c r="D678" s="3">
        <v>2</v>
      </c>
      <c r="E678" s="32">
        <v>0</v>
      </c>
      <c r="F678" s="3">
        <v>0</v>
      </c>
      <c r="G678" s="32">
        <v>0</v>
      </c>
      <c r="H678" s="3">
        <v>0</v>
      </c>
      <c r="I678" s="32">
        <v>0</v>
      </c>
      <c r="J678" s="3">
        <v>0</v>
      </c>
      <c r="K678" s="32">
        <v>0</v>
      </c>
      <c r="L678" s="3">
        <v>0</v>
      </c>
      <c r="M678" s="32">
        <v>0</v>
      </c>
      <c r="N678" s="39">
        <f>SUM(B678:M678)</f>
        <v>10</v>
      </c>
      <c r="O678" s="41">
        <f>N678</f>
        <v>10</v>
      </c>
    </row>
    <row r="679" spans="1:16" s="145" customFormat="1">
      <c r="A679" s="25" t="s">
        <v>1</v>
      </c>
      <c r="B679" s="3"/>
      <c r="C679" s="32"/>
      <c r="D679" s="3"/>
      <c r="E679" s="32"/>
      <c r="F679" s="3"/>
      <c r="G679" s="32"/>
      <c r="H679" s="3"/>
      <c r="I679" s="32"/>
      <c r="J679" s="3"/>
      <c r="K679" s="32"/>
      <c r="L679" s="3"/>
      <c r="M679" s="32"/>
      <c r="N679" s="39"/>
      <c r="O679" s="41"/>
    </row>
    <row r="680" spans="1:16" s="145" customFormat="1">
      <c r="A680" s="20"/>
      <c r="B680" s="3"/>
      <c r="C680" s="32"/>
      <c r="D680" s="3"/>
      <c r="E680" s="32"/>
      <c r="F680" s="3"/>
      <c r="G680" s="32"/>
      <c r="H680" s="3"/>
      <c r="I680" s="32"/>
      <c r="J680" s="3"/>
      <c r="K680" s="32"/>
      <c r="L680" s="3"/>
      <c r="M680" s="32"/>
      <c r="N680" s="39"/>
      <c r="O680" s="41"/>
    </row>
    <row r="681" spans="1:16" s="145" customFormat="1">
      <c r="A681" s="20" t="s">
        <v>725</v>
      </c>
      <c r="B681" s="3">
        <v>1</v>
      </c>
      <c r="C681" s="32">
        <v>12</v>
      </c>
      <c r="D681" s="3">
        <v>12</v>
      </c>
      <c r="E681" s="32">
        <v>4</v>
      </c>
      <c r="F681" s="3">
        <v>1</v>
      </c>
      <c r="G681" s="32">
        <v>0</v>
      </c>
      <c r="H681" s="3">
        <v>0</v>
      </c>
      <c r="I681" s="32">
        <v>0</v>
      </c>
      <c r="J681" s="3">
        <v>0</v>
      </c>
      <c r="K681" s="32">
        <v>1</v>
      </c>
      <c r="L681" s="3">
        <v>0</v>
      </c>
      <c r="M681" s="32">
        <v>0</v>
      </c>
      <c r="N681" s="39">
        <f>SUM(B681:M681)</f>
        <v>31</v>
      </c>
      <c r="O681" s="41">
        <f>N681</f>
        <v>31</v>
      </c>
    </row>
    <row r="682" spans="1:16" s="145" customFormat="1">
      <c r="A682" s="25" t="s">
        <v>2</v>
      </c>
      <c r="B682" s="3"/>
      <c r="C682" s="32"/>
      <c r="D682" s="3"/>
      <c r="E682" s="32"/>
      <c r="F682" s="3"/>
      <c r="G682" s="32"/>
      <c r="H682" s="3"/>
      <c r="I682" s="32"/>
      <c r="J682" s="3"/>
      <c r="K682" s="32"/>
      <c r="L682" s="3"/>
      <c r="M682" s="32"/>
      <c r="N682" s="39"/>
      <c r="O682" s="41"/>
    </row>
    <row r="683" spans="1:16" s="145" customFormat="1">
      <c r="A683" s="20"/>
      <c r="B683" s="3"/>
      <c r="C683" s="32"/>
      <c r="D683" s="3"/>
      <c r="E683" s="32"/>
      <c r="F683" s="3"/>
      <c r="G683" s="32"/>
      <c r="H683" s="3"/>
      <c r="I683" s="32"/>
      <c r="J683" s="3"/>
      <c r="K683" s="32"/>
      <c r="L683" s="3"/>
      <c r="M683" s="32"/>
      <c r="N683" s="39"/>
      <c r="O683" s="41"/>
    </row>
    <row r="684" spans="1:16" s="145" customFormat="1">
      <c r="A684" s="226" t="s">
        <v>1225</v>
      </c>
      <c r="B684" s="5" t="s">
        <v>1023</v>
      </c>
      <c r="C684" s="34" t="s">
        <v>1023</v>
      </c>
      <c r="D684" s="5" t="s">
        <v>1023</v>
      </c>
      <c r="E684" s="34" t="s">
        <v>1023</v>
      </c>
      <c r="F684" s="5" t="s">
        <v>1023</v>
      </c>
      <c r="G684" s="34" t="s">
        <v>1023</v>
      </c>
      <c r="H684" s="5" t="s">
        <v>1023</v>
      </c>
      <c r="I684" s="34" t="s">
        <v>1023</v>
      </c>
      <c r="J684" s="5" t="s">
        <v>1023</v>
      </c>
      <c r="K684" s="34" t="s">
        <v>1023</v>
      </c>
      <c r="L684" s="5" t="s">
        <v>1023</v>
      </c>
      <c r="M684" s="34" t="s">
        <v>1023</v>
      </c>
      <c r="N684" s="39"/>
      <c r="O684" s="41"/>
    </row>
    <row r="685" spans="1:16" s="145" customFormat="1">
      <c r="A685" s="227" t="s">
        <v>1226</v>
      </c>
      <c r="B685" s="3"/>
      <c r="C685" s="32"/>
      <c r="D685" s="3"/>
      <c r="E685" s="32"/>
      <c r="F685" s="3"/>
      <c r="G685" s="32"/>
      <c r="H685" s="3"/>
      <c r="I685" s="32"/>
      <c r="J685" s="3"/>
      <c r="K685" s="32"/>
      <c r="L685" s="3"/>
      <c r="M685" s="32"/>
      <c r="N685" s="39"/>
      <c r="O685" s="41"/>
    </row>
    <row r="686" spans="1:16" s="145" customFormat="1">
      <c r="A686" s="20"/>
      <c r="B686" s="3"/>
      <c r="C686" s="32"/>
      <c r="D686" s="3"/>
      <c r="E686" s="32"/>
      <c r="F686" s="3"/>
      <c r="G686" s="32"/>
      <c r="H686" s="3"/>
      <c r="I686" s="32"/>
      <c r="J686" s="3"/>
      <c r="K686" s="32"/>
      <c r="L686" s="3"/>
      <c r="M686" s="32"/>
      <c r="N686" s="39"/>
      <c r="O686" s="41"/>
    </row>
    <row r="687" spans="1:16" s="145" customFormat="1" ht="12.75" customHeight="1">
      <c r="A687" s="19" t="s">
        <v>726</v>
      </c>
      <c r="B687" s="3"/>
      <c r="C687" s="32"/>
      <c r="D687" s="3"/>
      <c r="E687" s="32"/>
      <c r="F687" s="3"/>
      <c r="G687" s="32"/>
      <c r="H687" s="3"/>
      <c r="I687" s="32"/>
      <c r="J687" s="3"/>
      <c r="K687" s="32"/>
      <c r="L687" s="3"/>
      <c r="M687" s="32"/>
      <c r="N687" s="39"/>
      <c r="O687" s="41"/>
      <c r="P687" s="145" t="s">
        <v>1032</v>
      </c>
    </row>
    <row r="688" spans="1:16" s="145" customFormat="1">
      <c r="A688" s="20" t="s">
        <v>727</v>
      </c>
      <c r="B688" s="163">
        <v>0</v>
      </c>
      <c r="C688" s="164">
        <v>0</v>
      </c>
      <c r="D688" s="163">
        <v>0</v>
      </c>
      <c r="E688" s="164">
        <v>0</v>
      </c>
      <c r="F688" s="163">
        <v>0</v>
      </c>
      <c r="G688" s="164">
        <v>0</v>
      </c>
      <c r="H688" s="163">
        <v>0</v>
      </c>
      <c r="I688" s="164">
        <v>0</v>
      </c>
      <c r="J688" s="163">
        <v>0</v>
      </c>
      <c r="K688" s="164">
        <v>0</v>
      </c>
      <c r="L688" s="163">
        <v>1</v>
      </c>
      <c r="M688" s="164">
        <v>0</v>
      </c>
      <c r="N688" s="39">
        <f>SUM(B688:M688)</f>
        <v>1</v>
      </c>
      <c r="O688" s="41">
        <f>N688</f>
        <v>1</v>
      </c>
    </row>
    <row r="689" spans="1:15" s="145" customFormat="1">
      <c r="A689" s="25" t="s">
        <v>3</v>
      </c>
      <c r="B689" s="163"/>
      <c r="C689" s="164"/>
      <c r="D689" s="163"/>
      <c r="E689" s="164"/>
      <c r="F689" s="163"/>
      <c r="G689" s="164"/>
      <c r="H689" s="163"/>
      <c r="I689" s="164"/>
      <c r="J689" s="163"/>
      <c r="K689" s="164"/>
      <c r="L689" s="163"/>
      <c r="M689" s="164"/>
      <c r="N689" s="39"/>
      <c r="O689" s="41"/>
    </row>
    <row r="690" spans="1:15" s="145" customFormat="1">
      <c r="A690" s="20"/>
      <c r="B690" s="163"/>
      <c r="C690" s="164"/>
      <c r="D690" s="163"/>
      <c r="E690" s="164"/>
      <c r="F690" s="163"/>
      <c r="G690" s="164"/>
      <c r="H690" s="163"/>
      <c r="I690" s="164"/>
      <c r="J690" s="163"/>
      <c r="K690" s="164"/>
      <c r="L690" s="163"/>
      <c r="M690" s="164"/>
      <c r="N690" s="39"/>
      <c r="O690" s="41"/>
    </row>
    <row r="691" spans="1:15" s="145" customFormat="1">
      <c r="A691" s="223" t="s">
        <v>728</v>
      </c>
      <c r="B691" s="5" t="s">
        <v>1023</v>
      </c>
      <c r="C691" s="34" t="s">
        <v>1023</v>
      </c>
      <c r="D691" s="5" t="s">
        <v>1023</v>
      </c>
      <c r="E691" s="34" t="s">
        <v>1023</v>
      </c>
      <c r="F691" s="5" t="s">
        <v>1023</v>
      </c>
      <c r="G691" s="34" t="s">
        <v>1023</v>
      </c>
      <c r="H691" s="5" t="s">
        <v>1023</v>
      </c>
      <c r="I691" s="34" t="s">
        <v>1023</v>
      </c>
      <c r="J691" s="5" t="s">
        <v>1023</v>
      </c>
      <c r="K691" s="34" t="s">
        <v>1023</v>
      </c>
      <c r="L691" s="5" t="s">
        <v>1023</v>
      </c>
      <c r="M691" s="34" t="s">
        <v>1023</v>
      </c>
      <c r="N691" s="39"/>
      <c r="O691" s="41"/>
    </row>
    <row r="692" spans="1:15" s="145" customFormat="1">
      <c r="A692" s="224" t="s">
        <v>729</v>
      </c>
      <c r="B692" s="5"/>
      <c r="C692" s="34"/>
      <c r="D692" s="5"/>
      <c r="E692" s="34"/>
      <c r="F692" s="5"/>
      <c r="G692" s="34"/>
      <c r="H692" s="5"/>
      <c r="I692" s="34"/>
      <c r="J692" s="5"/>
      <c r="K692" s="34"/>
      <c r="L692" s="5"/>
      <c r="M692" s="34"/>
      <c r="N692" s="39"/>
      <c r="O692" s="41"/>
    </row>
    <row r="693" spans="1:15" s="145" customFormat="1">
      <c r="A693" s="20"/>
      <c r="B693" s="5"/>
      <c r="C693" s="34"/>
      <c r="D693" s="5"/>
      <c r="E693" s="34"/>
      <c r="F693" s="5"/>
      <c r="G693" s="34"/>
      <c r="H693" s="5"/>
      <c r="I693" s="34"/>
      <c r="J693" s="5"/>
      <c r="K693" s="34"/>
      <c r="L693" s="5"/>
      <c r="M693" s="34"/>
      <c r="N693" s="39"/>
      <c r="O693" s="41"/>
    </row>
    <row r="694" spans="1:15" s="145" customFormat="1">
      <c r="A694" s="20" t="s">
        <v>1095</v>
      </c>
      <c r="B694" s="3">
        <v>16</v>
      </c>
      <c r="C694" s="32">
        <v>14</v>
      </c>
      <c r="D694" s="3">
        <v>13</v>
      </c>
      <c r="E694" s="32">
        <v>9</v>
      </c>
      <c r="F694" s="3">
        <v>0</v>
      </c>
      <c r="G694" s="32">
        <v>1</v>
      </c>
      <c r="H694" s="3">
        <v>0</v>
      </c>
      <c r="I694" s="32">
        <v>3</v>
      </c>
      <c r="J694" s="3">
        <v>3</v>
      </c>
      <c r="K694" s="32">
        <v>3</v>
      </c>
      <c r="L694" s="3">
        <v>8</v>
      </c>
      <c r="M694" s="32">
        <v>10</v>
      </c>
      <c r="N694" s="41">
        <f>SUM(B694:M694)</f>
        <v>80</v>
      </c>
      <c r="O694" s="41">
        <f>N694</f>
        <v>80</v>
      </c>
    </row>
    <row r="695" spans="1:15" s="145" customFormat="1">
      <c r="A695" s="25" t="s">
        <v>4</v>
      </c>
      <c r="B695" s="3"/>
      <c r="C695" s="32"/>
      <c r="D695" s="3"/>
      <c r="E695" s="32"/>
      <c r="F695" s="3"/>
      <c r="G695" s="32"/>
      <c r="H695" s="3"/>
      <c r="I695" s="32"/>
      <c r="J695" s="3"/>
      <c r="K695" s="32"/>
      <c r="L695" s="3"/>
      <c r="M695" s="32"/>
      <c r="N695" s="39"/>
      <c r="O695" s="41"/>
    </row>
    <row r="696" spans="1:15" s="145" customFormat="1">
      <c r="A696" s="20"/>
      <c r="B696" s="3"/>
      <c r="C696" s="32"/>
      <c r="D696" s="3"/>
      <c r="E696" s="32"/>
      <c r="F696" s="3"/>
      <c r="G696" s="32"/>
      <c r="H696" s="3"/>
      <c r="I696" s="32"/>
      <c r="J696" s="3"/>
      <c r="K696" s="32"/>
      <c r="L696" s="3"/>
      <c r="M696" s="32"/>
      <c r="N696" s="39"/>
      <c r="O696" s="41"/>
    </row>
    <row r="697" spans="1:15" s="145" customFormat="1" ht="12.75" customHeight="1">
      <c r="A697" s="19" t="s">
        <v>730</v>
      </c>
      <c r="B697" s="3"/>
      <c r="C697" s="32"/>
      <c r="D697" s="3"/>
      <c r="E697" s="32"/>
      <c r="F697" s="3"/>
      <c r="G697" s="32"/>
      <c r="H697" s="3"/>
      <c r="I697" s="32"/>
      <c r="J697" s="3"/>
      <c r="K697" s="32"/>
      <c r="L697" s="3"/>
      <c r="M697" s="32"/>
      <c r="N697" s="39"/>
      <c r="O697" s="41"/>
    </row>
    <row r="698" spans="1:15" s="145" customFormat="1">
      <c r="A698" s="20" t="s">
        <v>13</v>
      </c>
      <c r="B698" s="3">
        <v>2</v>
      </c>
      <c r="C698" s="32">
        <v>3</v>
      </c>
      <c r="D698" s="3">
        <v>1</v>
      </c>
      <c r="E698" s="32">
        <v>2</v>
      </c>
      <c r="F698" s="3">
        <v>0</v>
      </c>
      <c r="G698" s="32">
        <v>0</v>
      </c>
      <c r="H698" s="3">
        <v>0</v>
      </c>
      <c r="I698" s="32">
        <v>0</v>
      </c>
      <c r="J698" s="3">
        <v>0</v>
      </c>
      <c r="K698" s="32">
        <v>0</v>
      </c>
      <c r="L698" s="3">
        <v>1</v>
      </c>
      <c r="M698" s="32">
        <v>9</v>
      </c>
      <c r="N698" s="39">
        <f>SUM(B698:M698)</f>
        <v>18</v>
      </c>
      <c r="O698" s="41">
        <f>N698</f>
        <v>18</v>
      </c>
    </row>
    <row r="699" spans="1:15" s="145" customFormat="1">
      <c r="A699" s="25" t="s">
        <v>14</v>
      </c>
      <c r="B699" s="376" t="s">
        <v>1757</v>
      </c>
      <c r="C699" s="376"/>
      <c r="D699" s="376"/>
      <c r="E699" s="376"/>
      <c r="F699" s="376"/>
      <c r="G699" s="376"/>
      <c r="H699" s="376"/>
      <c r="I699" s="376"/>
      <c r="J699" s="376"/>
      <c r="K699" s="376"/>
      <c r="L699" s="376"/>
      <c r="M699" s="376"/>
      <c r="N699" s="39"/>
      <c r="O699" s="41"/>
    </row>
    <row r="700" spans="1:15" s="145" customFormat="1">
      <c r="A700" s="20"/>
      <c r="B700" s="3"/>
      <c r="C700" s="32"/>
      <c r="D700" s="3"/>
      <c r="E700" s="32"/>
      <c r="F700" s="3"/>
      <c r="G700" s="32"/>
      <c r="H700" s="3"/>
      <c r="I700" s="32"/>
      <c r="J700" s="3"/>
      <c r="K700" s="32"/>
      <c r="L700" s="3"/>
      <c r="M700" s="82"/>
      <c r="N700" s="39"/>
      <c r="O700" s="41"/>
    </row>
    <row r="701" spans="1:15" s="145" customFormat="1">
      <c r="A701" s="20" t="s">
        <v>731</v>
      </c>
      <c r="B701" s="3">
        <v>2</v>
      </c>
      <c r="C701" s="32">
        <v>1</v>
      </c>
      <c r="D701" s="3">
        <v>0</v>
      </c>
      <c r="E701" s="32">
        <v>0</v>
      </c>
      <c r="F701" s="3">
        <v>0</v>
      </c>
      <c r="G701" s="32">
        <v>0</v>
      </c>
      <c r="H701" s="3">
        <v>0</v>
      </c>
      <c r="I701" s="32">
        <v>0</v>
      </c>
      <c r="J701" s="3">
        <v>0</v>
      </c>
      <c r="K701" s="32">
        <v>0</v>
      </c>
      <c r="L701" s="3">
        <v>1</v>
      </c>
      <c r="M701" s="82">
        <v>2</v>
      </c>
      <c r="N701" s="39">
        <f>SUM(B701:M701)</f>
        <v>6</v>
      </c>
      <c r="O701" s="41">
        <f>N701</f>
        <v>6</v>
      </c>
    </row>
    <row r="702" spans="1:15" s="145" customFormat="1">
      <c r="A702" s="25" t="s">
        <v>12</v>
      </c>
      <c r="B702" s="373" t="s">
        <v>1340</v>
      </c>
      <c r="C702" s="374"/>
      <c r="D702" s="374"/>
      <c r="E702" s="374"/>
      <c r="F702" s="374"/>
      <c r="G702" s="374"/>
      <c r="H702" s="374"/>
      <c r="I702" s="374"/>
      <c r="J702" s="374"/>
      <c r="K702" s="374"/>
      <c r="L702" s="374"/>
      <c r="M702" s="374"/>
      <c r="N702" s="84"/>
      <c r="O702" s="41"/>
    </row>
    <row r="703" spans="1:15" s="145" customFormat="1">
      <c r="A703" s="20"/>
      <c r="B703" s="3"/>
      <c r="C703" s="32"/>
      <c r="D703" s="3"/>
      <c r="E703" s="32"/>
      <c r="F703" s="3"/>
      <c r="G703" s="32"/>
      <c r="H703" s="3"/>
      <c r="I703" s="32"/>
      <c r="J703" s="3"/>
      <c r="K703" s="32"/>
      <c r="L703" s="3"/>
      <c r="M703" s="82"/>
      <c r="N703" s="39"/>
      <c r="O703" s="41"/>
    </row>
    <row r="704" spans="1:15" s="145" customFormat="1">
      <c r="A704" s="20" t="s">
        <v>10</v>
      </c>
      <c r="B704" s="3">
        <v>10</v>
      </c>
      <c r="C704" s="32">
        <v>26</v>
      </c>
      <c r="D704" s="3">
        <v>22</v>
      </c>
      <c r="E704" s="32">
        <v>3</v>
      </c>
      <c r="F704" s="3">
        <v>0</v>
      </c>
      <c r="G704" s="32">
        <v>0</v>
      </c>
      <c r="H704" s="3">
        <v>0</v>
      </c>
      <c r="I704" s="32">
        <v>0</v>
      </c>
      <c r="J704" s="3">
        <v>0</v>
      </c>
      <c r="K704" s="32">
        <v>0</v>
      </c>
      <c r="L704" s="3">
        <v>0</v>
      </c>
      <c r="M704" s="82">
        <v>0</v>
      </c>
      <c r="N704" s="39">
        <f>SUM(B704:M704)</f>
        <v>61</v>
      </c>
      <c r="O704" s="41">
        <f>N704</f>
        <v>61</v>
      </c>
    </row>
    <row r="705" spans="1:15" s="145" customFormat="1" ht="26.25" customHeight="1">
      <c r="A705" s="80" t="s">
        <v>11</v>
      </c>
      <c r="B705" s="389" t="s">
        <v>1766</v>
      </c>
      <c r="C705" s="390"/>
      <c r="D705" s="390"/>
      <c r="E705" s="390"/>
      <c r="F705" s="390"/>
      <c r="G705" s="390"/>
      <c r="H705" s="390"/>
      <c r="I705" s="390"/>
      <c r="J705" s="390"/>
      <c r="K705" s="390"/>
      <c r="L705" s="390"/>
      <c r="M705" s="390"/>
      <c r="N705" s="84"/>
      <c r="O705" s="41"/>
    </row>
    <row r="706" spans="1:15" s="145" customFormat="1">
      <c r="A706" s="27"/>
      <c r="B706" s="3"/>
      <c r="C706" s="32"/>
      <c r="D706" s="3"/>
      <c r="E706" s="32"/>
      <c r="F706" s="3"/>
      <c r="G706" s="32"/>
      <c r="H706" s="3"/>
      <c r="I706" s="32"/>
      <c r="J706" s="3"/>
      <c r="K706" s="32"/>
      <c r="L706" s="3"/>
      <c r="M706" s="82"/>
      <c r="N706" s="39"/>
      <c r="O706" s="41"/>
    </row>
    <row r="707" spans="1:15" s="145" customFormat="1">
      <c r="A707" s="226" t="s">
        <v>732</v>
      </c>
      <c r="B707" s="5" t="s">
        <v>1023</v>
      </c>
      <c r="C707" s="34" t="s">
        <v>1023</v>
      </c>
      <c r="D707" s="5" t="s">
        <v>1023</v>
      </c>
      <c r="E707" s="34" t="s">
        <v>1023</v>
      </c>
      <c r="F707" s="5" t="s">
        <v>1023</v>
      </c>
      <c r="G707" s="34" t="s">
        <v>1023</v>
      </c>
      <c r="H707" s="5" t="s">
        <v>1023</v>
      </c>
      <c r="I707" s="34" t="s">
        <v>1023</v>
      </c>
      <c r="J707" s="5" t="s">
        <v>1023</v>
      </c>
      <c r="K707" s="34" t="s">
        <v>1023</v>
      </c>
      <c r="L707" s="5" t="s">
        <v>1023</v>
      </c>
      <c r="M707" s="83" t="s">
        <v>1023</v>
      </c>
      <c r="N707" s="39"/>
      <c r="O707" s="41"/>
    </row>
    <row r="708" spans="1:15" s="145" customFormat="1">
      <c r="A708" s="227" t="s">
        <v>733</v>
      </c>
      <c r="B708" s="3"/>
      <c r="C708" s="32"/>
      <c r="D708" s="3"/>
      <c r="E708" s="32"/>
      <c r="F708" s="3"/>
      <c r="G708" s="32"/>
      <c r="H708" s="3"/>
      <c r="I708" s="32"/>
      <c r="J708" s="3"/>
      <c r="K708" s="32"/>
      <c r="L708" s="3"/>
      <c r="M708" s="82"/>
      <c r="N708" s="39"/>
      <c r="O708" s="41"/>
    </row>
    <row r="709" spans="1:15" s="145" customFormat="1">
      <c r="A709" s="20"/>
      <c r="B709" s="3"/>
      <c r="C709" s="32"/>
      <c r="D709" s="3"/>
      <c r="E709" s="32"/>
      <c r="F709" s="3"/>
      <c r="G709" s="32"/>
      <c r="H709" s="3"/>
      <c r="I709" s="32"/>
      <c r="J709" s="3"/>
      <c r="K709" s="32"/>
      <c r="L709" s="3"/>
      <c r="M709" s="82"/>
      <c r="N709" s="39"/>
      <c r="O709" s="41"/>
    </row>
    <row r="710" spans="1:15" s="145" customFormat="1">
      <c r="A710" s="226" t="s">
        <v>734</v>
      </c>
      <c r="B710" s="5" t="s">
        <v>1023</v>
      </c>
      <c r="C710" s="34" t="s">
        <v>1023</v>
      </c>
      <c r="D710" s="5" t="s">
        <v>1023</v>
      </c>
      <c r="E710" s="34" t="s">
        <v>1023</v>
      </c>
      <c r="F710" s="5" t="s">
        <v>1023</v>
      </c>
      <c r="G710" s="34" t="s">
        <v>1023</v>
      </c>
      <c r="H710" s="5" t="s">
        <v>1023</v>
      </c>
      <c r="I710" s="34" t="s">
        <v>1023</v>
      </c>
      <c r="J710" s="5" t="s">
        <v>1023</v>
      </c>
      <c r="K710" s="34" t="s">
        <v>1023</v>
      </c>
      <c r="L710" s="5" t="s">
        <v>1023</v>
      </c>
      <c r="M710" s="83" t="s">
        <v>1023</v>
      </c>
      <c r="N710" s="39"/>
      <c r="O710" s="41"/>
    </row>
    <row r="711" spans="1:15" s="145" customFormat="1">
      <c r="A711" s="227" t="s">
        <v>7</v>
      </c>
      <c r="B711" s="3"/>
      <c r="C711" s="32"/>
      <c r="D711" s="3"/>
      <c r="E711" s="32"/>
      <c r="F711" s="3"/>
      <c r="G711" s="32"/>
      <c r="H711" s="3"/>
      <c r="I711" s="32"/>
      <c r="J711" s="3"/>
      <c r="K711" s="32"/>
      <c r="L711" s="3"/>
      <c r="M711" s="82"/>
      <c r="N711" s="39"/>
      <c r="O711" s="41"/>
    </row>
    <row r="712" spans="1:15" s="145" customFormat="1">
      <c r="A712" s="20"/>
      <c r="B712" s="3"/>
      <c r="C712" s="32"/>
      <c r="D712" s="3"/>
      <c r="E712" s="32"/>
      <c r="F712" s="3"/>
      <c r="G712" s="32"/>
      <c r="H712" s="3"/>
      <c r="I712" s="32"/>
      <c r="J712" s="3"/>
      <c r="K712" s="32"/>
      <c r="L712" s="3"/>
      <c r="M712" s="82"/>
      <c r="N712" s="39"/>
      <c r="O712" s="41"/>
    </row>
    <row r="713" spans="1:15" s="145" customFormat="1">
      <c r="A713" s="20" t="s">
        <v>8</v>
      </c>
      <c r="B713" s="3">
        <v>12</v>
      </c>
      <c r="C713" s="32">
        <v>11</v>
      </c>
      <c r="D713" s="3">
        <v>3</v>
      </c>
      <c r="E713" s="32">
        <v>0</v>
      </c>
      <c r="F713" s="3">
        <v>0</v>
      </c>
      <c r="G713" s="32">
        <v>0</v>
      </c>
      <c r="H713" s="3">
        <v>0</v>
      </c>
      <c r="I713" s="32">
        <v>0</v>
      </c>
      <c r="J713" s="3">
        <v>0</v>
      </c>
      <c r="K713" s="32">
        <v>0</v>
      </c>
      <c r="L713" s="3">
        <v>0</v>
      </c>
      <c r="M713" s="82">
        <v>1</v>
      </c>
      <c r="N713" s="39">
        <f>SUM(B713:M713)</f>
        <v>27</v>
      </c>
      <c r="O713" s="41">
        <f>N713</f>
        <v>27</v>
      </c>
    </row>
    <row r="714" spans="1:15" s="145" customFormat="1">
      <c r="A714" s="25" t="s">
        <v>9</v>
      </c>
      <c r="B714" s="373" t="s">
        <v>1331</v>
      </c>
      <c r="C714" s="374"/>
      <c r="D714" s="374"/>
      <c r="E714" s="374"/>
      <c r="F714" s="374"/>
      <c r="G714" s="374"/>
      <c r="H714" s="374"/>
      <c r="I714" s="374"/>
      <c r="J714" s="374"/>
      <c r="K714" s="374"/>
      <c r="L714" s="374"/>
      <c r="M714" s="374"/>
      <c r="N714" s="84"/>
      <c r="O714" s="41"/>
    </row>
    <row r="715" spans="1:15" s="145" customFormat="1">
      <c r="A715" s="27"/>
      <c r="B715" s="3"/>
      <c r="C715" s="32"/>
      <c r="D715" s="3"/>
      <c r="E715" s="32"/>
      <c r="F715" s="3"/>
      <c r="G715" s="32"/>
      <c r="H715" s="3"/>
      <c r="I715" s="32"/>
      <c r="J715" s="3"/>
      <c r="K715" s="32"/>
      <c r="L715" s="3"/>
      <c r="M715" s="82"/>
      <c r="N715" s="39"/>
      <c r="O715" s="41"/>
    </row>
    <row r="716" spans="1:15" s="145" customFormat="1">
      <c r="A716" s="20" t="s">
        <v>5</v>
      </c>
      <c r="B716" s="3">
        <v>1</v>
      </c>
      <c r="C716" s="32">
        <v>0</v>
      </c>
      <c r="D716" s="3">
        <v>0</v>
      </c>
      <c r="E716" s="32">
        <v>0</v>
      </c>
      <c r="F716" s="3">
        <v>0</v>
      </c>
      <c r="G716" s="32">
        <v>0</v>
      </c>
      <c r="H716" s="3">
        <v>0</v>
      </c>
      <c r="I716" s="32">
        <v>0</v>
      </c>
      <c r="J716" s="3">
        <v>0</v>
      </c>
      <c r="K716" s="32">
        <v>0</v>
      </c>
      <c r="L716" s="3">
        <v>5</v>
      </c>
      <c r="M716" s="82">
        <v>4</v>
      </c>
      <c r="N716" s="39">
        <f>SUM(B716:M716)</f>
        <v>10</v>
      </c>
      <c r="O716" s="41">
        <f>N716</f>
        <v>10</v>
      </c>
    </row>
    <row r="717" spans="1:15" s="145" customFormat="1">
      <c r="A717" s="25" t="s">
        <v>6</v>
      </c>
      <c r="B717" s="373" t="s">
        <v>1765</v>
      </c>
      <c r="C717" s="374"/>
      <c r="D717" s="374"/>
      <c r="E717" s="374"/>
      <c r="F717" s="374"/>
      <c r="G717" s="374"/>
      <c r="H717" s="374"/>
      <c r="I717" s="374"/>
      <c r="J717" s="374"/>
      <c r="K717" s="374"/>
      <c r="L717" s="374"/>
      <c r="M717" s="374"/>
      <c r="N717" s="84"/>
      <c r="O717" s="41"/>
    </row>
    <row r="718" spans="1:15" s="145" customFormat="1">
      <c r="A718" s="23"/>
      <c r="B718" s="3"/>
      <c r="C718" s="32"/>
      <c r="D718" s="3"/>
      <c r="E718" s="32"/>
      <c r="F718" s="3"/>
      <c r="G718" s="32"/>
      <c r="H718" s="3"/>
      <c r="I718" s="32"/>
      <c r="J718" s="3"/>
      <c r="K718" s="32"/>
      <c r="L718" s="3"/>
      <c r="M718" s="82"/>
      <c r="N718" s="39"/>
      <c r="O718" s="41"/>
    </row>
    <row r="719" spans="1:15" s="145" customFormat="1">
      <c r="A719" s="226" t="s">
        <v>735</v>
      </c>
      <c r="B719" s="5" t="s">
        <v>1023</v>
      </c>
      <c r="C719" s="34" t="s">
        <v>1023</v>
      </c>
      <c r="D719" s="5" t="s">
        <v>1023</v>
      </c>
      <c r="E719" s="34" t="s">
        <v>1023</v>
      </c>
      <c r="F719" s="5" t="s">
        <v>1023</v>
      </c>
      <c r="G719" s="34" t="s">
        <v>1023</v>
      </c>
      <c r="H719" s="5" t="s">
        <v>1023</v>
      </c>
      <c r="I719" s="34" t="s">
        <v>1023</v>
      </c>
      <c r="J719" s="5" t="s">
        <v>1023</v>
      </c>
      <c r="K719" s="34" t="s">
        <v>1023</v>
      </c>
      <c r="L719" s="5" t="s">
        <v>1023</v>
      </c>
      <c r="M719" s="83" t="s">
        <v>1023</v>
      </c>
      <c r="N719" s="39"/>
      <c r="O719" s="41"/>
    </row>
    <row r="720" spans="1:15" s="145" customFormat="1">
      <c r="A720" s="227" t="s">
        <v>15</v>
      </c>
      <c r="B720" s="3"/>
      <c r="C720" s="32"/>
      <c r="D720" s="3"/>
      <c r="E720" s="32"/>
      <c r="F720" s="3"/>
      <c r="G720" s="32"/>
      <c r="H720" s="3"/>
      <c r="I720" s="32"/>
      <c r="J720" s="3"/>
      <c r="K720" s="32"/>
      <c r="L720" s="3"/>
      <c r="M720" s="82"/>
      <c r="N720" s="39"/>
      <c r="O720" s="41"/>
    </row>
    <row r="721" spans="1:15" s="145" customFormat="1">
      <c r="A721" s="20"/>
      <c r="B721" s="3"/>
      <c r="C721" s="32"/>
      <c r="D721" s="3"/>
      <c r="E721" s="32"/>
      <c r="F721" s="3"/>
      <c r="G721" s="32"/>
      <c r="H721" s="3"/>
      <c r="I721" s="32"/>
      <c r="J721" s="3"/>
      <c r="K721" s="32"/>
      <c r="L721" s="3"/>
      <c r="M721" s="82"/>
      <c r="N721" s="39"/>
      <c r="O721" s="41"/>
    </row>
    <row r="722" spans="1:15" s="145" customFormat="1">
      <c r="A722" s="20" t="s">
        <v>736</v>
      </c>
      <c r="B722" s="3">
        <v>7</v>
      </c>
      <c r="C722" s="32">
        <v>3</v>
      </c>
      <c r="D722" s="3">
        <v>4</v>
      </c>
      <c r="E722" s="32">
        <v>5</v>
      </c>
      <c r="F722" s="3">
        <v>0</v>
      </c>
      <c r="G722" s="32">
        <v>0</v>
      </c>
      <c r="H722" s="3">
        <v>0</v>
      </c>
      <c r="I722" s="32">
        <v>0</v>
      </c>
      <c r="J722" s="3">
        <v>0</v>
      </c>
      <c r="K722" s="32">
        <v>0</v>
      </c>
      <c r="L722" s="3">
        <v>1</v>
      </c>
      <c r="M722" s="82">
        <v>3</v>
      </c>
      <c r="N722" s="39">
        <f>SUM(B722:M722)</f>
        <v>23</v>
      </c>
      <c r="O722" s="41">
        <f>N722</f>
        <v>23</v>
      </c>
    </row>
    <row r="723" spans="1:15" s="166" customFormat="1" ht="27" customHeight="1">
      <c r="A723" s="81" t="s">
        <v>16</v>
      </c>
      <c r="B723" s="389" t="s">
        <v>1193</v>
      </c>
      <c r="C723" s="390"/>
      <c r="D723" s="390"/>
      <c r="E723" s="390"/>
      <c r="F723" s="390"/>
      <c r="G723" s="390"/>
      <c r="H723" s="390"/>
      <c r="I723" s="390"/>
      <c r="J723" s="390"/>
      <c r="K723" s="390"/>
      <c r="L723" s="390"/>
      <c r="M723" s="390"/>
      <c r="N723" s="85"/>
      <c r="O723" s="41"/>
    </row>
    <row r="724" spans="1:15" s="145" customFormat="1">
      <c r="A724" s="20"/>
      <c r="B724" s="9"/>
      <c r="C724" s="141"/>
      <c r="D724" s="9"/>
      <c r="E724" s="141"/>
      <c r="F724" s="9"/>
      <c r="G724" s="141"/>
      <c r="H724" s="9"/>
      <c r="I724" s="141"/>
      <c r="J724" s="9"/>
      <c r="K724" s="141"/>
      <c r="L724" s="9"/>
      <c r="M724" s="139"/>
      <c r="N724" s="47"/>
      <c r="O724" s="41"/>
    </row>
    <row r="725" spans="1:15" s="145" customFormat="1">
      <c r="A725" s="20" t="s">
        <v>1273</v>
      </c>
      <c r="B725" s="3">
        <v>30</v>
      </c>
      <c r="C725" s="32">
        <v>21</v>
      </c>
      <c r="D725" s="3">
        <v>7</v>
      </c>
      <c r="E725" s="32">
        <v>1</v>
      </c>
      <c r="F725" s="3">
        <v>0</v>
      </c>
      <c r="G725" s="32">
        <v>0</v>
      </c>
      <c r="H725" s="3">
        <v>0</v>
      </c>
      <c r="I725" s="32">
        <v>0</v>
      </c>
      <c r="J725" s="3">
        <v>0</v>
      </c>
      <c r="K725" s="32">
        <v>1</v>
      </c>
      <c r="L725" s="3">
        <v>0</v>
      </c>
      <c r="M725" s="82">
        <v>11</v>
      </c>
      <c r="N725" s="39">
        <f>SUM(B725:M725)</f>
        <v>71</v>
      </c>
      <c r="O725" s="41">
        <f>N725</f>
        <v>71</v>
      </c>
    </row>
    <row r="726" spans="1:15" s="145" customFormat="1" ht="35.25" customHeight="1">
      <c r="A726" s="80" t="s">
        <v>17</v>
      </c>
      <c r="B726" s="389" t="s">
        <v>1341</v>
      </c>
      <c r="C726" s="390"/>
      <c r="D726" s="390"/>
      <c r="E726" s="390"/>
      <c r="F726" s="390"/>
      <c r="G726" s="390"/>
      <c r="H726" s="390"/>
      <c r="I726" s="390"/>
      <c r="J726" s="390"/>
      <c r="K726" s="390"/>
      <c r="L726" s="390"/>
      <c r="M726" s="390"/>
      <c r="N726" s="39"/>
      <c r="O726" s="41"/>
    </row>
    <row r="727" spans="1:15" s="145" customFormat="1">
      <c r="A727" s="20"/>
      <c r="B727" s="3"/>
      <c r="C727" s="32"/>
      <c r="D727" s="3"/>
      <c r="E727" s="32"/>
      <c r="F727" s="3"/>
      <c r="G727" s="32"/>
      <c r="H727" s="3"/>
      <c r="I727" s="32"/>
      <c r="J727" s="3"/>
      <c r="K727" s="32"/>
      <c r="L727" s="3"/>
      <c r="M727" s="32"/>
      <c r="N727" s="39"/>
      <c r="O727" s="41"/>
    </row>
    <row r="728" spans="1:15" s="145" customFormat="1">
      <c r="A728" s="226" t="s">
        <v>738</v>
      </c>
      <c r="B728" s="5" t="s">
        <v>1023</v>
      </c>
      <c r="C728" s="34" t="s">
        <v>1023</v>
      </c>
      <c r="D728" s="5" t="s">
        <v>1023</v>
      </c>
      <c r="E728" s="34" t="s">
        <v>1023</v>
      </c>
      <c r="F728" s="5" t="s">
        <v>1023</v>
      </c>
      <c r="G728" s="34" t="s">
        <v>1023</v>
      </c>
      <c r="H728" s="5" t="s">
        <v>1023</v>
      </c>
      <c r="I728" s="34" t="s">
        <v>1023</v>
      </c>
      <c r="J728" s="5" t="s">
        <v>1023</v>
      </c>
      <c r="K728" s="34" t="s">
        <v>1023</v>
      </c>
      <c r="L728" s="5" t="s">
        <v>1023</v>
      </c>
      <c r="M728" s="34" t="s">
        <v>1023</v>
      </c>
      <c r="N728" s="39"/>
      <c r="O728" s="41"/>
    </row>
    <row r="729" spans="1:15" s="145" customFormat="1">
      <c r="A729" s="227" t="s">
        <v>19</v>
      </c>
      <c r="B729" s="3"/>
      <c r="C729" s="32"/>
      <c r="D729" s="3"/>
      <c r="E729" s="32"/>
      <c r="F729" s="3"/>
      <c r="G729" s="32"/>
      <c r="H729" s="3"/>
      <c r="I729" s="32"/>
      <c r="J729" s="3"/>
      <c r="K729" s="32"/>
      <c r="L729" s="3"/>
      <c r="M729" s="32"/>
      <c r="N729" s="39"/>
      <c r="O729" s="41"/>
    </row>
    <row r="730" spans="1:15" s="145" customFormat="1">
      <c r="A730" s="20"/>
      <c r="B730" s="3"/>
      <c r="C730" s="32"/>
      <c r="D730" s="3"/>
      <c r="E730" s="32"/>
      <c r="F730" s="3"/>
      <c r="G730" s="32"/>
      <c r="H730" s="3"/>
      <c r="I730" s="32"/>
      <c r="J730" s="3"/>
      <c r="K730" s="32"/>
      <c r="L730" s="3"/>
      <c r="M730" s="32"/>
      <c r="N730" s="39"/>
      <c r="O730" s="41"/>
    </row>
    <row r="731" spans="1:15" s="145" customFormat="1">
      <c r="A731" s="243" t="s">
        <v>739</v>
      </c>
      <c r="B731" s="8">
        <v>1</v>
      </c>
      <c r="C731" s="37">
        <v>0</v>
      </c>
      <c r="D731" s="8">
        <v>0</v>
      </c>
      <c r="E731" s="37">
        <v>0</v>
      </c>
      <c r="F731" s="8">
        <v>0</v>
      </c>
      <c r="G731" s="37">
        <v>0</v>
      </c>
      <c r="H731" s="8">
        <v>0</v>
      </c>
      <c r="I731" s="37">
        <v>0</v>
      </c>
      <c r="J731" s="8">
        <v>0</v>
      </c>
      <c r="K731" s="37">
        <v>0</v>
      </c>
      <c r="L731" s="8">
        <v>0</v>
      </c>
      <c r="M731" s="37">
        <v>0</v>
      </c>
      <c r="N731" s="39">
        <f>SUM(B731:M731)</f>
        <v>1</v>
      </c>
      <c r="O731" s="41">
        <f>N731</f>
        <v>1</v>
      </c>
    </row>
    <row r="732" spans="1:15" s="145" customFormat="1">
      <c r="A732" s="244" t="s">
        <v>740</v>
      </c>
      <c r="B732" s="3"/>
      <c r="C732" s="32"/>
      <c r="D732" s="3"/>
      <c r="E732" s="32"/>
      <c r="F732" s="3"/>
      <c r="G732" s="32"/>
      <c r="H732" s="3"/>
      <c r="I732" s="32"/>
      <c r="J732" s="3"/>
      <c r="K732" s="32"/>
      <c r="L732" s="3"/>
      <c r="M732" s="32"/>
      <c r="N732" s="39"/>
      <c r="O732" s="41"/>
    </row>
    <row r="733" spans="1:15" s="145" customFormat="1">
      <c r="A733" s="20"/>
      <c r="B733" s="3"/>
      <c r="C733" s="32"/>
      <c r="D733" s="3"/>
      <c r="E733" s="32"/>
      <c r="F733" s="3"/>
      <c r="G733" s="32"/>
      <c r="H733" s="3"/>
      <c r="I733" s="32"/>
      <c r="J733" s="3"/>
      <c r="K733" s="32"/>
      <c r="L733" s="3"/>
      <c r="M733" s="32"/>
      <c r="N733" s="39"/>
      <c r="O733" s="41"/>
    </row>
    <row r="734" spans="1:15" s="145" customFormat="1">
      <c r="A734" s="226" t="s">
        <v>18</v>
      </c>
      <c r="B734" s="5" t="s">
        <v>1023</v>
      </c>
      <c r="C734" s="34" t="s">
        <v>1023</v>
      </c>
      <c r="D734" s="5" t="s">
        <v>1023</v>
      </c>
      <c r="E734" s="34" t="s">
        <v>1023</v>
      </c>
      <c r="F734" s="5" t="s">
        <v>1023</v>
      </c>
      <c r="G734" s="34" t="s">
        <v>1023</v>
      </c>
      <c r="H734" s="5" t="s">
        <v>1023</v>
      </c>
      <c r="I734" s="34" t="s">
        <v>1023</v>
      </c>
      <c r="J734" s="5" t="s">
        <v>1023</v>
      </c>
      <c r="K734" s="34" t="s">
        <v>1023</v>
      </c>
      <c r="L734" s="5" t="s">
        <v>1023</v>
      </c>
      <c r="M734" s="34" t="s">
        <v>1023</v>
      </c>
      <c r="N734" s="39"/>
      <c r="O734" s="41"/>
    </row>
    <row r="735" spans="1:15" s="145" customFormat="1">
      <c r="A735" s="227" t="s">
        <v>741</v>
      </c>
      <c r="B735" s="3"/>
      <c r="C735" s="32"/>
      <c r="D735" s="3"/>
      <c r="E735" s="32"/>
      <c r="F735" s="3"/>
      <c r="G735" s="32"/>
      <c r="H735" s="3"/>
      <c r="I735" s="32"/>
      <c r="J735" s="3"/>
      <c r="K735" s="32"/>
      <c r="L735" s="3"/>
      <c r="M735" s="32"/>
      <c r="N735" s="39"/>
      <c r="O735" s="41"/>
    </row>
    <row r="736" spans="1:15" s="145" customFormat="1">
      <c r="A736" s="20"/>
      <c r="B736" s="3"/>
      <c r="C736" s="32"/>
      <c r="D736" s="3"/>
      <c r="E736" s="32"/>
      <c r="F736" s="3"/>
      <c r="G736" s="32"/>
      <c r="H736" s="3"/>
      <c r="I736" s="32"/>
      <c r="J736" s="3"/>
      <c r="K736" s="32"/>
      <c r="L736" s="3"/>
      <c r="M736" s="32"/>
      <c r="N736" s="39"/>
      <c r="O736" s="41"/>
    </row>
    <row r="737" spans="1:15" s="145" customFormat="1">
      <c r="A737" s="20" t="s">
        <v>20</v>
      </c>
      <c r="B737" s="3">
        <v>0</v>
      </c>
      <c r="C737" s="32">
        <v>0</v>
      </c>
      <c r="D737" s="3">
        <v>0</v>
      </c>
      <c r="E737" s="32">
        <v>0</v>
      </c>
      <c r="F737" s="3">
        <v>0</v>
      </c>
      <c r="G737" s="32">
        <v>0</v>
      </c>
      <c r="H737" s="3">
        <v>0</v>
      </c>
      <c r="I737" s="32">
        <v>0</v>
      </c>
      <c r="J737" s="3">
        <v>0</v>
      </c>
      <c r="K737" s="32">
        <v>0</v>
      </c>
      <c r="L737" s="3">
        <v>0</v>
      </c>
      <c r="M737" s="32">
        <v>2</v>
      </c>
      <c r="N737" s="39">
        <f>SUM(B737:M737)</f>
        <v>2</v>
      </c>
      <c r="O737" s="41">
        <v>2</v>
      </c>
    </row>
    <row r="738" spans="1:15" s="145" customFormat="1">
      <c r="A738" s="25" t="s">
        <v>21</v>
      </c>
      <c r="B738" s="3"/>
      <c r="C738" s="32"/>
      <c r="D738" s="3"/>
      <c r="E738" s="32"/>
      <c r="F738" s="3"/>
      <c r="G738" s="32"/>
      <c r="H738" s="3"/>
      <c r="I738" s="32"/>
      <c r="J738" s="3"/>
      <c r="K738" s="32"/>
      <c r="L738" s="3"/>
      <c r="M738" s="32"/>
      <c r="N738" s="39"/>
      <c r="O738" s="41"/>
    </row>
    <row r="739" spans="1:15" s="145" customFormat="1">
      <c r="A739" s="20"/>
      <c r="B739" s="3"/>
      <c r="C739" s="32"/>
      <c r="D739" s="3"/>
      <c r="E739" s="32"/>
      <c r="F739" s="3"/>
      <c r="G739" s="32"/>
      <c r="H739" s="3"/>
      <c r="I739" s="32"/>
      <c r="J739" s="3"/>
      <c r="K739" s="32"/>
      <c r="L739" s="3"/>
      <c r="M739" s="32"/>
      <c r="N739" s="39"/>
      <c r="O739" s="41"/>
    </row>
    <row r="740" spans="1:15" s="145" customFormat="1" ht="12.75" customHeight="1">
      <c r="A740" s="19" t="s">
        <v>742</v>
      </c>
      <c r="B740" s="3"/>
      <c r="C740" s="32"/>
      <c r="D740" s="3"/>
      <c r="E740" s="32"/>
      <c r="F740" s="3"/>
      <c r="G740" s="32"/>
      <c r="H740" s="3"/>
      <c r="I740" s="32"/>
      <c r="J740" s="3"/>
      <c r="K740" s="32"/>
      <c r="L740" s="3"/>
      <c r="M740" s="32"/>
      <c r="N740" s="39"/>
      <c r="O740" s="41"/>
    </row>
    <row r="741" spans="1:15" s="145" customFormat="1">
      <c r="A741" s="20" t="s">
        <v>1230</v>
      </c>
      <c r="B741" s="163">
        <v>0</v>
      </c>
      <c r="C741" s="32">
        <v>1</v>
      </c>
      <c r="D741" s="3">
        <v>5</v>
      </c>
      <c r="E741" s="32">
        <v>11</v>
      </c>
      <c r="F741" s="3">
        <v>7</v>
      </c>
      <c r="G741" s="32">
        <v>4</v>
      </c>
      <c r="H741" s="3">
        <v>5</v>
      </c>
      <c r="I741" s="32">
        <v>8</v>
      </c>
      <c r="J741" s="3">
        <v>3</v>
      </c>
      <c r="K741" s="32">
        <v>9</v>
      </c>
      <c r="L741" s="3">
        <v>2</v>
      </c>
      <c r="M741" s="32">
        <v>0</v>
      </c>
      <c r="N741" s="39">
        <f>SUM(B741:M741)</f>
        <v>55</v>
      </c>
      <c r="O741" s="41">
        <f>N741</f>
        <v>55</v>
      </c>
    </row>
    <row r="742" spans="1:15" s="145" customFormat="1" ht="25.5" customHeight="1">
      <c r="A742" s="80" t="s">
        <v>22</v>
      </c>
      <c r="B742" s="389" t="s">
        <v>1118</v>
      </c>
      <c r="C742" s="390"/>
      <c r="D742" s="390"/>
      <c r="E742" s="390"/>
      <c r="F742" s="390"/>
      <c r="G742" s="390"/>
      <c r="H742" s="390"/>
      <c r="I742" s="390"/>
      <c r="J742" s="390"/>
      <c r="K742" s="390"/>
      <c r="L742" s="390"/>
      <c r="M742" s="401"/>
      <c r="N742" s="39"/>
      <c r="O742" s="41"/>
    </row>
    <row r="743" spans="1:15" s="145" customFormat="1">
      <c r="A743" s="20"/>
      <c r="B743" s="3"/>
      <c r="C743" s="32"/>
      <c r="D743" s="3"/>
      <c r="E743" s="32"/>
      <c r="F743" s="3"/>
      <c r="G743" s="32"/>
      <c r="H743" s="3"/>
      <c r="I743" s="32"/>
      <c r="J743" s="3"/>
      <c r="K743" s="32"/>
      <c r="L743" s="3"/>
      <c r="M743" s="32"/>
      <c r="N743" s="39"/>
      <c r="O743" s="41"/>
    </row>
    <row r="744" spans="1:15" s="145" customFormat="1" ht="12.75" customHeight="1">
      <c r="A744" s="19" t="s">
        <v>743</v>
      </c>
      <c r="B744" s="3"/>
      <c r="C744" s="32"/>
      <c r="D744" s="3"/>
      <c r="E744" s="32"/>
      <c r="F744" s="3"/>
      <c r="G744" s="32"/>
      <c r="H744" s="3"/>
      <c r="I744" s="32"/>
      <c r="J744" s="3"/>
      <c r="K744" s="32"/>
      <c r="L744" s="3"/>
      <c r="M744" s="32"/>
      <c r="N744" s="39"/>
      <c r="O744" s="41"/>
    </row>
    <row r="745" spans="1:15" s="145" customFormat="1">
      <c r="A745" s="20" t="s">
        <v>744</v>
      </c>
      <c r="B745" s="3">
        <v>0</v>
      </c>
      <c r="C745" s="32">
        <v>1</v>
      </c>
      <c r="D745" s="3">
        <v>0</v>
      </c>
      <c r="E745" s="32">
        <v>0</v>
      </c>
      <c r="F745" s="3">
        <v>0</v>
      </c>
      <c r="G745" s="32">
        <v>0</v>
      </c>
      <c r="H745" s="3">
        <v>0</v>
      </c>
      <c r="I745" s="32">
        <v>0</v>
      </c>
      <c r="J745" s="3">
        <v>6</v>
      </c>
      <c r="K745" s="32">
        <v>11</v>
      </c>
      <c r="L745" s="3">
        <v>0</v>
      </c>
      <c r="M745" s="32">
        <v>0</v>
      </c>
      <c r="N745" s="39">
        <f>SUM(B745:M745)</f>
        <v>18</v>
      </c>
      <c r="O745" s="41">
        <f>N745</f>
        <v>18</v>
      </c>
    </row>
    <row r="746" spans="1:15" s="145" customFormat="1" ht="23.25" customHeight="1">
      <c r="A746" s="80" t="s">
        <v>26</v>
      </c>
      <c r="B746" s="389" t="s">
        <v>1685</v>
      </c>
      <c r="C746" s="390"/>
      <c r="D746" s="390"/>
      <c r="E746" s="390"/>
      <c r="F746" s="390"/>
      <c r="G746" s="390"/>
      <c r="H746" s="390"/>
      <c r="I746" s="390"/>
      <c r="J746" s="390"/>
      <c r="K746" s="390"/>
      <c r="L746" s="390"/>
      <c r="M746" s="401"/>
      <c r="N746" s="39"/>
      <c r="O746" s="41"/>
    </row>
    <row r="747" spans="1:15" s="145" customFormat="1">
      <c r="A747" s="20"/>
      <c r="B747" s="3"/>
      <c r="C747" s="32"/>
      <c r="D747" s="3"/>
      <c r="E747" s="32"/>
      <c r="F747" s="3"/>
      <c r="G747" s="32"/>
      <c r="H747" s="3"/>
      <c r="I747" s="32"/>
      <c r="J747" s="3"/>
      <c r="K747" s="32"/>
      <c r="L747" s="3"/>
      <c r="M747" s="32"/>
      <c r="N747" s="39"/>
      <c r="O747" s="41"/>
    </row>
    <row r="748" spans="1:15" s="145" customFormat="1">
      <c r="A748" s="20" t="s">
        <v>745</v>
      </c>
      <c r="B748" s="3">
        <v>3</v>
      </c>
      <c r="C748" s="32">
        <v>2</v>
      </c>
      <c r="D748" s="3">
        <v>0</v>
      </c>
      <c r="E748" s="32">
        <v>0</v>
      </c>
      <c r="F748" s="3">
        <v>0</v>
      </c>
      <c r="G748" s="32">
        <v>0</v>
      </c>
      <c r="H748" s="3">
        <v>1</v>
      </c>
      <c r="I748" s="32">
        <v>5</v>
      </c>
      <c r="J748" s="3">
        <v>8</v>
      </c>
      <c r="K748" s="32">
        <v>12</v>
      </c>
      <c r="L748" s="3">
        <v>7</v>
      </c>
      <c r="M748" s="32">
        <v>3</v>
      </c>
      <c r="N748" s="39">
        <f>SUM(B748:M748)</f>
        <v>41</v>
      </c>
      <c r="O748" s="41">
        <f>N748</f>
        <v>41</v>
      </c>
    </row>
    <row r="749" spans="1:15" s="145" customFormat="1" ht="24" customHeight="1">
      <c r="A749" s="80" t="s">
        <v>746</v>
      </c>
      <c r="B749" s="389" t="s">
        <v>1329</v>
      </c>
      <c r="C749" s="390"/>
      <c r="D749" s="390"/>
      <c r="E749" s="390"/>
      <c r="F749" s="390"/>
      <c r="G749" s="390"/>
      <c r="H749" s="390"/>
      <c r="I749" s="390"/>
      <c r="J749" s="390"/>
      <c r="K749" s="390"/>
      <c r="L749" s="390"/>
      <c r="M749" s="401"/>
      <c r="N749" s="39"/>
      <c r="O749" s="41"/>
    </row>
    <row r="750" spans="1:15" s="145" customFormat="1">
      <c r="A750" s="20"/>
      <c r="B750" s="3"/>
      <c r="C750" s="32"/>
      <c r="D750" s="3"/>
      <c r="E750" s="32"/>
      <c r="F750" s="3"/>
      <c r="G750" s="32"/>
      <c r="H750" s="3"/>
      <c r="I750" s="32"/>
      <c r="J750" s="3"/>
      <c r="K750" s="32"/>
      <c r="L750" s="3"/>
      <c r="M750" s="32"/>
      <c r="N750" s="39"/>
      <c r="O750" s="41"/>
    </row>
    <row r="751" spans="1:15" s="145" customFormat="1">
      <c r="A751" s="20" t="s">
        <v>1231</v>
      </c>
      <c r="B751" s="3">
        <v>0</v>
      </c>
      <c r="C751" s="32">
        <v>0</v>
      </c>
      <c r="D751" s="3">
        <v>0</v>
      </c>
      <c r="E751" s="32">
        <v>0</v>
      </c>
      <c r="F751" s="3">
        <v>0</v>
      </c>
      <c r="G751" s="32">
        <v>2</v>
      </c>
      <c r="H751" s="3">
        <v>3</v>
      </c>
      <c r="I751" s="32">
        <v>0</v>
      </c>
      <c r="J751" s="3">
        <v>0</v>
      </c>
      <c r="K751" s="32">
        <v>0</v>
      </c>
      <c r="L751" s="3">
        <v>0</v>
      </c>
      <c r="M751" s="32">
        <v>0</v>
      </c>
      <c r="N751" s="39">
        <f>SUM(B751:M751)</f>
        <v>5</v>
      </c>
      <c r="O751" s="41">
        <f>N751</f>
        <v>5</v>
      </c>
    </row>
    <row r="752" spans="1:15" s="145" customFormat="1">
      <c r="A752" s="25" t="s">
        <v>29</v>
      </c>
      <c r="B752" s="373" t="s">
        <v>1119</v>
      </c>
      <c r="C752" s="374"/>
      <c r="D752" s="374"/>
      <c r="E752" s="374"/>
      <c r="F752" s="374"/>
      <c r="G752" s="374"/>
      <c r="H752" s="374"/>
      <c r="I752" s="374"/>
      <c r="J752" s="374"/>
      <c r="K752" s="374"/>
      <c r="L752" s="374"/>
      <c r="M752" s="402"/>
      <c r="N752" s="39"/>
      <c r="O752" s="41"/>
    </row>
    <row r="753" spans="1:18" s="145" customFormat="1">
      <c r="A753" s="20"/>
      <c r="B753" s="3"/>
      <c r="C753" s="32"/>
      <c r="D753" s="3"/>
      <c r="E753" s="32"/>
      <c r="F753" s="3"/>
      <c r="G753" s="32"/>
      <c r="H753" s="3"/>
      <c r="I753" s="32"/>
      <c r="J753" s="3"/>
      <c r="K753" s="32"/>
      <c r="L753" s="3"/>
      <c r="M753" s="32"/>
      <c r="N753" s="39"/>
      <c r="O753" s="41"/>
      <c r="Q753" s="145" t="s">
        <v>1032</v>
      </c>
    </row>
    <row r="754" spans="1:18" s="145" customFormat="1">
      <c r="A754" s="20" t="s">
        <v>1227</v>
      </c>
      <c r="B754" s="3">
        <v>1</v>
      </c>
      <c r="C754" s="32">
        <v>0</v>
      </c>
      <c r="D754" s="3">
        <v>0</v>
      </c>
      <c r="E754" s="32">
        <v>2</v>
      </c>
      <c r="F754" s="3">
        <v>1</v>
      </c>
      <c r="G754" s="32">
        <v>2</v>
      </c>
      <c r="H754" s="3">
        <v>2</v>
      </c>
      <c r="I754" s="32">
        <v>6</v>
      </c>
      <c r="J754" s="3">
        <v>27</v>
      </c>
      <c r="K754" s="32">
        <v>22</v>
      </c>
      <c r="L754" s="3">
        <v>7</v>
      </c>
      <c r="M754" s="32">
        <v>2</v>
      </c>
      <c r="N754" s="39">
        <f>SUM(B754:M754)</f>
        <v>72</v>
      </c>
      <c r="O754" s="41">
        <f>N754</f>
        <v>72</v>
      </c>
    </row>
    <row r="755" spans="1:18" s="145" customFormat="1" ht="39" customHeight="1">
      <c r="A755" s="80" t="s">
        <v>30</v>
      </c>
      <c r="B755" s="389" t="s">
        <v>1260</v>
      </c>
      <c r="C755" s="390"/>
      <c r="D755" s="390"/>
      <c r="E755" s="390"/>
      <c r="F755" s="390"/>
      <c r="G755" s="390"/>
      <c r="H755" s="390"/>
      <c r="I755" s="390"/>
      <c r="J755" s="390"/>
      <c r="K755" s="390"/>
      <c r="L755" s="390"/>
      <c r="M755" s="401"/>
      <c r="N755" s="39"/>
      <c r="O755" s="41"/>
    </row>
    <row r="756" spans="1:18" s="145" customFormat="1">
      <c r="A756" s="20"/>
      <c r="B756" s="3"/>
      <c r="C756" s="32"/>
      <c r="D756" s="3"/>
      <c r="E756" s="32"/>
      <c r="F756" s="3"/>
      <c r="G756" s="32"/>
      <c r="H756" s="3"/>
      <c r="I756" s="32"/>
      <c r="J756" s="3"/>
      <c r="K756" s="32"/>
      <c r="L756" s="3"/>
      <c r="M756" s="32"/>
      <c r="N756" s="39"/>
      <c r="O756" s="41"/>
    </row>
    <row r="757" spans="1:18" s="145" customFormat="1">
      <c r="A757" s="20" t="s">
        <v>1228</v>
      </c>
      <c r="B757" s="3">
        <v>0</v>
      </c>
      <c r="C757" s="32">
        <v>0</v>
      </c>
      <c r="D757" s="3">
        <v>1</v>
      </c>
      <c r="E757" s="32">
        <v>0</v>
      </c>
      <c r="F757" s="3">
        <v>2</v>
      </c>
      <c r="G757" s="32">
        <v>3</v>
      </c>
      <c r="H757" s="3">
        <v>4</v>
      </c>
      <c r="I757" s="32">
        <v>3</v>
      </c>
      <c r="J757" s="3">
        <v>1</v>
      </c>
      <c r="K757" s="32">
        <v>0</v>
      </c>
      <c r="L757" s="3">
        <v>0</v>
      </c>
      <c r="M757" s="32">
        <v>0</v>
      </c>
      <c r="N757" s="39">
        <f>SUM(B757:M757)</f>
        <v>14</v>
      </c>
      <c r="O757" s="41">
        <f>N757</f>
        <v>14</v>
      </c>
    </row>
    <row r="758" spans="1:18" s="145" customFormat="1" ht="26.25" customHeight="1">
      <c r="A758" s="80" t="s">
        <v>31</v>
      </c>
      <c r="B758" s="389" t="s">
        <v>1120</v>
      </c>
      <c r="C758" s="390"/>
      <c r="D758" s="390"/>
      <c r="E758" s="390"/>
      <c r="F758" s="390"/>
      <c r="G758" s="390"/>
      <c r="H758" s="390"/>
      <c r="I758" s="390"/>
      <c r="J758" s="390"/>
      <c r="K758" s="390"/>
      <c r="L758" s="390"/>
      <c r="M758" s="401"/>
      <c r="N758" s="39"/>
      <c r="O758" s="41"/>
    </row>
    <row r="759" spans="1:18" s="145" customFormat="1">
      <c r="A759" s="20"/>
      <c r="B759" s="3"/>
      <c r="C759" s="32"/>
      <c r="D759" s="3"/>
      <c r="E759" s="32"/>
      <c r="F759" s="3"/>
      <c r="G759" s="32"/>
      <c r="H759" s="3"/>
      <c r="I759" s="32"/>
      <c r="J759" s="3"/>
      <c r="K759" s="32"/>
      <c r="L759" s="3"/>
      <c r="M759" s="32"/>
      <c r="N759" s="39"/>
      <c r="O759" s="41"/>
      <c r="R759" s="145" t="s">
        <v>1032</v>
      </c>
    </row>
    <row r="760" spans="1:18" s="145" customFormat="1">
      <c r="A760" s="20" t="s">
        <v>1229</v>
      </c>
      <c r="B760" s="3">
        <v>0</v>
      </c>
      <c r="C760" s="32">
        <v>0</v>
      </c>
      <c r="D760" s="3">
        <v>1</v>
      </c>
      <c r="E760" s="32">
        <v>0</v>
      </c>
      <c r="F760" s="3">
        <v>0</v>
      </c>
      <c r="G760" s="32">
        <v>0</v>
      </c>
      <c r="H760" s="3">
        <v>0</v>
      </c>
      <c r="I760" s="32">
        <v>0</v>
      </c>
      <c r="J760" s="3">
        <v>0</v>
      </c>
      <c r="K760" s="32">
        <v>0</v>
      </c>
      <c r="L760" s="3">
        <v>0</v>
      </c>
      <c r="M760" s="32">
        <v>0</v>
      </c>
      <c r="N760" s="39">
        <f>SUM(B760:M760)</f>
        <v>1</v>
      </c>
      <c r="O760" s="41">
        <f>N760</f>
        <v>1</v>
      </c>
    </row>
    <row r="761" spans="1:18" s="145" customFormat="1">
      <c r="A761" s="25" t="s">
        <v>32</v>
      </c>
      <c r="B761" s="3"/>
      <c r="C761" s="32"/>
      <c r="D761" s="3"/>
      <c r="E761" s="32"/>
      <c r="F761" s="3"/>
      <c r="G761" s="32"/>
      <c r="H761" s="3"/>
      <c r="I761" s="32"/>
      <c r="J761" s="3"/>
      <c r="K761" s="32"/>
      <c r="L761" s="3"/>
      <c r="M761" s="32"/>
      <c r="N761" s="39"/>
      <c r="O761" s="41"/>
    </row>
    <row r="762" spans="1:18" s="145" customFormat="1">
      <c r="A762" s="20"/>
      <c r="B762" s="3"/>
      <c r="C762" s="32"/>
      <c r="D762" s="3"/>
      <c r="E762" s="32"/>
      <c r="F762" s="3"/>
      <c r="G762" s="32"/>
      <c r="H762" s="3"/>
      <c r="I762" s="32"/>
      <c r="J762" s="3"/>
      <c r="K762" s="32"/>
      <c r="L762" s="3"/>
      <c r="M762" s="32"/>
      <c r="N762" s="39"/>
      <c r="O762" s="41"/>
    </row>
    <row r="763" spans="1:18" s="145" customFormat="1">
      <c r="A763" s="20" t="s">
        <v>747</v>
      </c>
      <c r="B763" s="3">
        <v>0</v>
      </c>
      <c r="C763" s="32">
        <v>0</v>
      </c>
      <c r="D763" s="3">
        <v>0</v>
      </c>
      <c r="E763" s="32">
        <v>0</v>
      </c>
      <c r="F763" s="3">
        <v>0</v>
      </c>
      <c r="G763" s="32">
        <v>0</v>
      </c>
      <c r="H763" s="3">
        <v>0</v>
      </c>
      <c r="I763" s="32">
        <v>0</v>
      </c>
      <c r="J763" s="3">
        <v>8</v>
      </c>
      <c r="K763" s="32">
        <v>25</v>
      </c>
      <c r="L763" s="3">
        <v>10</v>
      </c>
      <c r="M763" s="32">
        <v>0</v>
      </c>
      <c r="N763" s="39">
        <f>SUM(B763:M763)</f>
        <v>43</v>
      </c>
      <c r="O763" s="41">
        <f>N763</f>
        <v>43</v>
      </c>
    </row>
    <row r="764" spans="1:18" s="145" customFormat="1">
      <c r="A764" s="25" t="s">
        <v>27</v>
      </c>
      <c r="B764" s="373" t="s">
        <v>1342</v>
      </c>
      <c r="C764" s="374"/>
      <c r="D764" s="374"/>
      <c r="E764" s="374"/>
      <c r="F764" s="374"/>
      <c r="G764" s="374"/>
      <c r="H764" s="374"/>
      <c r="I764" s="374"/>
      <c r="J764" s="374"/>
      <c r="K764" s="374"/>
      <c r="L764" s="374"/>
      <c r="M764" s="402"/>
      <c r="N764" s="39"/>
      <c r="O764" s="41"/>
    </row>
    <row r="765" spans="1:18" s="145" customFormat="1">
      <c r="A765" s="20"/>
      <c r="B765" s="3"/>
      <c r="C765" s="32"/>
      <c r="D765" s="3"/>
      <c r="E765" s="32"/>
      <c r="F765" s="3"/>
      <c r="G765" s="32"/>
      <c r="H765" s="3"/>
      <c r="I765" s="32"/>
      <c r="J765" s="3"/>
      <c r="K765" s="32"/>
      <c r="L765" s="3"/>
      <c r="M765" s="32"/>
      <c r="N765" s="39"/>
      <c r="O765" s="41"/>
    </row>
    <row r="766" spans="1:18" s="145" customFormat="1">
      <c r="A766" s="243" t="s">
        <v>748</v>
      </c>
      <c r="B766" s="8">
        <v>0</v>
      </c>
      <c r="C766" s="37">
        <v>0</v>
      </c>
      <c r="D766" s="8">
        <v>0</v>
      </c>
      <c r="E766" s="37">
        <v>0</v>
      </c>
      <c r="F766" s="8">
        <v>0</v>
      </c>
      <c r="G766" s="37">
        <v>0</v>
      </c>
      <c r="H766" s="8">
        <v>0</v>
      </c>
      <c r="I766" s="37">
        <v>0</v>
      </c>
      <c r="J766" s="8">
        <v>1</v>
      </c>
      <c r="K766" s="37">
        <v>1</v>
      </c>
      <c r="L766" s="8">
        <v>0</v>
      </c>
      <c r="M766" s="37">
        <v>0</v>
      </c>
      <c r="N766" s="45">
        <f>SUM(B766:M766)</f>
        <v>2</v>
      </c>
      <c r="O766" s="41">
        <f>N766</f>
        <v>2</v>
      </c>
    </row>
    <row r="767" spans="1:18" s="145" customFormat="1">
      <c r="A767" s="244" t="s">
        <v>28</v>
      </c>
      <c r="B767" s="3"/>
      <c r="C767" s="32"/>
      <c r="D767" s="3"/>
      <c r="E767" s="32"/>
      <c r="F767" s="3"/>
      <c r="G767" s="32"/>
      <c r="H767" s="3"/>
      <c r="I767" s="32"/>
      <c r="J767" s="3"/>
      <c r="K767" s="32"/>
      <c r="L767" s="3"/>
      <c r="M767" s="32"/>
      <c r="N767" s="39"/>
      <c r="O767" s="41"/>
    </row>
    <row r="768" spans="1:18" s="145" customFormat="1">
      <c r="A768" s="20"/>
      <c r="B768" s="3"/>
      <c r="C768" s="32"/>
      <c r="D768" s="3"/>
      <c r="E768" s="32"/>
      <c r="F768" s="3"/>
      <c r="G768" s="32"/>
      <c r="H768" s="3"/>
      <c r="I768" s="32"/>
      <c r="J768" s="3"/>
      <c r="K768" s="32"/>
      <c r="L768" s="3"/>
      <c r="M768" s="32"/>
      <c r="N768" s="39"/>
      <c r="O768" s="41"/>
    </row>
    <row r="769" spans="1:15" s="145" customFormat="1">
      <c r="A769" s="20" t="s">
        <v>749</v>
      </c>
      <c r="B769" s="3">
        <v>0</v>
      </c>
      <c r="C769" s="32">
        <v>0</v>
      </c>
      <c r="D769" s="3">
        <v>0</v>
      </c>
      <c r="E769" s="32">
        <v>0</v>
      </c>
      <c r="F769" s="3">
        <v>0</v>
      </c>
      <c r="G769" s="32">
        <v>0</v>
      </c>
      <c r="H769" s="3">
        <v>0</v>
      </c>
      <c r="I769" s="32">
        <v>1</v>
      </c>
      <c r="J769" s="3">
        <v>3</v>
      </c>
      <c r="K769" s="32">
        <v>2</v>
      </c>
      <c r="L769" s="3">
        <v>0</v>
      </c>
      <c r="M769" s="32">
        <v>0</v>
      </c>
      <c r="N769" s="39">
        <f>SUM(B769:M769)</f>
        <v>6</v>
      </c>
      <c r="O769" s="41">
        <f>N769</f>
        <v>6</v>
      </c>
    </row>
    <row r="770" spans="1:15" s="145" customFormat="1">
      <c r="A770" s="25" t="s">
        <v>23</v>
      </c>
      <c r="B770" s="3"/>
      <c r="C770" s="32"/>
      <c r="D770" s="3"/>
      <c r="E770" s="32"/>
      <c r="F770" s="3"/>
      <c r="G770" s="32"/>
      <c r="H770" s="3"/>
      <c r="I770" s="32"/>
      <c r="J770" s="3"/>
      <c r="K770" s="32"/>
      <c r="L770" s="3"/>
      <c r="M770" s="32"/>
      <c r="N770" s="39"/>
      <c r="O770" s="41"/>
    </row>
    <row r="771" spans="1:15" s="145" customFormat="1">
      <c r="A771" s="20"/>
      <c r="B771" s="3"/>
      <c r="C771" s="32"/>
      <c r="D771" s="3"/>
      <c r="E771" s="32"/>
      <c r="F771" s="3"/>
      <c r="G771" s="32"/>
      <c r="H771" s="3"/>
      <c r="I771" s="32"/>
      <c r="J771" s="3"/>
      <c r="K771" s="32"/>
      <c r="L771" s="3"/>
      <c r="M771" s="32"/>
      <c r="N771" s="39"/>
      <c r="O771" s="41"/>
    </row>
    <row r="772" spans="1:15" s="145" customFormat="1">
      <c r="A772" s="20" t="s">
        <v>24</v>
      </c>
      <c r="B772" s="3">
        <v>0</v>
      </c>
      <c r="C772" s="32">
        <v>2</v>
      </c>
      <c r="D772" s="3">
        <v>2</v>
      </c>
      <c r="E772" s="32">
        <v>3</v>
      </c>
      <c r="F772" s="3">
        <v>1</v>
      </c>
      <c r="G772" s="32">
        <v>0</v>
      </c>
      <c r="H772" s="3">
        <v>0</v>
      </c>
      <c r="I772" s="32">
        <v>0</v>
      </c>
      <c r="J772" s="3">
        <v>0</v>
      </c>
      <c r="K772" s="32">
        <v>0</v>
      </c>
      <c r="L772" s="3">
        <v>2</v>
      </c>
      <c r="M772" s="32">
        <v>0</v>
      </c>
      <c r="N772" s="39">
        <f>SUM(B772:M772)</f>
        <v>10</v>
      </c>
      <c r="O772" s="41">
        <f>N772</f>
        <v>10</v>
      </c>
    </row>
    <row r="773" spans="1:15" s="145" customFormat="1">
      <c r="A773" s="25" t="s">
        <v>25</v>
      </c>
      <c r="B773" s="3"/>
      <c r="C773" s="32"/>
      <c r="D773" s="3"/>
      <c r="E773" s="32"/>
      <c r="F773" s="3"/>
      <c r="G773" s="32"/>
      <c r="H773" s="3"/>
      <c r="I773" s="32"/>
      <c r="J773" s="3"/>
      <c r="K773" s="32"/>
      <c r="L773" s="3"/>
      <c r="M773" s="32"/>
      <c r="N773" s="39"/>
      <c r="O773" s="41"/>
    </row>
    <row r="774" spans="1:15" s="145" customFormat="1">
      <c r="A774" s="20"/>
      <c r="B774" s="3"/>
      <c r="C774" s="32"/>
      <c r="D774" s="3"/>
      <c r="E774" s="32"/>
      <c r="F774" s="3"/>
      <c r="G774" s="32"/>
      <c r="H774" s="3"/>
      <c r="I774" s="32"/>
      <c r="J774" s="3"/>
      <c r="K774" s="32"/>
      <c r="L774" s="3"/>
      <c r="M774" s="32"/>
      <c r="N774" s="39"/>
      <c r="O774" s="41"/>
    </row>
    <row r="775" spans="1:15" s="145" customFormat="1" ht="12.75" customHeight="1">
      <c r="A775" s="19" t="s">
        <v>750</v>
      </c>
      <c r="B775" s="3"/>
      <c r="C775" s="32"/>
      <c r="D775" s="3"/>
      <c r="E775" s="32"/>
      <c r="F775" s="3"/>
      <c r="G775" s="32"/>
      <c r="H775" s="3"/>
      <c r="I775" s="32"/>
      <c r="J775" s="3"/>
      <c r="K775" s="32"/>
      <c r="L775" s="3"/>
      <c r="M775" s="32"/>
      <c r="N775" s="39"/>
      <c r="O775" s="41"/>
    </row>
    <row r="776" spans="1:15" s="145" customFormat="1">
      <c r="A776" s="226" t="s">
        <v>751</v>
      </c>
      <c r="B776" s="5" t="s">
        <v>1023</v>
      </c>
      <c r="C776" s="34" t="s">
        <v>1023</v>
      </c>
      <c r="D776" s="5" t="s">
        <v>1023</v>
      </c>
      <c r="E776" s="34" t="s">
        <v>1023</v>
      </c>
      <c r="F776" s="5" t="s">
        <v>1023</v>
      </c>
      <c r="G776" s="34" t="s">
        <v>1023</v>
      </c>
      <c r="H776" s="5" t="s">
        <v>1023</v>
      </c>
      <c r="I776" s="34" t="s">
        <v>1023</v>
      </c>
      <c r="J776" s="5" t="s">
        <v>1023</v>
      </c>
      <c r="K776" s="34" t="s">
        <v>1023</v>
      </c>
      <c r="L776" s="5" t="s">
        <v>1023</v>
      </c>
      <c r="M776" s="34" t="s">
        <v>1023</v>
      </c>
      <c r="N776" s="39"/>
      <c r="O776" s="41"/>
    </row>
    <row r="777" spans="1:15" s="145" customFormat="1">
      <c r="A777" s="227" t="s">
        <v>35</v>
      </c>
      <c r="B777" s="3"/>
      <c r="C777" s="32"/>
      <c r="D777" s="3"/>
      <c r="E777" s="32"/>
      <c r="F777" s="3"/>
      <c r="G777" s="32"/>
      <c r="H777" s="3"/>
      <c r="I777" s="32"/>
      <c r="J777" s="3"/>
      <c r="K777" s="32"/>
      <c r="L777" s="3"/>
      <c r="M777" s="32"/>
      <c r="N777" s="39"/>
      <c r="O777" s="41"/>
    </row>
    <row r="778" spans="1:15" s="145" customFormat="1">
      <c r="A778" s="20"/>
      <c r="B778" s="3"/>
      <c r="C778" s="32"/>
      <c r="D778" s="3"/>
      <c r="E778" s="32"/>
      <c r="F778" s="3"/>
      <c r="G778" s="32"/>
      <c r="H778" s="3"/>
      <c r="I778" s="32"/>
      <c r="J778" s="3"/>
      <c r="K778" s="32"/>
      <c r="L778" s="3"/>
      <c r="M778" s="32"/>
      <c r="N778" s="39"/>
      <c r="O778" s="41"/>
    </row>
    <row r="779" spans="1:15" s="145" customFormat="1">
      <c r="A779" s="20" t="s">
        <v>752</v>
      </c>
      <c r="B779" s="3">
        <v>0</v>
      </c>
      <c r="C779" s="32">
        <v>0</v>
      </c>
      <c r="D779" s="3">
        <v>0</v>
      </c>
      <c r="E779" s="32">
        <v>0</v>
      </c>
      <c r="F779" s="3">
        <v>0</v>
      </c>
      <c r="G779" s="32">
        <v>0</v>
      </c>
      <c r="H779" s="3">
        <v>0</v>
      </c>
      <c r="I779" s="32">
        <v>0</v>
      </c>
      <c r="J779" s="3">
        <v>0</v>
      </c>
      <c r="K779" s="32">
        <v>0</v>
      </c>
      <c r="L779" s="3">
        <v>1</v>
      </c>
      <c r="M779" s="32">
        <v>0</v>
      </c>
      <c r="N779" s="39">
        <f>SUM(B779:M779)</f>
        <v>1</v>
      </c>
      <c r="O779" s="41">
        <f>N779</f>
        <v>1</v>
      </c>
    </row>
    <row r="780" spans="1:15" s="145" customFormat="1">
      <c r="A780" s="25" t="s">
        <v>38</v>
      </c>
      <c r="B780" s="3"/>
      <c r="C780" s="32"/>
      <c r="D780" s="3"/>
      <c r="E780" s="32"/>
      <c r="F780" s="3"/>
      <c r="G780" s="32"/>
      <c r="H780" s="3"/>
      <c r="I780" s="32"/>
      <c r="J780" s="3"/>
      <c r="K780" s="32"/>
      <c r="L780" s="3"/>
      <c r="M780" s="32"/>
      <c r="N780" s="39"/>
      <c r="O780" s="41"/>
    </row>
    <row r="781" spans="1:15" s="145" customFormat="1">
      <c r="A781" s="20"/>
      <c r="B781" s="3"/>
      <c r="C781" s="32"/>
      <c r="D781" s="3"/>
      <c r="E781" s="32"/>
      <c r="F781" s="3"/>
      <c r="G781" s="32"/>
      <c r="H781" s="3"/>
      <c r="I781" s="32"/>
      <c r="J781" s="3"/>
      <c r="K781" s="32"/>
      <c r="L781" s="3"/>
      <c r="M781" s="32"/>
      <c r="N781" s="39"/>
      <c r="O781" s="41"/>
    </row>
    <row r="782" spans="1:15" s="145" customFormat="1">
      <c r="A782" s="20" t="s">
        <v>753</v>
      </c>
      <c r="B782" s="3">
        <v>0</v>
      </c>
      <c r="C782" s="32">
        <v>0</v>
      </c>
      <c r="D782" s="3">
        <v>0</v>
      </c>
      <c r="E782" s="32">
        <v>0</v>
      </c>
      <c r="F782" s="3">
        <v>0</v>
      </c>
      <c r="G782" s="32">
        <v>0</v>
      </c>
      <c r="H782" s="3">
        <v>0</v>
      </c>
      <c r="I782" s="32">
        <v>0</v>
      </c>
      <c r="J782" s="3">
        <v>0</v>
      </c>
      <c r="K782" s="32">
        <v>1</v>
      </c>
      <c r="L782" s="3">
        <v>4</v>
      </c>
      <c r="M782" s="32">
        <v>3</v>
      </c>
      <c r="N782" s="39">
        <f>SUM(B782:M782)</f>
        <v>8</v>
      </c>
      <c r="O782" s="41">
        <f>N782</f>
        <v>8</v>
      </c>
    </row>
    <row r="783" spans="1:15" s="145" customFormat="1">
      <c r="A783" s="25" t="s">
        <v>33</v>
      </c>
      <c r="B783" s="3"/>
      <c r="C783" s="32"/>
      <c r="D783" s="3"/>
      <c r="E783" s="32"/>
      <c r="F783" s="3"/>
      <c r="G783" s="32"/>
      <c r="H783" s="3"/>
      <c r="I783" s="32"/>
      <c r="J783" s="3"/>
      <c r="K783" s="32"/>
      <c r="L783" s="3"/>
      <c r="M783" s="32"/>
      <c r="N783" s="39"/>
      <c r="O783" s="41"/>
    </row>
    <row r="784" spans="1:15" s="145" customFormat="1">
      <c r="A784" s="20"/>
      <c r="B784" s="3"/>
      <c r="C784" s="32"/>
      <c r="D784" s="3"/>
      <c r="E784" s="32"/>
      <c r="F784" s="3"/>
      <c r="G784" s="32"/>
      <c r="H784" s="3"/>
      <c r="I784" s="32"/>
      <c r="J784" s="3"/>
      <c r="K784" s="32"/>
      <c r="L784" s="3"/>
      <c r="M784" s="32"/>
      <c r="N784" s="39"/>
      <c r="O784" s="41"/>
    </row>
    <row r="785" spans="1:15" s="145" customFormat="1">
      <c r="A785" s="20" t="s">
        <v>36</v>
      </c>
      <c r="B785" s="3">
        <v>0</v>
      </c>
      <c r="C785" s="32">
        <v>1</v>
      </c>
      <c r="D785" s="3">
        <v>0</v>
      </c>
      <c r="E785" s="32">
        <v>0</v>
      </c>
      <c r="F785" s="3">
        <v>0</v>
      </c>
      <c r="G785" s="32">
        <v>0</v>
      </c>
      <c r="H785" s="3">
        <v>0</v>
      </c>
      <c r="I785" s="32">
        <v>0</v>
      </c>
      <c r="J785" s="3">
        <v>1</v>
      </c>
      <c r="K785" s="32">
        <v>0</v>
      </c>
      <c r="L785" s="3">
        <v>1</v>
      </c>
      <c r="M785" s="32">
        <v>2</v>
      </c>
      <c r="N785" s="39">
        <f>SUM(B785:M785)</f>
        <v>5</v>
      </c>
      <c r="O785" s="41">
        <f>N785</f>
        <v>5</v>
      </c>
    </row>
    <row r="786" spans="1:15" s="145" customFormat="1">
      <c r="A786" s="25" t="s">
        <v>37</v>
      </c>
      <c r="B786" s="3"/>
      <c r="C786" s="32"/>
      <c r="D786" s="3"/>
      <c r="E786" s="32"/>
      <c r="F786" s="3"/>
      <c r="G786" s="32"/>
      <c r="H786" s="3"/>
      <c r="I786" s="32"/>
      <c r="J786" s="3"/>
      <c r="K786" s="32"/>
      <c r="L786" s="3"/>
      <c r="M786" s="32"/>
      <c r="N786" s="39"/>
      <c r="O786" s="41"/>
    </row>
    <row r="787" spans="1:15" s="145" customFormat="1">
      <c r="A787" s="20"/>
      <c r="B787" s="3"/>
      <c r="C787" s="32"/>
      <c r="D787" s="3"/>
      <c r="E787" s="32"/>
      <c r="F787" s="3"/>
      <c r="G787" s="32"/>
      <c r="H787" s="3"/>
      <c r="I787" s="32"/>
      <c r="J787" s="3"/>
      <c r="K787" s="32"/>
      <c r="L787" s="3"/>
      <c r="M787" s="32"/>
      <c r="N787" s="39"/>
      <c r="O787" s="41"/>
    </row>
    <row r="788" spans="1:15" s="145" customFormat="1">
      <c r="A788" s="20" t="s">
        <v>754</v>
      </c>
      <c r="B788" s="3">
        <v>1</v>
      </c>
      <c r="C788" s="32">
        <v>0</v>
      </c>
      <c r="D788" s="3">
        <v>0</v>
      </c>
      <c r="E788" s="32">
        <v>0</v>
      </c>
      <c r="F788" s="3">
        <v>0</v>
      </c>
      <c r="G788" s="32">
        <v>0</v>
      </c>
      <c r="H788" s="3">
        <v>0</v>
      </c>
      <c r="I788" s="32">
        <v>0</v>
      </c>
      <c r="J788" s="3">
        <v>0</v>
      </c>
      <c r="K788" s="32">
        <v>4</v>
      </c>
      <c r="L788" s="3">
        <v>14</v>
      </c>
      <c r="M788" s="32">
        <v>9</v>
      </c>
      <c r="N788" s="39">
        <f>SUM(B788:M788)</f>
        <v>28</v>
      </c>
      <c r="O788" s="41">
        <f>N788</f>
        <v>28</v>
      </c>
    </row>
    <row r="789" spans="1:15" s="145" customFormat="1">
      <c r="A789" s="25" t="s">
        <v>34</v>
      </c>
      <c r="B789" s="3"/>
      <c r="C789" s="32"/>
      <c r="D789" s="3"/>
      <c r="E789" s="32"/>
      <c r="F789" s="3"/>
      <c r="G789" s="32"/>
      <c r="H789" s="3"/>
      <c r="I789" s="32"/>
      <c r="J789" s="3"/>
      <c r="K789" s="32"/>
      <c r="L789" s="3"/>
      <c r="M789" s="32"/>
      <c r="N789" s="39"/>
      <c r="O789" s="41"/>
    </row>
    <row r="790" spans="1:15" s="145" customFormat="1">
      <c r="A790" s="20"/>
      <c r="B790" s="3"/>
      <c r="C790" s="32"/>
      <c r="D790" s="3"/>
      <c r="E790" s="32"/>
      <c r="F790" s="3"/>
      <c r="G790" s="32"/>
      <c r="H790" s="3"/>
      <c r="I790" s="32"/>
      <c r="J790" s="3"/>
      <c r="K790" s="32"/>
      <c r="L790" s="3"/>
      <c r="M790" s="32"/>
      <c r="N790" s="39"/>
      <c r="O790" s="41"/>
    </row>
    <row r="791" spans="1:15" s="145" customFormat="1">
      <c r="A791" s="226" t="s">
        <v>755</v>
      </c>
      <c r="B791" s="5" t="s">
        <v>1023</v>
      </c>
      <c r="C791" s="34" t="s">
        <v>1023</v>
      </c>
      <c r="D791" s="5" t="s">
        <v>1023</v>
      </c>
      <c r="E791" s="34" t="s">
        <v>1023</v>
      </c>
      <c r="F791" s="5" t="s">
        <v>1023</v>
      </c>
      <c r="G791" s="34" t="s">
        <v>1023</v>
      </c>
      <c r="H791" s="5" t="s">
        <v>1023</v>
      </c>
      <c r="I791" s="34" t="s">
        <v>1023</v>
      </c>
      <c r="J791" s="5" t="s">
        <v>1023</v>
      </c>
      <c r="K791" s="34" t="s">
        <v>1023</v>
      </c>
      <c r="L791" s="5" t="s">
        <v>1023</v>
      </c>
      <c r="M791" s="34" t="s">
        <v>1023</v>
      </c>
      <c r="N791" s="39"/>
      <c r="O791" s="41"/>
    </row>
    <row r="792" spans="1:15" s="145" customFormat="1">
      <c r="A792" s="227" t="s">
        <v>756</v>
      </c>
      <c r="B792" s="3"/>
      <c r="C792" s="32"/>
      <c r="D792" s="3"/>
      <c r="E792" s="32"/>
      <c r="F792" s="3"/>
      <c r="G792" s="32"/>
      <c r="H792" s="3"/>
      <c r="I792" s="32"/>
      <c r="J792" s="3"/>
      <c r="K792" s="32"/>
      <c r="L792" s="3"/>
      <c r="M792" s="32"/>
      <c r="N792" s="39"/>
      <c r="O792" s="41"/>
    </row>
    <row r="793" spans="1:15" s="145" customFormat="1">
      <c r="A793" s="20"/>
      <c r="B793" s="3"/>
      <c r="C793" s="32"/>
      <c r="D793" s="3"/>
      <c r="E793" s="32"/>
      <c r="F793" s="3"/>
      <c r="G793" s="32"/>
      <c r="H793" s="3"/>
      <c r="I793" s="32"/>
      <c r="J793" s="3"/>
      <c r="K793" s="32"/>
      <c r="L793" s="3"/>
      <c r="M793" s="32"/>
      <c r="N793" s="39"/>
      <c r="O793" s="41"/>
    </row>
    <row r="794" spans="1:15" s="145" customFormat="1" ht="12.75" customHeight="1">
      <c r="A794" s="19" t="s">
        <v>757</v>
      </c>
      <c r="B794" s="3"/>
      <c r="C794" s="32"/>
      <c r="D794" s="3"/>
      <c r="E794" s="32"/>
      <c r="F794" s="3"/>
      <c r="G794" s="32"/>
      <c r="H794" s="3"/>
      <c r="I794" s="32"/>
      <c r="J794" s="3"/>
      <c r="K794" s="32"/>
      <c r="L794" s="3"/>
      <c r="M794" s="32"/>
      <c r="N794" s="39"/>
      <c r="O794" s="41"/>
    </row>
    <row r="795" spans="1:15" s="145" customFormat="1">
      <c r="A795" s="243" t="s">
        <v>758</v>
      </c>
      <c r="B795" s="8">
        <v>4</v>
      </c>
      <c r="C795" s="37">
        <v>0</v>
      </c>
      <c r="D795" s="8">
        <v>0</v>
      </c>
      <c r="E795" s="37">
        <v>0</v>
      </c>
      <c r="F795" s="8">
        <v>0</v>
      </c>
      <c r="G795" s="37">
        <v>0</v>
      </c>
      <c r="H795" s="8">
        <v>0</v>
      </c>
      <c r="I795" s="37">
        <v>0</v>
      </c>
      <c r="J795" s="8">
        <v>0</v>
      </c>
      <c r="K795" s="37">
        <v>0</v>
      </c>
      <c r="L795" s="8">
        <v>0</v>
      </c>
      <c r="M795" s="37">
        <v>4</v>
      </c>
      <c r="N795" s="45">
        <f>SUM(B795:M795)</f>
        <v>8</v>
      </c>
      <c r="O795" s="257">
        <f>N795</f>
        <v>8</v>
      </c>
    </row>
    <row r="796" spans="1:15" s="145" customFormat="1">
      <c r="A796" s="244" t="s">
        <v>47</v>
      </c>
      <c r="B796" s="111"/>
      <c r="C796" s="113"/>
      <c r="D796" s="111"/>
      <c r="E796" s="113"/>
      <c r="F796" s="111"/>
      <c r="G796" s="113"/>
      <c r="H796" s="111"/>
      <c r="I796" s="113"/>
      <c r="J796" s="111"/>
      <c r="K796" s="113"/>
      <c r="L796" s="111"/>
      <c r="M796" s="113"/>
      <c r="N796" s="45"/>
      <c r="O796" s="257"/>
    </row>
    <row r="797" spans="1:15" s="145" customFormat="1">
      <c r="A797" s="20"/>
      <c r="B797" s="3"/>
      <c r="C797" s="32"/>
      <c r="D797" s="3"/>
      <c r="E797" s="32"/>
      <c r="F797" s="3"/>
      <c r="G797" s="32"/>
      <c r="H797" s="3"/>
      <c r="I797" s="32"/>
      <c r="J797" s="3"/>
      <c r="K797" s="32"/>
      <c r="L797" s="3"/>
      <c r="M797" s="32"/>
      <c r="N797" s="39"/>
      <c r="O797" s="41"/>
    </row>
    <row r="798" spans="1:15" s="145" customFormat="1">
      <c r="A798" s="20" t="s">
        <v>759</v>
      </c>
      <c r="B798" s="3">
        <v>5</v>
      </c>
      <c r="C798" s="32">
        <v>2</v>
      </c>
      <c r="D798" s="3">
        <v>0</v>
      </c>
      <c r="E798" s="32">
        <v>0</v>
      </c>
      <c r="F798" s="3">
        <v>0</v>
      </c>
      <c r="G798" s="32">
        <v>0</v>
      </c>
      <c r="H798" s="3">
        <v>0</v>
      </c>
      <c r="I798" s="32">
        <v>0</v>
      </c>
      <c r="J798" s="3">
        <v>3</v>
      </c>
      <c r="K798" s="32">
        <v>1</v>
      </c>
      <c r="L798" s="3">
        <v>4</v>
      </c>
      <c r="M798" s="32">
        <v>6</v>
      </c>
      <c r="N798" s="39">
        <f>SUM(B798:M798)</f>
        <v>21</v>
      </c>
      <c r="O798" s="41">
        <f>N798-4</f>
        <v>17</v>
      </c>
    </row>
    <row r="799" spans="1:15" s="145" customFormat="1">
      <c r="A799" s="25" t="s">
        <v>46</v>
      </c>
      <c r="B799" s="3"/>
      <c r="C799" s="32"/>
      <c r="D799" s="3"/>
      <c r="E799" s="32"/>
      <c r="F799" s="3"/>
      <c r="G799" s="32"/>
      <c r="H799" s="3"/>
      <c r="I799" s="32"/>
      <c r="J799" s="3"/>
      <c r="K799" s="32"/>
      <c r="L799" s="3"/>
      <c r="M799" s="32"/>
      <c r="N799" s="39"/>
      <c r="O799" s="41">
        <v>43</v>
      </c>
    </row>
    <row r="800" spans="1:15" s="145" customFormat="1">
      <c r="A800" s="121" t="s">
        <v>1741</v>
      </c>
      <c r="B800" s="3"/>
      <c r="C800" s="32"/>
      <c r="D800" s="3"/>
      <c r="E800" s="32"/>
      <c r="F800" s="3"/>
      <c r="G800" s="32"/>
      <c r="H800" s="3"/>
      <c r="I800" s="32"/>
      <c r="J800" s="3"/>
      <c r="K800" s="32"/>
      <c r="L800" s="3"/>
      <c r="M800" s="32"/>
      <c r="N800" s="39"/>
      <c r="O800" s="41"/>
    </row>
    <row r="801" spans="1:15" s="145" customFormat="1">
      <c r="A801" s="121" t="s">
        <v>1742</v>
      </c>
      <c r="B801" s="3"/>
      <c r="C801" s="32"/>
      <c r="D801" s="3"/>
      <c r="E801" s="32"/>
      <c r="F801" s="3"/>
      <c r="G801" s="32"/>
      <c r="H801" s="3"/>
      <c r="I801" s="32"/>
      <c r="J801" s="3"/>
      <c r="K801" s="32"/>
      <c r="L801" s="3"/>
      <c r="M801" s="32"/>
      <c r="N801" s="39"/>
      <c r="O801" s="41"/>
    </row>
    <row r="802" spans="1:15" s="145" customFormat="1">
      <c r="A802" s="20"/>
      <c r="B802" s="3"/>
      <c r="C802" s="32"/>
      <c r="D802" s="3"/>
      <c r="E802" s="32"/>
      <c r="F802" s="3"/>
      <c r="G802" s="32"/>
      <c r="H802" s="3"/>
      <c r="I802" s="32"/>
      <c r="J802" s="3"/>
      <c r="K802" s="32"/>
      <c r="L802" s="3"/>
      <c r="M802" s="32"/>
      <c r="N802" s="39"/>
      <c r="O802" s="41"/>
    </row>
    <row r="803" spans="1:15" s="145" customFormat="1">
      <c r="A803" s="20" t="s">
        <v>760</v>
      </c>
      <c r="B803" s="3">
        <v>2</v>
      </c>
      <c r="C803" s="32">
        <v>6</v>
      </c>
      <c r="D803" s="3">
        <v>6</v>
      </c>
      <c r="E803" s="32">
        <v>6</v>
      </c>
      <c r="F803" s="3">
        <v>0</v>
      </c>
      <c r="G803" s="32">
        <v>0</v>
      </c>
      <c r="H803" s="3">
        <v>0</v>
      </c>
      <c r="I803" s="32">
        <v>0</v>
      </c>
      <c r="J803" s="3">
        <v>0</v>
      </c>
      <c r="K803" s="32">
        <v>4</v>
      </c>
      <c r="L803" s="3">
        <v>12</v>
      </c>
      <c r="M803" s="32">
        <v>6</v>
      </c>
      <c r="N803" s="39">
        <f>SUM(B803:M803)</f>
        <v>42</v>
      </c>
      <c r="O803" s="41">
        <f>N803</f>
        <v>42</v>
      </c>
    </row>
    <row r="804" spans="1:15" s="145" customFormat="1">
      <c r="A804" s="25" t="s">
        <v>39</v>
      </c>
      <c r="B804" s="3"/>
      <c r="C804" s="32"/>
      <c r="D804" s="3"/>
      <c r="E804" s="32"/>
      <c r="F804" s="3"/>
      <c r="G804" s="32"/>
      <c r="H804" s="3"/>
      <c r="I804" s="32"/>
      <c r="J804" s="3"/>
      <c r="K804" s="32"/>
      <c r="L804" s="3"/>
      <c r="M804" s="32"/>
      <c r="N804" s="39"/>
      <c r="O804" s="41"/>
    </row>
    <row r="805" spans="1:15" s="145" customFormat="1">
      <c r="A805" s="121" t="s">
        <v>1258</v>
      </c>
      <c r="B805" s="3"/>
      <c r="C805" s="32"/>
      <c r="D805" s="3"/>
      <c r="E805" s="32"/>
      <c r="F805" s="3"/>
      <c r="G805" s="32"/>
      <c r="H805" s="3"/>
      <c r="I805" s="32"/>
      <c r="J805" s="3"/>
      <c r="K805" s="32"/>
      <c r="L805" s="3"/>
      <c r="M805" s="32"/>
      <c r="N805" s="39"/>
      <c r="O805" s="41"/>
    </row>
    <row r="806" spans="1:15" s="145" customFormat="1">
      <c r="A806" s="20"/>
      <c r="B806" s="3"/>
      <c r="C806" s="32"/>
      <c r="D806" s="3"/>
      <c r="E806" s="32"/>
      <c r="F806" s="3"/>
      <c r="G806" s="32"/>
      <c r="H806" s="3"/>
      <c r="I806" s="32"/>
      <c r="J806" s="3"/>
      <c r="K806" s="32"/>
      <c r="L806" s="3"/>
      <c r="M806" s="32"/>
      <c r="N806" s="39"/>
      <c r="O806" s="41"/>
    </row>
    <row r="807" spans="1:15" s="145" customFormat="1">
      <c r="A807" s="20" t="s">
        <v>761</v>
      </c>
      <c r="B807" s="3">
        <v>3</v>
      </c>
      <c r="C807" s="32">
        <v>2</v>
      </c>
      <c r="D807" s="3">
        <v>0</v>
      </c>
      <c r="E807" s="32">
        <v>0</v>
      </c>
      <c r="F807" s="3">
        <v>0</v>
      </c>
      <c r="G807" s="32">
        <v>0</v>
      </c>
      <c r="H807" s="3">
        <v>0</v>
      </c>
      <c r="I807" s="32">
        <v>0</v>
      </c>
      <c r="J807" s="3">
        <v>0</v>
      </c>
      <c r="K807" s="32">
        <v>0</v>
      </c>
      <c r="L807" s="3">
        <v>7</v>
      </c>
      <c r="M807" s="32">
        <v>5</v>
      </c>
      <c r="N807" s="39">
        <f>SUM(B807:M807)</f>
        <v>17</v>
      </c>
      <c r="O807" s="41">
        <f>N807</f>
        <v>17</v>
      </c>
    </row>
    <row r="808" spans="1:15" s="145" customFormat="1">
      <c r="A808" s="25" t="s">
        <v>40</v>
      </c>
      <c r="B808" s="3"/>
      <c r="C808" s="32"/>
      <c r="D808" s="3"/>
      <c r="E808" s="32"/>
      <c r="F808" s="3"/>
      <c r="G808" s="32"/>
      <c r="H808" s="3"/>
      <c r="I808" s="32"/>
      <c r="J808" s="3"/>
      <c r="K808" s="32"/>
      <c r="L808" s="3"/>
      <c r="M808" s="32"/>
      <c r="N808" s="39"/>
      <c r="O808" s="41"/>
    </row>
    <row r="809" spans="1:15" s="145" customFormat="1">
      <c r="A809" s="20"/>
      <c r="B809" s="3"/>
      <c r="C809" s="32"/>
      <c r="D809" s="3"/>
      <c r="E809" s="32"/>
      <c r="F809" s="3"/>
      <c r="G809" s="32"/>
      <c r="H809" s="3"/>
      <c r="I809" s="32"/>
      <c r="J809" s="3"/>
      <c r="K809" s="32"/>
      <c r="L809" s="3"/>
      <c r="M809" s="32"/>
      <c r="N809" s="39"/>
      <c r="O809" s="41"/>
    </row>
    <row r="810" spans="1:15" s="145" customFormat="1">
      <c r="A810" s="20" t="s">
        <v>41</v>
      </c>
      <c r="B810" s="3">
        <v>0</v>
      </c>
      <c r="C810" s="32">
        <v>0</v>
      </c>
      <c r="D810" s="3">
        <v>4</v>
      </c>
      <c r="E810" s="32">
        <v>0</v>
      </c>
      <c r="F810" s="3">
        <v>0</v>
      </c>
      <c r="G810" s="32">
        <v>0</v>
      </c>
      <c r="H810" s="3">
        <v>0</v>
      </c>
      <c r="I810" s="32">
        <v>0</v>
      </c>
      <c r="J810" s="3">
        <v>0</v>
      </c>
      <c r="K810" s="32">
        <v>0</v>
      </c>
      <c r="L810" s="3">
        <v>0</v>
      </c>
      <c r="M810" s="32">
        <v>0</v>
      </c>
      <c r="N810" s="39">
        <f>SUM(B810:M810)</f>
        <v>4</v>
      </c>
      <c r="O810" s="41">
        <f>N810</f>
        <v>4</v>
      </c>
    </row>
    <row r="811" spans="1:15" s="145" customFormat="1">
      <c r="A811" s="25" t="s">
        <v>42</v>
      </c>
      <c r="B811" s="3"/>
      <c r="C811" s="32"/>
      <c r="D811" s="3"/>
      <c r="E811" s="32"/>
      <c r="F811" s="3"/>
      <c r="G811" s="32"/>
      <c r="H811" s="3"/>
      <c r="I811" s="32"/>
      <c r="J811" s="3"/>
      <c r="K811" s="32"/>
      <c r="L811" s="3"/>
      <c r="M811" s="32"/>
      <c r="N811" s="39"/>
      <c r="O811" s="41"/>
    </row>
    <row r="812" spans="1:15" s="145" customFormat="1">
      <c r="A812" s="27" t="s">
        <v>1047</v>
      </c>
      <c r="B812" s="3"/>
      <c r="C812" s="32"/>
      <c r="D812" s="3"/>
      <c r="E812" s="32"/>
      <c r="F812" s="3"/>
      <c r="G812" s="32"/>
      <c r="H812" s="3"/>
      <c r="I812" s="32"/>
      <c r="J812" s="3"/>
      <c r="K812" s="32"/>
      <c r="L812" s="3"/>
      <c r="M812" s="32"/>
      <c r="N812" s="39"/>
      <c r="O812" s="41"/>
    </row>
    <row r="813" spans="1:15" s="145" customFormat="1">
      <c r="A813" s="20"/>
      <c r="B813" s="3"/>
      <c r="C813" s="32"/>
      <c r="D813" s="3"/>
      <c r="E813" s="32"/>
      <c r="F813" s="3"/>
      <c r="G813" s="32"/>
      <c r="H813" s="3"/>
      <c r="I813" s="32"/>
      <c r="J813" s="3"/>
      <c r="K813" s="32"/>
      <c r="L813" s="3"/>
      <c r="M813" s="32"/>
      <c r="N813" s="39"/>
      <c r="O813" s="41"/>
    </row>
    <row r="814" spans="1:15" s="145" customFormat="1">
      <c r="A814" s="20" t="s">
        <v>43</v>
      </c>
      <c r="B814" s="3">
        <v>7</v>
      </c>
      <c r="C814" s="32">
        <v>5</v>
      </c>
      <c r="D814" s="3">
        <v>0</v>
      </c>
      <c r="E814" s="32">
        <v>1</v>
      </c>
      <c r="F814" s="3">
        <v>1</v>
      </c>
      <c r="G814" s="32">
        <v>1</v>
      </c>
      <c r="H814" s="3">
        <v>0</v>
      </c>
      <c r="I814" s="32">
        <v>0</v>
      </c>
      <c r="J814" s="3">
        <v>0</v>
      </c>
      <c r="K814" s="32">
        <v>0</v>
      </c>
      <c r="L814" s="3">
        <v>17</v>
      </c>
      <c r="M814" s="32">
        <v>4</v>
      </c>
      <c r="N814" s="39">
        <f>SUM(B814:M814)</f>
        <v>36</v>
      </c>
      <c r="O814" s="41">
        <f>N814</f>
        <v>36</v>
      </c>
    </row>
    <row r="815" spans="1:15" s="145" customFormat="1">
      <c r="A815" s="25" t="s">
        <v>44</v>
      </c>
      <c r="B815" s="3"/>
      <c r="C815" s="32"/>
      <c r="D815" s="3"/>
      <c r="E815" s="32"/>
      <c r="F815" s="3"/>
      <c r="G815" s="32"/>
      <c r="H815" s="3"/>
      <c r="I815" s="32"/>
      <c r="J815" s="3"/>
      <c r="K815" s="32"/>
      <c r="L815" s="3"/>
      <c r="M815" s="32"/>
      <c r="N815" s="39"/>
      <c r="O815" s="41"/>
    </row>
    <row r="816" spans="1:15" s="145" customFormat="1">
      <c r="A816" s="27" t="s">
        <v>1772</v>
      </c>
      <c r="B816" s="3"/>
      <c r="C816" s="32"/>
      <c r="D816" s="3"/>
      <c r="E816" s="32"/>
      <c r="F816" s="3"/>
      <c r="G816" s="32"/>
      <c r="H816" s="3"/>
      <c r="I816" s="32"/>
      <c r="J816" s="3"/>
      <c r="K816" s="32"/>
      <c r="L816" s="3"/>
      <c r="M816" s="32"/>
      <c r="N816" s="39"/>
      <c r="O816" s="41"/>
    </row>
    <row r="817" spans="1:15" s="145" customFormat="1">
      <c r="A817" s="20"/>
      <c r="B817" s="3"/>
      <c r="C817" s="32"/>
      <c r="D817" s="3"/>
      <c r="E817" s="32"/>
      <c r="F817" s="3"/>
      <c r="G817" s="32"/>
      <c r="H817" s="3"/>
      <c r="I817" s="32"/>
      <c r="J817" s="3"/>
      <c r="K817" s="32"/>
      <c r="L817" s="3"/>
      <c r="M817" s="32"/>
      <c r="N817" s="39"/>
      <c r="O817" s="41"/>
    </row>
    <row r="818" spans="1:15" s="145" customFormat="1">
      <c r="A818" s="221" t="s">
        <v>45</v>
      </c>
      <c r="B818" s="5" t="s">
        <v>1023</v>
      </c>
      <c r="C818" s="34" t="s">
        <v>1023</v>
      </c>
      <c r="D818" s="5" t="s">
        <v>1023</v>
      </c>
      <c r="E818" s="34" t="s">
        <v>1023</v>
      </c>
      <c r="F818" s="5" t="s">
        <v>1023</v>
      </c>
      <c r="G818" s="34" t="s">
        <v>1023</v>
      </c>
      <c r="H818" s="5" t="s">
        <v>1023</v>
      </c>
      <c r="I818" s="34" t="s">
        <v>1023</v>
      </c>
      <c r="J818" s="5" t="s">
        <v>1023</v>
      </c>
      <c r="K818" s="34" t="s">
        <v>1023</v>
      </c>
      <c r="L818" s="5" t="s">
        <v>1023</v>
      </c>
      <c r="M818" s="34" t="s">
        <v>1023</v>
      </c>
      <c r="N818" s="39"/>
      <c r="O818" s="41"/>
    </row>
    <row r="819" spans="1:15" s="145" customFormat="1">
      <c r="A819" s="222" t="s">
        <v>762</v>
      </c>
      <c r="B819" s="3"/>
      <c r="C819" s="32"/>
      <c r="D819" s="3"/>
      <c r="E819" s="32"/>
      <c r="F819" s="3"/>
      <c r="G819" s="32"/>
      <c r="H819" s="3"/>
      <c r="I819" s="32"/>
      <c r="J819" s="3"/>
      <c r="K819" s="32"/>
      <c r="L819" s="3"/>
      <c r="M819" s="32"/>
      <c r="N819" s="39"/>
      <c r="O819" s="41"/>
    </row>
    <row r="820" spans="1:15" s="145" customFormat="1">
      <c r="A820" s="20"/>
      <c r="B820" s="3"/>
      <c r="C820" s="32"/>
      <c r="D820" s="3"/>
      <c r="E820" s="32"/>
      <c r="F820" s="3"/>
      <c r="G820" s="32"/>
      <c r="H820" s="3"/>
      <c r="I820" s="32"/>
      <c r="J820" s="3"/>
      <c r="K820" s="32"/>
      <c r="L820" s="3"/>
      <c r="M820" s="32"/>
      <c r="N820" s="39"/>
      <c r="O820" s="41"/>
    </row>
    <row r="821" spans="1:15" s="145" customFormat="1" ht="12.75" customHeight="1">
      <c r="A821" s="19" t="s">
        <v>763</v>
      </c>
      <c r="B821" s="3"/>
      <c r="C821" s="32"/>
      <c r="D821" s="3"/>
      <c r="E821" s="32"/>
      <c r="F821" s="3"/>
      <c r="G821" s="32"/>
      <c r="H821" s="3"/>
      <c r="I821" s="32"/>
      <c r="J821" s="3"/>
      <c r="K821" s="32"/>
      <c r="L821" s="3"/>
      <c r="M821" s="32"/>
      <c r="N821" s="39"/>
      <c r="O821" s="41"/>
    </row>
    <row r="822" spans="1:15" s="145" customFormat="1">
      <c r="A822" s="20" t="s">
        <v>764</v>
      </c>
      <c r="B822" s="3">
        <v>1</v>
      </c>
      <c r="C822" s="32">
        <v>3</v>
      </c>
      <c r="D822" s="3">
        <v>5</v>
      </c>
      <c r="E822" s="32">
        <v>1</v>
      </c>
      <c r="F822" s="3">
        <v>1</v>
      </c>
      <c r="G822" s="32">
        <v>0</v>
      </c>
      <c r="H822" s="3">
        <v>0</v>
      </c>
      <c r="I822" s="32">
        <v>0</v>
      </c>
      <c r="J822" s="3">
        <v>4</v>
      </c>
      <c r="K822" s="32">
        <v>2</v>
      </c>
      <c r="L822" s="3">
        <v>3</v>
      </c>
      <c r="M822" s="32">
        <v>4</v>
      </c>
      <c r="N822" s="39">
        <f>SUM(B822:M822)</f>
        <v>24</v>
      </c>
      <c r="O822" s="41">
        <f>N822</f>
        <v>24</v>
      </c>
    </row>
    <row r="823" spans="1:15" s="145" customFormat="1">
      <c r="A823" s="25" t="s">
        <v>49</v>
      </c>
      <c r="B823" s="3"/>
      <c r="C823" s="32"/>
      <c r="D823" s="3"/>
      <c r="E823" s="32"/>
      <c r="F823" s="3"/>
      <c r="G823" s="32"/>
      <c r="H823" s="3"/>
      <c r="I823" s="32"/>
      <c r="J823" s="3"/>
      <c r="K823" s="32"/>
      <c r="L823" s="3"/>
      <c r="M823" s="32"/>
      <c r="N823" s="39"/>
      <c r="O823" s="41"/>
    </row>
    <row r="824" spans="1:15" s="145" customFormat="1">
      <c r="A824" s="20"/>
      <c r="B824" s="3"/>
      <c r="C824" s="32"/>
      <c r="D824" s="3"/>
      <c r="E824" s="32"/>
      <c r="F824" s="3"/>
      <c r="G824" s="32"/>
      <c r="H824" s="3"/>
      <c r="I824" s="32"/>
      <c r="J824" s="3"/>
      <c r="K824" s="32"/>
      <c r="L824" s="3"/>
      <c r="M824" s="32"/>
      <c r="N824" s="39"/>
      <c r="O824" s="41"/>
    </row>
    <row r="825" spans="1:15" s="145" customFormat="1">
      <c r="A825" s="20" t="s">
        <v>765</v>
      </c>
      <c r="B825" s="3">
        <v>10</v>
      </c>
      <c r="C825" s="32">
        <v>0</v>
      </c>
      <c r="D825" s="3">
        <v>1</v>
      </c>
      <c r="E825" s="32">
        <v>0</v>
      </c>
      <c r="F825" s="3">
        <v>0</v>
      </c>
      <c r="G825" s="32">
        <v>0</v>
      </c>
      <c r="H825" s="3">
        <v>0</v>
      </c>
      <c r="I825" s="32">
        <v>3</v>
      </c>
      <c r="J825" s="3">
        <v>6</v>
      </c>
      <c r="K825" s="32">
        <v>17</v>
      </c>
      <c r="L825" s="3">
        <v>17</v>
      </c>
      <c r="M825" s="32">
        <v>15</v>
      </c>
      <c r="N825" s="39">
        <f>SUM(B825:M825)</f>
        <v>69</v>
      </c>
      <c r="O825" s="41">
        <f>N825</f>
        <v>69</v>
      </c>
    </row>
    <row r="826" spans="1:15" s="145" customFormat="1">
      <c r="A826" s="25" t="s">
        <v>48</v>
      </c>
      <c r="B826" s="3"/>
      <c r="C826" s="32"/>
      <c r="D826" s="3"/>
      <c r="E826" s="32"/>
      <c r="F826" s="3"/>
      <c r="G826" s="32"/>
      <c r="H826" s="3"/>
      <c r="I826" s="32"/>
      <c r="J826" s="3"/>
      <c r="K826" s="32"/>
      <c r="L826" s="3"/>
      <c r="M826" s="32"/>
      <c r="N826" s="39"/>
      <c r="O826" s="41"/>
    </row>
    <row r="827" spans="1:15" s="145" customFormat="1">
      <c r="A827" s="20"/>
      <c r="B827" s="3"/>
      <c r="C827" s="32"/>
      <c r="D827" s="3"/>
      <c r="E827" s="32"/>
      <c r="F827" s="3"/>
      <c r="G827" s="32"/>
      <c r="H827" s="3"/>
      <c r="I827" s="32"/>
      <c r="J827" s="3"/>
      <c r="K827" s="32"/>
      <c r="L827" s="3"/>
      <c r="M827" s="32"/>
      <c r="N827" s="39"/>
      <c r="O827" s="41"/>
    </row>
    <row r="828" spans="1:15" s="145" customFormat="1" ht="12.75" customHeight="1">
      <c r="A828" s="19" t="s">
        <v>766</v>
      </c>
      <c r="B828" s="3"/>
      <c r="C828" s="32"/>
      <c r="D828" s="3"/>
      <c r="E828" s="32"/>
      <c r="F828" s="3"/>
      <c r="G828" s="32"/>
      <c r="H828" s="3"/>
      <c r="I828" s="32"/>
      <c r="J828" s="3"/>
      <c r="K828" s="32"/>
      <c r="L828" s="3"/>
      <c r="M828" s="32"/>
      <c r="N828" s="39"/>
      <c r="O828" s="41"/>
    </row>
    <row r="829" spans="1:15" s="145" customFormat="1">
      <c r="A829" s="226" t="s">
        <v>1232</v>
      </c>
      <c r="B829" s="5" t="s">
        <v>1023</v>
      </c>
      <c r="C829" s="34" t="s">
        <v>1023</v>
      </c>
      <c r="D829" s="5" t="s">
        <v>1023</v>
      </c>
      <c r="E829" s="34" t="s">
        <v>1023</v>
      </c>
      <c r="F829" s="5" t="s">
        <v>1023</v>
      </c>
      <c r="G829" s="34" t="s">
        <v>1023</v>
      </c>
      <c r="H829" s="5" t="s">
        <v>1023</v>
      </c>
      <c r="I829" s="34" t="s">
        <v>1023</v>
      </c>
      <c r="J829" s="5" t="s">
        <v>1023</v>
      </c>
      <c r="K829" s="34" t="s">
        <v>1023</v>
      </c>
      <c r="L829" s="5" t="s">
        <v>1023</v>
      </c>
      <c r="M829" s="34" t="s">
        <v>1023</v>
      </c>
      <c r="N829" s="39"/>
      <c r="O829" s="41"/>
    </row>
    <row r="830" spans="1:15" s="145" customFormat="1">
      <c r="A830" s="227" t="s">
        <v>50</v>
      </c>
      <c r="B830" s="3"/>
      <c r="C830" s="32"/>
      <c r="D830" s="3"/>
      <c r="E830" s="32"/>
      <c r="F830" s="3"/>
      <c r="G830" s="32"/>
      <c r="H830" s="3"/>
      <c r="I830" s="32"/>
      <c r="J830" s="3"/>
      <c r="K830" s="32"/>
      <c r="L830" s="3"/>
      <c r="M830" s="32"/>
      <c r="N830" s="39"/>
      <c r="O830" s="41"/>
    </row>
    <row r="831" spans="1:15" s="145" customFormat="1">
      <c r="A831" s="20"/>
      <c r="B831" s="3"/>
      <c r="C831" s="32"/>
      <c r="D831" s="3"/>
      <c r="E831" s="32"/>
      <c r="F831" s="3"/>
      <c r="G831" s="32"/>
      <c r="H831" s="3"/>
      <c r="I831" s="32"/>
      <c r="J831" s="3"/>
      <c r="K831" s="32"/>
      <c r="L831" s="3"/>
      <c r="M831" s="32"/>
      <c r="N831" s="39"/>
      <c r="O831" s="41"/>
    </row>
    <row r="832" spans="1:15" s="145" customFormat="1" ht="12.75" customHeight="1">
      <c r="A832" s="19" t="s">
        <v>767</v>
      </c>
      <c r="B832" s="3"/>
      <c r="C832" s="32"/>
      <c r="D832" s="3"/>
      <c r="E832" s="32"/>
      <c r="F832" s="3"/>
      <c r="G832" s="32"/>
      <c r="H832" s="3"/>
      <c r="I832" s="32"/>
      <c r="J832" s="3"/>
      <c r="K832" s="32"/>
      <c r="L832" s="3"/>
      <c r="M832" s="32"/>
      <c r="N832" s="39"/>
      <c r="O832" s="41"/>
    </row>
    <row r="833" spans="1:15" s="145" customFormat="1">
      <c r="A833" s="226" t="s">
        <v>768</v>
      </c>
      <c r="B833" s="5" t="s">
        <v>1023</v>
      </c>
      <c r="C833" s="34" t="s">
        <v>1023</v>
      </c>
      <c r="D833" s="5" t="s">
        <v>1023</v>
      </c>
      <c r="E833" s="34" t="s">
        <v>1023</v>
      </c>
      <c r="F833" s="5" t="s">
        <v>1023</v>
      </c>
      <c r="G833" s="34" t="s">
        <v>1023</v>
      </c>
      <c r="H833" s="5" t="s">
        <v>1023</v>
      </c>
      <c r="I833" s="34" t="s">
        <v>1023</v>
      </c>
      <c r="J833" s="5" t="s">
        <v>1023</v>
      </c>
      <c r="K833" s="34" t="s">
        <v>1023</v>
      </c>
      <c r="L833" s="5" t="s">
        <v>1023</v>
      </c>
      <c r="M833" s="34" t="s">
        <v>1023</v>
      </c>
      <c r="N833" s="39"/>
      <c r="O833" s="41"/>
    </row>
    <row r="834" spans="1:15" s="145" customFormat="1">
      <c r="A834" s="227" t="s">
        <v>60</v>
      </c>
      <c r="B834" s="3"/>
      <c r="C834" s="32"/>
      <c r="D834" s="3"/>
      <c r="E834" s="32"/>
      <c r="F834" s="3"/>
      <c r="G834" s="32"/>
      <c r="H834" s="3"/>
      <c r="I834" s="32"/>
      <c r="J834" s="3"/>
      <c r="K834" s="32"/>
      <c r="L834" s="3"/>
      <c r="M834" s="32"/>
      <c r="N834" s="39"/>
      <c r="O834" s="41"/>
    </row>
    <row r="835" spans="1:15" s="145" customFormat="1">
      <c r="A835" s="20"/>
      <c r="B835" s="3"/>
      <c r="C835" s="32"/>
      <c r="D835" s="3"/>
      <c r="E835" s="32"/>
      <c r="F835" s="3"/>
      <c r="G835" s="32"/>
      <c r="H835" s="3"/>
      <c r="I835" s="32"/>
      <c r="J835" s="3"/>
      <c r="K835" s="32"/>
      <c r="L835" s="3"/>
      <c r="M835" s="32"/>
      <c r="N835" s="39"/>
      <c r="O835" s="41"/>
    </row>
    <row r="836" spans="1:15" s="145" customFormat="1">
      <c r="A836" s="20" t="s">
        <v>769</v>
      </c>
      <c r="B836" s="3">
        <v>1</v>
      </c>
      <c r="C836" s="32">
        <v>0</v>
      </c>
      <c r="D836" s="3">
        <v>0</v>
      </c>
      <c r="E836" s="32">
        <v>0</v>
      </c>
      <c r="F836" s="3">
        <v>0</v>
      </c>
      <c r="G836" s="32">
        <v>0</v>
      </c>
      <c r="H836" s="3">
        <v>0</v>
      </c>
      <c r="I836" s="32">
        <v>0</v>
      </c>
      <c r="J836" s="3">
        <v>0</v>
      </c>
      <c r="K836" s="32">
        <v>0</v>
      </c>
      <c r="L836" s="3">
        <v>1</v>
      </c>
      <c r="M836" s="32">
        <v>1</v>
      </c>
      <c r="N836" s="39">
        <f>SUM(B836:M836)</f>
        <v>3</v>
      </c>
      <c r="O836" s="41">
        <f>N836</f>
        <v>3</v>
      </c>
    </row>
    <row r="837" spans="1:15" s="145" customFormat="1">
      <c r="A837" s="25" t="s">
        <v>61</v>
      </c>
      <c r="B837" s="3"/>
      <c r="C837" s="32"/>
      <c r="D837" s="3"/>
      <c r="E837" s="32"/>
      <c r="F837" s="3"/>
      <c r="G837" s="32"/>
      <c r="H837" s="3"/>
      <c r="I837" s="32"/>
      <c r="J837" s="3"/>
      <c r="K837" s="32"/>
      <c r="L837" s="3"/>
      <c r="M837" s="32"/>
      <c r="N837" s="39"/>
      <c r="O837" s="41"/>
    </row>
    <row r="838" spans="1:15" s="145" customFormat="1">
      <c r="A838" s="20"/>
      <c r="B838" s="3"/>
      <c r="C838" s="32"/>
      <c r="D838" s="3"/>
      <c r="E838" s="32"/>
      <c r="F838" s="3"/>
      <c r="G838" s="32"/>
      <c r="H838" s="3"/>
      <c r="I838" s="32"/>
      <c r="J838" s="3"/>
      <c r="K838" s="32"/>
      <c r="L838" s="3"/>
      <c r="M838" s="32"/>
      <c r="N838" s="39"/>
      <c r="O838" s="41"/>
    </row>
    <row r="839" spans="1:15" s="145" customFormat="1">
      <c r="A839" s="20" t="s">
        <v>58</v>
      </c>
      <c r="B839" s="3">
        <v>0</v>
      </c>
      <c r="C839" s="32">
        <v>1</v>
      </c>
      <c r="D839" s="3">
        <v>0</v>
      </c>
      <c r="E839" s="32">
        <v>0</v>
      </c>
      <c r="F839" s="3">
        <v>0</v>
      </c>
      <c r="G839" s="32">
        <v>0</v>
      </c>
      <c r="H839" s="3">
        <v>0</v>
      </c>
      <c r="I839" s="32">
        <v>0</v>
      </c>
      <c r="J839" s="3">
        <v>0</v>
      </c>
      <c r="K839" s="32">
        <v>0</v>
      </c>
      <c r="L839" s="3">
        <v>1</v>
      </c>
      <c r="M839" s="32">
        <v>1</v>
      </c>
      <c r="N839" s="39">
        <f>SUM(B839:M839)</f>
        <v>3</v>
      </c>
      <c r="O839" s="41">
        <f>N839</f>
        <v>3</v>
      </c>
    </row>
    <row r="840" spans="1:15" s="145" customFormat="1">
      <c r="A840" s="25" t="s">
        <v>59</v>
      </c>
      <c r="B840" s="3"/>
      <c r="C840" s="32"/>
      <c r="D840" s="3"/>
      <c r="E840" s="32"/>
      <c r="F840" s="3"/>
      <c r="G840" s="32"/>
      <c r="H840" s="3"/>
      <c r="I840" s="32"/>
      <c r="J840" s="3"/>
      <c r="K840" s="32"/>
      <c r="L840" s="3"/>
      <c r="M840" s="32"/>
      <c r="N840" s="39"/>
      <c r="O840" s="41"/>
    </row>
    <row r="841" spans="1:15" s="145" customFormat="1">
      <c r="A841" s="20"/>
      <c r="B841" s="3"/>
      <c r="C841" s="32"/>
      <c r="D841" s="3"/>
      <c r="E841" s="32"/>
      <c r="F841" s="3"/>
      <c r="G841" s="32"/>
      <c r="H841" s="3"/>
      <c r="I841" s="32"/>
      <c r="J841" s="3"/>
      <c r="K841" s="32"/>
      <c r="L841" s="3"/>
      <c r="M841" s="32"/>
      <c r="N841" s="39"/>
      <c r="O841" s="41"/>
    </row>
    <row r="842" spans="1:15" s="145" customFormat="1">
      <c r="A842" s="20" t="s">
        <v>62</v>
      </c>
      <c r="B842" s="3">
        <v>0</v>
      </c>
      <c r="C842" s="32">
        <v>0</v>
      </c>
      <c r="D842" s="3">
        <v>0</v>
      </c>
      <c r="E842" s="32">
        <v>0</v>
      </c>
      <c r="F842" s="3">
        <v>0</v>
      </c>
      <c r="G842" s="32">
        <v>0</v>
      </c>
      <c r="H842" s="3">
        <v>0</v>
      </c>
      <c r="I842" s="32">
        <v>0</v>
      </c>
      <c r="J842" s="3">
        <v>0</v>
      </c>
      <c r="K842" s="32">
        <v>1</v>
      </c>
      <c r="L842" s="3">
        <v>1</v>
      </c>
      <c r="M842" s="32">
        <v>1</v>
      </c>
      <c r="N842" s="39">
        <f>SUM(B842:M842)</f>
        <v>3</v>
      </c>
      <c r="O842" s="41">
        <f>N842</f>
        <v>3</v>
      </c>
    </row>
    <row r="843" spans="1:15" s="145" customFormat="1">
      <c r="A843" s="25" t="s">
        <v>63</v>
      </c>
      <c r="B843" s="3"/>
      <c r="C843" s="32"/>
      <c r="D843" s="3"/>
      <c r="E843" s="32"/>
      <c r="F843" s="3"/>
      <c r="G843" s="32"/>
      <c r="H843" s="3"/>
      <c r="I843" s="32"/>
      <c r="J843" s="3"/>
      <c r="K843" s="32"/>
      <c r="L843" s="3"/>
      <c r="M843" s="32"/>
      <c r="N843" s="39"/>
      <c r="O843" s="41"/>
    </row>
    <row r="844" spans="1:15" s="145" customFormat="1">
      <c r="A844" s="20"/>
      <c r="B844" s="3"/>
      <c r="C844" s="32"/>
      <c r="D844" s="3"/>
      <c r="E844" s="32"/>
      <c r="F844" s="3"/>
      <c r="G844" s="32"/>
      <c r="H844" s="3"/>
      <c r="I844" s="32"/>
      <c r="J844" s="3"/>
      <c r="K844" s="32"/>
      <c r="L844" s="3"/>
      <c r="M844" s="32"/>
      <c r="N844" s="39"/>
      <c r="O844" s="41"/>
    </row>
    <row r="845" spans="1:15" s="145" customFormat="1">
      <c r="A845" s="226" t="s">
        <v>770</v>
      </c>
      <c r="B845" s="5" t="s">
        <v>1023</v>
      </c>
      <c r="C845" s="34" t="s">
        <v>1023</v>
      </c>
      <c r="D845" s="5" t="s">
        <v>1023</v>
      </c>
      <c r="E845" s="34" t="s">
        <v>1023</v>
      </c>
      <c r="F845" s="5" t="s">
        <v>1023</v>
      </c>
      <c r="G845" s="34" t="s">
        <v>1023</v>
      </c>
      <c r="H845" s="5" t="s">
        <v>1023</v>
      </c>
      <c r="I845" s="34" t="s">
        <v>1023</v>
      </c>
      <c r="J845" s="5" t="s">
        <v>1023</v>
      </c>
      <c r="K845" s="34" t="s">
        <v>1023</v>
      </c>
      <c r="L845" s="5" t="s">
        <v>1023</v>
      </c>
      <c r="M845" s="34" t="s">
        <v>1023</v>
      </c>
      <c r="N845" s="39"/>
      <c r="O845" s="41"/>
    </row>
    <row r="846" spans="1:15" s="145" customFormat="1">
      <c r="A846" s="227" t="s">
        <v>771</v>
      </c>
      <c r="B846" s="3"/>
      <c r="C846" s="32"/>
      <c r="D846" s="3"/>
      <c r="E846" s="32"/>
      <c r="F846" s="3"/>
      <c r="G846" s="32"/>
      <c r="H846" s="3"/>
      <c r="I846" s="32"/>
      <c r="J846" s="3"/>
      <c r="K846" s="32"/>
      <c r="L846" s="3"/>
      <c r="M846" s="32"/>
      <c r="N846" s="39"/>
      <c r="O846" s="41"/>
    </row>
    <row r="847" spans="1:15" s="145" customFormat="1">
      <c r="A847" s="20"/>
      <c r="B847" s="3"/>
      <c r="C847" s="32"/>
      <c r="D847" s="3"/>
      <c r="E847" s="32"/>
      <c r="F847" s="3"/>
      <c r="G847" s="32"/>
      <c r="H847" s="3"/>
      <c r="I847" s="32"/>
      <c r="J847" s="3"/>
      <c r="K847" s="32"/>
      <c r="L847" s="3"/>
      <c r="M847" s="32"/>
      <c r="N847" s="39"/>
      <c r="O847" s="41"/>
    </row>
    <row r="848" spans="1:15" s="145" customFormat="1">
      <c r="A848" s="20" t="s">
        <v>56</v>
      </c>
      <c r="B848" s="3">
        <v>0</v>
      </c>
      <c r="C848" s="32">
        <v>0</v>
      </c>
      <c r="D848" s="3">
        <v>1</v>
      </c>
      <c r="E848" s="32">
        <v>0</v>
      </c>
      <c r="F848" s="3">
        <v>0</v>
      </c>
      <c r="G848" s="32">
        <v>0</v>
      </c>
      <c r="H848" s="3">
        <v>0</v>
      </c>
      <c r="I848" s="32">
        <v>0</v>
      </c>
      <c r="J848" s="3">
        <v>0</v>
      </c>
      <c r="K848" s="32">
        <v>0</v>
      </c>
      <c r="L848" s="3">
        <v>0</v>
      </c>
      <c r="M848" s="32">
        <v>0</v>
      </c>
      <c r="N848" s="39">
        <f>SUM(B848:M848)</f>
        <v>1</v>
      </c>
      <c r="O848" s="41">
        <f>N848</f>
        <v>1</v>
      </c>
    </row>
    <row r="849" spans="1:15" s="145" customFormat="1">
      <c r="A849" s="25" t="s">
        <v>57</v>
      </c>
      <c r="B849" s="3"/>
      <c r="C849" s="32"/>
      <c r="D849" s="3"/>
      <c r="E849" s="32"/>
      <c r="F849" s="3"/>
      <c r="G849" s="32"/>
      <c r="H849" s="3"/>
      <c r="I849" s="32"/>
      <c r="J849" s="3"/>
      <c r="K849" s="32"/>
      <c r="L849" s="3"/>
      <c r="M849" s="32"/>
      <c r="N849" s="39"/>
      <c r="O849" s="41"/>
    </row>
    <row r="850" spans="1:15" s="145" customFormat="1">
      <c r="A850" s="20"/>
      <c r="B850" s="3"/>
      <c r="C850" s="32"/>
      <c r="D850" s="3"/>
      <c r="E850" s="32"/>
      <c r="F850" s="3"/>
      <c r="G850" s="32"/>
      <c r="H850" s="3"/>
      <c r="I850" s="32"/>
      <c r="J850" s="3"/>
      <c r="K850" s="32"/>
      <c r="L850" s="3"/>
      <c r="M850" s="32"/>
      <c r="N850" s="39"/>
      <c r="O850" s="41"/>
    </row>
    <row r="851" spans="1:15" s="145" customFormat="1">
      <c r="A851" s="226" t="s">
        <v>772</v>
      </c>
      <c r="B851" s="5" t="s">
        <v>1023</v>
      </c>
      <c r="C851" s="34" t="s">
        <v>1023</v>
      </c>
      <c r="D851" s="5" t="s">
        <v>1023</v>
      </c>
      <c r="E851" s="34" t="s">
        <v>1023</v>
      </c>
      <c r="F851" s="5" t="s">
        <v>1023</v>
      </c>
      <c r="G851" s="34" t="s">
        <v>1023</v>
      </c>
      <c r="H851" s="5" t="s">
        <v>1023</v>
      </c>
      <c r="I851" s="34" t="s">
        <v>1023</v>
      </c>
      <c r="J851" s="5" t="s">
        <v>1023</v>
      </c>
      <c r="K851" s="34" t="s">
        <v>1023</v>
      </c>
      <c r="L851" s="5" t="s">
        <v>1023</v>
      </c>
      <c r="M851" s="34" t="s">
        <v>1023</v>
      </c>
      <c r="N851" s="39"/>
      <c r="O851" s="41"/>
    </row>
    <row r="852" spans="1:15" s="145" customFormat="1">
      <c r="A852" s="227" t="s">
        <v>55</v>
      </c>
      <c r="B852" s="3"/>
      <c r="C852" s="32"/>
      <c r="D852" s="3"/>
      <c r="E852" s="32"/>
      <c r="F852" s="3"/>
      <c r="G852" s="32"/>
      <c r="H852" s="3"/>
      <c r="I852" s="32"/>
      <c r="J852" s="3"/>
      <c r="K852" s="32"/>
      <c r="L852" s="3"/>
      <c r="M852" s="32"/>
      <c r="N852" s="39"/>
      <c r="O852" s="41"/>
    </row>
    <row r="853" spans="1:15" s="145" customFormat="1">
      <c r="A853" s="20"/>
      <c r="B853" s="3"/>
      <c r="C853" s="32"/>
      <c r="D853" s="3"/>
      <c r="E853" s="32"/>
      <c r="F853" s="3"/>
      <c r="G853" s="32"/>
      <c r="H853" s="3"/>
      <c r="I853" s="32"/>
      <c r="J853" s="3"/>
      <c r="K853" s="32"/>
      <c r="L853" s="3"/>
      <c r="M853" s="32"/>
      <c r="N853" s="39"/>
      <c r="O853" s="41"/>
    </row>
    <row r="854" spans="1:15" s="145" customFormat="1">
      <c r="A854" s="20" t="s">
        <v>53</v>
      </c>
      <c r="B854" s="3">
        <v>0</v>
      </c>
      <c r="C854" s="32">
        <v>0</v>
      </c>
      <c r="D854" s="3">
        <v>0</v>
      </c>
      <c r="E854" s="32">
        <v>0</v>
      </c>
      <c r="F854" s="3">
        <v>0</v>
      </c>
      <c r="G854" s="32">
        <v>0</v>
      </c>
      <c r="H854" s="3">
        <v>0</v>
      </c>
      <c r="I854" s="32">
        <v>1</v>
      </c>
      <c r="J854" s="3">
        <v>0</v>
      </c>
      <c r="K854" s="32">
        <v>1</v>
      </c>
      <c r="L854" s="3">
        <v>0</v>
      </c>
      <c r="M854" s="32">
        <v>0</v>
      </c>
      <c r="N854" s="39">
        <f>SUM(B854:M854)</f>
        <v>2</v>
      </c>
      <c r="O854" s="41">
        <f>N854</f>
        <v>2</v>
      </c>
    </row>
    <row r="855" spans="1:15" s="145" customFormat="1">
      <c r="A855" s="25" t="s">
        <v>54</v>
      </c>
      <c r="B855" s="3"/>
      <c r="C855" s="32"/>
      <c r="D855" s="3"/>
      <c r="E855" s="32"/>
      <c r="F855" s="3"/>
      <c r="G855" s="32"/>
      <c r="H855" s="3"/>
      <c r="I855" s="32"/>
      <c r="J855" s="3"/>
      <c r="K855" s="32"/>
      <c r="L855" s="3"/>
      <c r="M855" s="32"/>
      <c r="N855" s="39"/>
      <c r="O855" s="41"/>
    </row>
    <row r="856" spans="1:15" s="145" customFormat="1">
      <c r="A856" s="20"/>
      <c r="B856" s="3"/>
      <c r="C856" s="32"/>
      <c r="D856" s="3"/>
      <c r="E856" s="32"/>
      <c r="F856" s="3"/>
      <c r="G856" s="32"/>
      <c r="H856" s="3"/>
      <c r="I856" s="32"/>
      <c r="J856" s="3"/>
      <c r="K856" s="32"/>
      <c r="L856" s="3"/>
      <c r="M856" s="32"/>
      <c r="N856" s="39"/>
      <c r="O856" s="41"/>
    </row>
    <row r="857" spans="1:15" s="145" customFormat="1">
      <c r="A857" s="20" t="s">
        <v>51</v>
      </c>
      <c r="B857" s="3">
        <v>0</v>
      </c>
      <c r="C857" s="32">
        <v>0</v>
      </c>
      <c r="D857" s="3">
        <v>0</v>
      </c>
      <c r="E857" s="32">
        <v>1</v>
      </c>
      <c r="F857" s="3">
        <v>0</v>
      </c>
      <c r="G857" s="32">
        <v>0</v>
      </c>
      <c r="H857" s="3">
        <v>0</v>
      </c>
      <c r="I857" s="32">
        <v>0</v>
      </c>
      <c r="J857" s="3">
        <v>0</v>
      </c>
      <c r="K857" s="32">
        <v>0</v>
      </c>
      <c r="L857" s="3">
        <v>0</v>
      </c>
      <c r="M857" s="32">
        <v>0</v>
      </c>
      <c r="N857" s="39">
        <f>SUM(B857:M857)</f>
        <v>1</v>
      </c>
      <c r="O857" s="41">
        <f>N857</f>
        <v>1</v>
      </c>
    </row>
    <row r="858" spans="1:15" s="145" customFormat="1">
      <c r="A858" s="25" t="s">
        <v>52</v>
      </c>
      <c r="B858" s="3"/>
      <c r="C858" s="32"/>
      <c r="D858" s="3"/>
      <c r="E858" s="32"/>
      <c r="F858" s="3"/>
      <c r="G858" s="32"/>
      <c r="H858" s="3"/>
      <c r="I858" s="32"/>
      <c r="J858" s="3"/>
      <c r="K858" s="32"/>
      <c r="L858" s="3"/>
      <c r="M858" s="32"/>
      <c r="N858" s="39"/>
      <c r="O858" s="41"/>
    </row>
    <row r="859" spans="1:15" s="145" customFormat="1">
      <c r="A859" s="20"/>
      <c r="B859" s="3"/>
      <c r="C859" s="32"/>
      <c r="D859" s="3"/>
      <c r="E859" s="32"/>
      <c r="F859" s="3"/>
      <c r="G859" s="32"/>
      <c r="H859" s="3"/>
      <c r="I859" s="32"/>
      <c r="J859" s="3"/>
      <c r="K859" s="32"/>
      <c r="L859" s="3"/>
      <c r="M859" s="32"/>
      <c r="N859" s="39"/>
      <c r="O859" s="41"/>
    </row>
    <row r="860" spans="1:15" s="145" customFormat="1" ht="12.75" customHeight="1">
      <c r="A860" s="19" t="s">
        <v>773</v>
      </c>
      <c r="B860" s="3"/>
      <c r="C860" s="32"/>
      <c r="D860" s="3"/>
      <c r="E860" s="32"/>
      <c r="F860" s="3"/>
      <c r="G860" s="32"/>
      <c r="H860" s="3"/>
      <c r="I860" s="32"/>
      <c r="J860" s="3"/>
      <c r="K860" s="32"/>
      <c r="L860" s="3"/>
      <c r="M860" s="32"/>
      <c r="N860" s="39"/>
      <c r="O860" s="41"/>
    </row>
    <row r="861" spans="1:15" s="145" customFormat="1">
      <c r="A861" s="20" t="s">
        <v>774</v>
      </c>
      <c r="B861" s="3">
        <v>1</v>
      </c>
      <c r="C861" s="32">
        <v>1</v>
      </c>
      <c r="D861" s="3">
        <v>0</v>
      </c>
      <c r="E861" s="32">
        <v>0</v>
      </c>
      <c r="F861" s="3">
        <v>0</v>
      </c>
      <c r="G861" s="32">
        <v>0</v>
      </c>
      <c r="H861" s="3">
        <v>0</v>
      </c>
      <c r="I861" s="32">
        <v>0</v>
      </c>
      <c r="J861" s="3">
        <v>1</v>
      </c>
      <c r="K861" s="32">
        <v>3</v>
      </c>
      <c r="L861" s="3">
        <v>0</v>
      </c>
      <c r="M861" s="32">
        <v>3</v>
      </c>
      <c r="N861" s="39">
        <f>SUM(B861:M861)</f>
        <v>9</v>
      </c>
      <c r="O861" s="41">
        <f>N861</f>
        <v>9</v>
      </c>
    </row>
    <row r="862" spans="1:15" s="145" customFormat="1">
      <c r="A862" s="25" t="s">
        <v>68</v>
      </c>
      <c r="B862" s="3"/>
      <c r="C862" s="32"/>
      <c r="D862" s="3"/>
      <c r="E862" s="32"/>
      <c r="F862" s="3"/>
      <c r="G862" s="32"/>
      <c r="H862" s="3"/>
      <c r="I862" s="32"/>
      <c r="J862" s="3"/>
      <c r="K862" s="32"/>
      <c r="L862" s="3"/>
      <c r="M862" s="32"/>
      <c r="N862" s="39"/>
      <c r="O862" s="41"/>
    </row>
    <row r="863" spans="1:15" s="145" customFormat="1">
      <c r="A863" s="20"/>
      <c r="B863" s="3"/>
      <c r="C863" s="32"/>
      <c r="D863" s="3"/>
      <c r="E863" s="32"/>
      <c r="F863" s="3"/>
      <c r="G863" s="32"/>
      <c r="H863" s="3"/>
      <c r="I863" s="32"/>
      <c r="J863" s="3"/>
      <c r="K863" s="32"/>
      <c r="L863" s="3"/>
      <c r="M863" s="32"/>
      <c r="N863" s="39"/>
      <c r="O863" s="41"/>
    </row>
    <row r="864" spans="1:15" s="145" customFormat="1">
      <c r="A864" s="20" t="s">
        <v>775</v>
      </c>
      <c r="B864" s="3">
        <v>5</v>
      </c>
      <c r="C864" s="32">
        <v>2</v>
      </c>
      <c r="D864" s="3">
        <v>2</v>
      </c>
      <c r="E864" s="32">
        <v>0</v>
      </c>
      <c r="F864" s="3">
        <v>0</v>
      </c>
      <c r="G864" s="32">
        <v>0</v>
      </c>
      <c r="H864" s="3">
        <v>0</v>
      </c>
      <c r="I864" s="32">
        <v>0</v>
      </c>
      <c r="J864" s="3">
        <v>2</v>
      </c>
      <c r="K864" s="32">
        <v>6</v>
      </c>
      <c r="L864" s="3">
        <v>8</v>
      </c>
      <c r="M864" s="32">
        <v>4</v>
      </c>
      <c r="N864" s="39">
        <f>SUM(B864:M864)</f>
        <v>29</v>
      </c>
      <c r="O864" s="41">
        <f>N864</f>
        <v>29</v>
      </c>
    </row>
    <row r="865" spans="1:15" s="145" customFormat="1">
      <c r="A865" s="25" t="s">
        <v>69</v>
      </c>
      <c r="B865" s="3"/>
      <c r="C865" s="32"/>
      <c r="D865" s="3"/>
      <c r="E865" s="32"/>
      <c r="F865" s="3"/>
      <c r="G865" s="32"/>
      <c r="H865" s="3"/>
      <c r="I865" s="32"/>
      <c r="J865" s="3"/>
      <c r="K865" s="32"/>
      <c r="L865" s="3"/>
      <c r="M865" s="32"/>
      <c r="N865" s="39"/>
      <c r="O865" s="41"/>
    </row>
    <row r="866" spans="1:15" s="145" customFormat="1">
      <c r="A866" s="20"/>
      <c r="B866" s="3"/>
      <c r="C866" s="32"/>
      <c r="D866" s="3"/>
      <c r="E866" s="32"/>
      <c r="F866" s="3"/>
      <c r="G866" s="32"/>
      <c r="H866" s="3"/>
      <c r="I866" s="32"/>
      <c r="J866" s="3"/>
      <c r="K866" s="32"/>
      <c r="L866" s="3"/>
      <c r="M866" s="32"/>
      <c r="N866" s="39"/>
      <c r="O866" s="41"/>
    </row>
    <row r="867" spans="1:15" s="145" customFormat="1">
      <c r="A867" s="20" t="s">
        <v>776</v>
      </c>
      <c r="B867" s="3">
        <v>0</v>
      </c>
      <c r="C867" s="32">
        <v>1</v>
      </c>
      <c r="D867" s="3">
        <v>0</v>
      </c>
      <c r="E867" s="32">
        <v>0</v>
      </c>
      <c r="F867" s="3">
        <v>0</v>
      </c>
      <c r="G867" s="32">
        <v>0</v>
      </c>
      <c r="H867" s="3">
        <v>0</v>
      </c>
      <c r="I867" s="32">
        <v>0</v>
      </c>
      <c r="J867" s="3">
        <v>5</v>
      </c>
      <c r="K867" s="32">
        <v>1</v>
      </c>
      <c r="L867" s="3">
        <v>0</v>
      </c>
      <c r="M867" s="32">
        <v>0</v>
      </c>
      <c r="N867" s="39">
        <f>SUM(B867:M867)</f>
        <v>7</v>
      </c>
      <c r="O867" s="41">
        <v>5</v>
      </c>
    </row>
    <row r="868" spans="1:15" s="145" customFormat="1">
      <c r="A868" s="25" t="s">
        <v>67</v>
      </c>
      <c r="B868" s="3"/>
      <c r="C868" s="32"/>
      <c r="D868" s="3"/>
      <c r="E868" s="32"/>
      <c r="F868" s="3"/>
      <c r="G868" s="32"/>
      <c r="H868" s="3"/>
      <c r="I868" s="32"/>
      <c r="J868" s="3"/>
      <c r="K868" s="32"/>
      <c r="L868" s="3"/>
      <c r="M868" s="32"/>
      <c r="N868" s="39"/>
      <c r="O868" s="41">
        <v>6</v>
      </c>
    </row>
    <row r="869" spans="1:15" s="145" customFormat="1">
      <c r="A869" s="121" t="s">
        <v>1337</v>
      </c>
      <c r="B869" s="3"/>
      <c r="C869" s="32"/>
      <c r="D869" s="3"/>
      <c r="E869" s="32"/>
      <c r="F869" s="3"/>
      <c r="G869" s="32"/>
      <c r="H869" s="3"/>
      <c r="I869" s="32"/>
      <c r="J869" s="3"/>
      <c r="K869" s="32"/>
      <c r="L869" s="3"/>
      <c r="M869" s="32"/>
      <c r="N869" s="39"/>
      <c r="O869" s="41"/>
    </row>
    <row r="870" spans="1:15" s="145" customFormat="1">
      <c r="A870" s="20"/>
      <c r="B870" s="3"/>
      <c r="C870" s="32"/>
      <c r="D870" s="3"/>
      <c r="E870" s="32"/>
      <c r="F870" s="3"/>
      <c r="G870" s="32"/>
      <c r="H870" s="3"/>
      <c r="I870" s="32"/>
      <c r="J870" s="3"/>
      <c r="K870" s="32"/>
      <c r="L870" s="3"/>
      <c r="M870" s="32"/>
      <c r="N870" s="39"/>
      <c r="O870" s="41"/>
    </row>
    <row r="871" spans="1:15" s="145" customFormat="1">
      <c r="A871" s="20" t="s">
        <v>1233</v>
      </c>
      <c r="B871" s="3">
        <v>4</v>
      </c>
      <c r="C871" s="32">
        <v>0</v>
      </c>
      <c r="D871" s="3">
        <v>0</v>
      </c>
      <c r="E871" s="32">
        <v>0</v>
      </c>
      <c r="F871" s="3">
        <v>0</v>
      </c>
      <c r="G871" s="32">
        <v>0</v>
      </c>
      <c r="H871" s="3">
        <v>0</v>
      </c>
      <c r="I871" s="32">
        <v>0</v>
      </c>
      <c r="J871" s="3">
        <v>1</v>
      </c>
      <c r="K871" s="32">
        <v>1</v>
      </c>
      <c r="L871" s="3">
        <v>3</v>
      </c>
      <c r="M871" s="32">
        <v>7</v>
      </c>
      <c r="N871" s="39">
        <f>SUM(B871:M871)</f>
        <v>16</v>
      </c>
      <c r="O871" s="41">
        <f>N871</f>
        <v>16</v>
      </c>
    </row>
    <row r="872" spans="1:15" s="145" customFormat="1">
      <c r="A872" s="25" t="s">
        <v>65</v>
      </c>
      <c r="B872" s="3"/>
      <c r="C872" s="32"/>
      <c r="D872" s="3"/>
      <c r="E872" s="32"/>
      <c r="F872" s="3"/>
      <c r="G872" s="32"/>
      <c r="H872" s="3"/>
      <c r="I872" s="32"/>
      <c r="J872" s="3"/>
      <c r="K872" s="32"/>
      <c r="L872" s="3"/>
      <c r="M872" s="32"/>
      <c r="N872" s="39"/>
      <c r="O872" s="41"/>
    </row>
    <row r="873" spans="1:15" s="145" customFormat="1">
      <c r="A873" s="20"/>
      <c r="B873" s="3"/>
      <c r="C873" s="32"/>
      <c r="D873" s="3"/>
      <c r="E873" s="32"/>
      <c r="F873" s="3"/>
      <c r="G873" s="32"/>
      <c r="H873" s="3"/>
      <c r="I873" s="32"/>
      <c r="J873" s="3"/>
      <c r="K873" s="32"/>
      <c r="L873" s="3"/>
      <c r="M873" s="32"/>
      <c r="N873" s="39"/>
      <c r="O873" s="41"/>
    </row>
    <row r="874" spans="1:15" s="145" customFormat="1">
      <c r="A874" s="20" t="s">
        <v>777</v>
      </c>
      <c r="B874" s="3">
        <v>0</v>
      </c>
      <c r="C874" s="32">
        <v>0</v>
      </c>
      <c r="D874" s="3">
        <v>0</v>
      </c>
      <c r="E874" s="32">
        <v>0</v>
      </c>
      <c r="F874" s="3">
        <v>0</v>
      </c>
      <c r="G874" s="32">
        <v>0</v>
      </c>
      <c r="H874" s="3">
        <v>0</v>
      </c>
      <c r="I874" s="32">
        <v>0</v>
      </c>
      <c r="J874" s="3">
        <v>1</v>
      </c>
      <c r="K874" s="32">
        <v>1</v>
      </c>
      <c r="L874" s="3">
        <v>0</v>
      </c>
      <c r="M874" s="32">
        <v>0</v>
      </c>
      <c r="N874" s="39">
        <f>SUM(B874:M874)</f>
        <v>2</v>
      </c>
      <c r="O874" s="41">
        <f>N874</f>
        <v>2</v>
      </c>
    </row>
    <row r="875" spans="1:15" s="145" customFormat="1">
      <c r="A875" s="25" t="s">
        <v>64</v>
      </c>
      <c r="B875" s="3"/>
      <c r="C875" s="32"/>
      <c r="D875" s="3"/>
      <c r="E875" s="32"/>
      <c r="F875" s="3"/>
      <c r="G875" s="32"/>
      <c r="H875" s="3"/>
      <c r="I875" s="32"/>
      <c r="J875" s="3"/>
      <c r="K875" s="32"/>
      <c r="L875" s="3"/>
      <c r="M875" s="32"/>
      <c r="N875" s="39"/>
      <c r="O875" s="41"/>
    </row>
    <row r="876" spans="1:15" s="145" customFormat="1">
      <c r="A876" s="20"/>
      <c r="B876" s="3"/>
      <c r="C876" s="32"/>
      <c r="D876" s="3"/>
      <c r="E876" s="32"/>
      <c r="F876" s="3"/>
      <c r="G876" s="32"/>
      <c r="H876" s="3"/>
      <c r="I876" s="32"/>
      <c r="J876" s="3"/>
      <c r="K876" s="32"/>
      <c r="L876" s="3"/>
      <c r="M876" s="32"/>
      <c r="N876" s="39"/>
      <c r="O876" s="41"/>
    </row>
    <row r="877" spans="1:15" s="145" customFormat="1">
      <c r="A877" s="20" t="s">
        <v>778</v>
      </c>
      <c r="B877" s="3">
        <v>0</v>
      </c>
      <c r="C877" s="32">
        <v>0</v>
      </c>
      <c r="D877" s="3">
        <v>0</v>
      </c>
      <c r="E877" s="32">
        <v>0</v>
      </c>
      <c r="F877" s="3">
        <v>0</v>
      </c>
      <c r="G877" s="32">
        <v>0</v>
      </c>
      <c r="H877" s="3">
        <v>0</v>
      </c>
      <c r="I877" s="32">
        <v>1</v>
      </c>
      <c r="J877" s="3">
        <v>1</v>
      </c>
      <c r="K877" s="32">
        <v>4</v>
      </c>
      <c r="L877" s="3">
        <v>1</v>
      </c>
      <c r="M877" s="32">
        <v>0</v>
      </c>
      <c r="N877" s="39">
        <f>SUM(B877:M877)</f>
        <v>7</v>
      </c>
      <c r="O877" s="41">
        <f>N877-1</f>
        <v>6</v>
      </c>
    </row>
    <row r="878" spans="1:15" s="145" customFormat="1">
      <c r="A878" s="25" t="s">
        <v>66</v>
      </c>
      <c r="B878" s="3"/>
      <c r="C878" s="32"/>
      <c r="D878" s="3"/>
      <c r="E878" s="32"/>
      <c r="F878" s="3"/>
      <c r="G878" s="32"/>
      <c r="H878" s="3"/>
      <c r="I878" s="32"/>
      <c r="J878" s="3"/>
      <c r="K878" s="32"/>
      <c r="L878" s="3"/>
      <c r="M878" s="32"/>
      <c r="N878" s="39"/>
      <c r="O878" s="41">
        <v>260</v>
      </c>
    </row>
    <row r="879" spans="1:15" s="145" customFormat="1">
      <c r="A879" s="121" t="s">
        <v>1709</v>
      </c>
      <c r="B879" s="3"/>
      <c r="C879" s="32"/>
      <c r="D879" s="3"/>
      <c r="E879" s="32"/>
      <c r="F879" s="3"/>
      <c r="G879" s="32"/>
      <c r="H879" s="3"/>
      <c r="I879" s="32"/>
      <c r="J879" s="3"/>
      <c r="K879" s="32"/>
      <c r="L879" s="3"/>
      <c r="M879" s="32"/>
      <c r="N879" s="39"/>
      <c r="O879" s="41"/>
    </row>
    <row r="880" spans="1:15" s="145" customFormat="1">
      <c r="A880" s="20"/>
      <c r="B880" s="3"/>
      <c r="C880" s="32"/>
      <c r="D880" s="3"/>
      <c r="E880" s="32"/>
      <c r="F880" s="3"/>
      <c r="G880" s="32"/>
      <c r="H880" s="3"/>
      <c r="I880" s="32"/>
      <c r="J880" s="3"/>
      <c r="K880" s="32"/>
      <c r="L880" s="3"/>
      <c r="M880" s="32"/>
      <c r="N880" s="39"/>
      <c r="O880" s="41"/>
    </row>
    <row r="881" spans="1:15" s="145" customFormat="1" ht="12.75" customHeight="1">
      <c r="A881" s="19" t="s">
        <v>779</v>
      </c>
      <c r="B881" s="3"/>
      <c r="C881" s="32"/>
      <c r="D881" s="3"/>
      <c r="E881" s="32"/>
      <c r="F881" s="3"/>
      <c r="G881" s="32"/>
      <c r="H881" s="3"/>
      <c r="I881" s="32"/>
      <c r="J881" s="3"/>
      <c r="K881" s="32"/>
      <c r="L881" s="3"/>
      <c r="M881" s="32"/>
      <c r="N881" s="39"/>
      <c r="O881" s="41"/>
    </row>
    <row r="882" spans="1:15" s="145" customFormat="1">
      <c r="A882" s="20" t="s">
        <v>70</v>
      </c>
      <c r="B882" s="3">
        <v>2</v>
      </c>
      <c r="C882" s="32">
        <v>4</v>
      </c>
      <c r="D882" s="3">
        <v>6</v>
      </c>
      <c r="E882" s="32">
        <v>2</v>
      </c>
      <c r="F882" s="3">
        <v>0</v>
      </c>
      <c r="G882" s="32">
        <v>0</v>
      </c>
      <c r="H882" s="3">
        <v>0</v>
      </c>
      <c r="I882" s="32">
        <v>0</v>
      </c>
      <c r="J882" s="3">
        <v>1</v>
      </c>
      <c r="K882" s="32">
        <v>1</v>
      </c>
      <c r="L882" s="3">
        <v>8</v>
      </c>
      <c r="M882" s="32">
        <v>6</v>
      </c>
      <c r="N882" s="39">
        <f>SUM(B882:M882)</f>
        <v>30</v>
      </c>
      <c r="O882" s="41">
        <f>N882</f>
        <v>30</v>
      </c>
    </row>
    <row r="883" spans="1:15" s="145" customFormat="1">
      <c r="A883" s="25" t="s">
        <v>780</v>
      </c>
      <c r="B883" s="3"/>
      <c r="C883" s="32"/>
      <c r="D883" s="3"/>
      <c r="E883" s="32"/>
      <c r="F883" s="3"/>
      <c r="G883" s="32"/>
      <c r="H883" s="3"/>
      <c r="I883" s="32"/>
      <c r="J883" s="3"/>
      <c r="K883" s="32"/>
      <c r="L883" s="3"/>
      <c r="M883" s="32"/>
      <c r="N883" s="39"/>
      <c r="O883" s="41"/>
    </row>
    <row r="884" spans="1:15" s="145" customFormat="1">
      <c r="A884" s="20"/>
      <c r="B884" s="3"/>
      <c r="C884" s="32"/>
      <c r="D884" s="3"/>
      <c r="E884" s="32"/>
      <c r="F884" s="3"/>
      <c r="G884" s="32"/>
      <c r="H884" s="3"/>
      <c r="I884" s="32"/>
      <c r="J884" s="3"/>
      <c r="K884" s="32"/>
      <c r="L884" s="3"/>
      <c r="M884" s="32"/>
      <c r="N884" s="39"/>
      <c r="O884" s="41"/>
    </row>
    <row r="885" spans="1:15" s="145" customFormat="1">
      <c r="A885" s="20" t="s">
        <v>781</v>
      </c>
      <c r="B885" s="3">
        <v>1</v>
      </c>
      <c r="C885" s="32">
        <v>0</v>
      </c>
      <c r="D885" s="3">
        <v>0</v>
      </c>
      <c r="E885" s="32">
        <v>0</v>
      </c>
      <c r="F885" s="3">
        <v>0</v>
      </c>
      <c r="G885" s="32">
        <v>0</v>
      </c>
      <c r="H885" s="3">
        <v>0</v>
      </c>
      <c r="I885" s="32">
        <v>0</v>
      </c>
      <c r="J885" s="3">
        <v>1</v>
      </c>
      <c r="K885" s="32">
        <v>13</v>
      </c>
      <c r="L885" s="3">
        <v>5</v>
      </c>
      <c r="M885" s="32">
        <v>3</v>
      </c>
      <c r="N885" s="39">
        <f>SUM(B885:M885)</f>
        <v>23</v>
      </c>
      <c r="O885" s="41">
        <f>N885</f>
        <v>23</v>
      </c>
    </row>
    <row r="886" spans="1:15" s="145" customFormat="1">
      <c r="A886" s="25" t="s">
        <v>782</v>
      </c>
      <c r="B886" s="3"/>
      <c r="C886" s="32"/>
      <c r="D886" s="3"/>
      <c r="E886" s="32"/>
      <c r="F886" s="3"/>
      <c r="G886" s="32"/>
      <c r="H886" s="3"/>
      <c r="I886" s="32"/>
      <c r="J886" s="3"/>
      <c r="K886" s="32"/>
      <c r="L886" s="3"/>
      <c r="M886" s="32"/>
      <c r="N886" s="39"/>
      <c r="O886" s="41"/>
    </row>
    <row r="887" spans="1:15" s="145" customFormat="1">
      <c r="A887" s="20"/>
      <c r="B887" s="3"/>
      <c r="C887" s="32"/>
      <c r="D887" s="3"/>
      <c r="E887" s="32"/>
      <c r="F887" s="3"/>
      <c r="G887" s="32"/>
      <c r="H887" s="3"/>
      <c r="I887" s="32"/>
      <c r="J887" s="3"/>
      <c r="K887" s="32"/>
      <c r="L887" s="3"/>
      <c r="M887" s="32"/>
      <c r="N887" s="39"/>
      <c r="O887" s="41"/>
    </row>
    <row r="888" spans="1:15" s="145" customFormat="1">
      <c r="A888" s="20" t="s">
        <v>783</v>
      </c>
      <c r="B888" s="3">
        <v>0</v>
      </c>
      <c r="C888" s="32">
        <v>0</v>
      </c>
      <c r="D888" s="3">
        <v>0</v>
      </c>
      <c r="E888" s="32">
        <v>0</v>
      </c>
      <c r="F888" s="3">
        <v>0</v>
      </c>
      <c r="G888" s="32">
        <v>0</v>
      </c>
      <c r="H888" s="3">
        <v>0</v>
      </c>
      <c r="I888" s="32">
        <v>0</v>
      </c>
      <c r="J888" s="3">
        <v>0</v>
      </c>
      <c r="K888" s="32">
        <v>4</v>
      </c>
      <c r="L888" s="3">
        <v>4</v>
      </c>
      <c r="M888" s="32">
        <v>1</v>
      </c>
      <c r="N888" s="39">
        <f>SUM(B888:M888)</f>
        <v>9</v>
      </c>
      <c r="O888" s="41">
        <f>N888</f>
        <v>9</v>
      </c>
    </row>
    <row r="889" spans="1:15" s="145" customFormat="1">
      <c r="A889" s="25" t="s">
        <v>784</v>
      </c>
      <c r="B889" s="3"/>
      <c r="C889" s="32"/>
      <c r="D889" s="3"/>
      <c r="E889" s="32"/>
      <c r="F889" s="3"/>
      <c r="G889" s="32"/>
      <c r="H889" s="3"/>
      <c r="I889" s="32"/>
      <c r="J889" s="3"/>
      <c r="K889" s="32"/>
      <c r="L889" s="3"/>
      <c r="M889" s="32"/>
      <c r="N889" s="39"/>
      <c r="O889" s="41"/>
    </row>
    <row r="890" spans="1:15" s="145" customFormat="1">
      <c r="A890" s="20"/>
      <c r="B890" s="3"/>
      <c r="C890" s="32"/>
      <c r="D890" s="3"/>
      <c r="E890" s="32"/>
      <c r="F890" s="3"/>
      <c r="G890" s="32"/>
      <c r="H890" s="3"/>
      <c r="I890" s="32"/>
      <c r="J890" s="3"/>
      <c r="K890" s="32"/>
      <c r="L890" s="3"/>
      <c r="M890" s="32"/>
      <c r="N890" s="39"/>
      <c r="O890" s="41"/>
    </row>
    <row r="891" spans="1:15" s="145" customFormat="1">
      <c r="A891" s="20" t="s">
        <v>785</v>
      </c>
      <c r="B891" s="3">
        <v>1</v>
      </c>
      <c r="C891" s="32">
        <v>0</v>
      </c>
      <c r="D891" s="3">
        <v>1</v>
      </c>
      <c r="E891" s="32">
        <v>0</v>
      </c>
      <c r="F891" s="3">
        <v>0</v>
      </c>
      <c r="G891" s="32">
        <v>0</v>
      </c>
      <c r="H891" s="3">
        <v>0</v>
      </c>
      <c r="I891" s="32">
        <v>0</v>
      </c>
      <c r="J891" s="3">
        <v>0</v>
      </c>
      <c r="K891" s="32">
        <v>2</v>
      </c>
      <c r="L891" s="3">
        <v>1</v>
      </c>
      <c r="M891" s="32">
        <v>1</v>
      </c>
      <c r="N891" s="39">
        <f>SUM(B891:M891)</f>
        <v>6</v>
      </c>
      <c r="O891" s="41">
        <f>N891</f>
        <v>6</v>
      </c>
    </row>
    <row r="892" spans="1:15" s="145" customFormat="1">
      <c r="A892" s="25" t="s">
        <v>71</v>
      </c>
      <c r="B892" s="3"/>
      <c r="C892" s="32"/>
      <c r="D892" s="3"/>
      <c r="E892" s="32"/>
      <c r="F892" s="3"/>
      <c r="G892" s="32"/>
      <c r="H892" s="3"/>
      <c r="I892" s="32"/>
      <c r="J892" s="3"/>
      <c r="K892" s="32"/>
      <c r="L892" s="3"/>
      <c r="M892" s="32"/>
      <c r="N892" s="39"/>
      <c r="O892" s="41"/>
    </row>
    <row r="893" spans="1:15" s="145" customFormat="1">
      <c r="A893" s="20"/>
      <c r="B893" s="3"/>
      <c r="C893" s="32"/>
      <c r="D893" s="3"/>
      <c r="E893" s="32"/>
      <c r="F893" s="3"/>
      <c r="G893" s="32"/>
      <c r="H893" s="3"/>
      <c r="I893" s="32"/>
      <c r="J893" s="3"/>
      <c r="K893" s="32"/>
      <c r="L893" s="3"/>
      <c r="M893" s="32"/>
      <c r="N893" s="39"/>
      <c r="O893" s="41"/>
    </row>
    <row r="894" spans="1:15" s="145" customFormat="1" ht="12.75" customHeight="1">
      <c r="A894" s="19" t="s">
        <v>786</v>
      </c>
      <c r="B894" s="3"/>
      <c r="C894" s="32"/>
      <c r="D894" s="3"/>
      <c r="E894" s="32"/>
      <c r="F894" s="3"/>
      <c r="G894" s="32"/>
      <c r="H894" s="3"/>
      <c r="I894" s="32"/>
      <c r="J894" s="3"/>
      <c r="K894" s="32"/>
      <c r="L894" s="3"/>
      <c r="M894" s="32"/>
      <c r="N894" s="39"/>
      <c r="O894" s="41"/>
    </row>
    <row r="895" spans="1:15" s="145" customFormat="1">
      <c r="A895" s="20" t="s">
        <v>1234</v>
      </c>
      <c r="B895" s="3">
        <v>2</v>
      </c>
      <c r="C895" s="32">
        <v>6</v>
      </c>
      <c r="D895" s="3">
        <v>4</v>
      </c>
      <c r="E895" s="32">
        <v>1</v>
      </c>
      <c r="F895" s="3">
        <v>0</v>
      </c>
      <c r="G895" s="32">
        <v>0</v>
      </c>
      <c r="H895" s="3">
        <v>0</v>
      </c>
      <c r="I895" s="32">
        <v>0</v>
      </c>
      <c r="J895" s="3">
        <v>0</v>
      </c>
      <c r="K895" s="32">
        <v>3</v>
      </c>
      <c r="L895" s="3">
        <v>2</v>
      </c>
      <c r="M895" s="32">
        <v>2</v>
      </c>
      <c r="N895" s="39">
        <f>SUM(B895:M895)</f>
        <v>20</v>
      </c>
      <c r="O895" s="41">
        <f>N895</f>
        <v>20</v>
      </c>
    </row>
    <row r="896" spans="1:15" s="145" customFormat="1">
      <c r="A896" s="25" t="s">
        <v>73</v>
      </c>
      <c r="B896" s="3"/>
      <c r="C896" s="32"/>
      <c r="D896" s="3"/>
      <c r="E896" s="32"/>
      <c r="F896" s="3"/>
      <c r="G896" s="32"/>
      <c r="H896" s="3"/>
      <c r="I896" s="32"/>
      <c r="J896" s="3"/>
      <c r="K896" s="32"/>
      <c r="L896" s="3"/>
      <c r="M896" s="32"/>
      <c r="N896" s="39"/>
      <c r="O896" s="41"/>
    </row>
    <row r="897" spans="1:26" s="145" customFormat="1">
      <c r="A897" s="20"/>
      <c r="B897" s="3"/>
      <c r="C897" s="32"/>
      <c r="D897" s="3"/>
      <c r="E897" s="32"/>
      <c r="F897" s="3"/>
      <c r="G897" s="32"/>
      <c r="H897" s="3"/>
      <c r="I897" s="32"/>
      <c r="J897" s="3"/>
      <c r="K897" s="32"/>
      <c r="L897" s="3"/>
      <c r="M897" s="32"/>
      <c r="N897" s="39"/>
      <c r="O897" s="41"/>
    </row>
    <row r="898" spans="1:26" s="145" customFormat="1">
      <c r="A898" s="20" t="s">
        <v>1235</v>
      </c>
      <c r="B898" s="3">
        <v>0</v>
      </c>
      <c r="C898" s="32">
        <v>7</v>
      </c>
      <c r="D898" s="3">
        <v>4</v>
      </c>
      <c r="E898" s="32">
        <v>0</v>
      </c>
      <c r="F898" s="3">
        <v>0</v>
      </c>
      <c r="G898" s="32">
        <v>0</v>
      </c>
      <c r="H898" s="3">
        <v>0</v>
      </c>
      <c r="I898" s="32">
        <v>0</v>
      </c>
      <c r="J898" s="3">
        <v>0</v>
      </c>
      <c r="K898" s="32">
        <v>0</v>
      </c>
      <c r="L898" s="3">
        <v>0</v>
      </c>
      <c r="M898" s="32">
        <v>0</v>
      </c>
      <c r="N898" s="39">
        <f>SUM(B898:M898)</f>
        <v>11</v>
      </c>
      <c r="O898" s="41">
        <f>N898</f>
        <v>11</v>
      </c>
    </row>
    <row r="899" spans="1:26" s="145" customFormat="1">
      <c r="A899" s="25" t="s">
        <v>74</v>
      </c>
      <c r="B899" s="3"/>
      <c r="C899" s="32"/>
      <c r="D899" s="3"/>
      <c r="E899" s="32"/>
      <c r="F899" s="3"/>
      <c r="G899" s="32"/>
      <c r="H899" s="3"/>
      <c r="I899" s="32"/>
      <c r="J899" s="3"/>
      <c r="K899" s="32"/>
      <c r="L899" s="3"/>
      <c r="M899" s="32"/>
      <c r="N899" s="39"/>
      <c r="O899" s="41"/>
    </row>
    <row r="900" spans="1:26" s="145" customFormat="1">
      <c r="A900" s="20"/>
      <c r="B900" s="3"/>
      <c r="C900" s="32"/>
      <c r="D900" s="3"/>
      <c r="E900" s="32"/>
      <c r="F900" s="3"/>
      <c r="G900" s="32"/>
      <c r="H900" s="3"/>
      <c r="I900" s="32"/>
      <c r="J900" s="3"/>
      <c r="K900" s="32"/>
      <c r="L900" s="3"/>
      <c r="M900" s="32"/>
      <c r="N900" s="39"/>
      <c r="O900" s="41"/>
    </row>
    <row r="901" spans="1:26" s="145" customFormat="1">
      <c r="A901" s="20" t="s">
        <v>787</v>
      </c>
      <c r="B901" s="3">
        <v>0</v>
      </c>
      <c r="C901" s="32">
        <v>1</v>
      </c>
      <c r="D901" s="3">
        <v>4</v>
      </c>
      <c r="E901" s="32">
        <v>0</v>
      </c>
      <c r="F901" s="3">
        <v>0</v>
      </c>
      <c r="G901" s="32">
        <v>0</v>
      </c>
      <c r="H901" s="3">
        <v>0</v>
      </c>
      <c r="I901" s="32">
        <v>0</v>
      </c>
      <c r="J901" s="3">
        <v>1</v>
      </c>
      <c r="K901" s="32">
        <v>6</v>
      </c>
      <c r="L901" s="3">
        <v>1</v>
      </c>
      <c r="M901" s="32">
        <v>2</v>
      </c>
      <c r="N901" s="39">
        <f>SUM(B901:M901)</f>
        <v>15</v>
      </c>
      <c r="O901" s="41">
        <f>N901</f>
        <v>15</v>
      </c>
    </row>
    <row r="902" spans="1:26" s="145" customFormat="1">
      <c r="A902" s="25" t="s">
        <v>75</v>
      </c>
      <c r="B902" s="3"/>
      <c r="C902" s="32"/>
      <c r="D902" s="3"/>
      <c r="E902" s="32"/>
      <c r="F902" s="3"/>
      <c r="G902" s="32"/>
      <c r="H902" s="3"/>
      <c r="I902" s="32"/>
      <c r="J902" s="3"/>
      <c r="K902" s="32"/>
      <c r="L902" s="3"/>
      <c r="M902" s="32"/>
      <c r="N902" s="39"/>
      <c r="O902" s="41"/>
    </row>
    <row r="903" spans="1:26" s="145" customFormat="1">
      <c r="A903" s="20"/>
      <c r="B903" s="3"/>
      <c r="C903" s="32"/>
      <c r="D903" s="3"/>
      <c r="E903" s="32"/>
      <c r="F903" s="3"/>
      <c r="G903" s="32"/>
      <c r="H903" s="3"/>
      <c r="I903" s="32"/>
      <c r="J903" s="3"/>
      <c r="K903" s="32"/>
      <c r="L903" s="3"/>
      <c r="M903" s="32"/>
      <c r="N903" s="39"/>
      <c r="O903" s="41"/>
    </row>
    <row r="904" spans="1:26" s="145" customFormat="1" ht="12.75" customHeight="1">
      <c r="A904" s="19" t="s">
        <v>788</v>
      </c>
      <c r="B904" s="3"/>
      <c r="C904" s="32"/>
      <c r="D904" s="3"/>
      <c r="E904" s="32"/>
      <c r="F904" s="3"/>
      <c r="G904" s="32"/>
      <c r="H904" s="3"/>
      <c r="I904" s="32"/>
      <c r="J904" s="3"/>
      <c r="K904" s="32"/>
      <c r="L904" s="3"/>
      <c r="M904" s="32"/>
      <c r="N904" s="39"/>
      <c r="O904" s="41"/>
    </row>
    <row r="905" spans="1:26" s="145" customFormat="1">
      <c r="A905" s="20" t="s">
        <v>1083</v>
      </c>
      <c r="B905" s="3">
        <v>3</v>
      </c>
      <c r="C905" s="32">
        <v>3</v>
      </c>
      <c r="D905" s="3">
        <v>1</v>
      </c>
      <c r="E905" s="32">
        <v>1</v>
      </c>
      <c r="F905" s="3">
        <v>0</v>
      </c>
      <c r="G905" s="32">
        <v>0</v>
      </c>
      <c r="H905" s="3">
        <v>0</v>
      </c>
      <c r="I905" s="32">
        <v>0</v>
      </c>
      <c r="J905" s="3">
        <v>7</v>
      </c>
      <c r="K905" s="32">
        <v>12</v>
      </c>
      <c r="L905" s="3">
        <v>10</v>
      </c>
      <c r="M905" s="32">
        <v>3</v>
      </c>
      <c r="N905" s="39">
        <f>SUM(B905:M905)</f>
        <v>40</v>
      </c>
      <c r="O905" s="41">
        <f>N905</f>
        <v>40</v>
      </c>
    </row>
    <row r="906" spans="1:26" s="145" customFormat="1">
      <c r="A906" s="25" t="s">
        <v>72</v>
      </c>
      <c r="B906" s="3"/>
      <c r="C906" s="32"/>
      <c r="D906" s="3"/>
      <c r="E906" s="32"/>
      <c r="F906" s="3"/>
      <c r="G906" s="32"/>
      <c r="H906" s="3"/>
      <c r="I906" s="32"/>
      <c r="J906" s="3"/>
      <c r="K906" s="32"/>
      <c r="L906" s="3"/>
      <c r="M906" s="32"/>
      <c r="N906" s="39"/>
      <c r="O906" s="41"/>
    </row>
    <row r="907" spans="1:26" s="145" customFormat="1">
      <c r="A907" s="20"/>
      <c r="B907" s="3"/>
      <c r="C907" s="32"/>
      <c r="D907" s="3"/>
      <c r="E907" s="32"/>
      <c r="F907" s="3"/>
      <c r="G907" s="32"/>
      <c r="H907" s="3"/>
      <c r="I907" s="32"/>
      <c r="J907" s="3"/>
      <c r="K907" s="32"/>
      <c r="L907" s="3"/>
      <c r="M907" s="32"/>
      <c r="N907" s="39"/>
      <c r="O907" s="41"/>
    </row>
    <row r="908" spans="1:26" s="145" customFormat="1" ht="12.75" customHeight="1">
      <c r="A908" s="19" t="s">
        <v>789</v>
      </c>
      <c r="B908" s="3"/>
      <c r="C908" s="32"/>
      <c r="D908" s="3"/>
      <c r="E908" s="32"/>
      <c r="F908" s="3"/>
      <c r="G908" s="32"/>
      <c r="H908" s="3"/>
      <c r="I908" s="32"/>
      <c r="J908" s="3"/>
      <c r="K908" s="32"/>
      <c r="L908" s="3"/>
      <c r="M908" s="32"/>
      <c r="N908" s="39"/>
      <c r="O908" s="41"/>
    </row>
    <row r="909" spans="1:26" s="145" customFormat="1">
      <c r="A909" s="20" t="s">
        <v>790</v>
      </c>
      <c r="B909" s="8">
        <v>0</v>
      </c>
      <c r="C909" s="37">
        <v>0</v>
      </c>
      <c r="D909" s="8">
        <v>0</v>
      </c>
      <c r="E909" s="37">
        <v>0</v>
      </c>
      <c r="F909" s="8">
        <v>0</v>
      </c>
      <c r="G909" s="37">
        <v>0</v>
      </c>
      <c r="H909" s="8">
        <v>0</v>
      </c>
      <c r="I909" s="37">
        <v>0</v>
      </c>
      <c r="J909" s="8">
        <v>1</v>
      </c>
      <c r="K909" s="37">
        <v>0</v>
      </c>
      <c r="L909" s="8">
        <v>0</v>
      </c>
      <c r="M909" s="37">
        <v>0</v>
      </c>
      <c r="N909" s="39">
        <f>SUM(B909:M909)</f>
        <v>1</v>
      </c>
      <c r="O909" s="41">
        <f>N909</f>
        <v>1</v>
      </c>
    </row>
    <row r="910" spans="1:26" s="145" customFormat="1">
      <c r="A910" s="25" t="s">
        <v>85</v>
      </c>
      <c r="B910" s="3"/>
      <c r="C910" s="32"/>
      <c r="D910" s="3"/>
      <c r="E910" s="32"/>
      <c r="F910" s="3"/>
      <c r="G910" s="32"/>
      <c r="H910" s="3"/>
      <c r="I910" s="32"/>
      <c r="J910" s="3"/>
      <c r="K910" s="32"/>
      <c r="L910" s="3"/>
      <c r="M910" s="32"/>
      <c r="N910" s="39"/>
      <c r="O910" s="41"/>
    </row>
    <row r="911" spans="1:26" s="145" customFormat="1">
      <c r="A911" s="20"/>
      <c r="B911" s="3"/>
      <c r="C911" s="32"/>
      <c r="D911" s="3"/>
      <c r="E911" s="32"/>
      <c r="F911" s="3"/>
      <c r="G911" s="32"/>
      <c r="H911" s="3"/>
      <c r="I911" s="32"/>
      <c r="J911" s="3"/>
      <c r="K911" s="32"/>
      <c r="L911" s="3"/>
      <c r="M911" s="32"/>
      <c r="N911" s="39"/>
      <c r="O911" s="41"/>
      <c r="Z911" s="145" t="s">
        <v>1032</v>
      </c>
    </row>
    <row r="912" spans="1:26" s="145" customFormat="1">
      <c r="A912" s="20" t="s">
        <v>791</v>
      </c>
      <c r="B912" s="3">
        <v>32</v>
      </c>
      <c r="C912" s="32">
        <v>55</v>
      </c>
      <c r="D912" s="3">
        <v>58</v>
      </c>
      <c r="E912" s="32">
        <v>10</v>
      </c>
      <c r="F912" s="3">
        <v>0</v>
      </c>
      <c r="G912" s="32">
        <v>0</v>
      </c>
      <c r="H912" s="3">
        <v>0</v>
      </c>
      <c r="I912" s="32">
        <v>0</v>
      </c>
      <c r="J912" s="3">
        <v>0</v>
      </c>
      <c r="K912" s="32">
        <v>0</v>
      </c>
      <c r="L912" s="3">
        <v>2</v>
      </c>
      <c r="M912" s="32">
        <v>1</v>
      </c>
      <c r="N912" s="39">
        <f>SUM(B912:M912)</f>
        <v>158</v>
      </c>
      <c r="O912" s="41">
        <f>N912</f>
        <v>158</v>
      </c>
    </row>
    <row r="913" spans="1:15" s="145" customFormat="1">
      <c r="A913" s="25" t="s">
        <v>84</v>
      </c>
      <c r="B913" s="3"/>
      <c r="C913" s="32"/>
      <c r="D913" s="3"/>
      <c r="E913" s="32"/>
      <c r="F913" s="3"/>
      <c r="G913" s="32"/>
      <c r="H913" s="3"/>
      <c r="I913" s="32"/>
      <c r="J913" s="3"/>
      <c r="K913" s="32"/>
      <c r="L913" s="3"/>
      <c r="M913" s="32"/>
      <c r="N913" s="39"/>
      <c r="O913" s="41"/>
    </row>
    <row r="914" spans="1:15" s="145" customFormat="1">
      <c r="A914" s="20"/>
      <c r="B914" s="3"/>
      <c r="C914" s="32"/>
      <c r="D914" s="3"/>
      <c r="E914" s="32"/>
      <c r="F914" s="3"/>
      <c r="G914" s="32"/>
      <c r="H914" s="3"/>
      <c r="I914" s="32"/>
      <c r="J914" s="3"/>
      <c r="K914" s="32"/>
      <c r="L914" s="3"/>
      <c r="M914" s="32"/>
      <c r="N914" s="39"/>
      <c r="O914" s="41"/>
    </row>
    <row r="915" spans="1:15" s="145" customFormat="1">
      <c r="A915" s="20" t="s">
        <v>1236</v>
      </c>
      <c r="B915" s="3">
        <v>2</v>
      </c>
      <c r="C915" s="32">
        <v>2</v>
      </c>
      <c r="D915" s="3">
        <v>1</v>
      </c>
      <c r="E915" s="32">
        <v>0</v>
      </c>
      <c r="F915" s="3">
        <v>0</v>
      </c>
      <c r="G915" s="32">
        <v>0</v>
      </c>
      <c r="H915" s="3">
        <v>0</v>
      </c>
      <c r="I915" s="32">
        <v>1</v>
      </c>
      <c r="J915" s="3">
        <v>0</v>
      </c>
      <c r="K915" s="32">
        <v>0</v>
      </c>
      <c r="L915" s="3">
        <v>0</v>
      </c>
      <c r="M915" s="32">
        <v>0</v>
      </c>
      <c r="N915" s="39">
        <f>SUM(B915:M915)</f>
        <v>6</v>
      </c>
      <c r="O915" s="41">
        <f>N915</f>
        <v>6</v>
      </c>
    </row>
    <row r="916" spans="1:15" s="145" customFormat="1">
      <c r="A916" s="25" t="s">
        <v>79</v>
      </c>
      <c r="B916" s="3"/>
      <c r="C916" s="32"/>
      <c r="D916" s="3"/>
      <c r="E916" s="32"/>
      <c r="F916" s="3"/>
      <c r="G916" s="32"/>
      <c r="H916" s="3"/>
      <c r="I916" s="32"/>
      <c r="J916" s="3"/>
      <c r="K916" s="32"/>
      <c r="L916" s="3"/>
      <c r="M916" s="32"/>
      <c r="N916" s="39"/>
      <c r="O916" s="41"/>
    </row>
    <row r="917" spans="1:15" s="145" customFormat="1">
      <c r="A917" s="20"/>
      <c r="B917" s="3"/>
      <c r="C917" s="32"/>
      <c r="D917" s="3"/>
      <c r="E917" s="32"/>
      <c r="F917" s="3"/>
      <c r="G917" s="32"/>
      <c r="H917" s="3"/>
      <c r="I917" s="32"/>
      <c r="J917" s="3"/>
      <c r="K917" s="32"/>
      <c r="L917" s="3"/>
      <c r="M917" s="32"/>
      <c r="N917" s="39"/>
      <c r="O917" s="41"/>
    </row>
    <row r="918" spans="1:15" s="145" customFormat="1">
      <c r="A918" s="20" t="s">
        <v>1048</v>
      </c>
      <c r="B918" s="3">
        <v>9</v>
      </c>
      <c r="C918" s="32">
        <v>17</v>
      </c>
      <c r="D918" s="3">
        <v>17</v>
      </c>
      <c r="E918" s="32">
        <v>0</v>
      </c>
      <c r="F918" s="3">
        <v>0</v>
      </c>
      <c r="G918" s="32">
        <v>0</v>
      </c>
      <c r="H918" s="3">
        <v>0</v>
      </c>
      <c r="I918" s="32">
        <v>0</v>
      </c>
      <c r="J918" s="3">
        <v>2</v>
      </c>
      <c r="K918" s="32">
        <v>0</v>
      </c>
      <c r="L918" s="3">
        <v>1</v>
      </c>
      <c r="M918" s="32">
        <v>3</v>
      </c>
      <c r="N918" s="39">
        <f>SUM(B918:M918)</f>
        <v>49</v>
      </c>
      <c r="O918" s="41">
        <f>N918</f>
        <v>49</v>
      </c>
    </row>
    <row r="919" spans="1:15" s="145" customFormat="1">
      <c r="A919" s="26" t="s">
        <v>1049</v>
      </c>
      <c r="B919" s="3"/>
      <c r="C919" s="32"/>
      <c r="D919" s="3"/>
      <c r="E919" s="32"/>
      <c r="F919" s="3"/>
      <c r="G919" s="32"/>
      <c r="H919" s="3"/>
      <c r="I919" s="32"/>
      <c r="J919" s="3"/>
      <c r="K919" s="32"/>
      <c r="L919" s="3"/>
      <c r="M919" s="32"/>
      <c r="N919" s="39"/>
      <c r="O919" s="41"/>
    </row>
    <row r="920" spans="1:15" s="145" customFormat="1">
      <c r="A920" s="20"/>
      <c r="B920" s="3"/>
      <c r="C920" s="32"/>
      <c r="D920" s="3"/>
      <c r="E920" s="32"/>
      <c r="F920" s="3"/>
      <c r="G920" s="32"/>
      <c r="H920" s="3"/>
      <c r="I920" s="32"/>
      <c r="J920" s="3"/>
      <c r="K920" s="32"/>
      <c r="L920" s="3"/>
      <c r="M920" s="32"/>
      <c r="N920" s="39"/>
      <c r="O920" s="41"/>
    </row>
    <row r="921" spans="1:15" s="145" customFormat="1">
      <c r="A921" s="20" t="s">
        <v>792</v>
      </c>
      <c r="B921" s="3">
        <v>17</v>
      </c>
      <c r="C921" s="32">
        <v>22</v>
      </c>
      <c r="D921" s="3">
        <v>11</v>
      </c>
      <c r="E921" s="32">
        <v>2</v>
      </c>
      <c r="F921" s="3">
        <v>0</v>
      </c>
      <c r="G921" s="32">
        <v>0</v>
      </c>
      <c r="H921" s="3">
        <v>0</v>
      </c>
      <c r="I921" s="32">
        <v>2</v>
      </c>
      <c r="J921" s="3">
        <v>1</v>
      </c>
      <c r="K921" s="32">
        <v>8</v>
      </c>
      <c r="L921" s="3">
        <v>10</v>
      </c>
      <c r="M921" s="32">
        <v>18</v>
      </c>
      <c r="N921" s="39">
        <f>SUM(B921:M921)</f>
        <v>91</v>
      </c>
      <c r="O921" s="41">
        <f>N921</f>
        <v>91</v>
      </c>
    </row>
    <row r="922" spans="1:15" s="145" customFormat="1">
      <c r="A922" s="25" t="s">
        <v>80</v>
      </c>
      <c r="B922" s="3"/>
      <c r="C922" s="32"/>
      <c r="D922" s="3"/>
      <c r="E922" s="32"/>
      <c r="F922" s="3"/>
      <c r="G922" s="32"/>
      <c r="H922" s="3"/>
      <c r="I922" s="32"/>
      <c r="J922" s="3"/>
      <c r="K922" s="32"/>
      <c r="L922" s="3"/>
      <c r="M922" s="32"/>
      <c r="N922" s="39"/>
      <c r="O922" s="41"/>
    </row>
    <row r="923" spans="1:15" s="145" customFormat="1">
      <c r="A923" s="20"/>
      <c r="B923" s="3"/>
      <c r="C923" s="32"/>
      <c r="D923" s="3"/>
      <c r="E923" s="32"/>
      <c r="F923" s="3"/>
      <c r="G923" s="32"/>
      <c r="H923" s="3"/>
      <c r="I923" s="32"/>
      <c r="J923" s="3"/>
      <c r="K923" s="32"/>
      <c r="L923" s="3"/>
      <c r="M923" s="32"/>
      <c r="N923" s="39"/>
      <c r="O923" s="41"/>
    </row>
    <row r="924" spans="1:15" s="145" customFormat="1">
      <c r="A924" s="20" t="s">
        <v>793</v>
      </c>
      <c r="B924" s="3">
        <v>0</v>
      </c>
      <c r="C924" s="32">
        <v>2</v>
      </c>
      <c r="D924" s="3">
        <v>0</v>
      </c>
      <c r="E924" s="32">
        <v>0</v>
      </c>
      <c r="F924" s="3">
        <v>0</v>
      </c>
      <c r="G924" s="32">
        <v>0</v>
      </c>
      <c r="H924" s="3">
        <v>0</v>
      </c>
      <c r="I924" s="32">
        <v>0</v>
      </c>
      <c r="J924" s="3">
        <v>0</v>
      </c>
      <c r="K924" s="32">
        <v>0</v>
      </c>
      <c r="L924" s="3">
        <v>4</v>
      </c>
      <c r="M924" s="32">
        <v>2</v>
      </c>
      <c r="N924" s="39">
        <f>SUM(B924:M924)</f>
        <v>8</v>
      </c>
      <c r="O924" s="41">
        <f>N924</f>
        <v>8</v>
      </c>
    </row>
    <row r="925" spans="1:15" s="145" customFormat="1">
      <c r="A925" s="25" t="s">
        <v>83</v>
      </c>
      <c r="B925" s="3"/>
      <c r="C925" s="32"/>
      <c r="D925" s="3"/>
      <c r="E925" s="32"/>
      <c r="F925" s="3"/>
      <c r="G925" s="32"/>
      <c r="H925" s="3"/>
      <c r="I925" s="32"/>
      <c r="J925" s="3"/>
      <c r="K925" s="32"/>
      <c r="L925" s="3"/>
      <c r="M925" s="32"/>
      <c r="N925" s="39"/>
      <c r="O925" s="41"/>
    </row>
    <row r="926" spans="1:15" s="145" customFormat="1">
      <c r="A926" s="20"/>
      <c r="B926" s="3"/>
      <c r="C926" s="32"/>
      <c r="D926" s="3"/>
      <c r="E926" s="32"/>
      <c r="F926" s="3"/>
      <c r="G926" s="32"/>
      <c r="H926" s="3"/>
      <c r="I926" s="32"/>
      <c r="J926" s="3"/>
      <c r="K926" s="32"/>
      <c r="L926" s="3"/>
      <c r="M926" s="32"/>
      <c r="N926" s="39"/>
      <c r="O926" s="41"/>
    </row>
    <row r="927" spans="1:15" s="145" customFormat="1">
      <c r="A927" s="226" t="s">
        <v>81</v>
      </c>
      <c r="B927" s="5" t="s">
        <v>1023</v>
      </c>
      <c r="C927" s="34" t="s">
        <v>1023</v>
      </c>
      <c r="D927" s="5" t="s">
        <v>1023</v>
      </c>
      <c r="E927" s="34" t="s">
        <v>1023</v>
      </c>
      <c r="F927" s="5" t="s">
        <v>1023</v>
      </c>
      <c r="G927" s="34" t="s">
        <v>1023</v>
      </c>
      <c r="H927" s="5" t="s">
        <v>1023</v>
      </c>
      <c r="I927" s="34" t="s">
        <v>1023</v>
      </c>
      <c r="J927" s="5" t="s">
        <v>1023</v>
      </c>
      <c r="K927" s="34" t="s">
        <v>1023</v>
      </c>
      <c r="L927" s="5" t="s">
        <v>1023</v>
      </c>
      <c r="M927" s="34" t="s">
        <v>1023</v>
      </c>
      <c r="N927" s="39"/>
      <c r="O927" s="41"/>
    </row>
    <row r="928" spans="1:15" s="145" customFormat="1">
      <c r="A928" s="227" t="s">
        <v>82</v>
      </c>
      <c r="B928" s="3"/>
      <c r="C928" s="32"/>
      <c r="D928" s="3"/>
      <c r="E928" s="32"/>
      <c r="F928" s="3"/>
      <c r="G928" s="32"/>
      <c r="H928" s="3"/>
      <c r="I928" s="32"/>
      <c r="J928" s="3"/>
      <c r="K928" s="32"/>
      <c r="L928" s="3"/>
      <c r="M928" s="32"/>
      <c r="N928" s="39"/>
      <c r="O928" s="41"/>
    </row>
    <row r="929" spans="1:15" s="145" customFormat="1">
      <c r="A929" s="20"/>
      <c r="B929" s="3"/>
      <c r="C929" s="32"/>
      <c r="D929" s="3"/>
      <c r="E929" s="32"/>
      <c r="F929" s="3"/>
      <c r="G929" s="32"/>
      <c r="H929" s="3"/>
      <c r="I929" s="32"/>
      <c r="J929" s="3"/>
      <c r="K929" s="32"/>
      <c r="L929" s="3"/>
      <c r="M929" s="32"/>
      <c r="N929" s="39"/>
      <c r="O929" s="41"/>
    </row>
    <row r="930" spans="1:15" s="145" customFormat="1">
      <c r="A930" s="20" t="s">
        <v>794</v>
      </c>
      <c r="B930" s="3">
        <v>61</v>
      </c>
      <c r="C930" s="32">
        <v>10</v>
      </c>
      <c r="D930" s="3">
        <v>5</v>
      </c>
      <c r="E930" s="32">
        <v>1</v>
      </c>
      <c r="F930" s="3">
        <v>0</v>
      </c>
      <c r="G930" s="32">
        <v>0</v>
      </c>
      <c r="H930" s="3">
        <v>0</v>
      </c>
      <c r="I930" s="32">
        <v>0</v>
      </c>
      <c r="J930" s="3">
        <v>0</v>
      </c>
      <c r="K930" s="32">
        <v>8</v>
      </c>
      <c r="L930" s="3">
        <v>12</v>
      </c>
      <c r="M930" s="32">
        <v>21</v>
      </c>
      <c r="N930" s="39">
        <f>SUM(B930:M930)</f>
        <v>118</v>
      </c>
      <c r="O930" s="41">
        <f>N930</f>
        <v>118</v>
      </c>
    </row>
    <row r="931" spans="1:15" s="145" customFormat="1">
      <c r="A931" s="25" t="s">
        <v>78</v>
      </c>
      <c r="B931" s="3"/>
      <c r="C931" s="32"/>
      <c r="D931" s="3"/>
      <c r="E931" s="32"/>
      <c r="F931" s="3"/>
      <c r="G931" s="32"/>
      <c r="H931" s="3"/>
      <c r="I931" s="32"/>
      <c r="J931" s="3"/>
      <c r="K931" s="32"/>
      <c r="L931" s="3"/>
      <c r="M931" s="32"/>
      <c r="N931" s="39"/>
      <c r="O931" s="41"/>
    </row>
    <row r="932" spans="1:15" s="145" customFormat="1">
      <c r="A932" s="20"/>
      <c r="B932" s="3"/>
      <c r="C932" s="32"/>
      <c r="D932" s="3"/>
      <c r="E932" s="32"/>
      <c r="F932" s="3"/>
      <c r="G932" s="32"/>
      <c r="H932" s="3"/>
      <c r="I932" s="32"/>
      <c r="J932" s="3"/>
      <c r="K932" s="32"/>
      <c r="L932" s="3"/>
      <c r="M932" s="32"/>
      <c r="N932" s="39"/>
      <c r="O932" s="41"/>
    </row>
    <row r="933" spans="1:15" s="145" customFormat="1">
      <c r="A933" s="226" t="s">
        <v>76</v>
      </c>
      <c r="B933" s="5" t="s">
        <v>1023</v>
      </c>
      <c r="C933" s="34" t="s">
        <v>1023</v>
      </c>
      <c r="D933" s="5" t="s">
        <v>1023</v>
      </c>
      <c r="E933" s="34" t="s">
        <v>1023</v>
      </c>
      <c r="F933" s="5" t="s">
        <v>1023</v>
      </c>
      <c r="G933" s="34" t="s">
        <v>1023</v>
      </c>
      <c r="H933" s="5" t="s">
        <v>1023</v>
      </c>
      <c r="I933" s="34" t="s">
        <v>1023</v>
      </c>
      <c r="J933" s="5" t="s">
        <v>1023</v>
      </c>
      <c r="K933" s="34" t="s">
        <v>1023</v>
      </c>
      <c r="L933" s="5" t="s">
        <v>1023</v>
      </c>
      <c r="M933" s="34" t="s">
        <v>1023</v>
      </c>
      <c r="N933" s="39"/>
      <c r="O933" s="41"/>
    </row>
    <row r="934" spans="1:15" s="145" customFormat="1">
      <c r="A934" s="227" t="s">
        <v>77</v>
      </c>
      <c r="B934" s="3"/>
      <c r="C934" s="32"/>
      <c r="D934" s="3"/>
      <c r="E934" s="32"/>
      <c r="F934" s="3"/>
      <c r="G934" s="32"/>
      <c r="H934" s="3"/>
      <c r="I934" s="32"/>
      <c r="J934" s="3"/>
      <c r="K934" s="32"/>
      <c r="L934" s="3"/>
      <c r="M934" s="32"/>
      <c r="N934" s="39"/>
      <c r="O934" s="41"/>
    </row>
    <row r="935" spans="1:15" s="145" customFormat="1">
      <c r="A935" s="20"/>
      <c r="B935" s="3"/>
      <c r="C935" s="32"/>
      <c r="D935" s="3"/>
      <c r="E935" s="32"/>
      <c r="F935" s="3"/>
      <c r="G935" s="32"/>
      <c r="H935" s="3"/>
      <c r="I935" s="32"/>
      <c r="J935" s="3"/>
      <c r="K935" s="32"/>
      <c r="L935" s="3"/>
      <c r="M935" s="32"/>
      <c r="N935" s="39"/>
      <c r="O935" s="41"/>
    </row>
    <row r="936" spans="1:15" s="145" customFormat="1" ht="12.75" customHeight="1">
      <c r="A936" s="19" t="s">
        <v>795</v>
      </c>
      <c r="B936" s="3"/>
      <c r="C936" s="32"/>
      <c r="D936" s="3"/>
      <c r="E936" s="32"/>
      <c r="F936" s="3"/>
      <c r="G936" s="32"/>
      <c r="H936" s="3"/>
      <c r="I936" s="32"/>
      <c r="J936" s="3"/>
      <c r="K936" s="32"/>
      <c r="L936" s="3"/>
      <c r="M936" s="32"/>
      <c r="N936" s="39"/>
      <c r="O936" s="41"/>
    </row>
    <row r="937" spans="1:15" s="145" customFormat="1">
      <c r="A937" s="243" t="s">
        <v>796</v>
      </c>
      <c r="B937" s="8">
        <v>0</v>
      </c>
      <c r="C937" s="37">
        <v>0</v>
      </c>
      <c r="D937" s="8">
        <v>0</v>
      </c>
      <c r="E937" s="37">
        <v>0</v>
      </c>
      <c r="F937" s="8">
        <v>0</v>
      </c>
      <c r="G937" s="37">
        <v>0</v>
      </c>
      <c r="H937" s="8">
        <v>0</v>
      </c>
      <c r="I937" s="37">
        <v>0</v>
      </c>
      <c r="J937" s="8">
        <v>1</v>
      </c>
      <c r="K937" s="37">
        <v>0</v>
      </c>
      <c r="L937" s="8">
        <v>0</v>
      </c>
      <c r="M937" s="37">
        <v>0</v>
      </c>
      <c r="N937" s="39">
        <f>SUM(B937:M937)</f>
        <v>1</v>
      </c>
      <c r="O937" s="41">
        <f>N937</f>
        <v>1</v>
      </c>
    </row>
    <row r="938" spans="1:15" s="145" customFormat="1">
      <c r="A938" s="244" t="s">
        <v>88</v>
      </c>
      <c r="B938" s="3"/>
      <c r="C938" s="32"/>
      <c r="D938" s="3"/>
      <c r="E938" s="32"/>
      <c r="F938" s="3"/>
      <c r="G938" s="32"/>
      <c r="H938" s="3"/>
      <c r="I938" s="32"/>
      <c r="J938" s="3"/>
      <c r="K938" s="32"/>
      <c r="L938" s="3"/>
      <c r="M938" s="32"/>
      <c r="N938" s="39"/>
      <c r="O938" s="41"/>
    </row>
    <row r="939" spans="1:15" s="145" customFormat="1">
      <c r="A939" s="20"/>
      <c r="B939" s="3"/>
      <c r="C939" s="32"/>
      <c r="D939" s="3"/>
      <c r="E939" s="32"/>
      <c r="F939" s="3"/>
      <c r="G939" s="32"/>
      <c r="H939" s="3"/>
      <c r="I939" s="32"/>
      <c r="J939" s="3"/>
      <c r="K939" s="32"/>
      <c r="L939" s="3"/>
      <c r="M939" s="32"/>
      <c r="N939" s="39"/>
      <c r="O939" s="41"/>
    </row>
    <row r="940" spans="1:15" s="145" customFormat="1">
      <c r="A940" s="20" t="s">
        <v>797</v>
      </c>
      <c r="B940" s="3">
        <v>51</v>
      </c>
      <c r="C940" s="32">
        <v>46</v>
      </c>
      <c r="D940" s="3">
        <v>25</v>
      </c>
      <c r="E940" s="32">
        <v>5</v>
      </c>
      <c r="F940" s="3">
        <v>1</v>
      </c>
      <c r="G940" s="32">
        <v>0</v>
      </c>
      <c r="H940" s="3">
        <v>0</v>
      </c>
      <c r="I940" s="32">
        <v>1</v>
      </c>
      <c r="J940" s="3">
        <v>1</v>
      </c>
      <c r="K940" s="32">
        <v>0</v>
      </c>
      <c r="L940" s="3">
        <v>1</v>
      </c>
      <c r="M940" s="32">
        <v>18</v>
      </c>
      <c r="N940" s="39">
        <f>SUM(B940:M940)</f>
        <v>149</v>
      </c>
      <c r="O940" s="41">
        <f>N940</f>
        <v>149</v>
      </c>
    </row>
    <row r="941" spans="1:15" s="145" customFormat="1">
      <c r="A941" s="25" t="s">
        <v>87</v>
      </c>
      <c r="B941" s="3"/>
      <c r="C941" s="32"/>
      <c r="D941" s="3"/>
      <c r="E941" s="32"/>
      <c r="F941" s="3"/>
      <c r="G941" s="32"/>
      <c r="H941" s="3"/>
      <c r="I941" s="32"/>
      <c r="J941" s="3"/>
      <c r="K941" s="32"/>
      <c r="L941" s="3"/>
      <c r="M941" s="32"/>
      <c r="N941" s="39"/>
      <c r="O941" s="41"/>
    </row>
    <row r="942" spans="1:15" s="145" customFormat="1">
      <c r="A942" s="20"/>
      <c r="B942" s="3"/>
      <c r="C942" s="32"/>
      <c r="D942" s="3"/>
      <c r="E942" s="32"/>
      <c r="F942" s="3"/>
      <c r="G942" s="32"/>
      <c r="H942" s="3"/>
      <c r="I942" s="32"/>
      <c r="J942" s="3"/>
      <c r="K942" s="32"/>
      <c r="L942" s="3"/>
      <c r="M942" s="32"/>
      <c r="N942" s="39"/>
      <c r="O942" s="41"/>
    </row>
    <row r="943" spans="1:15" s="145" customFormat="1">
      <c r="A943" s="20" t="s">
        <v>798</v>
      </c>
      <c r="B943" s="3">
        <v>0</v>
      </c>
      <c r="C943" s="32">
        <v>0</v>
      </c>
      <c r="D943" s="3">
        <v>0</v>
      </c>
      <c r="E943" s="32">
        <v>0</v>
      </c>
      <c r="F943" s="3">
        <v>0</v>
      </c>
      <c r="G943" s="32">
        <v>0</v>
      </c>
      <c r="H943" s="3">
        <v>0</v>
      </c>
      <c r="I943" s="32">
        <v>0</v>
      </c>
      <c r="J943" s="3">
        <v>2</v>
      </c>
      <c r="K943" s="32">
        <v>0</v>
      </c>
      <c r="L943" s="3">
        <v>0</v>
      </c>
      <c r="M943" s="32">
        <v>0</v>
      </c>
      <c r="N943" s="39">
        <f>SUM(B943:M943)</f>
        <v>2</v>
      </c>
      <c r="O943" s="41">
        <f>N943</f>
        <v>2</v>
      </c>
    </row>
    <row r="944" spans="1:15" s="145" customFormat="1">
      <c r="A944" s="25" t="s">
        <v>86</v>
      </c>
      <c r="B944" s="3"/>
      <c r="C944" s="32"/>
      <c r="D944" s="3"/>
      <c r="E944" s="32"/>
      <c r="F944" s="3"/>
      <c r="G944" s="32"/>
      <c r="H944" s="3"/>
      <c r="I944" s="32"/>
      <c r="J944" s="3"/>
      <c r="K944" s="32"/>
      <c r="L944" s="3"/>
      <c r="M944" s="32"/>
      <c r="N944" s="39"/>
      <c r="O944" s="41"/>
    </row>
    <row r="945" spans="1:15" s="145" customFormat="1">
      <c r="A945" s="20"/>
      <c r="B945" s="3"/>
      <c r="C945" s="32"/>
      <c r="D945" s="3"/>
      <c r="E945" s="32"/>
      <c r="F945" s="3"/>
      <c r="G945" s="32"/>
      <c r="H945" s="3"/>
      <c r="I945" s="32"/>
      <c r="J945" s="3"/>
      <c r="K945" s="32"/>
      <c r="L945" s="3"/>
      <c r="M945" s="32"/>
      <c r="N945" s="39"/>
      <c r="O945" s="41"/>
    </row>
    <row r="946" spans="1:15" s="145" customFormat="1">
      <c r="A946" s="20" t="s">
        <v>89</v>
      </c>
      <c r="B946" s="3">
        <v>0</v>
      </c>
      <c r="C946" s="32">
        <v>0</v>
      </c>
      <c r="D946" s="3">
        <v>0</v>
      </c>
      <c r="E946" s="32">
        <v>0</v>
      </c>
      <c r="F946" s="3">
        <v>0</v>
      </c>
      <c r="G946" s="32">
        <v>0</v>
      </c>
      <c r="H946" s="3">
        <v>0</v>
      </c>
      <c r="I946" s="32">
        <v>0</v>
      </c>
      <c r="J946" s="3">
        <v>0</v>
      </c>
      <c r="K946" s="32">
        <v>0</v>
      </c>
      <c r="L946" s="3">
        <v>1</v>
      </c>
      <c r="M946" s="32">
        <v>1</v>
      </c>
      <c r="N946" s="39">
        <f>SUM(B946:M946)</f>
        <v>2</v>
      </c>
      <c r="O946" s="41">
        <f>N946</f>
        <v>2</v>
      </c>
    </row>
    <row r="947" spans="1:15" s="145" customFormat="1">
      <c r="A947" s="25" t="s">
        <v>90</v>
      </c>
      <c r="B947" s="3"/>
      <c r="C947" s="32"/>
      <c r="D947" s="3"/>
      <c r="E947" s="32"/>
      <c r="F947" s="3"/>
      <c r="G947" s="32"/>
      <c r="H947" s="3"/>
      <c r="I947" s="32"/>
      <c r="J947" s="3"/>
      <c r="K947" s="32"/>
      <c r="L947" s="3"/>
      <c r="M947" s="32"/>
      <c r="N947" s="39"/>
      <c r="O947" s="41"/>
    </row>
    <row r="948" spans="1:15" s="145" customFormat="1">
      <c r="A948" s="20"/>
      <c r="B948" s="3"/>
      <c r="C948" s="32"/>
      <c r="D948" s="3"/>
      <c r="E948" s="32"/>
      <c r="F948" s="3"/>
      <c r="G948" s="32"/>
      <c r="H948" s="3"/>
      <c r="I948" s="32"/>
      <c r="J948" s="3"/>
      <c r="K948" s="32"/>
      <c r="L948" s="3"/>
      <c r="M948" s="32"/>
      <c r="N948" s="39"/>
      <c r="O948" s="41"/>
    </row>
    <row r="949" spans="1:15" s="145" customFormat="1" ht="12.75" customHeight="1">
      <c r="A949" s="19" t="s">
        <v>799</v>
      </c>
      <c r="B949" s="3"/>
      <c r="C949" s="32"/>
      <c r="D949" s="3"/>
      <c r="E949" s="32"/>
      <c r="F949" s="3"/>
      <c r="G949" s="32"/>
      <c r="H949" s="3"/>
      <c r="I949" s="32"/>
      <c r="J949" s="3"/>
      <c r="K949" s="32"/>
      <c r="L949" s="3"/>
      <c r="M949" s="32"/>
      <c r="N949" s="39"/>
      <c r="O949" s="41"/>
    </row>
    <row r="950" spans="1:15" s="145" customFormat="1">
      <c r="A950" s="221" t="s">
        <v>800</v>
      </c>
      <c r="B950" s="253" t="s">
        <v>1023</v>
      </c>
      <c r="C950" s="254" t="s">
        <v>1023</v>
      </c>
      <c r="D950" s="253" t="s">
        <v>1023</v>
      </c>
      <c r="E950" s="254" t="s">
        <v>1023</v>
      </c>
      <c r="F950" s="253" t="s">
        <v>1023</v>
      </c>
      <c r="G950" s="254" t="s">
        <v>1023</v>
      </c>
      <c r="H950" s="253" t="s">
        <v>1023</v>
      </c>
      <c r="I950" s="254" t="s">
        <v>1023</v>
      </c>
      <c r="J950" s="253" t="s">
        <v>1023</v>
      </c>
      <c r="K950" s="254" t="s">
        <v>1023</v>
      </c>
      <c r="L950" s="253" t="s">
        <v>1023</v>
      </c>
      <c r="M950" s="254" t="s">
        <v>1023</v>
      </c>
      <c r="N950" s="39"/>
      <c r="O950" s="41"/>
    </row>
    <row r="951" spans="1:15" s="145" customFormat="1">
      <c r="A951" s="222" t="s">
        <v>96</v>
      </c>
      <c r="B951" s="3"/>
      <c r="C951" s="32"/>
      <c r="D951" s="3"/>
      <c r="E951" s="32"/>
      <c r="F951" s="3"/>
      <c r="G951" s="32"/>
      <c r="H951" s="3"/>
      <c r="I951" s="32"/>
      <c r="J951" s="3"/>
      <c r="K951" s="32"/>
      <c r="L951" s="3"/>
      <c r="M951" s="32"/>
      <c r="N951" s="39"/>
      <c r="O951" s="41"/>
    </row>
    <row r="952" spans="1:15" s="145" customFormat="1">
      <c r="A952" s="20"/>
      <c r="B952" s="3"/>
      <c r="C952" s="32"/>
      <c r="D952" s="3"/>
      <c r="E952" s="32"/>
      <c r="F952" s="3"/>
      <c r="G952" s="32"/>
      <c r="H952" s="3"/>
      <c r="I952" s="32"/>
      <c r="J952" s="3"/>
      <c r="K952" s="32"/>
      <c r="L952" s="3"/>
      <c r="M952" s="32"/>
      <c r="N952" s="39"/>
      <c r="O952" s="41"/>
    </row>
    <row r="953" spans="1:15" s="145" customFormat="1">
      <c r="A953" s="226" t="s">
        <v>801</v>
      </c>
      <c r="B953" s="5" t="s">
        <v>1023</v>
      </c>
      <c r="C953" s="34" t="s">
        <v>1023</v>
      </c>
      <c r="D953" s="5" t="s">
        <v>1023</v>
      </c>
      <c r="E953" s="34" t="s">
        <v>1023</v>
      </c>
      <c r="F953" s="5" t="s">
        <v>1023</v>
      </c>
      <c r="G953" s="34" t="s">
        <v>1023</v>
      </c>
      <c r="H953" s="5" t="s">
        <v>1023</v>
      </c>
      <c r="I953" s="34" t="s">
        <v>1023</v>
      </c>
      <c r="J953" s="5" t="s">
        <v>1023</v>
      </c>
      <c r="K953" s="34" t="s">
        <v>1023</v>
      </c>
      <c r="L953" s="5" t="s">
        <v>1023</v>
      </c>
      <c r="M953" s="34" t="s">
        <v>1023</v>
      </c>
      <c r="N953" s="39"/>
      <c r="O953" s="41"/>
    </row>
    <row r="954" spans="1:15" s="145" customFormat="1">
      <c r="A954" s="227" t="s">
        <v>95</v>
      </c>
      <c r="B954" s="3"/>
      <c r="C954" s="32"/>
      <c r="D954" s="3"/>
      <c r="E954" s="32"/>
      <c r="F954" s="3"/>
      <c r="G954" s="32"/>
      <c r="H954" s="3"/>
      <c r="I954" s="32"/>
      <c r="J954" s="3"/>
      <c r="K954" s="32"/>
      <c r="L954" s="3"/>
      <c r="M954" s="32"/>
      <c r="N954" s="39"/>
      <c r="O954" s="41"/>
    </row>
    <row r="955" spans="1:15" s="145" customFormat="1">
      <c r="A955" s="20"/>
      <c r="B955" s="3"/>
      <c r="C955" s="32"/>
      <c r="D955" s="3"/>
      <c r="E955" s="32"/>
      <c r="F955" s="3"/>
      <c r="G955" s="32"/>
      <c r="H955" s="3"/>
      <c r="I955" s="32"/>
      <c r="J955" s="3"/>
      <c r="K955" s="32"/>
      <c r="L955" s="3"/>
      <c r="M955" s="32"/>
      <c r="N955" s="39"/>
      <c r="O955" s="41"/>
    </row>
    <row r="956" spans="1:15" s="145" customFormat="1">
      <c r="A956" s="226" t="s">
        <v>91</v>
      </c>
      <c r="B956" s="5" t="s">
        <v>1023</v>
      </c>
      <c r="C956" s="34" t="s">
        <v>1023</v>
      </c>
      <c r="D956" s="5" t="s">
        <v>1023</v>
      </c>
      <c r="E956" s="34" t="s">
        <v>1023</v>
      </c>
      <c r="F956" s="5" t="s">
        <v>1023</v>
      </c>
      <c r="G956" s="34" t="s">
        <v>1023</v>
      </c>
      <c r="H956" s="5" t="s">
        <v>1023</v>
      </c>
      <c r="I956" s="34" t="s">
        <v>1023</v>
      </c>
      <c r="J956" s="5" t="s">
        <v>1023</v>
      </c>
      <c r="K956" s="34" t="s">
        <v>1023</v>
      </c>
      <c r="L956" s="5" t="s">
        <v>1023</v>
      </c>
      <c r="M956" s="34" t="s">
        <v>1023</v>
      </c>
      <c r="N956" s="39"/>
      <c r="O956" s="41"/>
    </row>
    <row r="957" spans="1:15" s="145" customFormat="1">
      <c r="A957" s="227" t="s">
        <v>92</v>
      </c>
      <c r="B957" s="3"/>
      <c r="C957" s="32"/>
      <c r="D957" s="3"/>
      <c r="E957" s="32"/>
      <c r="F957" s="3"/>
      <c r="G957" s="32"/>
      <c r="H957" s="3"/>
      <c r="I957" s="32"/>
      <c r="J957" s="3"/>
      <c r="K957" s="32"/>
      <c r="L957" s="3"/>
      <c r="M957" s="32"/>
      <c r="N957" s="39"/>
      <c r="O957" s="41"/>
    </row>
    <row r="958" spans="1:15" s="145" customFormat="1">
      <c r="A958" s="20"/>
      <c r="B958" s="3"/>
      <c r="C958" s="32"/>
      <c r="D958" s="3"/>
      <c r="E958" s="32"/>
      <c r="F958" s="3"/>
      <c r="G958" s="32"/>
      <c r="H958" s="3"/>
      <c r="I958" s="32"/>
      <c r="J958" s="3"/>
      <c r="K958" s="32"/>
      <c r="L958" s="3"/>
      <c r="M958" s="32"/>
      <c r="N958" s="39"/>
      <c r="O958" s="41"/>
    </row>
    <row r="959" spans="1:15" s="145" customFormat="1">
      <c r="A959" s="20" t="s">
        <v>93</v>
      </c>
      <c r="B959" s="3">
        <v>2</v>
      </c>
      <c r="C959" s="32">
        <v>6</v>
      </c>
      <c r="D959" s="3">
        <v>3</v>
      </c>
      <c r="E959" s="32">
        <v>0</v>
      </c>
      <c r="F959" s="3">
        <v>0</v>
      </c>
      <c r="G959" s="32">
        <v>0</v>
      </c>
      <c r="H959" s="3">
        <v>0</v>
      </c>
      <c r="I959" s="32">
        <v>0</v>
      </c>
      <c r="J959" s="3">
        <v>0</v>
      </c>
      <c r="K959" s="32">
        <v>0</v>
      </c>
      <c r="L959" s="3">
        <v>0</v>
      </c>
      <c r="M959" s="32">
        <v>2</v>
      </c>
      <c r="N959" s="39">
        <f>SUM(B959:M959)</f>
        <v>13</v>
      </c>
      <c r="O959" s="41">
        <f>N959</f>
        <v>13</v>
      </c>
    </row>
    <row r="960" spans="1:15" s="145" customFormat="1">
      <c r="A960" s="25" t="s">
        <v>94</v>
      </c>
      <c r="B960" s="376" t="s">
        <v>1758</v>
      </c>
      <c r="C960" s="376"/>
      <c r="D960" s="376"/>
      <c r="E960" s="376"/>
      <c r="F960" s="376"/>
      <c r="G960" s="376"/>
      <c r="H960" s="376"/>
      <c r="I960" s="376"/>
      <c r="J960" s="376"/>
      <c r="K960" s="376"/>
      <c r="L960" s="376"/>
      <c r="M960" s="376"/>
      <c r="N960" s="39"/>
      <c r="O960" s="41"/>
    </row>
    <row r="961" spans="1:15" s="145" customFormat="1">
      <c r="A961" s="27"/>
      <c r="B961" s="3"/>
      <c r="C961" s="32"/>
      <c r="D961" s="3"/>
      <c r="E961" s="32"/>
      <c r="F961" s="3"/>
      <c r="G961" s="32"/>
      <c r="H961" s="3"/>
      <c r="I961" s="32"/>
      <c r="J961" s="3"/>
      <c r="K961" s="32"/>
      <c r="L961" s="3"/>
      <c r="M961" s="32"/>
      <c r="N961" s="39"/>
      <c r="O961" s="41"/>
    </row>
    <row r="962" spans="1:15" s="145" customFormat="1" ht="12.75" customHeight="1">
      <c r="A962" s="19" t="s">
        <v>802</v>
      </c>
      <c r="B962" s="3"/>
      <c r="C962" s="32"/>
      <c r="D962" s="3"/>
      <c r="E962" s="32"/>
      <c r="F962" s="3"/>
      <c r="G962" s="32"/>
      <c r="H962" s="3"/>
      <c r="I962" s="32"/>
      <c r="J962" s="3"/>
      <c r="K962" s="32"/>
      <c r="L962" s="3"/>
      <c r="M962" s="32"/>
      <c r="N962" s="39"/>
      <c r="O962" s="41"/>
    </row>
    <row r="963" spans="1:15" s="145" customFormat="1">
      <c r="A963" s="20" t="s">
        <v>803</v>
      </c>
      <c r="B963" s="8">
        <v>1</v>
      </c>
      <c r="C963" s="37">
        <v>0</v>
      </c>
      <c r="D963" s="8">
        <v>0</v>
      </c>
      <c r="E963" s="37">
        <v>0</v>
      </c>
      <c r="F963" s="8">
        <v>0</v>
      </c>
      <c r="G963" s="37">
        <v>1</v>
      </c>
      <c r="H963" s="8">
        <v>0</v>
      </c>
      <c r="I963" s="37">
        <v>0</v>
      </c>
      <c r="J963" s="8">
        <v>0</v>
      </c>
      <c r="K963" s="37">
        <v>2</v>
      </c>
      <c r="L963" s="8">
        <v>0</v>
      </c>
      <c r="M963" s="37">
        <v>1</v>
      </c>
      <c r="N963" s="39">
        <f>SUM(B963:M963)</f>
        <v>5</v>
      </c>
      <c r="O963" s="41">
        <f>N963</f>
        <v>5</v>
      </c>
    </row>
    <row r="964" spans="1:15" s="145" customFormat="1">
      <c r="A964" s="25" t="s">
        <v>97</v>
      </c>
      <c r="B964" s="3"/>
      <c r="C964" s="32"/>
      <c r="D964" s="3"/>
      <c r="E964" s="32"/>
      <c r="F964" s="3"/>
      <c r="G964" s="32"/>
      <c r="H964" s="3"/>
      <c r="I964" s="32"/>
      <c r="J964" s="3"/>
      <c r="K964" s="32"/>
      <c r="L964" s="3"/>
      <c r="M964" s="32"/>
      <c r="N964" s="39"/>
      <c r="O964" s="41"/>
    </row>
    <row r="965" spans="1:15" s="145" customFormat="1">
      <c r="A965" s="20"/>
      <c r="B965" s="3"/>
      <c r="C965" s="32"/>
      <c r="D965" s="3"/>
      <c r="E965" s="32"/>
      <c r="F965" s="3"/>
      <c r="G965" s="32"/>
      <c r="H965" s="3"/>
      <c r="I965" s="32"/>
      <c r="J965" s="3"/>
      <c r="K965" s="32"/>
      <c r="L965" s="3"/>
      <c r="M965" s="32"/>
      <c r="N965" s="39"/>
      <c r="O965" s="41"/>
    </row>
    <row r="966" spans="1:15" s="145" customFormat="1">
      <c r="A966" s="20" t="s">
        <v>804</v>
      </c>
      <c r="B966" s="3">
        <v>0</v>
      </c>
      <c r="C966" s="32">
        <v>0</v>
      </c>
      <c r="D966" s="3">
        <v>1</v>
      </c>
      <c r="E966" s="32">
        <v>0</v>
      </c>
      <c r="F966" s="3">
        <v>0</v>
      </c>
      <c r="G966" s="32">
        <v>0</v>
      </c>
      <c r="H966" s="3">
        <v>0</v>
      </c>
      <c r="I966" s="32">
        <v>0</v>
      </c>
      <c r="J966" s="3">
        <v>0</v>
      </c>
      <c r="K966" s="32">
        <v>2</v>
      </c>
      <c r="L966" s="3">
        <v>2</v>
      </c>
      <c r="M966" s="32">
        <v>1</v>
      </c>
      <c r="N966" s="39">
        <f>SUM(B966:M966)</f>
        <v>6</v>
      </c>
      <c r="O966" s="41">
        <f>N966</f>
        <v>6</v>
      </c>
    </row>
    <row r="967" spans="1:15" s="145" customFormat="1">
      <c r="A967" s="25" t="s">
        <v>98</v>
      </c>
      <c r="B967" s="3"/>
      <c r="C967" s="32"/>
      <c r="D967" s="3"/>
      <c r="E967" s="32"/>
      <c r="F967" s="3"/>
      <c r="G967" s="32"/>
      <c r="H967" s="3"/>
      <c r="I967" s="32"/>
      <c r="J967" s="3"/>
      <c r="K967" s="32"/>
      <c r="L967" s="3"/>
      <c r="M967" s="32"/>
      <c r="N967" s="39"/>
      <c r="O967" s="41"/>
    </row>
    <row r="968" spans="1:15" s="145" customFormat="1">
      <c r="A968" s="20"/>
      <c r="B968" s="3"/>
      <c r="C968" s="32"/>
      <c r="D968" s="3"/>
      <c r="E968" s="32"/>
      <c r="F968" s="3"/>
      <c r="G968" s="32"/>
      <c r="H968" s="3"/>
      <c r="I968" s="32"/>
      <c r="J968" s="3"/>
      <c r="K968" s="32"/>
      <c r="L968" s="3"/>
      <c r="M968" s="32"/>
      <c r="N968" s="39"/>
      <c r="O968" s="41"/>
    </row>
    <row r="969" spans="1:15" s="145" customFormat="1">
      <c r="A969" s="20" t="s">
        <v>99</v>
      </c>
      <c r="B969" s="3">
        <v>1</v>
      </c>
      <c r="C969" s="32">
        <v>0</v>
      </c>
      <c r="D969" s="3">
        <v>0</v>
      </c>
      <c r="E969" s="32">
        <v>1</v>
      </c>
      <c r="F969" s="3">
        <v>0</v>
      </c>
      <c r="G969" s="32">
        <v>0</v>
      </c>
      <c r="H969" s="3">
        <v>0</v>
      </c>
      <c r="I969" s="32">
        <v>0</v>
      </c>
      <c r="J969" s="3">
        <v>1</v>
      </c>
      <c r="K969" s="32">
        <v>9</v>
      </c>
      <c r="L969" s="3">
        <v>3</v>
      </c>
      <c r="M969" s="32">
        <v>6</v>
      </c>
      <c r="N969" s="39">
        <f>SUM(B969:M969)</f>
        <v>21</v>
      </c>
      <c r="O969" s="41">
        <f>N969</f>
        <v>21</v>
      </c>
    </row>
    <row r="970" spans="1:15" s="145" customFormat="1">
      <c r="A970" s="25" t="s">
        <v>100</v>
      </c>
      <c r="B970" s="3"/>
      <c r="C970" s="32"/>
      <c r="D970" s="3"/>
      <c r="E970" s="32"/>
      <c r="F970" s="3"/>
      <c r="G970" s="32"/>
      <c r="H970" s="3"/>
      <c r="I970" s="32"/>
      <c r="J970" s="3"/>
      <c r="K970" s="32"/>
      <c r="L970" s="3"/>
      <c r="M970" s="32"/>
      <c r="N970" s="39"/>
      <c r="O970" s="41"/>
    </row>
    <row r="971" spans="1:15" s="145" customFormat="1">
      <c r="A971" s="20"/>
      <c r="B971" s="3"/>
      <c r="C971" s="32"/>
      <c r="D971" s="3"/>
      <c r="E971" s="32"/>
      <c r="F971" s="3"/>
      <c r="G971" s="32"/>
      <c r="H971" s="3"/>
      <c r="I971" s="32"/>
      <c r="J971" s="3"/>
      <c r="K971" s="32"/>
      <c r="L971" s="3"/>
      <c r="M971" s="32"/>
      <c r="N971" s="39"/>
      <c r="O971" s="41"/>
    </row>
    <row r="972" spans="1:15" s="145" customFormat="1">
      <c r="A972" s="20" t="s">
        <v>101</v>
      </c>
      <c r="B972" s="3">
        <v>0</v>
      </c>
      <c r="C972" s="32">
        <v>0</v>
      </c>
      <c r="D972" s="3">
        <v>0</v>
      </c>
      <c r="E972" s="32">
        <v>0</v>
      </c>
      <c r="F972" s="3">
        <v>0</v>
      </c>
      <c r="G972" s="32">
        <v>1</v>
      </c>
      <c r="H972" s="3">
        <v>4</v>
      </c>
      <c r="I972" s="32">
        <v>1</v>
      </c>
      <c r="J972" s="3">
        <v>1</v>
      </c>
      <c r="K972" s="32">
        <v>1</v>
      </c>
      <c r="L972" s="3">
        <v>2</v>
      </c>
      <c r="M972" s="32">
        <v>2</v>
      </c>
      <c r="N972" s="39">
        <f>SUM(B972:M972)</f>
        <v>12</v>
      </c>
      <c r="O972" s="41">
        <f>N972</f>
        <v>12</v>
      </c>
    </row>
    <row r="973" spans="1:15" s="145" customFormat="1">
      <c r="A973" s="25" t="s">
        <v>805</v>
      </c>
      <c r="B973" s="3"/>
      <c r="C973" s="32"/>
      <c r="D973" s="3"/>
      <c r="E973" s="32"/>
      <c r="F973" s="3"/>
      <c r="G973" s="32"/>
      <c r="H973" s="3"/>
      <c r="I973" s="32"/>
      <c r="J973" s="3"/>
      <c r="K973" s="32"/>
      <c r="L973" s="3"/>
      <c r="M973" s="32"/>
      <c r="N973" s="39"/>
      <c r="O973" s="41"/>
    </row>
    <row r="974" spans="1:15" s="145" customFormat="1">
      <c r="A974" s="20"/>
      <c r="B974" s="3"/>
      <c r="C974" s="32"/>
      <c r="D974" s="3"/>
      <c r="E974" s="32"/>
      <c r="F974" s="3"/>
      <c r="G974" s="32"/>
      <c r="H974" s="3"/>
      <c r="I974" s="32"/>
      <c r="J974" s="3"/>
      <c r="K974" s="32"/>
      <c r="L974" s="3"/>
      <c r="M974" s="32"/>
      <c r="N974" s="39"/>
      <c r="O974" s="41"/>
    </row>
    <row r="975" spans="1:15" s="145" customFormat="1">
      <c r="A975" s="226" t="s">
        <v>102</v>
      </c>
      <c r="B975" s="5" t="s">
        <v>1023</v>
      </c>
      <c r="C975" s="34" t="s">
        <v>1023</v>
      </c>
      <c r="D975" s="5" t="s">
        <v>1023</v>
      </c>
      <c r="E975" s="34" t="s">
        <v>1023</v>
      </c>
      <c r="F975" s="5" t="s">
        <v>1023</v>
      </c>
      <c r="G975" s="34" t="s">
        <v>1023</v>
      </c>
      <c r="H975" s="5" t="s">
        <v>1023</v>
      </c>
      <c r="I975" s="34" t="s">
        <v>1023</v>
      </c>
      <c r="J975" s="5" t="s">
        <v>1023</v>
      </c>
      <c r="K975" s="34" t="s">
        <v>1023</v>
      </c>
      <c r="L975" s="5" t="s">
        <v>1023</v>
      </c>
      <c r="M975" s="34" t="s">
        <v>1023</v>
      </c>
      <c r="N975" s="39"/>
      <c r="O975" s="41"/>
    </row>
    <row r="976" spans="1:15" s="145" customFormat="1">
      <c r="A976" s="227" t="s">
        <v>806</v>
      </c>
      <c r="B976" s="3"/>
      <c r="C976" s="32"/>
      <c r="D976" s="3"/>
      <c r="E976" s="32"/>
      <c r="F976" s="3"/>
      <c r="G976" s="32"/>
      <c r="H976" s="3"/>
      <c r="I976" s="32"/>
      <c r="J976" s="3"/>
      <c r="K976" s="32"/>
      <c r="L976" s="3"/>
      <c r="M976" s="32"/>
      <c r="N976" s="39"/>
      <c r="O976" s="41"/>
    </row>
    <row r="977" spans="1:15" s="145" customFormat="1">
      <c r="A977" s="20"/>
      <c r="B977" s="3"/>
      <c r="C977" s="32"/>
      <c r="D977" s="3"/>
      <c r="E977" s="32"/>
      <c r="F977" s="3"/>
      <c r="G977" s="32"/>
      <c r="H977" s="3"/>
      <c r="I977" s="32"/>
      <c r="J977" s="3"/>
      <c r="K977" s="32"/>
      <c r="L977" s="3"/>
      <c r="M977" s="32"/>
      <c r="N977" s="39"/>
      <c r="O977" s="41"/>
    </row>
    <row r="978" spans="1:15" s="145" customFormat="1" ht="12.75" customHeight="1">
      <c r="A978" s="19" t="s">
        <v>807</v>
      </c>
      <c r="B978" s="3"/>
      <c r="C978" s="32"/>
      <c r="D978" s="3"/>
      <c r="E978" s="32"/>
      <c r="F978" s="3"/>
      <c r="G978" s="32"/>
      <c r="H978" s="3"/>
      <c r="I978" s="32"/>
      <c r="J978" s="3"/>
      <c r="K978" s="32"/>
      <c r="L978" s="3"/>
      <c r="M978" s="32"/>
      <c r="N978" s="39"/>
      <c r="O978" s="41"/>
    </row>
    <row r="979" spans="1:15" s="145" customFormat="1">
      <c r="A979" s="226" t="s">
        <v>103</v>
      </c>
      <c r="B979" s="5" t="s">
        <v>1023</v>
      </c>
      <c r="C979" s="34" t="s">
        <v>1023</v>
      </c>
      <c r="D979" s="5" t="s">
        <v>1023</v>
      </c>
      <c r="E979" s="34" t="s">
        <v>1023</v>
      </c>
      <c r="F979" s="5" t="s">
        <v>1023</v>
      </c>
      <c r="G979" s="34" t="s">
        <v>1023</v>
      </c>
      <c r="H979" s="5" t="s">
        <v>1023</v>
      </c>
      <c r="I979" s="34" t="s">
        <v>1023</v>
      </c>
      <c r="J979" s="5" t="s">
        <v>1023</v>
      </c>
      <c r="K979" s="34" t="s">
        <v>1023</v>
      </c>
      <c r="L979" s="5" t="s">
        <v>1023</v>
      </c>
      <c r="M979" s="34" t="s">
        <v>1023</v>
      </c>
      <c r="N979" s="39"/>
      <c r="O979" s="41"/>
    </row>
    <row r="980" spans="1:15" s="145" customFormat="1">
      <c r="A980" s="227" t="s">
        <v>104</v>
      </c>
      <c r="B980" s="3"/>
      <c r="C980" s="32"/>
      <c r="D980" s="3"/>
      <c r="E980" s="32"/>
      <c r="F980" s="3"/>
      <c r="G980" s="32"/>
      <c r="H980" s="3"/>
      <c r="I980" s="32"/>
      <c r="J980" s="3"/>
      <c r="K980" s="32"/>
      <c r="L980" s="3"/>
      <c r="M980" s="32"/>
      <c r="N980" s="39"/>
      <c r="O980" s="41"/>
    </row>
    <row r="981" spans="1:15" s="145" customFormat="1">
      <c r="A981" s="20"/>
      <c r="B981" s="3"/>
      <c r="C981" s="32"/>
      <c r="D981" s="3"/>
      <c r="E981" s="32"/>
      <c r="F981" s="3"/>
      <c r="G981" s="32"/>
      <c r="H981" s="3"/>
      <c r="I981" s="32"/>
      <c r="J981" s="3"/>
      <c r="K981" s="32"/>
      <c r="L981" s="3"/>
      <c r="M981" s="32"/>
      <c r="N981" s="39"/>
      <c r="O981" s="41"/>
    </row>
    <row r="982" spans="1:15" s="145" customFormat="1" ht="12.75" customHeight="1">
      <c r="A982" s="19" t="s">
        <v>808</v>
      </c>
      <c r="B982" s="3"/>
      <c r="C982" s="32"/>
      <c r="D982" s="3"/>
      <c r="E982" s="32"/>
      <c r="F982" s="3"/>
      <c r="G982" s="32"/>
      <c r="H982" s="3"/>
      <c r="I982" s="32"/>
      <c r="J982" s="3"/>
      <c r="K982" s="32"/>
      <c r="L982" s="3"/>
      <c r="M982" s="32"/>
      <c r="N982" s="39"/>
      <c r="O982" s="41"/>
    </row>
    <row r="983" spans="1:15" s="145" customFormat="1">
      <c r="A983" s="20" t="s">
        <v>105</v>
      </c>
      <c r="B983" s="3">
        <v>11</v>
      </c>
      <c r="C983" s="32">
        <v>14</v>
      </c>
      <c r="D983" s="3">
        <v>3</v>
      </c>
      <c r="E983" s="32">
        <v>0</v>
      </c>
      <c r="F983" s="3">
        <v>3</v>
      </c>
      <c r="G983" s="32">
        <v>0</v>
      </c>
      <c r="H983" s="3">
        <v>0</v>
      </c>
      <c r="I983" s="32">
        <v>0</v>
      </c>
      <c r="J983" s="3">
        <v>0</v>
      </c>
      <c r="K983" s="32">
        <v>0</v>
      </c>
      <c r="L983" s="3">
        <v>4</v>
      </c>
      <c r="M983" s="32">
        <v>12</v>
      </c>
      <c r="N983" s="39">
        <f>SUM(B983:M983)</f>
        <v>47</v>
      </c>
      <c r="O983" s="41">
        <f>N983</f>
        <v>47</v>
      </c>
    </row>
    <row r="984" spans="1:15" s="145" customFormat="1">
      <c r="A984" s="25" t="s">
        <v>809</v>
      </c>
      <c r="B984" s="3"/>
      <c r="C984" s="32"/>
      <c r="D984" s="3"/>
      <c r="E984" s="32"/>
      <c r="F984" s="3"/>
      <c r="G984" s="32"/>
      <c r="H984" s="3"/>
      <c r="I984" s="32"/>
      <c r="J984" s="3"/>
      <c r="K984" s="32"/>
      <c r="L984" s="3"/>
      <c r="M984" s="32"/>
      <c r="N984" s="39"/>
      <c r="O984" s="41"/>
    </row>
    <row r="985" spans="1:15" s="145" customFormat="1">
      <c r="A985" s="20"/>
      <c r="B985" s="3"/>
      <c r="C985" s="32"/>
      <c r="D985" s="3"/>
      <c r="E985" s="32"/>
      <c r="F985" s="3"/>
      <c r="G985" s="32"/>
      <c r="H985" s="3"/>
      <c r="I985" s="32"/>
      <c r="J985" s="3"/>
      <c r="K985" s="32"/>
      <c r="L985" s="3"/>
      <c r="M985" s="32"/>
      <c r="N985" s="39"/>
      <c r="O985" s="41"/>
    </row>
    <row r="986" spans="1:15" s="145" customFormat="1">
      <c r="A986" s="20" t="s">
        <v>810</v>
      </c>
      <c r="B986" s="3">
        <v>0</v>
      </c>
      <c r="C986" s="32">
        <v>1</v>
      </c>
      <c r="D986" s="3">
        <v>0</v>
      </c>
      <c r="E986" s="32">
        <v>0</v>
      </c>
      <c r="F986" s="3">
        <v>1</v>
      </c>
      <c r="G986" s="32">
        <v>0</v>
      </c>
      <c r="H986" s="3">
        <v>0</v>
      </c>
      <c r="I986" s="32">
        <v>0</v>
      </c>
      <c r="J986" s="3">
        <v>0</v>
      </c>
      <c r="K986" s="32">
        <v>0</v>
      </c>
      <c r="L986" s="3">
        <v>1</v>
      </c>
      <c r="M986" s="32">
        <v>4</v>
      </c>
      <c r="N986" s="39">
        <f>SUM(B986:M986)</f>
        <v>7</v>
      </c>
      <c r="O986" s="41">
        <f>N986</f>
        <v>7</v>
      </c>
    </row>
    <row r="987" spans="1:15" s="145" customFormat="1">
      <c r="A987" s="25" t="s">
        <v>106</v>
      </c>
      <c r="B987" s="3"/>
      <c r="C987" s="32"/>
      <c r="D987" s="3"/>
      <c r="E987" s="32"/>
      <c r="F987" s="3"/>
      <c r="G987" s="32"/>
      <c r="H987" s="3"/>
      <c r="I987" s="32"/>
      <c r="J987" s="3"/>
      <c r="K987" s="32"/>
      <c r="L987" s="3"/>
      <c r="M987" s="32"/>
      <c r="N987" s="39"/>
      <c r="O987" s="41"/>
    </row>
    <row r="988" spans="1:15" s="145" customFormat="1">
      <c r="A988" s="20"/>
      <c r="B988" s="3"/>
      <c r="C988" s="32"/>
      <c r="D988" s="3"/>
      <c r="E988" s="32"/>
      <c r="F988" s="3"/>
      <c r="G988" s="32"/>
      <c r="H988" s="3"/>
      <c r="I988" s="32"/>
      <c r="J988" s="3"/>
      <c r="K988" s="32"/>
      <c r="L988" s="3"/>
      <c r="M988" s="32"/>
      <c r="N988" s="39"/>
      <c r="O988" s="41"/>
    </row>
    <row r="989" spans="1:15" s="145" customFormat="1">
      <c r="A989" s="226" t="s">
        <v>107</v>
      </c>
      <c r="B989" s="5" t="s">
        <v>1023</v>
      </c>
      <c r="C989" s="34" t="s">
        <v>1023</v>
      </c>
      <c r="D989" s="5" t="s">
        <v>1023</v>
      </c>
      <c r="E989" s="34" t="s">
        <v>1023</v>
      </c>
      <c r="F989" s="5" t="s">
        <v>1023</v>
      </c>
      <c r="G989" s="34" t="s">
        <v>1023</v>
      </c>
      <c r="H989" s="5" t="s">
        <v>1023</v>
      </c>
      <c r="I989" s="34" t="s">
        <v>1023</v>
      </c>
      <c r="J989" s="5" t="s">
        <v>1023</v>
      </c>
      <c r="K989" s="34" t="s">
        <v>1023</v>
      </c>
      <c r="L989" s="5" t="s">
        <v>1023</v>
      </c>
      <c r="M989" s="34" t="s">
        <v>1023</v>
      </c>
      <c r="N989" s="39"/>
      <c r="O989" s="41"/>
    </row>
    <row r="990" spans="1:15" s="145" customFormat="1">
      <c r="A990" s="227" t="s">
        <v>108</v>
      </c>
      <c r="B990" s="3"/>
      <c r="C990" s="32"/>
      <c r="D990" s="3"/>
      <c r="E990" s="32"/>
      <c r="F990" s="3"/>
      <c r="G990" s="32"/>
      <c r="H990" s="3"/>
      <c r="I990" s="32"/>
      <c r="J990" s="3"/>
      <c r="K990" s="32"/>
      <c r="L990" s="3"/>
      <c r="M990" s="32"/>
      <c r="N990" s="39"/>
      <c r="O990" s="41"/>
    </row>
    <row r="991" spans="1:15" s="145" customFormat="1">
      <c r="A991" s="20"/>
      <c r="B991" s="3"/>
      <c r="C991" s="32"/>
      <c r="D991" s="3"/>
      <c r="E991" s="32"/>
      <c r="F991" s="3"/>
      <c r="G991" s="32"/>
      <c r="H991" s="3"/>
      <c r="I991" s="32"/>
      <c r="J991" s="3"/>
      <c r="K991" s="32"/>
      <c r="L991" s="3"/>
      <c r="M991" s="32"/>
      <c r="N991" s="39"/>
      <c r="O991" s="41"/>
    </row>
    <row r="992" spans="1:15" s="145" customFormat="1">
      <c r="A992" s="223" t="s">
        <v>811</v>
      </c>
      <c r="B992" s="5" t="s">
        <v>1023</v>
      </c>
      <c r="C992" s="34" t="s">
        <v>1023</v>
      </c>
      <c r="D992" s="5" t="s">
        <v>1023</v>
      </c>
      <c r="E992" s="34" t="s">
        <v>1023</v>
      </c>
      <c r="F992" s="5" t="s">
        <v>1023</v>
      </c>
      <c r="G992" s="34" t="s">
        <v>1023</v>
      </c>
      <c r="H992" s="5" t="s">
        <v>1023</v>
      </c>
      <c r="I992" s="34" t="s">
        <v>1023</v>
      </c>
      <c r="J992" s="5" t="s">
        <v>1023</v>
      </c>
      <c r="K992" s="34" t="s">
        <v>1023</v>
      </c>
      <c r="L992" s="5" t="s">
        <v>1023</v>
      </c>
      <c r="M992" s="34" t="s">
        <v>1023</v>
      </c>
      <c r="N992" s="39"/>
      <c r="O992" s="41"/>
    </row>
    <row r="993" spans="1:15" s="145" customFormat="1">
      <c r="A993" s="224" t="s">
        <v>812</v>
      </c>
      <c r="B993" s="3"/>
      <c r="C993" s="32"/>
      <c r="D993" s="3"/>
      <c r="E993" s="32"/>
      <c r="F993" s="3"/>
      <c r="G993" s="32"/>
      <c r="H993" s="3"/>
      <c r="I993" s="32"/>
      <c r="J993" s="3"/>
      <c r="K993" s="32"/>
      <c r="L993" s="3"/>
      <c r="M993" s="32"/>
      <c r="N993" s="39"/>
      <c r="O993" s="41"/>
    </row>
    <row r="994" spans="1:15" s="145" customFormat="1">
      <c r="A994" s="20"/>
      <c r="B994" s="3"/>
      <c r="C994" s="32"/>
      <c r="D994" s="3"/>
      <c r="E994" s="32"/>
      <c r="F994" s="3"/>
      <c r="G994" s="32"/>
      <c r="H994" s="3"/>
      <c r="I994" s="32"/>
      <c r="J994" s="3"/>
      <c r="K994" s="32"/>
      <c r="L994" s="3"/>
      <c r="M994" s="32"/>
      <c r="N994" s="39"/>
      <c r="O994" s="41"/>
    </row>
    <row r="995" spans="1:15" s="145" customFormat="1">
      <c r="A995" s="20" t="s">
        <v>813</v>
      </c>
      <c r="B995" s="3">
        <v>1</v>
      </c>
      <c r="C995" s="32">
        <v>2</v>
      </c>
      <c r="D995" s="3">
        <v>0</v>
      </c>
      <c r="E995" s="32">
        <v>0</v>
      </c>
      <c r="F995" s="3">
        <v>0</v>
      </c>
      <c r="G995" s="32">
        <v>0</v>
      </c>
      <c r="H995" s="3">
        <v>0</v>
      </c>
      <c r="I995" s="32">
        <v>0</v>
      </c>
      <c r="J995" s="3">
        <v>0</v>
      </c>
      <c r="K995" s="32">
        <v>0</v>
      </c>
      <c r="L995" s="3">
        <v>1</v>
      </c>
      <c r="M995" s="32">
        <v>2</v>
      </c>
      <c r="N995" s="39">
        <f>SUM(B995:M995)</f>
        <v>6</v>
      </c>
      <c r="O995" s="41">
        <f>N995</f>
        <v>6</v>
      </c>
    </row>
    <row r="996" spans="1:15" s="145" customFormat="1">
      <c r="A996" s="25" t="s">
        <v>814</v>
      </c>
      <c r="B996" s="3"/>
      <c r="C996" s="32"/>
      <c r="D996" s="3"/>
      <c r="E996" s="32"/>
      <c r="F996" s="3"/>
      <c r="G996" s="32"/>
      <c r="H996" s="3"/>
      <c r="I996" s="32"/>
      <c r="J996" s="3"/>
      <c r="K996" s="32"/>
      <c r="L996" s="3"/>
      <c r="M996" s="32"/>
      <c r="N996" s="39"/>
      <c r="O996" s="41"/>
    </row>
    <row r="997" spans="1:15" s="145" customFormat="1">
      <c r="A997" s="20"/>
      <c r="B997" s="3"/>
      <c r="C997" s="32"/>
      <c r="D997" s="3"/>
      <c r="E997" s="32"/>
      <c r="F997" s="3"/>
      <c r="G997" s="32"/>
      <c r="H997" s="3"/>
      <c r="I997" s="32"/>
      <c r="J997" s="3"/>
      <c r="K997" s="32"/>
      <c r="L997" s="3"/>
      <c r="M997" s="32"/>
      <c r="N997" s="39"/>
      <c r="O997" s="41"/>
    </row>
    <row r="998" spans="1:15" s="145" customFormat="1">
      <c r="A998" s="20" t="s">
        <v>815</v>
      </c>
      <c r="B998" s="3">
        <v>2</v>
      </c>
      <c r="C998" s="32">
        <v>2</v>
      </c>
      <c r="D998" s="3">
        <v>5</v>
      </c>
      <c r="E998" s="32">
        <v>0</v>
      </c>
      <c r="F998" s="3">
        <v>0</v>
      </c>
      <c r="G998" s="32">
        <v>0</v>
      </c>
      <c r="H998" s="3">
        <v>0</v>
      </c>
      <c r="I998" s="32">
        <v>0</v>
      </c>
      <c r="J998" s="3">
        <v>0</v>
      </c>
      <c r="K998" s="32">
        <v>0</v>
      </c>
      <c r="L998" s="3">
        <v>1</v>
      </c>
      <c r="M998" s="32">
        <v>2</v>
      </c>
      <c r="N998" s="39">
        <f>SUM(B998:M998)</f>
        <v>12</v>
      </c>
      <c r="O998" s="41">
        <f>N998</f>
        <v>12</v>
      </c>
    </row>
    <row r="999" spans="1:15" s="145" customFormat="1">
      <c r="A999" s="25" t="s">
        <v>816</v>
      </c>
      <c r="B999" s="3"/>
      <c r="C999" s="32"/>
      <c r="D999" s="3"/>
      <c r="E999" s="32"/>
      <c r="F999" s="3"/>
      <c r="G999" s="32"/>
      <c r="H999" s="3"/>
      <c r="I999" s="32"/>
      <c r="J999" s="3"/>
      <c r="K999" s="32"/>
      <c r="L999" s="3"/>
      <c r="M999" s="32"/>
      <c r="N999" s="39"/>
      <c r="O999" s="41"/>
    </row>
    <row r="1000" spans="1:15" s="145" customFormat="1">
      <c r="A1000" s="20"/>
      <c r="B1000" s="3"/>
      <c r="C1000" s="32"/>
      <c r="D1000" s="3"/>
      <c r="E1000" s="32"/>
      <c r="F1000" s="3"/>
      <c r="G1000" s="32"/>
      <c r="H1000" s="3"/>
      <c r="I1000" s="32"/>
      <c r="J1000" s="3"/>
      <c r="K1000" s="32"/>
      <c r="L1000" s="3"/>
      <c r="M1000" s="32"/>
      <c r="N1000" s="39"/>
      <c r="O1000" s="41"/>
    </row>
    <row r="1001" spans="1:15" s="145" customFormat="1">
      <c r="A1001" s="20" t="s">
        <v>109</v>
      </c>
      <c r="B1001" s="3">
        <v>25</v>
      </c>
      <c r="C1001" s="32">
        <v>21</v>
      </c>
      <c r="D1001" s="3">
        <v>7</v>
      </c>
      <c r="E1001" s="32">
        <v>4</v>
      </c>
      <c r="F1001" s="3">
        <v>1</v>
      </c>
      <c r="G1001" s="32">
        <v>0</v>
      </c>
      <c r="H1001" s="3">
        <v>0</v>
      </c>
      <c r="I1001" s="32">
        <v>1</v>
      </c>
      <c r="J1001" s="3">
        <v>1</v>
      </c>
      <c r="K1001" s="32">
        <v>0</v>
      </c>
      <c r="L1001" s="3">
        <v>24</v>
      </c>
      <c r="M1001" s="32">
        <v>14</v>
      </c>
      <c r="N1001" s="39">
        <f>SUM(B1001:M1001)</f>
        <v>98</v>
      </c>
      <c r="O1001" s="41">
        <f>N1001</f>
        <v>98</v>
      </c>
    </row>
    <row r="1002" spans="1:15" s="145" customFormat="1">
      <c r="A1002" s="25" t="s">
        <v>817</v>
      </c>
      <c r="B1002" s="3"/>
      <c r="C1002" s="32"/>
      <c r="D1002" s="3"/>
      <c r="E1002" s="32"/>
      <c r="F1002" s="3"/>
      <c r="G1002" s="32"/>
      <c r="H1002" s="3"/>
      <c r="I1002" s="32"/>
      <c r="J1002" s="3"/>
      <c r="K1002" s="32"/>
      <c r="L1002" s="3"/>
      <c r="M1002" s="32"/>
      <c r="N1002" s="39"/>
      <c r="O1002" s="41"/>
    </row>
    <row r="1003" spans="1:15" s="145" customFormat="1">
      <c r="A1003" s="20"/>
      <c r="B1003" s="3"/>
      <c r="C1003" s="32"/>
      <c r="D1003" s="3"/>
      <c r="E1003" s="32"/>
      <c r="F1003" s="3"/>
      <c r="G1003" s="32"/>
      <c r="H1003" s="3"/>
      <c r="I1003" s="32"/>
      <c r="J1003" s="3"/>
      <c r="K1003" s="32"/>
      <c r="L1003" s="3"/>
      <c r="M1003" s="32"/>
      <c r="N1003" s="39"/>
      <c r="O1003" s="41"/>
    </row>
    <row r="1004" spans="1:15" s="145" customFormat="1">
      <c r="A1004" s="223" t="s">
        <v>110</v>
      </c>
      <c r="B1004" s="5" t="s">
        <v>1023</v>
      </c>
      <c r="C1004" s="34" t="s">
        <v>1023</v>
      </c>
      <c r="D1004" s="5" t="s">
        <v>1023</v>
      </c>
      <c r="E1004" s="34" t="s">
        <v>1023</v>
      </c>
      <c r="F1004" s="5" t="s">
        <v>1023</v>
      </c>
      <c r="G1004" s="34" t="s">
        <v>1023</v>
      </c>
      <c r="H1004" s="5" t="s">
        <v>1023</v>
      </c>
      <c r="I1004" s="34" t="s">
        <v>1023</v>
      </c>
      <c r="J1004" s="5" t="s">
        <v>1023</v>
      </c>
      <c r="K1004" s="34" t="s">
        <v>1023</v>
      </c>
      <c r="L1004" s="5" t="s">
        <v>1023</v>
      </c>
      <c r="M1004" s="34" t="s">
        <v>1023</v>
      </c>
      <c r="N1004" s="39"/>
      <c r="O1004" s="41"/>
    </row>
    <row r="1005" spans="1:15" s="145" customFormat="1">
      <c r="A1005" s="224" t="s">
        <v>818</v>
      </c>
      <c r="B1005" s="3"/>
      <c r="C1005" s="32"/>
      <c r="D1005" s="3"/>
      <c r="E1005" s="32"/>
      <c r="F1005" s="3"/>
      <c r="G1005" s="32"/>
      <c r="H1005" s="3"/>
      <c r="I1005" s="32"/>
      <c r="J1005" s="3"/>
      <c r="K1005" s="32"/>
      <c r="L1005" s="3"/>
      <c r="M1005" s="32"/>
      <c r="N1005" s="39"/>
      <c r="O1005" s="41"/>
    </row>
    <row r="1006" spans="1:15" s="145" customFormat="1">
      <c r="A1006" s="20"/>
      <c r="B1006" s="3"/>
      <c r="C1006" s="32"/>
      <c r="D1006" s="3"/>
      <c r="E1006" s="32"/>
      <c r="F1006" s="3"/>
      <c r="G1006" s="32"/>
      <c r="H1006" s="3"/>
      <c r="I1006" s="32"/>
      <c r="J1006" s="3"/>
      <c r="K1006" s="32"/>
      <c r="L1006" s="3"/>
      <c r="M1006" s="32"/>
      <c r="N1006" s="39"/>
      <c r="O1006" s="41"/>
    </row>
    <row r="1007" spans="1:15" s="145" customFormat="1">
      <c r="A1007" s="20" t="s">
        <v>111</v>
      </c>
      <c r="B1007" s="3">
        <v>12</v>
      </c>
      <c r="C1007" s="32">
        <v>11</v>
      </c>
      <c r="D1007" s="3">
        <v>5</v>
      </c>
      <c r="E1007" s="32">
        <v>4</v>
      </c>
      <c r="F1007" s="3">
        <v>1</v>
      </c>
      <c r="G1007" s="32">
        <v>2</v>
      </c>
      <c r="H1007" s="3">
        <f>-I10090</f>
        <v>0</v>
      </c>
      <c r="I1007" s="32">
        <v>3</v>
      </c>
      <c r="J1007" s="3">
        <v>4</v>
      </c>
      <c r="K1007" s="32">
        <v>0</v>
      </c>
      <c r="L1007" s="3">
        <v>0</v>
      </c>
      <c r="M1007" s="32">
        <v>2</v>
      </c>
      <c r="N1007" s="39">
        <f>SUM(B1007:M1007)</f>
        <v>44</v>
      </c>
      <c r="O1007" s="41">
        <f>N1007</f>
        <v>44</v>
      </c>
    </row>
    <row r="1008" spans="1:15" s="145" customFormat="1">
      <c r="A1008" s="25" t="s">
        <v>819</v>
      </c>
      <c r="B1008" s="3"/>
      <c r="C1008" s="32"/>
      <c r="D1008" s="3"/>
      <c r="E1008" s="32"/>
      <c r="F1008" s="3"/>
      <c r="G1008" s="32"/>
      <c r="H1008" s="3"/>
      <c r="I1008" s="32"/>
      <c r="J1008" s="3"/>
      <c r="K1008" s="32"/>
      <c r="L1008" s="3"/>
      <c r="M1008" s="32"/>
      <c r="N1008" s="39"/>
      <c r="O1008" s="41"/>
    </row>
    <row r="1009" spans="1:15" s="145" customFormat="1">
      <c r="A1009" s="20"/>
      <c r="B1009" s="3"/>
      <c r="C1009" s="32"/>
      <c r="D1009" s="3"/>
      <c r="E1009" s="32"/>
      <c r="F1009" s="3"/>
      <c r="G1009" s="32"/>
      <c r="H1009" s="3"/>
      <c r="I1009" s="32"/>
      <c r="J1009" s="3"/>
      <c r="K1009" s="32"/>
      <c r="L1009" s="3"/>
      <c r="M1009" s="32"/>
      <c r="N1009" s="39"/>
      <c r="O1009" s="41"/>
    </row>
    <row r="1010" spans="1:15" s="145" customFormat="1">
      <c r="A1010" s="20" t="s">
        <v>820</v>
      </c>
      <c r="B1010" s="3">
        <v>0</v>
      </c>
      <c r="C1010" s="32">
        <v>0</v>
      </c>
      <c r="D1010" s="3">
        <v>0</v>
      </c>
      <c r="E1010" s="32">
        <v>0</v>
      </c>
      <c r="F1010" s="3">
        <v>0</v>
      </c>
      <c r="G1010" s="32">
        <v>0</v>
      </c>
      <c r="H1010" s="3">
        <v>0</v>
      </c>
      <c r="I1010" s="32">
        <v>1</v>
      </c>
      <c r="J1010" s="3">
        <v>3</v>
      </c>
      <c r="K1010" s="32">
        <v>8</v>
      </c>
      <c r="L1010" s="3">
        <v>1</v>
      </c>
      <c r="M1010" s="32">
        <v>0</v>
      </c>
      <c r="N1010" s="39">
        <f>SUM(B1010:M1010)</f>
        <v>13</v>
      </c>
      <c r="O1010" s="41">
        <f>N1010</f>
        <v>13</v>
      </c>
    </row>
    <row r="1011" spans="1:15" s="145" customFormat="1">
      <c r="A1011" s="25" t="s">
        <v>821</v>
      </c>
      <c r="B1011" s="3"/>
      <c r="C1011" s="32"/>
      <c r="D1011" s="3"/>
      <c r="E1011" s="32"/>
      <c r="F1011" s="3"/>
      <c r="G1011" s="32"/>
      <c r="H1011" s="3"/>
      <c r="I1011" s="32"/>
      <c r="J1011" s="3"/>
      <c r="K1011" s="32"/>
      <c r="L1011" s="3"/>
      <c r="M1011" s="32"/>
      <c r="N1011" s="39"/>
      <c r="O1011" s="41"/>
    </row>
    <row r="1012" spans="1:15" s="145" customFormat="1">
      <c r="A1012" s="20"/>
      <c r="B1012" s="3"/>
      <c r="C1012" s="32"/>
      <c r="D1012" s="3"/>
      <c r="E1012" s="32"/>
      <c r="F1012" s="3"/>
      <c r="G1012" s="32"/>
      <c r="H1012" s="3"/>
      <c r="I1012" s="32"/>
      <c r="J1012" s="3"/>
      <c r="K1012" s="32"/>
      <c r="L1012" s="3"/>
      <c r="M1012" s="32"/>
      <c r="N1012" s="39"/>
      <c r="O1012" s="41"/>
    </row>
    <row r="1013" spans="1:15" s="145" customFormat="1">
      <c r="A1013" s="20" t="s">
        <v>822</v>
      </c>
      <c r="B1013" s="3">
        <v>4</v>
      </c>
      <c r="C1013" s="32">
        <v>5</v>
      </c>
      <c r="D1013" s="3">
        <v>3</v>
      </c>
      <c r="E1013" s="32">
        <v>3</v>
      </c>
      <c r="F1013" s="3">
        <v>2</v>
      </c>
      <c r="G1013" s="32">
        <v>1</v>
      </c>
      <c r="H1013" s="3">
        <v>0</v>
      </c>
      <c r="I1013" s="32">
        <v>1</v>
      </c>
      <c r="J1013" s="3">
        <v>0</v>
      </c>
      <c r="K1013" s="32">
        <v>0</v>
      </c>
      <c r="L1013" s="3">
        <v>0</v>
      </c>
      <c r="M1013" s="32">
        <v>2</v>
      </c>
      <c r="N1013" s="39">
        <f>SUM(B1013:M1013)</f>
        <v>21</v>
      </c>
      <c r="O1013" s="41">
        <f>N1013</f>
        <v>21</v>
      </c>
    </row>
    <row r="1014" spans="1:15" s="145" customFormat="1">
      <c r="A1014" s="25" t="s">
        <v>823</v>
      </c>
      <c r="B1014" s="3"/>
      <c r="C1014" s="32"/>
      <c r="D1014" s="3"/>
      <c r="E1014" s="32"/>
      <c r="F1014" s="3"/>
      <c r="G1014" s="32"/>
      <c r="H1014" s="3"/>
      <c r="I1014" s="32"/>
      <c r="J1014" s="3"/>
      <c r="K1014" s="32"/>
      <c r="L1014" s="3"/>
      <c r="M1014" s="32"/>
      <c r="N1014" s="39"/>
      <c r="O1014" s="41"/>
    </row>
    <row r="1015" spans="1:15" s="145" customFormat="1">
      <c r="A1015" s="20"/>
      <c r="B1015" s="3"/>
      <c r="C1015" s="32"/>
      <c r="D1015" s="3"/>
      <c r="E1015" s="32"/>
      <c r="F1015" s="3"/>
      <c r="G1015" s="32"/>
      <c r="H1015" s="3"/>
      <c r="I1015" s="32"/>
      <c r="J1015" s="3"/>
      <c r="K1015" s="32"/>
      <c r="L1015" s="3"/>
      <c r="M1015" s="32"/>
      <c r="N1015" s="39"/>
      <c r="O1015" s="41"/>
    </row>
    <row r="1016" spans="1:15" s="145" customFormat="1">
      <c r="A1016" s="20" t="s">
        <v>824</v>
      </c>
      <c r="B1016" s="111">
        <v>0</v>
      </c>
      <c r="C1016" s="112">
        <v>0</v>
      </c>
      <c r="D1016" s="111">
        <v>0</v>
      </c>
      <c r="E1016" s="113">
        <v>4</v>
      </c>
      <c r="F1016" s="3">
        <v>1</v>
      </c>
      <c r="G1016" s="32">
        <v>0</v>
      </c>
      <c r="H1016" s="3">
        <v>0</v>
      </c>
      <c r="I1016" s="32">
        <v>0</v>
      </c>
      <c r="J1016" s="3">
        <v>0</v>
      </c>
      <c r="K1016" s="32">
        <v>0</v>
      </c>
      <c r="L1016" s="3">
        <v>0</v>
      </c>
      <c r="M1016" s="32">
        <v>0</v>
      </c>
      <c r="N1016" s="39">
        <f>SUM(B1016:M1016)</f>
        <v>5</v>
      </c>
      <c r="O1016" s="41">
        <f>N1016</f>
        <v>5</v>
      </c>
    </row>
    <row r="1017" spans="1:15" s="145" customFormat="1">
      <c r="A1017" s="25" t="s">
        <v>825</v>
      </c>
      <c r="B1017" s="3"/>
      <c r="C1017" s="32"/>
      <c r="D1017" s="3"/>
      <c r="E1017" s="32"/>
      <c r="F1017" s="3"/>
      <c r="G1017" s="32"/>
      <c r="H1017" s="3"/>
      <c r="I1017" s="32"/>
      <c r="J1017" s="3"/>
      <c r="K1017" s="32"/>
      <c r="L1017" s="3"/>
      <c r="M1017" s="32"/>
      <c r="N1017" s="39"/>
      <c r="O1017" s="41"/>
    </row>
    <row r="1018" spans="1:15" s="145" customFormat="1">
      <c r="A1018" s="20"/>
      <c r="B1018" s="3"/>
      <c r="C1018" s="32"/>
      <c r="D1018" s="3"/>
      <c r="E1018" s="32"/>
      <c r="F1018" s="3"/>
      <c r="G1018" s="32"/>
      <c r="H1018" s="3"/>
      <c r="I1018" s="32"/>
      <c r="J1018" s="3"/>
      <c r="K1018" s="32"/>
      <c r="L1018" s="3"/>
      <c r="M1018" s="32"/>
      <c r="N1018" s="39"/>
      <c r="O1018" s="41"/>
    </row>
    <row r="1019" spans="1:15" s="145" customFormat="1">
      <c r="A1019" s="20" t="s">
        <v>826</v>
      </c>
      <c r="B1019" s="3">
        <v>3</v>
      </c>
      <c r="C1019" s="32">
        <v>4</v>
      </c>
      <c r="D1019" s="3">
        <v>8</v>
      </c>
      <c r="E1019" s="32">
        <v>6</v>
      </c>
      <c r="F1019" s="3">
        <v>4</v>
      </c>
      <c r="G1019" s="32">
        <v>0</v>
      </c>
      <c r="H1019" s="3">
        <v>0</v>
      </c>
      <c r="I1019" s="32">
        <v>0</v>
      </c>
      <c r="J1019" s="3">
        <v>0</v>
      </c>
      <c r="K1019" s="32">
        <v>0</v>
      </c>
      <c r="L1019" s="3">
        <v>0</v>
      </c>
      <c r="M1019" s="32">
        <v>0</v>
      </c>
      <c r="N1019" s="39">
        <f>SUM(B1019:M1019)</f>
        <v>25</v>
      </c>
      <c r="O1019" s="41">
        <f>N1019</f>
        <v>25</v>
      </c>
    </row>
    <row r="1020" spans="1:15" s="145" customFormat="1">
      <c r="A1020" s="25" t="s">
        <v>112</v>
      </c>
      <c r="B1020" s="3"/>
      <c r="C1020" s="32"/>
      <c r="D1020" s="3"/>
      <c r="E1020" s="32"/>
      <c r="F1020" s="3"/>
      <c r="G1020" s="32"/>
      <c r="H1020" s="3"/>
      <c r="I1020" s="32"/>
      <c r="J1020" s="3"/>
      <c r="K1020" s="32"/>
      <c r="L1020" s="3"/>
      <c r="M1020" s="32"/>
      <c r="N1020" s="39"/>
      <c r="O1020" s="41"/>
    </row>
    <row r="1021" spans="1:15" s="145" customFormat="1">
      <c r="A1021" s="25"/>
      <c r="B1021" s="3"/>
      <c r="C1021" s="32"/>
      <c r="D1021" s="3"/>
      <c r="E1021" s="32"/>
      <c r="F1021" s="3"/>
      <c r="G1021" s="32"/>
      <c r="H1021" s="3"/>
      <c r="I1021" s="32"/>
      <c r="J1021" s="3"/>
      <c r="K1021" s="32"/>
      <c r="L1021" s="3"/>
      <c r="M1021" s="32"/>
      <c r="N1021" s="39"/>
      <c r="O1021" s="41"/>
    </row>
    <row r="1022" spans="1:15" s="145" customFormat="1">
      <c r="A1022" s="228" t="s">
        <v>1254</v>
      </c>
      <c r="B1022" s="5" t="s">
        <v>1023</v>
      </c>
      <c r="C1022" s="34" t="s">
        <v>1023</v>
      </c>
      <c r="D1022" s="5" t="s">
        <v>1023</v>
      </c>
      <c r="E1022" s="34" t="s">
        <v>1023</v>
      </c>
      <c r="F1022" s="5" t="s">
        <v>1023</v>
      </c>
      <c r="G1022" s="34" t="s">
        <v>1023</v>
      </c>
      <c r="H1022" s="5" t="s">
        <v>1023</v>
      </c>
      <c r="I1022" s="34" t="s">
        <v>1023</v>
      </c>
      <c r="J1022" s="5" t="s">
        <v>1023</v>
      </c>
      <c r="K1022" s="34" t="s">
        <v>1023</v>
      </c>
      <c r="L1022" s="5" t="s">
        <v>1023</v>
      </c>
      <c r="M1022" s="34" t="s">
        <v>1023</v>
      </c>
      <c r="N1022" s="39"/>
      <c r="O1022" s="41"/>
    </row>
    <row r="1023" spans="1:15" s="145" customFormat="1">
      <c r="A1023" s="224" t="s">
        <v>1288</v>
      </c>
      <c r="B1023" s="3"/>
      <c r="C1023" s="32"/>
      <c r="D1023" s="3"/>
      <c r="E1023" s="32"/>
      <c r="F1023" s="3"/>
      <c r="G1023" s="32"/>
      <c r="H1023" s="3"/>
      <c r="I1023" s="32"/>
      <c r="J1023" s="3"/>
      <c r="K1023" s="32"/>
      <c r="L1023" s="3"/>
      <c r="M1023" s="32"/>
      <c r="N1023" s="39"/>
      <c r="O1023" s="41"/>
    </row>
    <row r="1024" spans="1:15" s="145" customFormat="1">
      <c r="A1024" s="25"/>
      <c r="B1024" s="3"/>
      <c r="C1024" s="32"/>
      <c r="D1024" s="3"/>
      <c r="E1024" s="32"/>
      <c r="F1024" s="3"/>
      <c r="G1024" s="32"/>
      <c r="H1024" s="3"/>
      <c r="I1024" s="32"/>
      <c r="J1024" s="3"/>
      <c r="K1024" s="32"/>
      <c r="L1024" s="3"/>
      <c r="M1024" s="32"/>
      <c r="N1024" s="39"/>
      <c r="O1024" s="41"/>
    </row>
    <row r="1025" spans="1:15" s="145" customFormat="1">
      <c r="A1025" s="20" t="s">
        <v>827</v>
      </c>
      <c r="B1025" s="3">
        <v>1</v>
      </c>
      <c r="C1025" s="32">
        <v>3</v>
      </c>
      <c r="D1025" s="3">
        <v>3</v>
      </c>
      <c r="E1025" s="32">
        <v>14</v>
      </c>
      <c r="F1025" s="3">
        <v>18</v>
      </c>
      <c r="G1025" s="32">
        <v>5</v>
      </c>
      <c r="H1025" s="3">
        <v>1</v>
      </c>
      <c r="I1025" s="32">
        <v>0</v>
      </c>
      <c r="J1025" s="3">
        <v>1</v>
      </c>
      <c r="K1025" s="32">
        <v>0</v>
      </c>
      <c r="L1025" s="3">
        <v>0</v>
      </c>
      <c r="M1025" s="32">
        <v>2</v>
      </c>
      <c r="N1025" s="39">
        <f>SUM(B1025:M1025)</f>
        <v>48</v>
      </c>
      <c r="O1025" s="41">
        <f>N1025</f>
        <v>48</v>
      </c>
    </row>
    <row r="1026" spans="1:15" s="145" customFormat="1">
      <c r="A1026" s="25" t="s">
        <v>828</v>
      </c>
      <c r="B1026" s="3"/>
      <c r="C1026" s="32"/>
      <c r="D1026" s="3"/>
      <c r="E1026" s="32"/>
      <c r="F1026" s="3"/>
      <c r="G1026" s="32"/>
      <c r="H1026" s="3"/>
      <c r="I1026" s="32"/>
      <c r="J1026" s="3"/>
      <c r="K1026" s="32"/>
      <c r="L1026" s="3"/>
      <c r="M1026" s="32"/>
      <c r="N1026" s="39"/>
      <c r="O1026" s="41"/>
    </row>
    <row r="1027" spans="1:15" s="145" customFormat="1">
      <c r="A1027" s="20"/>
      <c r="B1027" s="3"/>
      <c r="C1027" s="32"/>
      <c r="D1027" s="3"/>
      <c r="E1027" s="32"/>
      <c r="F1027" s="3"/>
      <c r="G1027" s="32"/>
      <c r="H1027" s="3"/>
      <c r="I1027" s="32"/>
      <c r="J1027" s="3"/>
      <c r="K1027" s="32"/>
      <c r="L1027" s="3"/>
      <c r="M1027" s="32"/>
      <c r="N1027" s="39"/>
      <c r="O1027" s="41"/>
    </row>
    <row r="1028" spans="1:15" s="145" customFormat="1">
      <c r="A1028" s="20" t="s">
        <v>829</v>
      </c>
      <c r="B1028" s="3">
        <v>0</v>
      </c>
      <c r="C1028" s="32">
        <v>0</v>
      </c>
      <c r="D1028" s="3">
        <v>2</v>
      </c>
      <c r="E1028" s="32">
        <v>8</v>
      </c>
      <c r="F1028" s="3">
        <v>1</v>
      </c>
      <c r="G1028" s="32">
        <v>0</v>
      </c>
      <c r="H1028" s="3">
        <v>1</v>
      </c>
      <c r="I1028" s="32">
        <v>1</v>
      </c>
      <c r="J1028" s="3">
        <v>0</v>
      </c>
      <c r="K1028" s="32">
        <v>0</v>
      </c>
      <c r="L1028" s="3">
        <v>1</v>
      </c>
      <c r="M1028" s="32">
        <v>2</v>
      </c>
      <c r="N1028" s="39">
        <f>SUM(B1028:M1028)</f>
        <v>16</v>
      </c>
      <c r="O1028" s="41">
        <f>N1028</f>
        <v>16</v>
      </c>
    </row>
    <row r="1029" spans="1:15" s="145" customFormat="1">
      <c r="A1029" s="25" t="s">
        <v>113</v>
      </c>
      <c r="B1029" s="3"/>
      <c r="C1029" s="32"/>
      <c r="D1029" s="3"/>
      <c r="E1029" s="32"/>
      <c r="F1029" s="3"/>
      <c r="G1029" s="32"/>
      <c r="H1029" s="3"/>
      <c r="I1029" s="32"/>
      <c r="J1029" s="3"/>
      <c r="K1029" s="32"/>
      <c r="L1029" s="3"/>
      <c r="M1029" s="32"/>
      <c r="N1029" s="39"/>
      <c r="O1029" s="41"/>
    </row>
    <row r="1030" spans="1:15" s="145" customFormat="1">
      <c r="A1030" s="20"/>
      <c r="B1030" s="3"/>
      <c r="C1030" s="32"/>
      <c r="D1030" s="3"/>
      <c r="E1030" s="32"/>
      <c r="F1030" s="3"/>
      <c r="G1030" s="32"/>
      <c r="H1030" s="3"/>
      <c r="I1030" s="32"/>
      <c r="J1030" s="3"/>
      <c r="K1030" s="32"/>
      <c r="L1030" s="3"/>
      <c r="M1030" s="32"/>
      <c r="N1030" s="39"/>
      <c r="O1030" s="41"/>
    </row>
    <row r="1031" spans="1:15" s="145" customFormat="1">
      <c r="A1031" s="20" t="s">
        <v>830</v>
      </c>
      <c r="B1031" s="3">
        <v>0</v>
      </c>
      <c r="C1031" s="32">
        <v>1</v>
      </c>
      <c r="D1031" s="3">
        <v>3</v>
      </c>
      <c r="E1031" s="32">
        <v>1</v>
      </c>
      <c r="F1031" s="3">
        <v>0</v>
      </c>
      <c r="G1031" s="32">
        <v>0</v>
      </c>
      <c r="H1031" s="3">
        <v>0</v>
      </c>
      <c r="I1031" s="32">
        <v>0</v>
      </c>
      <c r="J1031" s="3">
        <v>0</v>
      </c>
      <c r="K1031" s="32">
        <v>0</v>
      </c>
      <c r="L1031" s="3">
        <v>0</v>
      </c>
      <c r="M1031" s="32">
        <v>0</v>
      </c>
      <c r="N1031" s="39">
        <f>SUM(B1031:M1031)</f>
        <v>5</v>
      </c>
      <c r="O1031" s="41">
        <f>N1031</f>
        <v>5</v>
      </c>
    </row>
    <row r="1032" spans="1:15" s="145" customFormat="1">
      <c r="A1032" s="25" t="s">
        <v>114</v>
      </c>
      <c r="B1032" s="3"/>
      <c r="C1032" s="32"/>
      <c r="D1032" s="3"/>
      <c r="E1032" s="32"/>
      <c r="F1032" s="3"/>
      <c r="G1032" s="32"/>
      <c r="H1032" s="3"/>
      <c r="I1032" s="32"/>
      <c r="J1032" s="3"/>
      <c r="K1032" s="32"/>
      <c r="L1032" s="3"/>
      <c r="M1032" s="32"/>
      <c r="N1032" s="39"/>
      <c r="O1032" s="41"/>
    </row>
    <row r="1033" spans="1:15" s="145" customFormat="1">
      <c r="A1033" s="20"/>
      <c r="B1033" s="3"/>
      <c r="C1033" s="32"/>
      <c r="D1033" s="3"/>
      <c r="E1033" s="32"/>
      <c r="F1033" s="3"/>
      <c r="G1033" s="32"/>
      <c r="H1033" s="3"/>
      <c r="I1033" s="32"/>
      <c r="J1033" s="3"/>
      <c r="K1033" s="32"/>
      <c r="L1033" s="3"/>
      <c r="M1033" s="32"/>
      <c r="N1033" s="39"/>
      <c r="O1033" s="41"/>
    </row>
    <row r="1034" spans="1:15" s="145" customFormat="1">
      <c r="A1034" s="20" t="s">
        <v>831</v>
      </c>
      <c r="B1034" s="3">
        <v>0</v>
      </c>
      <c r="C1034" s="32">
        <v>0</v>
      </c>
      <c r="D1034" s="3">
        <v>2</v>
      </c>
      <c r="E1034" s="32">
        <v>3</v>
      </c>
      <c r="F1034" s="3">
        <v>0</v>
      </c>
      <c r="G1034" s="32">
        <v>0</v>
      </c>
      <c r="H1034" s="3">
        <v>1</v>
      </c>
      <c r="I1034" s="32">
        <v>0</v>
      </c>
      <c r="J1034" s="3">
        <v>0</v>
      </c>
      <c r="K1034" s="32">
        <v>0</v>
      </c>
      <c r="L1034" s="3">
        <v>0</v>
      </c>
      <c r="M1034" s="32">
        <v>0</v>
      </c>
      <c r="N1034" s="39">
        <f>SUM(B1034:M1034)</f>
        <v>6</v>
      </c>
      <c r="O1034" s="41">
        <f>N1034</f>
        <v>6</v>
      </c>
    </row>
    <row r="1035" spans="1:15" s="145" customFormat="1">
      <c r="A1035" s="25" t="s">
        <v>115</v>
      </c>
      <c r="B1035" s="3"/>
      <c r="C1035" s="32"/>
      <c r="D1035" s="3"/>
      <c r="E1035" s="32"/>
      <c r="F1035" s="3"/>
      <c r="G1035" s="32"/>
      <c r="H1035" s="3"/>
      <c r="I1035" s="32"/>
      <c r="J1035" s="3"/>
      <c r="K1035" s="32"/>
      <c r="L1035" s="3"/>
      <c r="M1035" s="32"/>
      <c r="N1035" s="39"/>
      <c r="O1035" s="41"/>
    </row>
    <row r="1036" spans="1:15" s="145" customFormat="1">
      <c r="A1036" s="20"/>
      <c r="B1036" s="3"/>
      <c r="C1036" s="32"/>
      <c r="D1036" s="3"/>
      <c r="E1036" s="32"/>
      <c r="F1036" s="3"/>
      <c r="G1036" s="32"/>
      <c r="H1036" s="3"/>
      <c r="I1036" s="32"/>
      <c r="J1036" s="3"/>
      <c r="K1036" s="32"/>
      <c r="L1036" s="3"/>
      <c r="M1036" s="32"/>
      <c r="N1036" s="39"/>
      <c r="O1036" s="41"/>
    </row>
    <row r="1037" spans="1:15" s="145" customFormat="1">
      <c r="A1037" s="20" t="s">
        <v>832</v>
      </c>
      <c r="B1037" s="3">
        <v>11</v>
      </c>
      <c r="C1037" s="32">
        <v>3</v>
      </c>
      <c r="D1037" s="3">
        <v>10</v>
      </c>
      <c r="E1037" s="32">
        <v>21</v>
      </c>
      <c r="F1037" s="3">
        <v>15</v>
      </c>
      <c r="G1037" s="32">
        <v>1</v>
      </c>
      <c r="H1037" s="3">
        <v>1</v>
      </c>
      <c r="I1037" s="32">
        <v>0</v>
      </c>
      <c r="J1037" s="3">
        <v>0</v>
      </c>
      <c r="K1037" s="32">
        <v>0</v>
      </c>
      <c r="L1037" s="3">
        <v>0</v>
      </c>
      <c r="M1037" s="32">
        <v>20</v>
      </c>
      <c r="N1037" s="39">
        <f>SUM(B1037:M1037)</f>
        <v>82</v>
      </c>
      <c r="O1037" s="41">
        <f>N1037</f>
        <v>82</v>
      </c>
    </row>
    <row r="1038" spans="1:15" s="145" customFormat="1">
      <c r="A1038" s="25" t="s">
        <v>116</v>
      </c>
      <c r="B1038" s="3"/>
      <c r="C1038" s="32"/>
      <c r="D1038" s="3"/>
      <c r="E1038" s="32"/>
      <c r="F1038" s="3"/>
      <c r="G1038" s="32"/>
      <c r="H1038" s="3"/>
      <c r="I1038" s="32"/>
      <c r="J1038" s="3"/>
      <c r="K1038" s="32"/>
      <c r="L1038" s="3"/>
      <c r="M1038" s="32"/>
      <c r="N1038" s="39"/>
      <c r="O1038" s="41"/>
    </row>
    <row r="1039" spans="1:15" s="145" customFormat="1">
      <c r="A1039" s="20"/>
      <c r="B1039" s="3"/>
      <c r="C1039" s="32"/>
      <c r="D1039" s="3"/>
      <c r="E1039" s="32"/>
      <c r="F1039" s="3"/>
      <c r="G1039" s="32"/>
      <c r="H1039" s="3"/>
      <c r="I1039" s="32"/>
      <c r="J1039" s="3"/>
      <c r="K1039" s="32"/>
      <c r="L1039" s="3"/>
      <c r="M1039" s="32"/>
      <c r="N1039" s="39"/>
      <c r="O1039" s="41"/>
    </row>
    <row r="1040" spans="1:15" s="145" customFormat="1">
      <c r="A1040" s="226" t="s">
        <v>833</v>
      </c>
      <c r="B1040" s="5" t="s">
        <v>1023</v>
      </c>
      <c r="C1040" s="34" t="s">
        <v>1023</v>
      </c>
      <c r="D1040" s="5" t="s">
        <v>1023</v>
      </c>
      <c r="E1040" s="34" t="s">
        <v>1023</v>
      </c>
      <c r="F1040" s="5" t="s">
        <v>1023</v>
      </c>
      <c r="G1040" s="34" t="s">
        <v>1023</v>
      </c>
      <c r="H1040" s="5" t="s">
        <v>1023</v>
      </c>
      <c r="I1040" s="34" t="s">
        <v>1023</v>
      </c>
      <c r="J1040" s="5" t="s">
        <v>1023</v>
      </c>
      <c r="K1040" s="34" t="s">
        <v>1023</v>
      </c>
      <c r="L1040" s="5" t="s">
        <v>1023</v>
      </c>
      <c r="M1040" s="34" t="s">
        <v>1023</v>
      </c>
      <c r="N1040" s="39"/>
      <c r="O1040" s="41"/>
    </row>
    <row r="1041" spans="1:22" s="145" customFormat="1">
      <c r="A1041" s="227" t="s">
        <v>117</v>
      </c>
      <c r="B1041" s="3"/>
      <c r="C1041" s="32"/>
      <c r="D1041" s="3"/>
      <c r="E1041" s="32"/>
      <c r="F1041" s="3"/>
      <c r="G1041" s="32"/>
      <c r="H1041" s="3"/>
      <c r="I1041" s="32"/>
      <c r="J1041" s="3"/>
      <c r="K1041" s="32"/>
      <c r="L1041" s="3"/>
      <c r="M1041" s="32"/>
      <c r="N1041" s="39"/>
      <c r="O1041" s="41"/>
    </row>
    <row r="1042" spans="1:22" s="145" customFormat="1">
      <c r="A1042" s="20"/>
      <c r="B1042" s="3"/>
      <c r="C1042" s="32"/>
      <c r="D1042" s="3"/>
      <c r="E1042" s="32"/>
      <c r="F1042" s="3"/>
      <c r="G1042" s="32"/>
      <c r="H1042" s="3"/>
      <c r="I1042" s="32"/>
      <c r="J1042" s="3"/>
      <c r="K1042" s="32"/>
      <c r="L1042" s="3"/>
      <c r="M1042" s="32"/>
      <c r="N1042" s="39"/>
      <c r="O1042" s="41"/>
    </row>
    <row r="1043" spans="1:22" s="145" customFormat="1">
      <c r="A1043" s="20" t="s">
        <v>1237</v>
      </c>
      <c r="B1043" s="8">
        <v>0</v>
      </c>
      <c r="C1043" s="37">
        <v>0</v>
      </c>
      <c r="D1043" s="8">
        <v>0</v>
      </c>
      <c r="E1043" s="37">
        <v>8</v>
      </c>
      <c r="F1043" s="8">
        <v>0</v>
      </c>
      <c r="G1043" s="37">
        <v>0</v>
      </c>
      <c r="H1043" s="8">
        <v>0</v>
      </c>
      <c r="I1043" s="37">
        <v>0</v>
      </c>
      <c r="J1043" s="8">
        <v>0</v>
      </c>
      <c r="K1043" s="37">
        <v>0</v>
      </c>
      <c r="L1043" s="8">
        <v>0</v>
      </c>
      <c r="M1043" s="37">
        <v>0</v>
      </c>
      <c r="N1043" s="39">
        <f>SUM(B1043:M1043)</f>
        <v>8</v>
      </c>
      <c r="O1043" s="41">
        <f>N1043</f>
        <v>8</v>
      </c>
    </row>
    <row r="1044" spans="1:22" s="145" customFormat="1">
      <c r="A1044" s="25" t="s">
        <v>120</v>
      </c>
      <c r="B1044" s="3"/>
      <c r="C1044" s="32"/>
      <c r="D1044" s="3"/>
      <c r="E1044" s="32"/>
      <c r="F1044" s="3"/>
      <c r="G1044" s="32"/>
      <c r="H1044" s="3"/>
      <c r="I1044" s="32"/>
      <c r="J1044" s="3"/>
      <c r="K1044" s="32"/>
      <c r="L1044" s="3"/>
      <c r="M1044" s="32"/>
      <c r="N1044" s="39"/>
      <c r="O1044" s="41"/>
      <c r="V1044" s="145" t="s">
        <v>1293</v>
      </c>
    </row>
    <row r="1045" spans="1:22" s="145" customFormat="1">
      <c r="A1045" s="20"/>
      <c r="B1045" s="3"/>
      <c r="C1045" s="32"/>
      <c r="D1045" s="3"/>
      <c r="E1045" s="32"/>
      <c r="F1045" s="3"/>
      <c r="G1045" s="32"/>
      <c r="H1045" s="3"/>
      <c r="I1045" s="32"/>
      <c r="J1045" s="3"/>
      <c r="K1045" s="32"/>
      <c r="L1045" s="3"/>
      <c r="M1045" s="32"/>
      <c r="N1045" s="39"/>
      <c r="O1045" s="41"/>
    </row>
    <row r="1046" spans="1:22" s="145" customFormat="1">
      <c r="A1046" s="20" t="s">
        <v>1238</v>
      </c>
      <c r="B1046" s="8">
        <v>0</v>
      </c>
      <c r="C1046" s="37">
        <v>0</v>
      </c>
      <c r="D1046" s="8">
        <v>1</v>
      </c>
      <c r="E1046" s="37">
        <v>0</v>
      </c>
      <c r="F1046" s="8">
        <v>0</v>
      </c>
      <c r="G1046" s="37">
        <v>1</v>
      </c>
      <c r="H1046" s="8">
        <v>0</v>
      </c>
      <c r="I1046" s="37">
        <v>0</v>
      </c>
      <c r="J1046" s="8">
        <v>0</v>
      </c>
      <c r="K1046" s="37">
        <v>0</v>
      </c>
      <c r="L1046" s="8">
        <v>0</v>
      </c>
      <c r="M1046" s="37">
        <v>0</v>
      </c>
      <c r="N1046" s="39">
        <f>SUM(B1046:M1046)</f>
        <v>2</v>
      </c>
      <c r="O1046" s="41">
        <f>N1046</f>
        <v>2</v>
      </c>
    </row>
    <row r="1047" spans="1:22" s="145" customFormat="1">
      <c r="A1047" s="25" t="s">
        <v>118</v>
      </c>
      <c r="B1047" s="3"/>
      <c r="C1047" s="32"/>
      <c r="D1047" s="3"/>
      <c r="E1047" s="32"/>
      <c r="F1047" s="3"/>
      <c r="G1047" s="32"/>
      <c r="H1047" s="3"/>
      <c r="I1047" s="32"/>
      <c r="J1047" s="3"/>
      <c r="K1047" s="32"/>
      <c r="L1047" s="3"/>
      <c r="M1047" s="32"/>
      <c r="N1047" s="39"/>
      <c r="O1047" s="41"/>
    </row>
    <row r="1048" spans="1:22" s="145" customFormat="1">
      <c r="A1048" s="20" t="s">
        <v>1292</v>
      </c>
      <c r="B1048" s="3"/>
      <c r="C1048" s="32"/>
      <c r="D1048" s="3"/>
      <c r="E1048" s="32"/>
      <c r="F1048" s="3"/>
      <c r="G1048" s="32"/>
      <c r="H1048" s="3"/>
      <c r="I1048" s="32"/>
      <c r="J1048" s="3"/>
      <c r="K1048" s="32"/>
      <c r="L1048" s="3"/>
      <c r="M1048" s="32"/>
      <c r="N1048" s="39"/>
      <c r="O1048" s="41"/>
    </row>
    <row r="1049" spans="1:22" s="145" customFormat="1">
      <c r="A1049" s="20" t="s">
        <v>1239</v>
      </c>
      <c r="B1049" s="3">
        <v>19</v>
      </c>
      <c r="C1049" s="32">
        <v>1</v>
      </c>
      <c r="D1049" s="3">
        <v>9</v>
      </c>
      <c r="E1049" s="32">
        <v>28</v>
      </c>
      <c r="F1049" s="3">
        <v>44</v>
      </c>
      <c r="G1049" s="32">
        <v>11</v>
      </c>
      <c r="H1049" s="3">
        <v>0</v>
      </c>
      <c r="I1049" s="32">
        <v>2</v>
      </c>
      <c r="J1049" s="3">
        <v>0</v>
      </c>
      <c r="K1049" s="32">
        <v>0</v>
      </c>
      <c r="L1049" s="3">
        <v>0</v>
      </c>
      <c r="M1049" s="32">
        <v>2</v>
      </c>
      <c r="N1049" s="39">
        <f>SUM(B1049:M1049)</f>
        <v>116</v>
      </c>
      <c r="O1049" s="41">
        <f>N1049</f>
        <v>116</v>
      </c>
    </row>
    <row r="1050" spans="1:22" s="145" customFormat="1">
      <c r="A1050" s="25" t="s">
        <v>119</v>
      </c>
      <c r="B1050" s="3"/>
      <c r="C1050" s="32"/>
      <c r="D1050" s="3"/>
      <c r="E1050" s="32"/>
      <c r="F1050" s="3"/>
      <c r="G1050" s="32"/>
      <c r="H1050" s="3"/>
      <c r="I1050" s="32"/>
      <c r="J1050" s="3"/>
      <c r="K1050" s="32"/>
      <c r="L1050" s="3"/>
      <c r="M1050" s="32"/>
      <c r="N1050" s="39"/>
      <c r="O1050" s="41"/>
      <c r="U1050" s="145" t="s">
        <v>1294</v>
      </c>
    </row>
    <row r="1051" spans="1:22" s="145" customFormat="1">
      <c r="A1051" s="20"/>
      <c r="B1051" s="3"/>
      <c r="C1051" s="32"/>
      <c r="D1051" s="3"/>
      <c r="E1051" s="32"/>
      <c r="F1051" s="3"/>
      <c r="G1051" s="32"/>
      <c r="H1051" s="3"/>
      <c r="I1051" s="32"/>
      <c r="J1051" s="3"/>
      <c r="K1051" s="32"/>
      <c r="L1051" s="3"/>
      <c r="M1051" s="32"/>
      <c r="N1051" s="39"/>
      <c r="O1051" s="41"/>
      <c r="U1051" s="145" t="s">
        <v>1296</v>
      </c>
    </row>
    <row r="1052" spans="1:22" s="145" customFormat="1" ht="12.75" customHeight="1">
      <c r="A1052" s="19" t="s">
        <v>834</v>
      </c>
      <c r="B1052" s="3"/>
      <c r="C1052" s="32"/>
      <c r="D1052" s="3"/>
      <c r="E1052" s="32"/>
      <c r="F1052" s="3"/>
      <c r="G1052" s="32"/>
      <c r="H1052" s="3"/>
      <c r="I1052" s="32"/>
      <c r="J1052" s="3"/>
      <c r="K1052" s="32"/>
      <c r="L1052" s="3"/>
      <c r="M1052" s="32"/>
      <c r="N1052" s="39"/>
      <c r="O1052" s="41"/>
      <c r="U1052" s="145" t="s">
        <v>1295</v>
      </c>
    </row>
    <row r="1053" spans="1:22" s="145" customFormat="1">
      <c r="A1053" s="20" t="s">
        <v>1050</v>
      </c>
      <c r="B1053" s="3">
        <v>0</v>
      </c>
      <c r="C1053" s="32">
        <v>0</v>
      </c>
      <c r="D1053" s="3">
        <v>0</v>
      </c>
      <c r="E1053" s="32">
        <v>1</v>
      </c>
      <c r="F1053" s="3">
        <v>0</v>
      </c>
      <c r="G1053" s="32">
        <v>0</v>
      </c>
      <c r="H1053" s="3">
        <v>0</v>
      </c>
      <c r="I1053" s="32">
        <v>1</v>
      </c>
      <c r="J1053" s="3">
        <v>1</v>
      </c>
      <c r="K1053" s="32">
        <v>0</v>
      </c>
      <c r="L1053" s="3">
        <v>0</v>
      </c>
      <c r="M1053" s="32">
        <v>0</v>
      </c>
      <c r="N1053" s="39">
        <f>SUM(B1053:M1053)</f>
        <v>3</v>
      </c>
      <c r="O1053" s="41">
        <f>N1053</f>
        <v>3</v>
      </c>
    </row>
    <row r="1054" spans="1:22" s="145" customFormat="1">
      <c r="A1054" s="25" t="s">
        <v>130</v>
      </c>
      <c r="B1054" s="3"/>
      <c r="C1054" s="32"/>
      <c r="D1054" s="3"/>
      <c r="E1054" s="32"/>
      <c r="F1054" s="3"/>
      <c r="G1054" s="32"/>
      <c r="H1054" s="3"/>
      <c r="I1054" s="32"/>
      <c r="J1054" s="3"/>
      <c r="K1054" s="32"/>
      <c r="L1054" s="3"/>
      <c r="M1054" s="32"/>
      <c r="N1054" s="39"/>
      <c r="O1054" s="41"/>
    </row>
    <row r="1055" spans="1:22" s="145" customFormat="1">
      <c r="A1055" s="20"/>
      <c r="B1055" s="3"/>
      <c r="C1055" s="32"/>
      <c r="D1055" s="3"/>
      <c r="E1055" s="32"/>
      <c r="F1055" s="3"/>
      <c r="G1055" s="32"/>
      <c r="H1055" s="3"/>
      <c r="I1055" s="32"/>
      <c r="J1055" s="3"/>
      <c r="K1055" s="32"/>
      <c r="L1055" s="3"/>
      <c r="M1055" s="32"/>
      <c r="N1055" s="39"/>
      <c r="O1055" s="41"/>
    </row>
    <row r="1056" spans="1:22" s="145" customFormat="1">
      <c r="A1056" s="20" t="s">
        <v>131</v>
      </c>
      <c r="B1056" s="3">
        <v>0</v>
      </c>
      <c r="C1056" s="32">
        <v>0</v>
      </c>
      <c r="D1056" s="3">
        <v>0</v>
      </c>
      <c r="E1056" s="32">
        <v>0</v>
      </c>
      <c r="F1056" s="3">
        <v>0</v>
      </c>
      <c r="G1056" s="32">
        <v>0</v>
      </c>
      <c r="H1056" s="3">
        <v>0</v>
      </c>
      <c r="I1056" s="32">
        <v>0</v>
      </c>
      <c r="J1056" s="3">
        <v>0</v>
      </c>
      <c r="K1056" s="32">
        <v>1</v>
      </c>
      <c r="L1056" s="3">
        <v>2</v>
      </c>
      <c r="M1056" s="32">
        <v>2</v>
      </c>
      <c r="N1056" s="39">
        <f>SUM(B1056:M1056)</f>
        <v>5</v>
      </c>
      <c r="O1056" s="41">
        <f>N1056</f>
        <v>5</v>
      </c>
    </row>
    <row r="1057" spans="1:15" s="145" customFormat="1">
      <c r="A1057" s="25" t="s">
        <v>132</v>
      </c>
      <c r="B1057" s="3"/>
      <c r="C1057" s="32"/>
      <c r="D1057" s="3"/>
      <c r="E1057" s="32"/>
      <c r="F1057" s="3"/>
      <c r="G1057" s="32"/>
      <c r="H1057" s="3"/>
      <c r="I1057" s="32"/>
      <c r="J1057" s="3"/>
      <c r="K1057" s="32"/>
      <c r="L1057" s="3"/>
      <c r="M1057" s="32"/>
      <c r="N1057" s="39"/>
      <c r="O1057" s="41"/>
    </row>
    <row r="1058" spans="1:15" s="145" customFormat="1">
      <c r="A1058" s="20"/>
      <c r="B1058" s="3"/>
      <c r="C1058" s="32"/>
      <c r="D1058" s="3"/>
      <c r="E1058" s="32"/>
      <c r="F1058" s="3"/>
      <c r="G1058" s="32"/>
      <c r="H1058" s="3"/>
      <c r="I1058" s="32"/>
      <c r="J1058" s="3"/>
      <c r="K1058" s="32"/>
      <c r="L1058" s="3"/>
      <c r="M1058" s="32"/>
      <c r="N1058" s="39"/>
      <c r="O1058" s="41"/>
    </row>
    <row r="1059" spans="1:15" s="145" customFormat="1">
      <c r="A1059" s="20" t="s">
        <v>835</v>
      </c>
      <c r="B1059" s="3">
        <v>0</v>
      </c>
      <c r="C1059" s="32">
        <v>0</v>
      </c>
      <c r="D1059" s="3">
        <v>0</v>
      </c>
      <c r="E1059" s="32">
        <v>0</v>
      </c>
      <c r="F1059" s="3">
        <v>0</v>
      </c>
      <c r="G1059" s="32">
        <v>2</v>
      </c>
      <c r="H1059" s="3">
        <v>2</v>
      </c>
      <c r="I1059" s="32">
        <v>1</v>
      </c>
      <c r="J1059" s="3">
        <v>0</v>
      </c>
      <c r="K1059" s="32">
        <v>0</v>
      </c>
      <c r="L1059" s="3">
        <v>0</v>
      </c>
      <c r="M1059" s="32">
        <v>0</v>
      </c>
      <c r="N1059" s="39">
        <f>SUM(B1059:M1059)</f>
        <v>5</v>
      </c>
      <c r="O1059" s="41">
        <f>N1059-3</f>
        <v>2</v>
      </c>
    </row>
    <row r="1060" spans="1:15" s="145" customFormat="1">
      <c r="A1060" s="25" t="s">
        <v>129</v>
      </c>
      <c r="B1060" s="3"/>
      <c r="C1060" s="32"/>
      <c r="D1060" s="3"/>
      <c r="E1060" s="32"/>
      <c r="F1060" s="3"/>
      <c r="G1060" s="32"/>
      <c r="H1060" s="3"/>
      <c r="I1060" s="32"/>
      <c r="J1060" s="3"/>
      <c r="K1060" s="32"/>
      <c r="L1060" s="3"/>
      <c r="M1060" s="32"/>
      <c r="N1060" s="41"/>
      <c r="O1060" s="41">
        <v>21</v>
      </c>
    </row>
    <row r="1061" spans="1:15" s="145" customFormat="1">
      <c r="A1061" s="27" t="s">
        <v>1262</v>
      </c>
      <c r="B1061" s="3"/>
      <c r="C1061" s="32"/>
      <c r="D1061" s="3"/>
      <c r="E1061" s="32"/>
      <c r="F1061" s="3"/>
      <c r="G1061" s="32"/>
      <c r="H1061" s="3"/>
      <c r="I1061" s="32"/>
      <c r="J1061" s="3"/>
      <c r="K1061" s="32"/>
      <c r="L1061" s="3"/>
      <c r="M1061" s="32"/>
      <c r="N1061" s="41"/>
      <c r="O1061" s="41"/>
    </row>
    <row r="1062" spans="1:15" s="145" customFormat="1">
      <c r="A1062" s="27"/>
      <c r="B1062" s="3"/>
      <c r="C1062" s="32"/>
      <c r="D1062" s="3"/>
      <c r="E1062" s="32"/>
      <c r="F1062" s="3"/>
      <c r="G1062" s="32"/>
      <c r="H1062" s="3"/>
      <c r="I1062" s="32"/>
      <c r="J1062" s="3"/>
      <c r="K1062" s="32"/>
      <c r="L1062" s="3"/>
      <c r="M1062" s="32"/>
      <c r="N1062" s="41"/>
      <c r="O1062" s="41"/>
    </row>
    <row r="1063" spans="1:15" s="145" customFormat="1">
      <c r="A1063" s="230" t="s">
        <v>1297</v>
      </c>
      <c r="B1063" s="5" t="s">
        <v>1023</v>
      </c>
      <c r="C1063" s="34" t="s">
        <v>1023</v>
      </c>
      <c r="D1063" s="5" t="s">
        <v>1023</v>
      </c>
      <c r="E1063" s="34" t="s">
        <v>1023</v>
      </c>
      <c r="F1063" s="5" t="s">
        <v>1023</v>
      </c>
      <c r="G1063" s="34" t="s">
        <v>1023</v>
      </c>
      <c r="H1063" s="5" t="s">
        <v>1023</v>
      </c>
      <c r="I1063" s="34" t="s">
        <v>1023</v>
      </c>
      <c r="J1063" s="5" t="s">
        <v>1023</v>
      </c>
      <c r="K1063" s="34" t="s">
        <v>1023</v>
      </c>
      <c r="L1063" s="5" t="s">
        <v>1023</v>
      </c>
      <c r="M1063" s="34" t="s">
        <v>1023</v>
      </c>
      <c r="N1063" s="41"/>
      <c r="O1063" s="41"/>
    </row>
    <row r="1064" spans="1:15" s="145" customFormat="1">
      <c r="A1064" s="231" t="s">
        <v>1298</v>
      </c>
      <c r="B1064" s="3"/>
      <c r="C1064" s="32"/>
      <c r="D1064" s="3"/>
      <c r="E1064" s="32"/>
      <c r="F1064" s="3"/>
      <c r="G1064" s="32"/>
      <c r="H1064" s="3"/>
      <c r="I1064" s="32"/>
      <c r="J1064" s="3"/>
      <c r="K1064" s="32"/>
      <c r="L1064" s="3"/>
      <c r="M1064" s="32"/>
      <c r="N1064" s="41"/>
      <c r="O1064" s="41"/>
    </row>
    <row r="1065" spans="1:15" s="145" customFormat="1">
      <c r="A1065" s="20"/>
      <c r="B1065" s="3"/>
      <c r="C1065" s="32"/>
      <c r="D1065" s="3"/>
      <c r="E1065" s="32"/>
      <c r="F1065" s="3"/>
      <c r="G1065" s="32"/>
      <c r="H1065" s="3"/>
      <c r="I1065" s="32"/>
      <c r="J1065" s="3"/>
      <c r="K1065" s="32"/>
      <c r="L1065" s="3"/>
      <c r="M1065" s="32"/>
      <c r="N1065" s="39"/>
      <c r="O1065" s="41"/>
    </row>
    <row r="1066" spans="1:15" s="145" customFormat="1">
      <c r="A1066" s="20" t="s">
        <v>836</v>
      </c>
      <c r="B1066" s="3">
        <v>2</v>
      </c>
      <c r="C1066" s="32">
        <v>0</v>
      </c>
      <c r="D1066" s="3">
        <v>0</v>
      </c>
      <c r="E1066" s="32">
        <v>0</v>
      </c>
      <c r="F1066" s="3">
        <v>0</v>
      </c>
      <c r="G1066" s="32">
        <v>0</v>
      </c>
      <c r="H1066" s="3">
        <v>0</v>
      </c>
      <c r="I1066" s="32">
        <v>0</v>
      </c>
      <c r="J1066" s="3">
        <v>1</v>
      </c>
      <c r="K1066" s="32">
        <v>0</v>
      </c>
      <c r="L1066" s="3">
        <v>1</v>
      </c>
      <c r="M1066" s="32">
        <v>0</v>
      </c>
      <c r="N1066" s="39">
        <f>SUM(B1066:M1066)</f>
        <v>4</v>
      </c>
      <c r="O1066" s="41">
        <f>N1066</f>
        <v>4</v>
      </c>
    </row>
    <row r="1067" spans="1:15" s="145" customFormat="1">
      <c r="A1067" s="25" t="s">
        <v>837</v>
      </c>
      <c r="B1067" s="3"/>
      <c r="C1067" s="32"/>
      <c r="D1067" s="3"/>
      <c r="E1067" s="32"/>
      <c r="F1067" s="3"/>
      <c r="G1067" s="32"/>
      <c r="H1067" s="3"/>
      <c r="I1067" s="32"/>
      <c r="J1067" s="3"/>
      <c r="K1067" s="32"/>
      <c r="L1067" s="3"/>
      <c r="M1067" s="32"/>
      <c r="N1067" s="39"/>
      <c r="O1067" s="41"/>
    </row>
    <row r="1068" spans="1:15" s="145" customFormat="1">
      <c r="A1068" s="20"/>
      <c r="B1068" s="3"/>
      <c r="C1068" s="32"/>
      <c r="D1068" s="3"/>
      <c r="E1068" s="32"/>
      <c r="F1068" s="3"/>
      <c r="G1068" s="32"/>
      <c r="H1068" s="3"/>
      <c r="I1068" s="32"/>
      <c r="J1068" s="3"/>
      <c r="K1068" s="32"/>
      <c r="L1068" s="3"/>
      <c r="M1068" s="32"/>
      <c r="N1068" s="39"/>
      <c r="O1068" s="41"/>
    </row>
    <row r="1069" spans="1:15" s="145" customFormat="1">
      <c r="A1069" s="20" t="s">
        <v>124</v>
      </c>
      <c r="B1069" s="3">
        <v>0</v>
      </c>
      <c r="C1069" s="32">
        <v>0</v>
      </c>
      <c r="D1069" s="3">
        <v>0</v>
      </c>
      <c r="E1069" s="32">
        <v>0</v>
      </c>
      <c r="F1069" s="3">
        <v>0</v>
      </c>
      <c r="G1069" s="32">
        <v>0</v>
      </c>
      <c r="H1069" s="3">
        <v>0</v>
      </c>
      <c r="I1069" s="32">
        <v>0</v>
      </c>
      <c r="J1069" s="3">
        <v>0</v>
      </c>
      <c r="K1069" s="32">
        <v>0</v>
      </c>
      <c r="L1069" s="3">
        <v>1</v>
      </c>
      <c r="M1069" s="32">
        <v>0</v>
      </c>
      <c r="N1069" s="39">
        <f>SUM(B1069:M1069)</f>
        <v>1</v>
      </c>
      <c r="O1069" s="41">
        <f>N1069</f>
        <v>1</v>
      </c>
    </row>
    <row r="1070" spans="1:15" s="145" customFormat="1">
      <c r="A1070" s="25" t="s">
        <v>838</v>
      </c>
      <c r="B1070" s="3"/>
      <c r="C1070" s="32"/>
      <c r="D1070" s="3"/>
      <c r="E1070" s="32"/>
      <c r="F1070" s="3"/>
      <c r="G1070" s="32"/>
      <c r="H1070" s="3"/>
      <c r="I1070" s="32"/>
      <c r="J1070" s="3"/>
      <c r="K1070" s="32"/>
      <c r="L1070" s="3"/>
      <c r="M1070" s="32"/>
      <c r="N1070" s="39"/>
      <c r="O1070" s="41"/>
    </row>
    <row r="1071" spans="1:15" s="145" customFormat="1">
      <c r="A1071" s="20"/>
      <c r="B1071" s="3"/>
      <c r="C1071" s="32"/>
      <c r="D1071" s="3"/>
      <c r="E1071" s="32"/>
      <c r="F1071" s="3"/>
      <c r="G1071" s="32"/>
      <c r="H1071" s="3"/>
      <c r="I1071" s="32"/>
      <c r="J1071" s="3"/>
      <c r="K1071" s="32"/>
      <c r="L1071" s="3"/>
      <c r="M1071" s="32"/>
      <c r="N1071" s="39"/>
      <c r="O1071" s="41"/>
    </row>
    <row r="1072" spans="1:15" s="145" customFormat="1">
      <c r="A1072" s="20" t="s">
        <v>126</v>
      </c>
      <c r="B1072" s="3">
        <v>3</v>
      </c>
      <c r="C1072" s="32">
        <v>1</v>
      </c>
      <c r="D1072" s="3">
        <v>0</v>
      </c>
      <c r="E1072" s="32">
        <v>0</v>
      </c>
      <c r="F1072" s="3">
        <v>0</v>
      </c>
      <c r="G1072" s="32">
        <v>0</v>
      </c>
      <c r="H1072" s="3">
        <v>0</v>
      </c>
      <c r="I1072" s="32">
        <v>0</v>
      </c>
      <c r="J1072" s="3">
        <v>2</v>
      </c>
      <c r="K1072" s="32">
        <v>1</v>
      </c>
      <c r="L1072" s="3">
        <v>2</v>
      </c>
      <c r="M1072" s="32">
        <v>4</v>
      </c>
      <c r="N1072" s="39">
        <f>SUM(B1072:M1072)</f>
        <v>13</v>
      </c>
      <c r="O1072" s="41">
        <f>N1072</f>
        <v>13</v>
      </c>
    </row>
    <row r="1073" spans="1:25" s="145" customFormat="1">
      <c r="A1073" s="25" t="s">
        <v>839</v>
      </c>
      <c r="B1073" s="3"/>
      <c r="C1073" s="32"/>
      <c r="D1073" s="3"/>
      <c r="E1073" s="32"/>
      <c r="F1073" s="3"/>
      <c r="G1073" s="32"/>
      <c r="H1073" s="3"/>
      <c r="I1073" s="32"/>
      <c r="J1073" s="3"/>
      <c r="K1073" s="32"/>
      <c r="L1073" s="3"/>
      <c r="M1073" s="32"/>
      <c r="N1073" s="39"/>
      <c r="O1073" s="41"/>
    </row>
    <row r="1074" spans="1:25" s="145" customFormat="1">
      <c r="A1074" s="20"/>
      <c r="B1074" s="3"/>
      <c r="C1074" s="32"/>
      <c r="D1074" s="3"/>
      <c r="E1074" s="32"/>
      <c r="F1074" s="3"/>
      <c r="G1074" s="32"/>
      <c r="H1074" s="3"/>
      <c r="I1074" s="32"/>
      <c r="J1074" s="3"/>
      <c r="K1074" s="32"/>
      <c r="L1074" s="3"/>
      <c r="M1074" s="32"/>
      <c r="N1074" s="39"/>
      <c r="O1074" s="41"/>
    </row>
    <row r="1075" spans="1:25" s="145" customFormat="1">
      <c r="A1075" s="20" t="s">
        <v>125</v>
      </c>
      <c r="B1075" s="3">
        <v>9</v>
      </c>
      <c r="C1075" s="32">
        <v>3</v>
      </c>
      <c r="D1075" s="3">
        <v>2</v>
      </c>
      <c r="E1075" s="32">
        <v>0</v>
      </c>
      <c r="F1075" s="3">
        <v>0</v>
      </c>
      <c r="G1075" s="32">
        <v>0</v>
      </c>
      <c r="H1075" s="3">
        <v>0</v>
      </c>
      <c r="I1075" s="32">
        <v>0</v>
      </c>
      <c r="J1075" s="3">
        <v>0</v>
      </c>
      <c r="K1075" s="32">
        <v>0</v>
      </c>
      <c r="L1075" s="3">
        <v>2</v>
      </c>
      <c r="M1075" s="32">
        <v>9</v>
      </c>
      <c r="N1075" s="39">
        <f>SUM(B1075:M1075)</f>
        <v>25</v>
      </c>
      <c r="O1075" s="41">
        <f>N1075</f>
        <v>25</v>
      </c>
    </row>
    <row r="1076" spans="1:25" s="145" customFormat="1">
      <c r="A1076" s="25" t="s">
        <v>840</v>
      </c>
      <c r="B1076" s="3"/>
      <c r="C1076" s="32"/>
      <c r="D1076" s="3"/>
      <c r="E1076" s="32"/>
      <c r="F1076" s="3"/>
      <c r="G1076" s="32"/>
      <c r="H1076" s="3"/>
      <c r="I1076" s="32"/>
      <c r="J1076" s="3"/>
      <c r="K1076" s="32"/>
      <c r="L1076" s="3"/>
      <c r="M1076" s="32"/>
      <c r="N1076" s="39"/>
      <c r="O1076" s="41"/>
    </row>
    <row r="1077" spans="1:25" s="145" customFormat="1">
      <c r="A1077" s="20"/>
      <c r="B1077" s="3"/>
      <c r="C1077" s="32"/>
      <c r="D1077" s="3"/>
      <c r="E1077" s="32"/>
      <c r="F1077" s="3"/>
      <c r="G1077" s="32"/>
      <c r="H1077" s="3"/>
      <c r="I1077" s="32"/>
      <c r="J1077" s="3"/>
      <c r="K1077" s="32"/>
      <c r="L1077" s="3"/>
      <c r="M1077" s="32"/>
      <c r="N1077" s="39"/>
      <c r="O1077" s="41"/>
    </row>
    <row r="1078" spans="1:25" s="145" customFormat="1">
      <c r="A1078" s="20" t="s">
        <v>127</v>
      </c>
      <c r="B1078" s="3">
        <v>12</v>
      </c>
      <c r="C1078" s="32">
        <v>3</v>
      </c>
      <c r="D1078" s="3">
        <v>1</v>
      </c>
      <c r="E1078" s="32">
        <v>0</v>
      </c>
      <c r="F1078" s="3">
        <v>0</v>
      </c>
      <c r="G1078" s="32">
        <v>0</v>
      </c>
      <c r="H1078" s="3">
        <v>0</v>
      </c>
      <c r="I1078" s="32">
        <v>0</v>
      </c>
      <c r="J1078" s="3">
        <v>0</v>
      </c>
      <c r="K1078" s="32">
        <v>1</v>
      </c>
      <c r="L1078" s="3">
        <v>1</v>
      </c>
      <c r="M1078" s="32">
        <v>15</v>
      </c>
      <c r="N1078" s="39">
        <f>SUM(B1078:M1078)</f>
        <v>33</v>
      </c>
      <c r="O1078" s="41">
        <f>N1078-18</f>
        <v>15</v>
      </c>
    </row>
    <row r="1079" spans="1:25" s="145" customFormat="1">
      <c r="A1079" s="25" t="s">
        <v>841</v>
      </c>
      <c r="B1079" s="3"/>
      <c r="C1079" s="32"/>
      <c r="D1079" s="3"/>
      <c r="E1079" s="32"/>
      <c r="F1079" s="3"/>
      <c r="G1079" s="32"/>
      <c r="H1079" s="3"/>
      <c r="I1079" s="32"/>
      <c r="J1079" s="3"/>
      <c r="K1079" s="32"/>
      <c r="L1079" s="3"/>
      <c r="M1079" s="32"/>
      <c r="N1079" s="39"/>
      <c r="O1079" s="177">
        <v>3002</v>
      </c>
    </row>
    <row r="1080" spans="1:25" s="145" customFormat="1">
      <c r="A1080" s="27" t="s">
        <v>1697</v>
      </c>
      <c r="B1080" s="3"/>
      <c r="C1080" s="32"/>
      <c r="D1080" s="3"/>
      <c r="E1080" s="32"/>
      <c r="F1080" s="3"/>
      <c r="G1080" s="32"/>
      <c r="H1080" s="3"/>
      <c r="I1080" s="32"/>
      <c r="J1080" s="3"/>
      <c r="K1080" s="32"/>
      <c r="L1080" s="3"/>
      <c r="M1080" s="32"/>
      <c r="N1080" s="39"/>
      <c r="O1080" s="41"/>
    </row>
    <row r="1081" spans="1:25" s="145" customFormat="1">
      <c r="A1081" s="20"/>
      <c r="B1081" s="3"/>
      <c r="C1081" s="32"/>
      <c r="D1081" s="3"/>
      <c r="E1081" s="32"/>
      <c r="F1081" s="3"/>
      <c r="G1081" s="32"/>
      <c r="H1081" s="3"/>
      <c r="I1081" s="32"/>
      <c r="J1081" s="3"/>
      <c r="K1081" s="32"/>
      <c r="L1081" s="3"/>
      <c r="M1081" s="32"/>
      <c r="N1081" s="39"/>
      <c r="O1081" s="41"/>
    </row>
    <row r="1082" spans="1:25" s="145" customFormat="1">
      <c r="A1082" s="20" t="s">
        <v>128</v>
      </c>
      <c r="B1082" s="3">
        <v>28</v>
      </c>
      <c r="C1082" s="32">
        <v>55</v>
      </c>
      <c r="D1082" s="3">
        <v>27</v>
      </c>
      <c r="E1082" s="32">
        <v>17</v>
      </c>
      <c r="F1082" s="3">
        <v>6</v>
      </c>
      <c r="G1082" s="32">
        <v>3</v>
      </c>
      <c r="H1082" s="3">
        <v>4</v>
      </c>
      <c r="I1082" s="32">
        <v>7</v>
      </c>
      <c r="J1082" s="3">
        <v>6</v>
      </c>
      <c r="K1082" s="32">
        <v>11</v>
      </c>
      <c r="L1082" s="3">
        <v>2</v>
      </c>
      <c r="M1082" s="32">
        <v>8</v>
      </c>
      <c r="N1082" s="39">
        <f>SUM(B1082:M1082)</f>
        <v>174</v>
      </c>
      <c r="O1082" s="41">
        <f>N1082</f>
        <v>174</v>
      </c>
    </row>
    <row r="1083" spans="1:25" s="145" customFormat="1">
      <c r="A1083" s="25" t="s">
        <v>842</v>
      </c>
      <c r="B1083" s="3"/>
      <c r="C1083" s="32"/>
      <c r="D1083" s="3"/>
      <c r="E1083" s="32"/>
      <c r="F1083" s="3"/>
      <c r="G1083" s="32"/>
      <c r="H1083" s="3"/>
      <c r="I1083" s="32"/>
      <c r="J1083" s="3"/>
      <c r="K1083" s="32"/>
      <c r="L1083" s="3"/>
      <c r="M1083" s="32"/>
      <c r="N1083" s="39"/>
      <c r="O1083" s="41"/>
    </row>
    <row r="1084" spans="1:25" s="145" customFormat="1">
      <c r="A1084" s="25"/>
      <c r="B1084" s="3"/>
      <c r="C1084" s="32"/>
      <c r="D1084" s="3"/>
      <c r="E1084" s="32"/>
      <c r="F1084" s="3"/>
      <c r="G1084" s="32"/>
      <c r="H1084" s="3"/>
      <c r="I1084" s="32"/>
      <c r="J1084" s="3"/>
      <c r="K1084" s="32"/>
      <c r="L1084" s="3"/>
      <c r="M1084" s="32"/>
      <c r="N1084" s="39"/>
      <c r="O1084" s="41"/>
    </row>
    <row r="1085" spans="1:25" s="145" customFormat="1">
      <c r="A1085" s="30" t="s">
        <v>1051</v>
      </c>
      <c r="B1085" s="3">
        <v>0</v>
      </c>
      <c r="C1085" s="32">
        <v>1</v>
      </c>
      <c r="D1085" s="3">
        <v>1</v>
      </c>
      <c r="E1085" s="32">
        <v>0</v>
      </c>
      <c r="F1085" s="3">
        <v>0</v>
      </c>
      <c r="G1085" s="32">
        <v>0</v>
      </c>
      <c r="H1085" s="3">
        <v>0</v>
      </c>
      <c r="I1085" s="32">
        <v>0</v>
      </c>
      <c r="J1085" s="3">
        <v>0</v>
      </c>
      <c r="K1085" s="32">
        <v>0</v>
      </c>
      <c r="L1085" s="3">
        <v>0</v>
      </c>
      <c r="M1085" s="32">
        <v>0</v>
      </c>
      <c r="N1085" s="39">
        <f>SUM(B1085:M1085)</f>
        <v>2</v>
      </c>
      <c r="O1085" s="41">
        <f>N1085</f>
        <v>2</v>
      </c>
    </row>
    <row r="1086" spans="1:25" s="145" customFormat="1">
      <c r="A1086" s="25" t="s">
        <v>1052</v>
      </c>
      <c r="B1086" s="3"/>
      <c r="C1086" s="32"/>
      <c r="D1086" s="3"/>
      <c r="E1086" s="32"/>
      <c r="F1086" s="3"/>
      <c r="G1086" s="32"/>
      <c r="H1086" s="3"/>
      <c r="I1086" s="32"/>
      <c r="J1086" s="3"/>
      <c r="K1086" s="32"/>
      <c r="L1086" s="3"/>
      <c r="M1086" s="32"/>
      <c r="N1086" s="39"/>
      <c r="O1086" s="41"/>
    </row>
    <row r="1087" spans="1:25" s="145" customFormat="1">
      <c r="A1087" s="25"/>
      <c r="B1087" s="3"/>
      <c r="C1087" s="32"/>
      <c r="D1087" s="3"/>
      <c r="E1087" s="32"/>
      <c r="F1087" s="3"/>
      <c r="G1087" s="32"/>
      <c r="H1087" s="3"/>
      <c r="I1087" s="32"/>
      <c r="J1087" s="3"/>
      <c r="K1087" s="32"/>
      <c r="L1087" s="3"/>
      <c r="M1087" s="32"/>
      <c r="N1087" s="39"/>
      <c r="O1087" s="41"/>
      <c r="Y1087" s="145" t="s">
        <v>1291</v>
      </c>
    </row>
    <row r="1088" spans="1:25" s="145" customFormat="1">
      <c r="A1088" s="228" t="s">
        <v>1289</v>
      </c>
      <c r="B1088" s="5" t="s">
        <v>1023</v>
      </c>
      <c r="C1088" s="34" t="s">
        <v>1023</v>
      </c>
      <c r="D1088" s="5" t="s">
        <v>1023</v>
      </c>
      <c r="E1088" s="34" t="s">
        <v>1023</v>
      </c>
      <c r="F1088" s="5" t="s">
        <v>1023</v>
      </c>
      <c r="G1088" s="34" t="s">
        <v>1023</v>
      </c>
      <c r="H1088" s="5" t="s">
        <v>1023</v>
      </c>
      <c r="I1088" s="34" t="s">
        <v>1023</v>
      </c>
      <c r="J1088" s="5" t="s">
        <v>1023</v>
      </c>
      <c r="K1088" s="34" t="s">
        <v>1023</v>
      </c>
      <c r="L1088" s="5" t="s">
        <v>1023</v>
      </c>
      <c r="M1088" s="34" t="s">
        <v>1023</v>
      </c>
      <c r="N1088" s="39"/>
      <c r="O1088" s="41"/>
    </row>
    <row r="1089" spans="1:15" s="145" customFormat="1">
      <c r="A1089" s="224" t="s">
        <v>1290</v>
      </c>
      <c r="B1089" s="3"/>
      <c r="C1089" s="32"/>
      <c r="D1089" s="3"/>
      <c r="E1089" s="32"/>
      <c r="F1089" s="3"/>
      <c r="G1089" s="32"/>
      <c r="H1089" s="3"/>
      <c r="I1089" s="32"/>
      <c r="J1089" s="3"/>
      <c r="K1089" s="32"/>
      <c r="L1089" s="3"/>
      <c r="M1089" s="32"/>
      <c r="N1089" s="39"/>
      <c r="O1089" s="41"/>
    </row>
    <row r="1090" spans="1:15" s="145" customFormat="1">
      <c r="A1090" s="20"/>
      <c r="B1090" s="3"/>
      <c r="C1090" s="32"/>
      <c r="D1090" s="3"/>
      <c r="E1090" s="32"/>
      <c r="F1090" s="3"/>
      <c r="G1090" s="32"/>
      <c r="H1090" s="3"/>
      <c r="I1090" s="32"/>
      <c r="J1090" s="3"/>
      <c r="K1090" s="32"/>
      <c r="L1090" s="3"/>
      <c r="M1090" s="32"/>
      <c r="N1090" s="39"/>
      <c r="O1090" s="41"/>
    </row>
    <row r="1091" spans="1:15" s="145" customFormat="1">
      <c r="A1091" s="20" t="s">
        <v>843</v>
      </c>
      <c r="B1091" s="3">
        <v>0</v>
      </c>
      <c r="C1091" s="32">
        <v>2</v>
      </c>
      <c r="D1091" s="3">
        <v>0</v>
      </c>
      <c r="E1091" s="32">
        <v>0</v>
      </c>
      <c r="F1091" s="3">
        <v>0</v>
      </c>
      <c r="G1091" s="32">
        <v>0</v>
      </c>
      <c r="H1091" s="3">
        <v>0</v>
      </c>
      <c r="I1091" s="32">
        <v>2</v>
      </c>
      <c r="J1091" s="3">
        <v>0</v>
      </c>
      <c r="K1091" s="32">
        <v>1</v>
      </c>
      <c r="L1091" s="3">
        <v>0</v>
      </c>
      <c r="M1091" s="32">
        <v>0</v>
      </c>
      <c r="N1091" s="39">
        <f>SUM(B1091:M1091)</f>
        <v>5</v>
      </c>
      <c r="O1091" s="41">
        <f>N1091</f>
        <v>5</v>
      </c>
    </row>
    <row r="1092" spans="1:15" s="145" customFormat="1">
      <c r="A1092" s="25" t="s">
        <v>122</v>
      </c>
      <c r="B1092" s="3"/>
      <c r="C1092" s="32"/>
      <c r="D1092" s="3"/>
      <c r="E1092" s="32"/>
      <c r="F1092" s="3"/>
      <c r="G1092" s="32"/>
      <c r="H1092" s="3"/>
      <c r="I1092" s="32"/>
      <c r="J1092" s="3"/>
      <c r="K1092" s="32"/>
      <c r="L1092" s="3"/>
      <c r="M1092" s="32"/>
      <c r="N1092" s="39"/>
      <c r="O1092" s="41"/>
    </row>
    <row r="1093" spans="1:15" s="145" customFormat="1">
      <c r="A1093" s="20"/>
      <c r="B1093" s="3"/>
      <c r="C1093" s="32"/>
      <c r="D1093" s="3"/>
      <c r="E1093" s="32"/>
      <c r="F1093" s="3"/>
      <c r="G1093" s="32"/>
      <c r="H1093" s="3"/>
      <c r="I1093" s="32"/>
      <c r="J1093" s="3"/>
      <c r="K1093" s="32"/>
      <c r="L1093" s="3"/>
      <c r="M1093" s="32"/>
      <c r="N1093" s="39"/>
      <c r="O1093" s="41"/>
    </row>
    <row r="1094" spans="1:15" s="145" customFormat="1">
      <c r="A1094" s="20" t="s">
        <v>844</v>
      </c>
      <c r="B1094" s="3">
        <v>1</v>
      </c>
      <c r="C1094" s="32">
        <v>1</v>
      </c>
      <c r="D1094" s="3">
        <v>2</v>
      </c>
      <c r="E1094" s="32">
        <v>0</v>
      </c>
      <c r="F1094" s="3">
        <v>0</v>
      </c>
      <c r="G1094" s="32">
        <v>0</v>
      </c>
      <c r="H1094" s="3">
        <v>0</v>
      </c>
      <c r="I1094" s="32">
        <v>0</v>
      </c>
      <c r="J1094" s="3">
        <v>0</v>
      </c>
      <c r="K1094" s="32">
        <v>0</v>
      </c>
      <c r="L1094" s="3">
        <v>3</v>
      </c>
      <c r="M1094" s="32">
        <v>0</v>
      </c>
      <c r="N1094" s="39">
        <f>SUM(B1094:M1094)</f>
        <v>7</v>
      </c>
      <c r="O1094" s="41">
        <f>N1094</f>
        <v>7</v>
      </c>
    </row>
    <row r="1095" spans="1:15" s="145" customFormat="1">
      <c r="A1095" s="25" t="s">
        <v>123</v>
      </c>
      <c r="B1095" s="3"/>
      <c r="C1095" s="32"/>
      <c r="D1095" s="3"/>
      <c r="E1095" s="32"/>
      <c r="F1095" s="3"/>
      <c r="G1095" s="32"/>
      <c r="H1095" s="3"/>
      <c r="I1095" s="32"/>
      <c r="J1095" s="3"/>
      <c r="K1095" s="32"/>
      <c r="L1095" s="3"/>
      <c r="M1095" s="32"/>
      <c r="N1095" s="39"/>
      <c r="O1095" s="41"/>
    </row>
    <row r="1096" spans="1:15" s="145" customFormat="1">
      <c r="A1096" s="20"/>
      <c r="B1096" s="3"/>
      <c r="C1096" s="32"/>
      <c r="D1096" s="3"/>
      <c r="E1096" s="32"/>
      <c r="F1096" s="3"/>
      <c r="G1096" s="32"/>
      <c r="H1096" s="3"/>
      <c r="I1096" s="32"/>
      <c r="J1096" s="3"/>
      <c r="K1096" s="32"/>
      <c r="L1096" s="3"/>
      <c r="M1096" s="32"/>
      <c r="N1096" s="39"/>
      <c r="O1096" s="41"/>
    </row>
    <row r="1097" spans="1:15" s="145" customFormat="1">
      <c r="A1097" s="20" t="s">
        <v>845</v>
      </c>
      <c r="B1097" s="3">
        <v>0</v>
      </c>
      <c r="C1097" s="32">
        <v>3</v>
      </c>
      <c r="D1097" s="3">
        <v>1</v>
      </c>
      <c r="E1097" s="32">
        <v>0</v>
      </c>
      <c r="F1097" s="3">
        <v>0</v>
      </c>
      <c r="G1097" s="32">
        <v>0</v>
      </c>
      <c r="H1097" s="3">
        <v>0</v>
      </c>
      <c r="I1097" s="32">
        <v>0</v>
      </c>
      <c r="J1097" s="3">
        <v>0</v>
      </c>
      <c r="K1097" s="32">
        <v>0</v>
      </c>
      <c r="L1097" s="3">
        <v>0</v>
      </c>
      <c r="M1097" s="32">
        <v>0</v>
      </c>
      <c r="N1097" s="39">
        <f>SUM(B1097:M1097)</f>
        <v>4</v>
      </c>
      <c r="O1097" s="41">
        <f>N1097</f>
        <v>4</v>
      </c>
    </row>
    <row r="1098" spans="1:15" s="145" customFormat="1">
      <c r="A1098" s="25" t="s">
        <v>121</v>
      </c>
      <c r="B1098" s="3"/>
      <c r="C1098" s="32"/>
      <c r="D1098" s="3"/>
      <c r="E1098" s="32"/>
      <c r="F1098" s="3"/>
      <c r="G1098" s="32"/>
      <c r="H1098" s="3"/>
      <c r="I1098" s="32"/>
      <c r="J1098" s="3"/>
      <c r="K1098" s="32"/>
      <c r="L1098" s="3"/>
      <c r="M1098" s="32"/>
      <c r="N1098" s="39"/>
      <c r="O1098" s="41"/>
    </row>
    <row r="1099" spans="1:15" s="145" customFormat="1">
      <c r="A1099" s="20"/>
      <c r="B1099" s="3"/>
      <c r="C1099" s="32"/>
      <c r="D1099" s="3"/>
      <c r="E1099" s="32"/>
      <c r="F1099" s="3"/>
      <c r="G1099" s="32"/>
      <c r="H1099" s="3"/>
      <c r="I1099" s="32"/>
      <c r="J1099" s="3"/>
      <c r="K1099" s="32"/>
      <c r="L1099" s="3"/>
      <c r="M1099" s="32"/>
      <c r="N1099" s="39"/>
      <c r="O1099" s="41"/>
    </row>
    <row r="1100" spans="1:15" s="145" customFormat="1" ht="12.75" customHeight="1">
      <c r="A1100" s="19" t="s">
        <v>846</v>
      </c>
      <c r="B1100" s="3"/>
      <c r="C1100" s="32"/>
      <c r="D1100" s="3"/>
      <c r="E1100" s="32"/>
      <c r="F1100" s="3"/>
      <c r="G1100" s="32"/>
      <c r="H1100" s="3"/>
      <c r="I1100" s="32"/>
      <c r="J1100" s="3"/>
      <c r="K1100" s="32"/>
      <c r="L1100" s="3"/>
      <c r="M1100" s="32"/>
      <c r="N1100" s="39"/>
      <c r="O1100" s="41"/>
    </row>
    <row r="1101" spans="1:15" s="145" customFormat="1">
      <c r="A1101" s="20" t="s">
        <v>234</v>
      </c>
      <c r="B1101" s="3">
        <v>10</v>
      </c>
      <c r="C1101" s="32">
        <v>4</v>
      </c>
      <c r="D1101" s="3">
        <v>6</v>
      </c>
      <c r="E1101" s="32">
        <v>4</v>
      </c>
      <c r="F1101" s="3">
        <v>6</v>
      </c>
      <c r="G1101" s="32">
        <v>0</v>
      </c>
      <c r="H1101" s="3">
        <v>1</v>
      </c>
      <c r="I1101" s="32">
        <v>5</v>
      </c>
      <c r="J1101" s="3">
        <v>7</v>
      </c>
      <c r="K1101" s="32">
        <v>7</v>
      </c>
      <c r="L1101" s="3">
        <v>11</v>
      </c>
      <c r="M1101" s="32">
        <v>6</v>
      </c>
      <c r="N1101" s="39">
        <f>SUM(B1101:M1101)</f>
        <v>67</v>
      </c>
      <c r="O1101" s="41">
        <f>N1101</f>
        <v>67</v>
      </c>
    </row>
    <row r="1102" spans="1:15" s="145" customFormat="1">
      <c r="A1102" s="25" t="s">
        <v>235</v>
      </c>
      <c r="B1102" s="3"/>
      <c r="C1102" s="32"/>
      <c r="D1102" s="3"/>
      <c r="E1102" s="32"/>
      <c r="F1102" s="3"/>
      <c r="G1102" s="32"/>
      <c r="H1102" s="3"/>
      <c r="I1102" s="32"/>
      <c r="J1102" s="3"/>
      <c r="K1102" s="32"/>
      <c r="L1102" s="3"/>
      <c r="M1102" s="32"/>
      <c r="N1102" s="39"/>
      <c r="O1102" s="41"/>
    </row>
    <row r="1103" spans="1:15" s="145" customFormat="1">
      <c r="A1103" s="20"/>
      <c r="B1103" s="3"/>
      <c r="C1103" s="32"/>
      <c r="D1103" s="3"/>
      <c r="E1103" s="32"/>
      <c r="F1103" s="3"/>
      <c r="G1103" s="32"/>
      <c r="H1103" s="3"/>
      <c r="I1103" s="32"/>
      <c r="J1103" s="3"/>
      <c r="K1103" s="32"/>
      <c r="L1103" s="3"/>
      <c r="M1103" s="32"/>
      <c r="N1103" s="39"/>
      <c r="O1103" s="41"/>
    </row>
    <row r="1104" spans="1:15" s="145" customFormat="1">
      <c r="A1104" s="20" t="s">
        <v>232</v>
      </c>
      <c r="B1104" s="3">
        <v>0</v>
      </c>
      <c r="C1104" s="32">
        <v>0</v>
      </c>
      <c r="D1104" s="3">
        <v>0</v>
      </c>
      <c r="E1104" s="32">
        <v>0</v>
      </c>
      <c r="F1104" s="3">
        <v>0</v>
      </c>
      <c r="G1104" s="32">
        <v>0</v>
      </c>
      <c r="H1104" s="3">
        <v>0</v>
      </c>
      <c r="I1104" s="32">
        <v>0</v>
      </c>
      <c r="J1104" s="3">
        <v>1</v>
      </c>
      <c r="K1104" s="32">
        <v>0</v>
      </c>
      <c r="L1104" s="3">
        <v>0</v>
      </c>
      <c r="M1104" s="32">
        <v>0</v>
      </c>
      <c r="N1104" s="39">
        <f>SUM(B1104:M1104)</f>
        <v>1</v>
      </c>
      <c r="O1104" s="41">
        <f>N1104</f>
        <v>1</v>
      </c>
    </row>
    <row r="1105" spans="1:15" s="145" customFormat="1">
      <c r="A1105" s="25" t="s">
        <v>233</v>
      </c>
      <c r="B1105" s="3"/>
      <c r="C1105" s="32"/>
      <c r="D1105" s="3"/>
      <c r="E1105" s="32"/>
      <c r="F1105" s="3"/>
      <c r="G1105" s="32"/>
      <c r="H1105" s="3"/>
      <c r="I1105" s="32"/>
      <c r="J1105" s="3"/>
      <c r="K1105" s="32"/>
      <c r="L1105" s="3"/>
      <c r="M1105" s="32"/>
      <c r="N1105" s="39"/>
      <c r="O1105" s="41"/>
    </row>
    <row r="1106" spans="1:15" s="145" customFormat="1">
      <c r="A1106" s="20"/>
      <c r="B1106" s="3"/>
      <c r="C1106" s="32"/>
      <c r="D1106" s="3"/>
      <c r="E1106" s="32"/>
      <c r="F1106" s="3"/>
      <c r="G1106" s="32"/>
      <c r="H1106" s="3"/>
      <c r="I1106" s="32"/>
      <c r="J1106" s="3"/>
      <c r="K1106" s="32"/>
      <c r="L1106" s="3"/>
      <c r="M1106" s="32"/>
      <c r="N1106" s="39"/>
      <c r="O1106" s="41"/>
    </row>
    <row r="1107" spans="1:15" s="145" customFormat="1">
      <c r="A1107" s="20" t="s">
        <v>847</v>
      </c>
      <c r="B1107" s="3">
        <v>4</v>
      </c>
      <c r="C1107" s="32">
        <v>6</v>
      </c>
      <c r="D1107" s="3">
        <v>7</v>
      </c>
      <c r="E1107" s="32">
        <v>1</v>
      </c>
      <c r="F1107" s="3">
        <v>0</v>
      </c>
      <c r="G1107" s="32">
        <v>0</v>
      </c>
      <c r="H1107" s="3">
        <v>0</v>
      </c>
      <c r="I1107" s="32">
        <v>1</v>
      </c>
      <c r="J1107" s="3">
        <v>3</v>
      </c>
      <c r="K1107" s="32">
        <v>3</v>
      </c>
      <c r="L1107" s="3">
        <v>3</v>
      </c>
      <c r="M1107" s="32">
        <v>5</v>
      </c>
      <c r="N1107" s="39">
        <f>SUM(B1107:M1107)</f>
        <v>33</v>
      </c>
      <c r="O1107" s="41">
        <f>N1107</f>
        <v>33</v>
      </c>
    </row>
    <row r="1108" spans="1:15" s="145" customFormat="1">
      <c r="A1108" s="25" t="s">
        <v>236</v>
      </c>
      <c r="B1108" s="3"/>
      <c r="C1108" s="32"/>
      <c r="D1108" s="3"/>
      <c r="E1108" s="32"/>
      <c r="F1108" s="3"/>
      <c r="G1108" s="32"/>
      <c r="H1108" s="3"/>
      <c r="I1108" s="32"/>
      <c r="J1108" s="3"/>
      <c r="K1108" s="32"/>
      <c r="L1108" s="3"/>
      <c r="M1108" s="32"/>
      <c r="N1108" s="39"/>
      <c r="O1108" s="41"/>
    </row>
    <row r="1109" spans="1:15" s="145" customFormat="1">
      <c r="A1109" s="20"/>
      <c r="B1109" s="3"/>
      <c r="C1109" s="32"/>
      <c r="D1109" s="3"/>
      <c r="E1109" s="32"/>
      <c r="F1109" s="3"/>
      <c r="G1109" s="32"/>
      <c r="H1109" s="3"/>
      <c r="I1109" s="32"/>
      <c r="J1109" s="3"/>
      <c r="K1109" s="32"/>
      <c r="L1109" s="3"/>
      <c r="M1109" s="32"/>
      <c r="N1109" s="39"/>
      <c r="O1109" s="41"/>
    </row>
    <row r="1110" spans="1:15" s="145" customFormat="1">
      <c r="A1110" s="20" t="s">
        <v>848</v>
      </c>
      <c r="B1110" s="3">
        <v>0</v>
      </c>
      <c r="C1110" s="32">
        <v>1</v>
      </c>
      <c r="D1110" s="3">
        <v>0</v>
      </c>
      <c r="E1110" s="32">
        <v>0</v>
      </c>
      <c r="F1110" s="3">
        <v>0</v>
      </c>
      <c r="G1110" s="32">
        <v>0</v>
      </c>
      <c r="H1110" s="3">
        <v>0</v>
      </c>
      <c r="I1110" s="32">
        <v>0</v>
      </c>
      <c r="J1110" s="3">
        <v>0</v>
      </c>
      <c r="K1110" s="32">
        <v>2</v>
      </c>
      <c r="L1110" s="3">
        <v>0</v>
      </c>
      <c r="M1110" s="32">
        <v>0</v>
      </c>
      <c r="N1110" s="39">
        <f>SUM(B1110:M1110)</f>
        <v>3</v>
      </c>
      <c r="O1110" s="41">
        <f>N1110</f>
        <v>3</v>
      </c>
    </row>
    <row r="1111" spans="1:15" s="145" customFormat="1">
      <c r="A1111" s="25" t="s">
        <v>237</v>
      </c>
      <c r="B1111" s="3"/>
      <c r="C1111" s="32"/>
      <c r="D1111" s="3"/>
      <c r="E1111" s="32"/>
      <c r="F1111" s="3"/>
      <c r="G1111" s="32"/>
      <c r="H1111" s="3"/>
      <c r="I1111" s="32"/>
      <c r="J1111" s="3"/>
      <c r="K1111" s="32"/>
      <c r="L1111" s="3"/>
      <c r="M1111" s="32"/>
      <c r="N1111" s="39"/>
      <c r="O1111" s="41"/>
    </row>
    <row r="1112" spans="1:15" s="145" customFormat="1">
      <c r="A1112" s="20"/>
      <c r="B1112" s="3"/>
      <c r="C1112" s="32"/>
      <c r="D1112" s="3"/>
      <c r="E1112" s="32"/>
      <c r="F1112" s="3"/>
      <c r="G1112" s="32"/>
      <c r="H1112" s="3"/>
      <c r="I1112" s="32"/>
      <c r="J1112" s="3"/>
      <c r="K1112" s="32"/>
      <c r="L1112" s="3"/>
      <c r="M1112" s="32"/>
      <c r="N1112" s="39"/>
      <c r="O1112" s="41"/>
    </row>
    <row r="1113" spans="1:15" s="145" customFormat="1">
      <c r="A1113" s="226" t="s">
        <v>849</v>
      </c>
      <c r="B1113" s="5" t="s">
        <v>1023</v>
      </c>
      <c r="C1113" s="34" t="s">
        <v>1023</v>
      </c>
      <c r="D1113" s="5" t="s">
        <v>1023</v>
      </c>
      <c r="E1113" s="34" t="s">
        <v>1023</v>
      </c>
      <c r="F1113" s="5" t="s">
        <v>1023</v>
      </c>
      <c r="G1113" s="34" t="s">
        <v>1023</v>
      </c>
      <c r="H1113" s="5" t="s">
        <v>1023</v>
      </c>
      <c r="I1113" s="34" t="s">
        <v>1023</v>
      </c>
      <c r="J1113" s="5" t="s">
        <v>1023</v>
      </c>
      <c r="K1113" s="34" t="s">
        <v>1023</v>
      </c>
      <c r="L1113" s="5" t="s">
        <v>1023</v>
      </c>
      <c r="M1113" s="34" t="s">
        <v>1023</v>
      </c>
      <c r="N1113" s="39"/>
      <c r="O1113" s="41"/>
    </row>
    <row r="1114" spans="1:15" s="145" customFormat="1">
      <c r="A1114" s="227" t="s">
        <v>352</v>
      </c>
      <c r="B1114" s="3"/>
      <c r="C1114" s="32"/>
      <c r="D1114" s="3"/>
      <c r="E1114" s="32"/>
      <c r="F1114" s="3"/>
      <c r="G1114" s="32"/>
      <c r="H1114" s="3"/>
      <c r="I1114" s="32"/>
      <c r="J1114" s="3"/>
      <c r="K1114" s="32"/>
      <c r="L1114" s="3"/>
      <c r="M1114" s="32"/>
      <c r="N1114" s="39"/>
      <c r="O1114" s="41"/>
    </row>
    <row r="1115" spans="1:15" s="145" customFormat="1">
      <c r="A1115" s="20"/>
      <c r="B1115" s="3"/>
      <c r="C1115" s="32"/>
      <c r="D1115" s="3"/>
      <c r="E1115" s="32"/>
      <c r="F1115" s="3"/>
      <c r="G1115" s="32"/>
      <c r="H1115" s="3"/>
      <c r="I1115" s="32"/>
      <c r="J1115" s="3"/>
      <c r="K1115" s="32"/>
      <c r="L1115" s="3"/>
      <c r="M1115" s="32"/>
      <c r="N1115" s="39"/>
      <c r="O1115" s="41"/>
    </row>
    <row r="1116" spans="1:15" s="145" customFormat="1">
      <c r="A1116" s="226" t="s">
        <v>850</v>
      </c>
      <c r="B1116" s="5" t="s">
        <v>1023</v>
      </c>
      <c r="C1116" s="34" t="s">
        <v>1023</v>
      </c>
      <c r="D1116" s="5" t="s">
        <v>1023</v>
      </c>
      <c r="E1116" s="34" t="s">
        <v>1023</v>
      </c>
      <c r="F1116" s="5" t="s">
        <v>1023</v>
      </c>
      <c r="G1116" s="34" t="s">
        <v>1023</v>
      </c>
      <c r="H1116" s="5" t="s">
        <v>1023</v>
      </c>
      <c r="I1116" s="34" t="s">
        <v>1023</v>
      </c>
      <c r="J1116" s="5" t="s">
        <v>1023</v>
      </c>
      <c r="K1116" s="34" t="s">
        <v>1023</v>
      </c>
      <c r="L1116" s="5" t="s">
        <v>1023</v>
      </c>
      <c r="M1116" s="34" t="s">
        <v>1023</v>
      </c>
      <c r="N1116" s="39"/>
      <c r="O1116" s="41"/>
    </row>
    <row r="1117" spans="1:15" s="145" customFormat="1">
      <c r="A1117" s="227" t="s">
        <v>238</v>
      </c>
      <c r="B1117" s="3"/>
      <c r="C1117" s="32"/>
      <c r="D1117" s="3"/>
      <c r="E1117" s="32"/>
      <c r="F1117" s="3"/>
      <c r="G1117" s="32"/>
      <c r="H1117" s="3"/>
      <c r="I1117" s="32"/>
      <c r="J1117" s="3"/>
      <c r="K1117" s="32"/>
      <c r="L1117" s="3"/>
      <c r="M1117" s="32"/>
      <c r="N1117" s="39"/>
      <c r="O1117" s="41"/>
    </row>
    <row r="1118" spans="1:15" s="145" customFormat="1">
      <c r="A1118" s="20"/>
      <c r="B1118" s="3"/>
      <c r="C1118" s="32"/>
      <c r="D1118" s="3"/>
      <c r="E1118" s="32"/>
      <c r="F1118" s="3"/>
      <c r="G1118" s="32"/>
      <c r="H1118" s="3"/>
      <c r="I1118" s="32"/>
      <c r="J1118" s="3"/>
      <c r="K1118" s="32"/>
      <c r="L1118" s="3"/>
      <c r="M1118" s="32"/>
      <c r="N1118" s="39"/>
      <c r="O1118" s="41"/>
    </row>
    <row r="1119" spans="1:15" s="145" customFormat="1">
      <c r="A1119" s="20" t="s">
        <v>239</v>
      </c>
      <c r="B1119" s="3">
        <v>1</v>
      </c>
      <c r="C1119" s="32">
        <v>0</v>
      </c>
      <c r="D1119" s="3">
        <v>0</v>
      </c>
      <c r="E1119" s="32">
        <v>0</v>
      </c>
      <c r="F1119" s="3">
        <v>0</v>
      </c>
      <c r="G1119" s="32">
        <v>0</v>
      </c>
      <c r="H1119" s="3">
        <v>0</v>
      </c>
      <c r="I1119" s="32">
        <v>0</v>
      </c>
      <c r="J1119" s="3">
        <v>0</v>
      </c>
      <c r="K1119" s="32">
        <v>0</v>
      </c>
      <c r="L1119" s="3">
        <v>1</v>
      </c>
      <c r="M1119" s="32">
        <v>0</v>
      </c>
      <c r="N1119" s="39">
        <f>SUM(B1119:M1119)</f>
        <v>2</v>
      </c>
      <c r="O1119" s="41">
        <f>N1119</f>
        <v>2</v>
      </c>
    </row>
    <row r="1120" spans="1:15" s="145" customFormat="1">
      <c r="A1120" s="25" t="s">
        <v>240</v>
      </c>
      <c r="B1120" s="3"/>
      <c r="C1120" s="32"/>
      <c r="D1120" s="3"/>
      <c r="E1120" s="32"/>
      <c r="F1120" s="3"/>
      <c r="G1120" s="32"/>
      <c r="H1120" s="3"/>
      <c r="I1120" s="32"/>
      <c r="J1120" s="3"/>
      <c r="K1120" s="32"/>
      <c r="L1120" s="3"/>
      <c r="M1120" s="32"/>
      <c r="N1120" s="39"/>
      <c r="O1120" s="41"/>
    </row>
    <row r="1121" spans="1:15" s="145" customFormat="1">
      <c r="A1121" s="20"/>
      <c r="B1121" s="3"/>
      <c r="C1121" s="32"/>
      <c r="D1121" s="3"/>
      <c r="E1121" s="32"/>
      <c r="F1121" s="3"/>
      <c r="G1121" s="32"/>
      <c r="H1121" s="3"/>
      <c r="I1121" s="32"/>
      <c r="J1121" s="3"/>
      <c r="K1121" s="32"/>
      <c r="L1121" s="3"/>
      <c r="M1121" s="32"/>
      <c r="N1121" s="39"/>
      <c r="O1121" s="41"/>
    </row>
    <row r="1122" spans="1:15" s="145" customFormat="1">
      <c r="A1122" s="226" t="s">
        <v>852</v>
      </c>
      <c r="B1122" s="5" t="s">
        <v>1023</v>
      </c>
      <c r="C1122" s="34" t="s">
        <v>1023</v>
      </c>
      <c r="D1122" s="5" t="s">
        <v>1023</v>
      </c>
      <c r="E1122" s="34" t="s">
        <v>1023</v>
      </c>
      <c r="F1122" s="5" t="s">
        <v>1023</v>
      </c>
      <c r="G1122" s="34" t="s">
        <v>1023</v>
      </c>
      <c r="H1122" s="5" t="s">
        <v>1023</v>
      </c>
      <c r="I1122" s="34" t="s">
        <v>1023</v>
      </c>
      <c r="J1122" s="5" t="s">
        <v>1023</v>
      </c>
      <c r="K1122" s="34" t="s">
        <v>1023</v>
      </c>
      <c r="L1122" s="5" t="s">
        <v>1023</v>
      </c>
      <c r="M1122" s="34" t="s">
        <v>1023</v>
      </c>
      <c r="N1122" s="39"/>
      <c r="O1122" s="41"/>
    </row>
    <row r="1123" spans="1:15" s="145" customFormat="1">
      <c r="A1123" s="227" t="s">
        <v>241</v>
      </c>
      <c r="B1123" s="3"/>
      <c r="C1123" s="32"/>
      <c r="D1123" s="3"/>
      <c r="E1123" s="32"/>
      <c r="F1123" s="3"/>
      <c r="G1123" s="32"/>
      <c r="H1123" s="3"/>
      <c r="I1123" s="32"/>
      <c r="J1123" s="3"/>
      <c r="K1123" s="32"/>
      <c r="L1123" s="3"/>
      <c r="M1123" s="32"/>
      <c r="N1123" s="39"/>
      <c r="O1123" s="41"/>
    </row>
    <row r="1124" spans="1:15" s="145" customFormat="1">
      <c r="A1124" s="20"/>
      <c r="B1124" s="3"/>
      <c r="C1124" s="32"/>
      <c r="D1124" s="3"/>
      <c r="E1124" s="32"/>
      <c r="F1124" s="3"/>
      <c r="G1124" s="32"/>
      <c r="H1124" s="3"/>
      <c r="I1124" s="32"/>
      <c r="J1124" s="3"/>
      <c r="K1124" s="32"/>
      <c r="L1124" s="3"/>
      <c r="M1124" s="32"/>
      <c r="N1124" s="39"/>
      <c r="O1124" s="41"/>
    </row>
    <row r="1125" spans="1:15" s="145" customFormat="1" ht="12.75" customHeight="1">
      <c r="A1125" s="19" t="s">
        <v>853</v>
      </c>
      <c r="B1125" s="3"/>
      <c r="C1125" s="32"/>
      <c r="D1125" s="3"/>
      <c r="E1125" s="32"/>
      <c r="F1125" s="3"/>
      <c r="G1125" s="32"/>
      <c r="H1125" s="3"/>
      <c r="I1125" s="32"/>
      <c r="J1125" s="3"/>
      <c r="K1125" s="32"/>
      <c r="L1125" s="3"/>
      <c r="M1125" s="32"/>
      <c r="N1125" s="39"/>
      <c r="O1125" s="41"/>
    </row>
    <row r="1126" spans="1:15" s="145" customFormat="1">
      <c r="A1126" s="20" t="s">
        <v>854</v>
      </c>
      <c r="B1126" s="3">
        <v>1</v>
      </c>
      <c r="C1126" s="32">
        <v>0</v>
      </c>
      <c r="D1126" s="3">
        <v>0</v>
      </c>
      <c r="E1126" s="32">
        <v>0</v>
      </c>
      <c r="F1126" s="3">
        <v>0</v>
      </c>
      <c r="G1126" s="32">
        <v>0</v>
      </c>
      <c r="H1126" s="3">
        <v>0</v>
      </c>
      <c r="I1126" s="32">
        <v>0</v>
      </c>
      <c r="J1126" s="3">
        <v>0</v>
      </c>
      <c r="K1126" s="32">
        <v>0</v>
      </c>
      <c r="L1126" s="3">
        <v>0</v>
      </c>
      <c r="M1126" s="32">
        <v>1</v>
      </c>
      <c r="N1126" s="39">
        <f>SUM(B1126:M1126)</f>
        <v>2</v>
      </c>
      <c r="O1126" s="41">
        <f>N1126</f>
        <v>2</v>
      </c>
    </row>
    <row r="1127" spans="1:15" s="145" customFormat="1">
      <c r="A1127" s="25" t="s">
        <v>133</v>
      </c>
      <c r="B1127" s="3"/>
      <c r="C1127" s="32"/>
      <c r="D1127" s="3"/>
      <c r="E1127" s="32"/>
      <c r="F1127" s="3"/>
      <c r="G1127" s="32"/>
      <c r="H1127" s="3"/>
      <c r="I1127" s="32"/>
      <c r="J1127" s="3"/>
      <c r="K1127" s="32"/>
      <c r="L1127" s="3"/>
      <c r="M1127" s="32"/>
      <c r="N1127" s="39"/>
      <c r="O1127" s="41"/>
    </row>
    <row r="1128" spans="1:15" s="145" customFormat="1">
      <c r="A1128" s="20"/>
      <c r="B1128" s="3"/>
      <c r="C1128" s="32"/>
      <c r="D1128" s="3"/>
      <c r="E1128" s="32"/>
      <c r="F1128" s="3"/>
      <c r="G1128" s="32"/>
      <c r="H1128" s="3"/>
      <c r="I1128" s="32"/>
      <c r="J1128" s="3"/>
      <c r="K1128" s="32"/>
      <c r="L1128" s="3"/>
      <c r="M1128" s="32"/>
      <c r="N1128" s="39"/>
      <c r="O1128" s="41"/>
    </row>
    <row r="1129" spans="1:15" s="145" customFormat="1">
      <c r="A1129" s="226" t="s">
        <v>855</v>
      </c>
      <c r="B1129" s="5" t="s">
        <v>1023</v>
      </c>
      <c r="C1129" s="34" t="s">
        <v>1023</v>
      </c>
      <c r="D1129" s="5" t="s">
        <v>1023</v>
      </c>
      <c r="E1129" s="34" t="s">
        <v>1023</v>
      </c>
      <c r="F1129" s="5" t="s">
        <v>1023</v>
      </c>
      <c r="G1129" s="34" t="s">
        <v>1023</v>
      </c>
      <c r="H1129" s="5" t="s">
        <v>1023</v>
      </c>
      <c r="I1129" s="34" t="s">
        <v>1023</v>
      </c>
      <c r="J1129" s="5" t="s">
        <v>1023</v>
      </c>
      <c r="K1129" s="34" t="s">
        <v>1023</v>
      </c>
      <c r="L1129" s="5" t="s">
        <v>1023</v>
      </c>
      <c r="M1129" s="34" t="s">
        <v>1023</v>
      </c>
      <c r="N1129" s="39"/>
      <c r="O1129" s="41"/>
    </row>
    <row r="1130" spans="1:15" s="145" customFormat="1">
      <c r="A1130" s="227" t="s">
        <v>134</v>
      </c>
      <c r="B1130" s="3"/>
      <c r="C1130" s="32"/>
      <c r="D1130" s="3"/>
      <c r="E1130" s="32"/>
      <c r="F1130" s="3"/>
      <c r="G1130" s="32"/>
      <c r="H1130" s="3"/>
      <c r="I1130" s="32"/>
      <c r="J1130" s="3"/>
      <c r="K1130" s="32"/>
      <c r="L1130" s="3"/>
      <c r="M1130" s="32"/>
      <c r="N1130" s="39"/>
      <c r="O1130" s="41"/>
    </row>
    <row r="1131" spans="1:15" s="145" customFormat="1">
      <c r="A1131" s="20"/>
      <c r="B1131" s="3"/>
      <c r="C1131" s="32"/>
      <c r="D1131" s="3"/>
      <c r="E1131" s="32"/>
      <c r="F1131" s="3"/>
      <c r="G1131" s="32"/>
      <c r="H1131" s="3"/>
      <c r="I1131" s="32"/>
      <c r="J1131" s="3"/>
      <c r="K1131" s="32"/>
      <c r="L1131" s="3"/>
      <c r="M1131" s="32"/>
      <c r="N1131" s="39"/>
      <c r="O1131" s="41"/>
    </row>
    <row r="1132" spans="1:15" s="145" customFormat="1" ht="12.75" customHeight="1">
      <c r="A1132" s="19" t="s">
        <v>856</v>
      </c>
      <c r="B1132" s="3"/>
      <c r="C1132" s="32"/>
      <c r="D1132" s="3"/>
      <c r="E1132" s="32"/>
      <c r="F1132" s="3"/>
      <c r="G1132" s="32"/>
      <c r="H1132" s="3"/>
      <c r="I1132" s="32"/>
      <c r="J1132" s="3"/>
      <c r="K1132" s="32"/>
      <c r="L1132" s="3"/>
      <c r="M1132" s="32"/>
      <c r="N1132" s="39"/>
      <c r="O1132" s="41"/>
    </row>
    <row r="1133" spans="1:15" s="145" customFormat="1">
      <c r="A1133" s="20" t="s">
        <v>857</v>
      </c>
      <c r="B1133" s="3">
        <v>1</v>
      </c>
      <c r="C1133" s="32">
        <v>4</v>
      </c>
      <c r="D1133" s="3">
        <v>0</v>
      </c>
      <c r="E1133" s="32">
        <v>0</v>
      </c>
      <c r="F1133" s="3">
        <v>0</v>
      </c>
      <c r="G1133" s="32">
        <v>0</v>
      </c>
      <c r="H1133" s="3">
        <v>0</v>
      </c>
      <c r="I1133" s="32">
        <v>0</v>
      </c>
      <c r="J1133" s="3">
        <v>0</v>
      </c>
      <c r="K1133" s="32">
        <v>0</v>
      </c>
      <c r="L1133" s="3">
        <v>0</v>
      </c>
      <c r="M1133" s="32">
        <v>0</v>
      </c>
      <c r="N1133" s="39">
        <f>SUM(B1133:M1133)</f>
        <v>5</v>
      </c>
      <c r="O1133" s="41">
        <f>N1133</f>
        <v>5</v>
      </c>
    </row>
    <row r="1134" spans="1:15" s="145" customFormat="1">
      <c r="A1134" s="25" t="s">
        <v>160</v>
      </c>
      <c r="B1134" s="3"/>
      <c r="C1134" s="32"/>
      <c r="D1134" s="3"/>
      <c r="E1134" s="32"/>
      <c r="F1134" s="3"/>
      <c r="G1134" s="32"/>
      <c r="H1134" s="3"/>
      <c r="I1134" s="32"/>
      <c r="J1134" s="3"/>
      <c r="K1134" s="32"/>
      <c r="L1134" s="3"/>
      <c r="M1134" s="32"/>
      <c r="N1134" s="39"/>
      <c r="O1134" s="41"/>
    </row>
    <row r="1135" spans="1:15" s="145" customFormat="1">
      <c r="A1135" s="25"/>
      <c r="B1135" s="3"/>
      <c r="C1135" s="32"/>
      <c r="D1135" s="3"/>
      <c r="E1135" s="32"/>
      <c r="F1135" s="3"/>
      <c r="G1135" s="32"/>
      <c r="H1135" s="3"/>
      <c r="I1135" s="32"/>
      <c r="J1135" s="3"/>
      <c r="K1135" s="32"/>
      <c r="L1135" s="3"/>
      <c r="M1135" s="32"/>
      <c r="N1135" s="39"/>
      <c r="O1135" s="41"/>
    </row>
    <row r="1136" spans="1:15" s="145" customFormat="1">
      <c r="A1136" s="30" t="s">
        <v>1679</v>
      </c>
      <c r="B1136" s="3">
        <v>0</v>
      </c>
      <c r="C1136" s="32">
        <v>1</v>
      </c>
      <c r="D1136" s="3">
        <v>1</v>
      </c>
      <c r="E1136" s="32">
        <v>0</v>
      </c>
      <c r="F1136" s="3">
        <v>0</v>
      </c>
      <c r="G1136" s="32">
        <v>0</v>
      </c>
      <c r="H1136" s="3">
        <v>0</v>
      </c>
      <c r="I1136" s="32">
        <v>0</v>
      </c>
      <c r="J1136" s="3">
        <v>0</v>
      </c>
      <c r="K1136" s="32">
        <v>0</v>
      </c>
      <c r="L1136" s="3">
        <v>0</v>
      </c>
      <c r="M1136" s="32">
        <v>0</v>
      </c>
      <c r="N1136" s="39">
        <f>SUM(B1136:M1136)</f>
        <v>2</v>
      </c>
      <c r="O1136" s="41">
        <f>N1136</f>
        <v>2</v>
      </c>
    </row>
    <row r="1137" spans="1:15" s="145" customFormat="1">
      <c r="A1137" s="25" t="s">
        <v>1680</v>
      </c>
      <c r="B1137" s="3"/>
      <c r="C1137" s="32"/>
      <c r="D1137" s="3"/>
      <c r="E1137" s="32"/>
      <c r="F1137" s="3"/>
      <c r="G1137" s="32"/>
      <c r="H1137" s="3"/>
      <c r="I1137" s="32"/>
      <c r="J1137" s="3"/>
      <c r="K1137" s="32"/>
      <c r="L1137" s="3"/>
      <c r="M1137" s="32"/>
      <c r="N1137" s="39"/>
      <c r="O1137" s="41"/>
    </row>
    <row r="1138" spans="1:15" s="145" customFormat="1">
      <c r="A1138" s="20"/>
      <c r="B1138" s="3"/>
      <c r="C1138" s="32"/>
      <c r="D1138" s="3"/>
      <c r="E1138" s="32"/>
      <c r="F1138" s="3"/>
      <c r="G1138" s="32"/>
      <c r="H1138" s="3"/>
      <c r="I1138" s="32"/>
      <c r="J1138" s="3"/>
      <c r="K1138" s="32"/>
      <c r="L1138" s="3"/>
      <c r="M1138" s="32"/>
      <c r="N1138" s="39"/>
      <c r="O1138" s="41"/>
    </row>
    <row r="1139" spans="1:15" s="145" customFormat="1">
      <c r="A1139" s="221" t="s">
        <v>858</v>
      </c>
      <c r="B1139" s="253" t="s">
        <v>1023</v>
      </c>
      <c r="C1139" s="254" t="s">
        <v>1023</v>
      </c>
      <c r="D1139" s="253" t="s">
        <v>1023</v>
      </c>
      <c r="E1139" s="254" t="s">
        <v>1023</v>
      </c>
      <c r="F1139" s="253" t="s">
        <v>1023</v>
      </c>
      <c r="G1139" s="254" t="s">
        <v>1023</v>
      </c>
      <c r="H1139" s="253" t="s">
        <v>1023</v>
      </c>
      <c r="I1139" s="254" t="s">
        <v>1023</v>
      </c>
      <c r="J1139" s="253" t="s">
        <v>1023</v>
      </c>
      <c r="K1139" s="254" t="s">
        <v>1023</v>
      </c>
      <c r="L1139" s="253" t="s">
        <v>1023</v>
      </c>
      <c r="M1139" s="254" t="s">
        <v>1023</v>
      </c>
      <c r="N1139" s="39"/>
      <c r="O1139" s="41"/>
    </row>
    <row r="1140" spans="1:15" s="145" customFormat="1">
      <c r="A1140" s="222" t="s">
        <v>159</v>
      </c>
      <c r="B1140" s="3"/>
      <c r="C1140" s="32"/>
      <c r="D1140" s="3"/>
      <c r="E1140" s="32"/>
      <c r="F1140" s="3"/>
      <c r="G1140" s="32"/>
      <c r="H1140" s="3"/>
      <c r="I1140" s="32"/>
      <c r="J1140" s="3"/>
      <c r="K1140" s="32"/>
      <c r="L1140" s="3"/>
      <c r="M1140" s="32"/>
      <c r="N1140" s="39"/>
      <c r="O1140" s="41"/>
    </row>
    <row r="1141" spans="1:15" s="145" customFormat="1">
      <c r="A1141" s="20"/>
      <c r="B1141" s="3"/>
      <c r="C1141" s="32"/>
      <c r="D1141" s="3"/>
      <c r="E1141" s="32"/>
      <c r="F1141" s="3"/>
      <c r="G1141" s="32"/>
      <c r="H1141" s="3"/>
      <c r="I1141" s="32"/>
      <c r="J1141" s="3"/>
      <c r="K1141" s="32"/>
      <c r="L1141" s="3"/>
      <c r="M1141" s="32"/>
      <c r="N1141" s="39"/>
      <c r="O1141" s="41"/>
    </row>
    <row r="1142" spans="1:15" s="145" customFormat="1">
      <c r="A1142" s="20" t="s">
        <v>1100</v>
      </c>
      <c r="B1142" s="3">
        <v>3</v>
      </c>
      <c r="C1142" s="32">
        <v>5</v>
      </c>
      <c r="D1142" s="3">
        <v>0</v>
      </c>
      <c r="E1142" s="32">
        <v>0</v>
      </c>
      <c r="F1142" s="3">
        <v>0</v>
      </c>
      <c r="G1142" s="32">
        <v>0</v>
      </c>
      <c r="H1142" s="3">
        <v>0</v>
      </c>
      <c r="I1142" s="32">
        <v>0</v>
      </c>
      <c r="J1142" s="3">
        <v>2</v>
      </c>
      <c r="K1142" s="32">
        <v>3</v>
      </c>
      <c r="L1142" s="3">
        <v>3</v>
      </c>
      <c r="M1142" s="32">
        <v>11</v>
      </c>
      <c r="N1142" s="39">
        <f>SUM(B1142:M1142)</f>
        <v>27</v>
      </c>
      <c r="O1142" s="41">
        <f>N1142</f>
        <v>27</v>
      </c>
    </row>
    <row r="1143" spans="1:15" s="145" customFormat="1">
      <c r="A1143" s="25" t="s">
        <v>1057</v>
      </c>
      <c r="B1143" s="3"/>
      <c r="C1143" s="32"/>
      <c r="D1143" s="3"/>
      <c r="E1143" s="32"/>
      <c r="F1143" s="3"/>
      <c r="G1143" s="32"/>
      <c r="H1143" s="3"/>
      <c r="I1143" s="32"/>
      <c r="J1143" s="3"/>
      <c r="K1143" s="32"/>
      <c r="L1143" s="3"/>
      <c r="M1143" s="32"/>
      <c r="N1143" s="39"/>
      <c r="O1143" s="41"/>
    </row>
    <row r="1144" spans="1:15" s="145" customFormat="1">
      <c r="A1144" s="20"/>
      <c r="B1144" s="3"/>
      <c r="C1144" s="32"/>
      <c r="D1144" s="3"/>
      <c r="E1144" s="32"/>
      <c r="F1144" s="3"/>
      <c r="G1144" s="32"/>
      <c r="H1144" s="3"/>
      <c r="I1144" s="32"/>
      <c r="J1144" s="3"/>
      <c r="K1144" s="32"/>
      <c r="L1144" s="3"/>
      <c r="M1144" s="32"/>
      <c r="N1144" s="39"/>
      <c r="O1144" s="41"/>
    </row>
    <row r="1145" spans="1:15" s="145" customFormat="1">
      <c r="A1145" s="20" t="s">
        <v>859</v>
      </c>
      <c r="B1145" s="3">
        <v>34</v>
      </c>
      <c r="C1145" s="32">
        <v>29</v>
      </c>
      <c r="D1145" s="3">
        <v>14</v>
      </c>
      <c r="E1145" s="32">
        <v>5</v>
      </c>
      <c r="F1145" s="3">
        <v>0</v>
      </c>
      <c r="G1145" s="32">
        <v>0</v>
      </c>
      <c r="H1145" s="3">
        <v>0</v>
      </c>
      <c r="I1145" s="32">
        <v>0</v>
      </c>
      <c r="J1145" s="3">
        <v>1</v>
      </c>
      <c r="K1145" s="32">
        <v>12</v>
      </c>
      <c r="L1145" s="3">
        <v>14</v>
      </c>
      <c r="M1145" s="32">
        <v>50</v>
      </c>
      <c r="N1145" s="39">
        <f>SUM(B1145:M1145)</f>
        <v>159</v>
      </c>
      <c r="O1145" s="41">
        <f>N1145</f>
        <v>159</v>
      </c>
    </row>
    <row r="1146" spans="1:15" s="145" customFormat="1">
      <c r="A1146" s="25" t="s">
        <v>158</v>
      </c>
      <c r="B1146" s="3"/>
      <c r="C1146" s="32"/>
      <c r="D1146" s="3"/>
      <c r="E1146" s="32"/>
      <c r="F1146" s="3"/>
      <c r="G1146" s="32"/>
      <c r="H1146" s="3"/>
      <c r="I1146" s="32"/>
      <c r="J1146" s="3"/>
      <c r="K1146" s="32"/>
      <c r="L1146" s="3"/>
      <c r="M1146" s="32"/>
      <c r="N1146" s="39"/>
      <c r="O1146" s="41"/>
    </row>
    <row r="1147" spans="1:15" s="145" customFormat="1">
      <c r="A1147" s="20"/>
      <c r="B1147" s="3"/>
      <c r="C1147" s="32"/>
      <c r="D1147" s="3"/>
      <c r="E1147" s="32"/>
      <c r="F1147" s="3"/>
      <c r="G1147" s="32"/>
      <c r="H1147" s="3"/>
      <c r="I1147" s="32"/>
      <c r="J1147" s="3"/>
      <c r="K1147" s="32"/>
      <c r="L1147" s="3"/>
      <c r="M1147" s="32"/>
      <c r="N1147" s="39"/>
      <c r="O1147" s="41"/>
    </row>
    <row r="1148" spans="1:15" s="145" customFormat="1">
      <c r="A1148" s="226" t="s">
        <v>1055</v>
      </c>
      <c r="B1148" s="5" t="s">
        <v>1023</v>
      </c>
      <c r="C1148" s="34" t="s">
        <v>1023</v>
      </c>
      <c r="D1148" s="5" t="s">
        <v>1023</v>
      </c>
      <c r="E1148" s="34" t="s">
        <v>1023</v>
      </c>
      <c r="F1148" s="5" t="s">
        <v>1023</v>
      </c>
      <c r="G1148" s="34" t="s">
        <v>1023</v>
      </c>
      <c r="H1148" s="5" t="s">
        <v>1023</v>
      </c>
      <c r="I1148" s="34" t="s">
        <v>1023</v>
      </c>
      <c r="J1148" s="5" t="s">
        <v>1023</v>
      </c>
      <c r="K1148" s="34" t="s">
        <v>1023</v>
      </c>
      <c r="L1148" s="5" t="s">
        <v>1023</v>
      </c>
      <c r="M1148" s="34" t="s">
        <v>1023</v>
      </c>
      <c r="N1148" s="39"/>
      <c r="O1148" s="41"/>
    </row>
    <row r="1149" spans="1:15" s="145" customFormat="1">
      <c r="A1149" s="232" t="s">
        <v>1056</v>
      </c>
      <c r="B1149" s="3"/>
      <c r="C1149" s="32"/>
      <c r="D1149" s="3"/>
      <c r="E1149" s="32"/>
      <c r="F1149" s="3"/>
      <c r="G1149" s="32"/>
      <c r="H1149" s="3"/>
      <c r="I1149" s="32"/>
      <c r="J1149" s="3"/>
      <c r="K1149" s="32"/>
      <c r="L1149" s="3"/>
      <c r="M1149" s="32"/>
      <c r="N1149" s="39"/>
      <c r="O1149" s="41"/>
    </row>
    <row r="1150" spans="1:15" s="145" customFormat="1">
      <c r="A1150" s="20"/>
      <c r="B1150" s="3"/>
      <c r="C1150" s="32"/>
      <c r="D1150" s="3"/>
      <c r="E1150" s="32"/>
      <c r="F1150" s="3"/>
      <c r="G1150" s="32"/>
      <c r="H1150" s="3"/>
      <c r="I1150" s="32"/>
      <c r="J1150" s="3"/>
      <c r="K1150" s="32"/>
      <c r="L1150" s="3"/>
      <c r="M1150" s="32"/>
      <c r="N1150" s="39"/>
      <c r="O1150" s="41"/>
    </row>
    <row r="1151" spans="1:15" s="145" customFormat="1" ht="12.75" customHeight="1">
      <c r="A1151" s="19" t="s">
        <v>1058</v>
      </c>
      <c r="B1151" s="3"/>
      <c r="C1151" s="32"/>
      <c r="D1151" s="3"/>
      <c r="E1151" s="32"/>
      <c r="F1151" s="3"/>
      <c r="G1151" s="32"/>
      <c r="H1151" s="3"/>
      <c r="I1151" s="32"/>
      <c r="J1151" s="3"/>
      <c r="K1151" s="32"/>
      <c r="L1151" s="3"/>
      <c r="M1151" s="32"/>
      <c r="N1151" s="39"/>
      <c r="O1151" s="41"/>
    </row>
    <row r="1152" spans="1:15" s="145" customFormat="1">
      <c r="A1152" s="226" t="s">
        <v>860</v>
      </c>
      <c r="B1152" s="5" t="s">
        <v>1023</v>
      </c>
      <c r="C1152" s="34" t="s">
        <v>1023</v>
      </c>
      <c r="D1152" s="5" t="s">
        <v>1023</v>
      </c>
      <c r="E1152" s="34" t="s">
        <v>1023</v>
      </c>
      <c r="F1152" s="5" t="s">
        <v>1023</v>
      </c>
      <c r="G1152" s="34" t="s">
        <v>1023</v>
      </c>
      <c r="H1152" s="5" t="s">
        <v>1023</v>
      </c>
      <c r="I1152" s="34" t="s">
        <v>1023</v>
      </c>
      <c r="J1152" s="5" t="s">
        <v>1023</v>
      </c>
      <c r="K1152" s="34" t="s">
        <v>1023</v>
      </c>
      <c r="L1152" s="5" t="s">
        <v>1023</v>
      </c>
      <c r="M1152" s="34" t="s">
        <v>1023</v>
      </c>
      <c r="N1152" s="39"/>
      <c r="O1152" s="41"/>
    </row>
    <row r="1153" spans="1:15" s="145" customFormat="1">
      <c r="A1153" s="227" t="s">
        <v>161</v>
      </c>
      <c r="B1153" s="5"/>
      <c r="C1153" s="34"/>
      <c r="D1153" s="5"/>
      <c r="E1153" s="34"/>
      <c r="F1153" s="5"/>
      <c r="G1153" s="34"/>
      <c r="H1153" s="5"/>
      <c r="I1153" s="34"/>
      <c r="J1153" s="5"/>
      <c r="K1153" s="34"/>
      <c r="L1153" s="5"/>
      <c r="M1153" s="34"/>
      <c r="N1153" s="39"/>
      <c r="O1153" s="41"/>
    </row>
    <row r="1154" spans="1:15" s="145" customFormat="1">
      <c r="A1154" s="20"/>
      <c r="B1154" s="3"/>
      <c r="C1154" s="32"/>
      <c r="D1154" s="3"/>
      <c r="E1154" s="32"/>
      <c r="F1154" s="3"/>
      <c r="G1154" s="32"/>
      <c r="H1154" s="3"/>
      <c r="I1154" s="32"/>
      <c r="J1154" s="3"/>
      <c r="K1154" s="32"/>
      <c r="L1154" s="3"/>
      <c r="M1154" s="32"/>
      <c r="N1154" s="39"/>
      <c r="O1154" s="41"/>
    </row>
    <row r="1155" spans="1:15" s="145" customFormat="1" ht="12.75" customHeight="1">
      <c r="A1155" s="19" t="s">
        <v>861</v>
      </c>
      <c r="B1155" s="3"/>
      <c r="C1155" s="32"/>
      <c r="D1155" s="3"/>
      <c r="E1155" s="32"/>
      <c r="F1155" s="3"/>
      <c r="G1155" s="32"/>
      <c r="H1155" s="3"/>
      <c r="I1155" s="32"/>
      <c r="J1155" s="3"/>
      <c r="K1155" s="32"/>
      <c r="L1155" s="3"/>
      <c r="M1155" s="32"/>
      <c r="N1155" s="39"/>
      <c r="O1155" s="41"/>
    </row>
    <row r="1156" spans="1:15" s="145" customFormat="1">
      <c r="A1156" s="20" t="s">
        <v>862</v>
      </c>
      <c r="B1156" s="3">
        <v>0</v>
      </c>
      <c r="C1156" s="32">
        <v>0</v>
      </c>
      <c r="D1156" s="3">
        <v>0</v>
      </c>
      <c r="E1156" s="32">
        <v>0</v>
      </c>
      <c r="F1156" s="3">
        <v>0</v>
      </c>
      <c r="G1156" s="32">
        <v>0</v>
      </c>
      <c r="H1156" s="3">
        <v>0</v>
      </c>
      <c r="I1156" s="32">
        <v>0</v>
      </c>
      <c r="J1156" s="3">
        <v>0</v>
      </c>
      <c r="K1156" s="32">
        <v>0</v>
      </c>
      <c r="L1156" s="3">
        <v>0</v>
      </c>
      <c r="M1156" s="32">
        <v>1</v>
      </c>
      <c r="N1156" s="39">
        <f>SUM(B1156:M1156)</f>
        <v>1</v>
      </c>
      <c r="O1156" s="41">
        <f>N1156</f>
        <v>1</v>
      </c>
    </row>
    <row r="1157" spans="1:15" s="145" customFormat="1">
      <c r="A1157" s="25" t="s">
        <v>178</v>
      </c>
      <c r="B1157" s="3"/>
      <c r="C1157" s="32"/>
      <c r="D1157" s="3"/>
      <c r="E1157" s="32"/>
      <c r="F1157" s="3"/>
      <c r="G1157" s="32"/>
      <c r="H1157" s="3"/>
      <c r="I1157" s="32"/>
      <c r="J1157" s="3"/>
      <c r="K1157" s="32"/>
      <c r="L1157" s="3"/>
      <c r="M1157" s="32"/>
      <c r="N1157" s="39"/>
      <c r="O1157" s="41"/>
    </row>
    <row r="1158" spans="1:15" s="145" customFormat="1">
      <c r="A1158" s="20"/>
      <c r="B1158" s="3"/>
      <c r="C1158" s="32"/>
      <c r="D1158" s="3"/>
      <c r="E1158" s="32"/>
      <c r="F1158" s="3"/>
      <c r="G1158" s="32"/>
      <c r="H1158" s="3"/>
      <c r="I1158" s="32"/>
      <c r="J1158" s="3"/>
      <c r="K1158" s="32"/>
      <c r="L1158" s="3"/>
      <c r="M1158" s="32"/>
      <c r="N1158" s="39"/>
      <c r="O1158" s="41"/>
    </row>
    <row r="1159" spans="1:15" s="145" customFormat="1" ht="15" customHeight="1">
      <c r="A1159" s="20" t="s">
        <v>1708</v>
      </c>
      <c r="B1159" s="8">
        <v>2</v>
      </c>
      <c r="C1159" s="37">
        <v>1</v>
      </c>
      <c r="D1159" s="8">
        <v>0</v>
      </c>
      <c r="E1159" s="37">
        <v>0</v>
      </c>
      <c r="F1159" s="8">
        <v>0</v>
      </c>
      <c r="G1159" s="37">
        <v>0</v>
      </c>
      <c r="H1159" s="8">
        <v>0</v>
      </c>
      <c r="I1159" s="37">
        <v>0</v>
      </c>
      <c r="J1159" s="8">
        <v>2</v>
      </c>
      <c r="K1159" s="37">
        <v>1</v>
      </c>
      <c r="L1159" s="8">
        <v>2</v>
      </c>
      <c r="M1159" s="37">
        <v>2</v>
      </c>
      <c r="N1159" s="39">
        <f>SUM(B1159:M1159)</f>
        <v>10</v>
      </c>
      <c r="O1159" s="41">
        <f>N1159</f>
        <v>10</v>
      </c>
    </row>
    <row r="1160" spans="1:15" s="145" customFormat="1">
      <c r="A1160" s="25" t="s">
        <v>176</v>
      </c>
      <c r="B1160" s="3"/>
      <c r="C1160" s="32"/>
      <c r="D1160" s="3"/>
      <c r="E1160" s="32"/>
      <c r="F1160" s="3"/>
      <c r="G1160" s="32"/>
      <c r="H1160" s="3"/>
      <c r="I1160" s="32"/>
      <c r="J1160" s="3"/>
      <c r="K1160" s="32"/>
      <c r="L1160" s="3"/>
      <c r="M1160" s="32"/>
      <c r="N1160" s="39"/>
      <c r="O1160" s="41"/>
    </row>
    <row r="1161" spans="1:15" s="145" customFormat="1">
      <c r="A1161" s="20"/>
      <c r="B1161" s="3"/>
      <c r="C1161" s="32"/>
      <c r="D1161" s="3"/>
      <c r="E1161" s="32"/>
      <c r="F1161" s="3"/>
      <c r="G1161" s="32"/>
      <c r="H1161" s="3"/>
      <c r="I1161" s="32"/>
      <c r="J1161" s="3"/>
      <c r="K1161" s="32"/>
      <c r="L1161" s="3"/>
      <c r="M1161" s="32"/>
      <c r="N1161" s="39"/>
      <c r="O1161" s="41"/>
    </row>
    <row r="1162" spans="1:15" s="145" customFormat="1">
      <c r="A1162" s="226" t="s">
        <v>864</v>
      </c>
      <c r="B1162" s="5" t="s">
        <v>1023</v>
      </c>
      <c r="C1162" s="34" t="s">
        <v>1023</v>
      </c>
      <c r="D1162" s="5" t="s">
        <v>1023</v>
      </c>
      <c r="E1162" s="34" t="s">
        <v>1023</v>
      </c>
      <c r="F1162" s="5" t="s">
        <v>1023</v>
      </c>
      <c r="G1162" s="34" t="s">
        <v>1023</v>
      </c>
      <c r="H1162" s="5" t="s">
        <v>1023</v>
      </c>
      <c r="I1162" s="34" t="s">
        <v>1023</v>
      </c>
      <c r="J1162" s="5" t="s">
        <v>1023</v>
      </c>
      <c r="K1162" s="34" t="s">
        <v>1023</v>
      </c>
      <c r="L1162" s="5" t="s">
        <v>1023</v>
      </c>
      <c r="M1162" s="34" t="s">
        <v>1023</v>
      </c>
      <c r="N1162" s="39"/>
      <c r="O1162" s="41"/>
    </row>
    <row r="1163" spans="1:15" s="145" customFormat="1">
      <c r="A1163" s="227" t="s">
        <v>177</v>
      </c>
      <c r="B1163" s="3"/>
      <c r="C1163" s="32"/>
      <c r="D1163" s="3"/>
      <c r="E1163" s="32"/>
      <c r="F1163" s="3"/>
      <c r="G1163" s="32"/>
      <c r="H1163" s="3"/>
      <c r="I1163" s="32"/>
      <c r="J1163" s="3"/>
      <c r="K1163" s="32"/>
      <c r="L1163" s="3"/>
      <c r="M1163" s="32"/>
      <c r="N1163" s="39"/>
      <c r="O1163" s="41"/>
    </row>
    <row r="1164" spans="1:15" s="145" customFormat="1">
      <c r="A1164" s="227"/>
      <c r="B1164" s="3"/>
      <c r="C1164" s="32"/>
      <c r="D1164" s="3"/>
      <c r="E1164" s="32"/>
      <c r="F1164" s="3"/>
      <c r="G1164" s="32"/>
      <c r="H1164" s="3"/>
      <c r="I1164" s="32"/>
      <c r="J1164" s="3"/>
      <c r="K1164" s="32"/>
      <c r="L1164" s="3"/>
      <c r="M1164" s="32"/>
      <c r="N1164" s="39"/>
      <c r="O1164" s="41"/>
    </row>
    <row r="1165" spans="1:15" s="145" customFormat="1">
      <c r="A1165" s="233" t="s">
        <v>1301</v>
      </c>
      <c r="B1165" s="5" t="s">
        <v>1023</v>
      </c>
      <c r="C1165" s="34" t="s">
        <v>1023</v>
      </c>
      <c r="D1165" s="5" t="s">
        <v>1023</v>
      </c>
      <c r="E1165" s="34" t="s">
        <v>1023</v>
      </c>
      <c r="F1165" s="5" t="s">
        <v>1023</v>
      </c>
      <c r="G1165" s="34" t="s">
        <v>1023</v>
      </c>
      <c r="H1165" s="5" t="s">
        <v>1023</v>
      </c>
      <c r="I1165" s="34" t="s">
        <v>1023</v>
      </c>
      <c r="J1165" s="5" t="s">
        <v>1023</v>
      </c>
      <c r="K1165" s="34" t="s">
        <v>1023</v>
      </c>
      <c r="L1165" s="5" t="s">
        <v>1023</v>
      </c>
      <c r="M1165" s="34" t="s">
        <v>1023</v>
      </c>
      <c r="N1165" s="39"/>
      <c r="O1165" s="41"/>
    </row>
    <row r="1166" spans="1:15" s="145" customFormat="1">
      <c r="A1166" s="227" t="s">
        <v>1302</v>
      </c>
      <c r="B1166" s="3"/>
      <c r="C1166" s="32"/>
      <c r="D1166" s="3"/>
      <c r="E1166" s="32"/>
      <c r="F1166" s="3"/>
      <c r="G1166" s="32"/>
      <c r="H1166" s="3"/>
      <c r="I1166" s="32"/>
      <c r="J1166" s="3"/>
      <c r="K1166" s="32"/>
      <c r="L1166" s="3"/>
      <c r="M1166" s="32"/>
      <c r="N1166" s="39"/>
      <c r="O1166" s="41"/>
    </row>
    <row r="1167" spans="1:15" s="145" customFormat="1">
      <c r="A1167" s="20"/>
      <c r="B1167" s="3"/>
      <c r="C1167" s="32"/>
      <c r="D1167" s="3"/>
      <c r="E1167" s="32"/>
      <c r="F1167" s="3"/>
      <c r="G1167" s="32"/>
      <c r="H1167" s="3"/>
      <c r="I1167" s="32"/>
      <c r="J1167" s="3"/>
      <c r="K1167" s="32"/>
      <c r="L1167" s="3"/>
      <c r="M1167" s="32"/>
      <c r="N1167" s="39"/>
      <c r="O1167" s="41"/>
    </row>
    <row r="1168" spans="1:15" s="145" customFormat="1">
      <c r="A1168" s="226" t="s">
        <v>1240</v>
      </c>
      <c r="B1168" s="5" t="s">
        <v>1023</v>
      </c>
      <c r="C1168" s="34" t="s">
        <v>1023</v>
      </c>
      <c r="D1168" s="5" t="s">
        <v>1023</v>
      </c>
      <c r="E1168" s="34" t="s">
        <v>1023</v>
      </c>
      <c r="F1168" s="5" t="s">
        <v>1023</v>
      </c>
      <c r="G1168" s="34" t="s">
        <v>1023</v>
      </c>
      <c r="H1168" s="5" t="s">
        <v>1023</v>
      </c>
      <c r="I1168" s="34" t="s">
        <v>1023</v>
      </c>
      <c r="J1168" s="5" t="s">
        <v>1023</v>
      </c>
      <c r="K1168" s="34" t="s">
        <v>1023</v>
      </c>
      <c r="L1168" s="5" t="s">
        <v>1023</v>
      </c>
      <c r="M1168" s="34" t="s">
        <v>1023</v>
      </c>
      <c r="N1168" s="39"/>
      <c r="O1168" s="41"/>
    </row>
    <row r="1169" spans="1:15" s="145" customFormat="1">
      <c r="A1169" s="227" t="s">
        <v>179</v>
      </c>
      <c r="B1169" s="3"/>
      <c r="C1169" s="32"/>
      <c r="D1169" s="3"/>
      <c r="E1169" s="32"/>
      <c r="F1169" s="3"/>
      <c r="G1169" s="32"/>
      <c r="H1169" s="3"/>
      <c r="I1169" s="32"/>
      <c r="J1169" s="3"/>
      <c r="K1169" s="32"/>
      <c r="L1169" s="3"/>
      <c r="M1169" s="32"/>
      <c r="N1169" s="39"/>
      <c r="O1169" s="41"/>
    </row>
    <row r="1170" spans="1:15" s="145" customFormat="1">
      <c r="A1170" s="20"/>
      <c r="B1170" s="3"/>
      <c r="C1170" s="32"/>
      <c r="D1170" s="3"/>
      <c r="E1170" s="32"/>
      <c r="F1170" s="3"/>
      <c r="G1170" s="32"/>
      <c r="H1170" s="3"/>
      <c r="I1170" s="32"/>
      <c r="J1170" s="3"/>
      <c r="K1170" s="32"/>
      <c r="L1170" s="3"/>
      <c r="M1170" s="32"/>
      <c r="N1170" s="39"/>
      <c r="O1170" s="41"/>
    </row>
    <row r="1171" spans="1:15" s="145" customFormat="1">
      <c r="A1171" s="20" t="s">
        <v>1241</v>
      </c>
      <c r="B1171" s="3">
        <v>0</v>
      </c>
      <c r="C1171" s="32">
        <v>2</v>
      </c>
      <c r="D1171" s="3">
        <v>3</v>
      </c>
      <c r="E1171" s="32">
        <v>0</v>
      </c>
      <c r="F1171" s="3">
        <v>0</v>
      </c>
      <c r="G1171" s="32">
        <v>0</v>
      </c>
      <c r="H1171" s="3">
        <v>0</v>
      </c>
      <c r="I1171" s="32">
        <v>0</v>
      </c>
      <c r="J1171" s="3">
        <v>0</v>
      </c>
      <c r="K1171" s="32">
        <v>0</v>
      </c>
      <c r="L1171" s="3">
        <v>0</v>
      </c>
      <c r="M1171" s="32">
        <v>2</v>
      </c>
      <c r="N1171" s="39">
        <f>SUM(B1171:M1171)</f>
        <v>7</v>
      </c>
      <c r="O1171" s="41">
        <f>N1171</f>
        <v>7</v>
      </c>
    </row>
    <row r="1172" spans="1:15" s="145" customFormat="1">
      <c r="A1172" s="25" t="s">
        <v>180</v>
      </c>
      <c r="B1172" s="3"/>
      <c r="C1172" s="32"/>
      <c r="D1172" s="3"/>
      <c r="E1172" s="32"/>
      <c r="F1172" s="3"/>
      <c r="G1172" s="32"/>
      <c r="H1172" s="3"/>
      <c r="I1172" s="32"/>
      <c r="J1172" s="3"/>
      <c r="K1172" s="32"/>
      <c r="L1172" s="3"/>
      <c r="M1172" s="32"/>
      <c r="N1172" s="39"/>
      <c r="O1172" s="41"/>
    </row>
    <row r="1173" spans="1:15" s="145" customFormat="1">
      <c r="A1173" s="20"/>
      <c r="B1173" s="3"/>
      <c r="C1173" s="32"/>
      <c r="D1173" s="3"/>
      <c r="E1173" s="32"/>
      <c r="F1173" s="3"/>
      <c r="G1173" s="32"/>
      <c r="H1173" s="3"/>
      <c r="I1173" s="32"/>
      <c r="J1173" s="3"/>
      <c r="K1173" s="32"/>
      <c r="L1173" s="3"/>
      <c r="M1173" s="32"/>
      <c r="N1173" s="39"/>
      <c r="O1173" s="41"/>
    </row>
    <row r="1174" spans="1:15" s="145" customFormat="1">
      <c r="A1174" s="226" t="s">
        <v>865</v>
      </c>
      <c r="B1174" s="5" t="s">
        <v>1023</v>
      </c>
      <c r="C1174" s="34" t="s">
        <v>1023</v>
      </c>
      <c r="D1174" s="5" t="s">
        <v>1023</v>
      </c>
      <c r="E1174" s="34" t="s">
        <v>1023</v>
      </c>
      <c r="F1174" s="5" t="s">
        <v>1023</v>
      </c>
      <c r="G1174" s="34" t="s">
        <v>1023</v>
      </c>
      <c r="H1174" s="5" t="s">
        <v>1023</v>
      </c>
      <c r="I1174" s="34" t="s">
        <v>1023</v>
      </c>
      <c r="J1174" s="5" t="s">
        <v>1023</v>
      </c>
      <c r="K1174" s="34" t="s">
        <v>1023</v>
      </c>
      <c r="L1174" s="5" t="s">
        <v>1023</v>
      </c>
      <c r="M1174" s="34" t="s">
        <v>1023</v>
      </c>
      <c r="N1174" s="39"/>
      <c r="O1174" s="41"/>
    </row>
    <row r="1175" spans="1:15" s="145" customFormat="1">
      <c r="A1175" s="227" t="s">
        <v>866</v>
      </c>
      <c r="B1175" s="3"/>
      <c r="C1175" s="32"/>
      <c r="D1175" s="3"/>
      <c r="E1175" s="32"/>
      <c r="F1175" s="3"/>
      <c r="G1175" s="32"/>
      <c r="H1175" s="3"/>
      <c r="I1175" s="32"/>
      <c r="J1175" s="3"/>
      <c r="K1175" s="32"/>
      <c r="L1175" s="3"/>
      <c r="M1175" s="32"/>
      <c r="N1175" s="39"/>
      <c r="O1175" s="41"/>
    </row>
    <row r="1176" spans="1:15" s="145" customFormat="1">
      <c r="A1176" s="20"/>
      <c r="B1176" s="3"/>
      <c r="C1176" s="32"/>
      <c r="D1176" s="3"/>
      <c r="E1176" s="32"/>
      <c r="F1176" s="3"/>
      <c r="G1176" s="32"/>
      <c r="H1176" s="3"/>
      <c r="I1176" s="32"/>
      <c r="J1176" s="3"/>
      <c r="K1176" s="32"/>
      <c r="L1176" s="3"/>
      <c r="M1176" s="32"/>
      <c r="N1176" s="39"/>
      <c r="O1176" s="41"/>
    </row>
    <row r="1177" spans="1:15" s="145" customFormat="1">
      <c r="A1177" s="20" t="s">
        <v>867</v>
      </c>
      <c r="B1177" s="3">
        <v>3</v>
      </c>
      <c r="C1177" s="32">
        <v>1</v>
      </c>
      <c r="D1177" s="3">
        <v>0</v>
      </c>
      <c r="E1177" s="32">
        <v>0</v>
      </c>
      <c r="F1177" s="3">
        <v>0</v>
      </c>
      <c r="G1177" s="32">
        <v>0</v>
      </c>
      <c r="H1177" s="3">
        <v>0</v>
      </c>
      <c r="I1177" s="32">
        <v>0</v>
      </c>
      <c r="J1177" s="3">
        <v>0</v>
      </c>
      <c r="K1177" s="32">
        <v>1</v>
      </c>
      <c r="L1177" s="3">
        <v>3</v>
      </c>
      <c r="M1177" s="32">
        <v>4</v>
      </c>
      <c r="N1177" s="39">
        <f>SUM(B1177:M1177)</f>
        <v>12</v>
      </c>
      <c r="O1177" s="41">
        <f>N1177</f>
        <v>12</v>
      </c>
    </row>
    <row r="1178" spans="1:15" s="145" customFormat="1">
      <c r="A1178" s="25" t="s">
        <v>868</v>
      </c>
      <c r="B1178" s="3"/>
      <c r="C1178" s="32"/>
      <c r="D1178" s="3"/>
      <c r="E1178" s="32"/>
      <c r="F1178" s="3"/>
      <c r="G1178" s="32"/>
      <c r="H1178" s="3"/>
      <c r="I1178" s="32"/>
      <c r="J1178" s="3"/>
      <c r="K1178" s="32"/>
      <c r="L1178" s="3"/>
      <c r="M1178" s="32"/>
      <c r="N1178" s="39"/>
      <c r="O1178" s="41"/>
    </row>
    <row r="1179" spans="1:15" s="145" customFormat="1">
      <c r="A1179" s="20"/>
      <c r="B1179" s="3"/>
      <c r="C1179" s="32"/>
      <c r="D1179" s="3"/>
      <c r="E1179" s="32"/>
      <c r="F1179" s="3"/>
      <c r="G1179" s="32"/>
      <c r="H1179" s="3"/>
      <c r="I1179" s="32"/>
      <c r="J1179" s="3"/>
      <c r="K1179" s="32"/>
      <c r="L1179" s="3"/>
      <c r="M1179" s="32"/>
      <c r="N1179" s="39"/>
      <c r="O1179" s="41"/>
    </row>
    <row r="1180" spans="1:15" s="145" customFormat="1">
      <c r="A1180" s="20" t="s">
        <v>869</v>
      </c>
      <c r="B1180" s="3">
        <v>13</v>
      </c>
      <c r="C1180" s="32">
        <v>10</v>
      </c>
      <c r="D1180" s="3">
        <v>3</v>
      </c>
      <c r="E1180" s="32">
        <v>0</v>
      </c>
      <c r="F1180" s="3">
        <v>0</v>
      </c>
      <c r="G1180" s="32">
        <v>0</v>
      </c>
      <c r="H1180" s="3">
        <v>0</v>
      </c>
      <c r="I1180" s="32">
        <v>0</v>
      </c>
      <c r="J1180" s="3">
        <v>0</v>
      </c>
      <c r="K1180" s="32">
        <v>2</v>
      </c>
      <c r="L1180" s="3">
        <v>11</v>
      </c>
      <c r="M1180" s="32">
        <v>8</v>
      </c>
      <c r="N1180" s="39">
        <f>SUM(B1180:M1180)</f>
        <v>47</v>
      </c>
      <c r="O1180" s="41">
        <f>N1180</f>
        <v>47</v>
      </c>
    </row>
    <row r="1181" spans="1:15" s="145" customFormat="1">
      <c r="A1181" s="25" t="s">
        <v>870</v>
      </c>
      <c r="B1181" s="3"/>
      <c r="C1181" s="32"/>
      <c r="D1181" s="3"/>
      <c r="E1181" s="32"/>
      <c r="F1181" s="3"/>
      <c r="G1181" s="32"/>
      <c r="H1181" s="3"/>
      <c r="I1181" s="32"/>
      <c r="J1181" s="3"/>
      <c r="K1181" s="32"/>
      <c r="L1181" s="3"/>
      <c r="M1181" s="32"/>
      <c r="N1181" s="39"/>
      <c r="O1181" s="41"/>
    </row>
    <row r="1182" spans="1:15" s="145" customFormat="1">
      <c r="A1182" s="20"/>
      <c r="B1182" s="3"/>
      <c r="C1182" s="32"/>
      <c r="D1182" s="3"/>
      <c r="E1182" s="32"/>
      <c r="F1182" s="3"/>
      <c r="G1182" s="32"/>
      <c r="H1182" s="3"/>
      <c r="I1182" s="32"/>
      <c r="J1182" s="3"/>
      <c r="K1182" s="32"/>
      <c r="L1182" s="3"/>
      <c r="M1182" s="32"/>
      <c r="N1182" s="39"/>
      <c r="O1182" s="41"/>
    </row>
    <row r="1183" spans="1:15" s="145" customFormat="1">
      <c r="A1183" s="20" t="s">
        <v>871</v>
      </c>
      <c r="B1183" s="3">
        <v>4</v>
      </c>
      <c r="C1183" s="32">
        <v>5</v>
      </c>
      <c r="D1183" s="3">
        <v>0</v>
      </c>
      <c r="E1183" s="32">
        <v>0</v>
      </c>
      <c r="F1183" s="3">
        <v>0</v>
      </c>
      <c r="G1183" s="32">
        <v>0</v>
      </c>
      <c r="H1183" s="3">
        <v>0</v>
      </c>
      <c r="I1183" s="32">
        <v>1</v>
      </c>
      <c r="J1183" s="3">
        <v>2</v>
      </c>
      <c r="K1183" s="32">
        <v>6</v>
      </c>
      <c r="L1183" s="3">
        <v>13</v>
      </c>
      <c r="M1183" s="32">
        <v>11</v>
      </c>
      <c r="N1183" s="39">
        <f>SUM(B1183:M1183)</f>
        <v>42</v>
      </c>
      <c r="O1183" s="41">
        <f>N1183</f>
        <v>42</v>
      </c>
    </row>
    <row r="1184" spans="1:15" s="145" customFormat="1">
      <c r="A1184" s="25" t="s">
        <v>872</v>
      </c>
      <c r="B1184" s="3"/>
      <c r="C1184" s="32"/>
      <c r="D1184" s="3"/>
      <c r="E1184" s="32"/>
      <c r="F1184" s="3"/>
      <c r="G1184" s="32"/>
      <c r="H1184" s="3"/>
      <c r="I1184" s="32"/>
      <c r="J1184" s="3"/>
      <c r="K1184" s="32"/>
      <c r="L1184" s="3"/>
      <c r="M1184" s="32"/>
      <c r="N1184" s="39"/>
      <c r="O1184" s="41"/>
    </row>
    <row r="1185" spans="1:15" s="145" customFormat="1">
      <c r="A1185" s="20"/>
      <c r="B1185" s="3"/>
      <c r="C1185" s="32"/>
      <c r="D1185" s="3"/>
      <c r="E1185" s="32"/>
      <c r="F1185" s="3"/>
      <c r="G1185" s="32"/>
      <c r="H1185" s="3"/>
      <c r="I1185" s="32"/>
      <c r="J1185" s="3"/>
      <c r="K1185" s="32"/>
      <c r="L1185" s="3"/>
      <c r="M1185" s="32"/>
      <c r="N1185" s="39"/>
      <c r="O1185" s="41"/>
    </row>
    <row r="1186" spans="1:15" s="145" customFormat="1">
      <c r="A1186" s="20" t="s">
        <v>181</v>
      </c>
      <c r="B1186" s="3">
        <v>1</v>
      </c>
      <c r="C1186" s="32">
        <v>3</v>
      </c>
      <c r="D1186" s="3">
        <v>5</v>
      </c>
      <c r="E1186" s="32">
        <v>1</v>
      </c>
      <c r="F1186" s="3">
        <v>0</v>
      </c>
      <c r="G1186" s="32">
        <v>0</v>
      </c>
      <c r="H1186" s="3">
        <v>0</v>
      </c>
      <c r="I1186" s="32">
        <v>0</v>
      </c>
      <c r="J1186" s="3">
        <v>0</v>
      </c>
      <c r="K1186" s="32">
        <v>0</v>
      </c>
      <c r="L1186" s="3">
        <v>0</v>
      </c>
      <c r="M1186" s="32">
        <v>3</v>
      </c>
      <c r="N1186" s="39">
        <f>SUM(B1186:M1186)</f>
        <v>13</v>
      </c>
      <c r="O1186" s="41">
        <f>N1186</f>
        <v>13</v>
      </c>
    </row>
    <row r="1187" spans="1:15" s="145" customFormat="1">
      <c r="A1187" s="25" t="s">
        <v>182</v>
      </c>
      <c r="B1187" s="3"/>
      <c r="C1187" s="32"/>
      <c r="D1187" s="3"/>
      <c r="E1187" s="32"/>
      <c r="F1187" s="3"/>
      <c r="G1187" s="32"/>
      <c r="H1187" s="3"/>
      <c r="I1187" s="32"/>
      <c r="J1187" s="3"/>
      <c r="K1187" s="32"/>
      <c r="L1187" s="3"/>
      <c r="M1187" s="32"/>
      <c r="N1187" s="39"/>
      <c r="O1187" s="41"/>
    </row>
    <row r="1188" spans="1:15" s="145" customFormat="1">
      <c r="A1188" s="20"/>
      <c r="B1188" s="3"/>
      <c r="C1188" s="32"/>
      <c r="D1188" s="3"/>
      <c r="E1188" s="32"/>
      <c r="F1188" s="3"/>
      <c r="G1188" s="32"/>
      <c r="H1188" s="3"/>
      <c r="I1188" s="32"/>
      <c r="J1188" s="3"/>
      <c r="K1188" s="32"/>
      <c r="L1188" s="3"/>
      <c r="M1188" s="32"/>
      <c r="N1188" s="39"/>
      <c r="O1188" s="41"/>
    </row>
    <row r="1189" spans="1:15" s="145" customFormat="1">
      <c r="A1189" s="20" t="s">
        <v>1061</v>
      </c>
      <c r="B1189" s="3">
        <v>0</v>
      </c>
      <c r="C1189" s="32">
        <v>0</v>
      </c>
      <c r="D1189" s="3">
        <v>0</v>
      </c>
      <c r="E1189" s="32">
        <v>0</v>
      </c>
      <c r="F1189" s="3">
        <v>0</v>
      </c>
      <c r="G1189" s="32">
        <v>0</v>
      </c>
      <c r="H1189" s="3">
        <v>0</v>
      </c>
      <c r="I1189" s="32">
        <v>0</v>
      </c>
      <c r="J1189" s="3">
        <v>1</v>
      </c>
      <c r="K1189" s="32">
        <v>1</v>
      </c>
      <c r="L1189" s="3">
        <v>0</v>
      </c>
      <c r="M1189" s="32">
        <v>0</v>
      </c>
      <c r="N1189" s="39">
        <f>SUM(B1189:M1189)</f>
        <v>2</v>
      </c>
      <c r="O1189" s="41">
        <f>N1189</f>
        <v>2</v>
      </c>
    </row>
    <row r="1190" spans="1:15" s="145" customFormat="1">
      <c r="A1190" s="25" t="s">
        <v>873</v>
      </c>
      <c r="B1190" s="3"/>
      <c r="C1190" s="32"/>
      <c r="D1190" s="3"/>
      <c r="E1190" s="32"/>
      <c r="F1190" s="3"/>
      <c r="G1190" s="32"/>
      <c r="H1190" s="3"/>
      <c r="I1190" s="32"/>
      <c r="J1190" s="3"/>
      <c r="K1190" s="32"/>
      <c r="L1190" s="3"/>
      <c r="M1190" s="32"/>
      <c r="N1190" s="39"/>
      <c r="O1190" s="41"/>
    </row>
    <row r="1191" spans="1:15" s="145" customFormat="1">
      <c r="A1191" s="20"/>
      <c r="B1191" s="3"/>
      <c r="C1191" s="32"/>
      <c r="D1191" s="3"/>
      <c r="E1191" s="32"/>
      <c r="F1191" s="3"/>
      <c r="G1191" s="32"/>
      <c r="H1191" s="3"/>
      <c r="I1191" s="32"/>
      <c r="J1191" s="3"/>
      <c r="K1191" s="32"/>
      <c r="L1191" s="3"/>
      <c r="M1191" s="32"/>
      <c r="N1191" s="39"/>
      <c r="O1191" s="41"/>
    </row>
    <row r="1192" spans="1:15" s="145" customFormat="1">
      <c r="A1192" s="20" t="s">
        <v>874</v>
      </c>
      <c r="B1192" s="3">
        <v>29</v>
      </c>
      <c r="C1192" s="32">
        <v>15</v>
      </c>
      <c r="D1192" s="3">
        <v>10</v>
      </c>
      <c r="E1192" s="32">
        <v>5</v>
      </c>
      <c r="F1192" s="3">
        <v>1</v>
      </c>
      <c r="G1192" s="32">
        <v>1</v>
      </c>
      <c r="H1192" s="3">
        <v>0</v>
      </c>
      <c r="I1192" s="32">
        <v>2</v>
      </c>
      <c r="J1192" s="3">
        <v>7</v>
      </c>
      <c r="K1192" s="32">
        <v>6</v>
      </c>
      <c r="L1192" s="3">
        <v>8</v>
      </c>
      <c r="M1192" s="32">
        <v>22</v>
      </c>
      <c r="N1192" s="39">
        <f>SUM(B1192:M1192)</f>
        <v>106</v>
      </c>
      <c r="O1192" s="41">
        <f>N1192</f>
        <v>106</v>
      </c>
    </row>
    <row r="1193" spans="1:15" s="145" customFormat="1">
      <c r="A1193" s="25" t="s">
        <v>165</v>
      </c>
      <c r="B1193" s="3"/>
      <c r="C1193" s="32"/>
      <c r="D1193" s="3"/>
      <c r="E1193" s="32"/>
      <c r="F1193" s="3"/>
      <c r="G1193" s="32"/>
      <c r="H1193" s="3"/>
      <c r="I1193" s="32"/>
      <c r="J1193" s="3"/>
      <c r="K1193" s="32"/>
      <c r="L1193" s="3"/>
      <c r="M1193" s="32"/>
      <c r="N1193" s="39"/>
      <c r="O1193" s="41"/>
    </row>
    <row r="1194" spans="1:15" s="145" customFormat="1">
      <c r="A1194" s="20"/>
      <c r="B1194" s="3"/>
      <c r="C1194" s="32"/>
      <c r="D1194" s="3"/>
      <c r="E1194" s="32"/>
      <c r="F1194" s="3"/>
      <c r="G1194" s="32"/>
      <c r="H1194" s="3"/>
      <c r="I1194" s="32"/>
      <c r="J1194" s="3"/>
      <c r="K1194" s="32"/>
      <c r="L1194" s="3"/>
      <c r="M1194" s="32"/>
      <c r="N1194" s="39"/>
      <c r="O1194" s="41"/>
    </row>
    <row r="1195" spans="1:15" s="145" customFormat="1">
      <c r="A1195" s="20" t="s">
        <v>166</v>
      </c>
      <c r="B1195" s="3">
        <v>0</v>
      </c>
      <c r="C1195" s="32">
        <v>0</v>
      </c>
      <c r="D1195" s="3">
        <v>0</v>
      </c>
      <c r="E1195" s="32">
        <v>0</v>
      </c>
      <c r="F1195" s="3">
        <v>0</v>
      </c>
      <c r="G1195" s="32">
        <v>0</v>
      </c>
      <c r="H1195" s="3">
        <v>0</v>
      </c>
      <c r="I1195" s="32">
        <v>0</v>
      </c>
      <c r="J1195" s="3">
        <v>0</v>
      </c>
      <c r="K1195" s="32">
        <v>1</v>
      </c>
      <c r="L1195" s="3">
        <v>4</v>
      </c>
      <c r="M1195" s="32">
        <v>3</v>
      </c>
      <c r="N1195" s="39">
        <f>SUM(B1195:M1195)</f>
        <v>8</v>
      </c>
      <c r="O1195" s="41">
        <f>N1195</f>
        <v>8</v>
      </c>
    </row>
    <row r="1196" spans="1:15" s="145" customFormat="1">
      <c r="A1196" s="25" t="s">
        <v>167</v>
      </c>
      <c r="B1196" s="3"/>
      <c r="C1196" s="32"/>
      <c r="D1196" s="3"/>
      <c r="E1196" s="32"/>
      <c r="F1196" s="3"/>
      <c r="G1196" s="32"/>
      <c r="H1196" s="3"/>
      <c r="I1196" s="32"/>
      <c r="J1196" s="3"/>
      <c r="K1196" s="32"/>
      <c r="L1196" s="3"/>
      <c r="M1196" s="32"/>
      <c r="N1196" s="39"/>
      <c r="O1196" s="41"/>
    </row>
    <row r="1197" spans="1:15" s="145" customFormat="1">
      <c r="A1197" s="20"/>
      <c r="B1197" s="3"/>
      <c r="C1197" s="32"/>
      <c r="D1197" s="3"/>
      <c r="E1197" s="32"/>
      <c r="F1197" s="3"/>
      <c r="G1197" s="32"/>
      <c r="H1197" s="3"/>
      <c r="I1197" s="32"/>
      <c r="J1197" s="3"/>
      <c r="K1197" s="32"/>
      <c r="L1197" s="3"/>
      <c r="M1197" s="32"/>
      <c r="N1197" s="39"/>
      <c r="O1197" s="41"/>
    </row>
    <row r="1198" spans="1:15" s="145" customFormat="1">
      <c r="A1198" s="226" t="s">
        <v>875</v>
      </c>
      <c r="B1198" s="5" t="s">
        <v>1023</v>
      </c>
      <c r="C1198" s="34" t="s">
        <v>1023</v>
      </c>
      <c r="D1198" s="5" t="s">
        <v>1023</v>
      </c>
      <c r="E1198" s="34" t="s">
        <v>1023</v>
      </c>
      <c r="F1198" s="5" t="s">
        <v>1023</v>
      </c>
      <c r="G1198" s="34" t="s">
        <v>1023</v>
      </c>
      <c r="H1198" s="5" t="s">
        <v>1023</v>
      </c>
      <c r="I1198" s="34" t="s">
        <v>1023</v>
      </c>
      <c r="J1198" s="5" t="s">
        <v>1023</v>
      </c>
      <c r="K1198" s="34" t="s">
        <v>1023</v>
      </c>
      <c r="L1198" s="5" t="s">
        <v>1023</v>
      </c>
      <c r="M1198" s="34" t="s">
        <v>1023</v>
      </c>
      <c r="N1198" s="39"/>
      <c r="O1198" s="41"/>
    </row>
    <row r="1199" spans="1:15" s="145" customFormat="1">
      <c r="A1199" s="227" t="s">
        <v>172</v>
      </c>
      <c r="B1199" s="3"/>
      <c r="C1199" s="32"/>
      <c r="D1199" s="3"/>
      <c r="E1199" s="32"/>
      <c r="F1199" s="3"/>
      <c r="G1199" s="32"/>
      <c r="H1199" s="3"/>
      <c r="I1199" s="32"/>
      <c r="J1199" s="3"/>
      <c r="K1199" s="32"/>
      <c r="L1199" s="3"/>
      <c r="M1199" s="32"/>
      <c r="N1199" s="39"/>
      <c r="O1199" s="41"/>
    </row>
    <row r="1200" spans="1:15" s="145" customFormat="1">
      <c r="A1200" s="20"/>
      <c r="B1200" s="3"/>
      <c r="C1200" s="32"/>
      <c r="D1200" s="3"/>
      <c r="E1200" s="32"/>
      <c r="F1200" s="3"/>
      <c r="G1200" s="32"/>
      <c r="H1200" s="3"/>
      <c r="I1200" s="32"/>
      <c r="J1200" s="3"/>
      <c r="K1200" s="32"/>
      <c r="L1200" s="3"/>
      <c r="M1200" s="32"/>
      <c r="N1200" s="39"/>
      <c r="O1200" s="41"/>
    </row>
    <row r="1201" spans="1:15" s="145" customFormat="1">
      <c r="A1201" s="20" t="s">
        <v>173</v>
      </c>
      <c r="B1201" s="3">
        <v>9</v>
      </c>
      <c r="C1201" s="32">
        <v>2</v>
      </c>
      <c r="D1201" s="3">
        <v>0</v>
      </c>
      <c r="E1201" s="32">
        <v>0</v>
      </c>
      <c r="F1201" s="3">
        <v>1</v>
      </c>
      <c r="G1201" s="32">
        <v>0</v>
      </c>
      <c r="H1201" s="3">
        <v>2</v>
      </c>
      <c r="I1201" s="32">
        <v>0</v>
      </c>
      <c r="J1201" s="3">
        <v>1</v>
      </c>
      <c r="K1201" s="32">
        <v>0</v>
      </c>
      <c r="L1201" s="3">
        <v>3</v>
      </c>
      <c r="M1201" s="32">
        <v>4</v>
      </c>
      <c r="N1201" s="39">
        <f>SUM(B1201:M1201)</f>
        <v>22</v>
      </c>
      <c r="O1201" s="41">
        <f>N1201</f>
        <v>22</v>
      </c>
    </row>
    <row r="1202" spans="1:15" s="145" customFormat="1">
      <c r="A1202" s="25" t="s">
        <v>174</v>
      </c>
      <c r="B1202" s="3"/>
      <c r="C1202" s="32"/>
      <c r="D1202" s="3"/>
      <c r="E1202" s="32"/>
      <c r="F1202" s="3"/>
      <c r="G1202" s="32"/>
      <c r="H1202" s="3"/>
      <c r="I1202" s="32"/>
      <c r="J1202" s="3"/>
      <c r="K1202" s="32"/>
      <c r="L1202" s="3"/>
      <c r="M1202" s="32"/>
      <c r="N1202" s="39"/>
      <c r="O1202" s="41"/>
    </row>
    <row r="1203" spans="1:15" s="145" customFormat="1">
      <c r="A1203" s="20"/>
      <c r="B1203" s="3"/>
      <c r="C1203" s="32"/>
      <c r="D1203" s="3"/>
      <c r="E1203" s="32"/>
      <c r="F1203" s="3"/>
      <c r="G1203" s="32"/>
      <c r="H1203" s="3"/>
      <c r="I1203" s="32"/>
      <c r="J1203" s="3"/>
      <c r="K1203" s="32"/>
      <c r="L1203" s="3"/>
      <c r="M1203" s="32"/>
      <c r="N1203" s="39"/>
      <c r="O1203" s="41"/>
    </row>
    <row r="1204" spans="1:15" s="145" customFormat="1">
      <c r="A1204" s="20" t="s">
        <v>170</v>
      </c>
      <c r="B1204" s="3">
        <v>3</v>
      </c>
      <c r="C1204" s="32">
        <v>1</v>
      </c>
      <c r="D1204" s="3">
        <v>0</v>
      </c>
      <c r="E1204" s="32">
        <v>2</v>
      </c>
      <c r="F1204" s="3">
        <v>2</v>
      </c>
      <c r="G1204" s="32">
        <v>1</v>
      </c>
      <c r="H1204" s="3">
        <v>0</v>
      </c>
      <c r="I1204" s="32">
        <v>4</v>
      </c>
      <c r="J1204" s="3">
        <v>6</v>
      </c>
      <c r="K1204" s="32">
        <v>3</v>
      </c>
      <c r="L1204" s="3">
        <v>1</v>
      </c>
      <c r="M1204" s="32">
        <v>0</v>
      </c>
      <c r="N1204" s="39">
        <f>SUM(B1204:M1204)</f>
        <v>23</v>
      </c>
      <c r="O1204" s="41">
        <f>N1204</f>
        <v>23</v>
      </c>
    </row>
    <row r="1205" spans="1:15" s="145" customFormat="1">
      <c r="A1205" s="25" t="s">
        <v>171</v>
      </c>
      <c r="B1205" s="3"/>
      <c r="C1205" s="32"/>
      <c r="D1205" s="3"/>
      <c r="E1205" s="32"/>
      <c r="F1205" s="3"/>
      <c r="G1205" s="32"/>
      <c r="H1205" s="3"/>
      <c r="I1205" s="32"/>
      <c r="J1205" s="3"/>
      <c r="K1205" s="32"/>
      <c r="L1205" s="3"/>
      <c r="M1205" s="32"/>
      <c r="N1205" s="39"/>
      <c r="O1205" s="41"/>
    </row>
    <row r="1206" spans="1:15" s="145" customFormat="1">
      <c r="A1206" s="20"/>
      <c r="B1206" s="3"/>
      <c r="C1206" s="32"/>
      <c r="D1206" s="3"/>
      <c r="E1206" s="32"/>
      <c r="F1206" s="3"/>
      <c r="G1206" s="32"/>
      <c r="H1206" s="3"/>
      <c r="I1206" s="32"/>
      <c r="J1206" s="3"/>
      <c r="K1206" s="32"/>
      <c r="L1206" s="3"/>
      <c r="M1206" s="32"/>
      <c r="N1206" s="39"/>
      <c r="O1206" s="41"/>
    </row>
    <row r="1207" spans="1:15" s="145" customFormat="1">
      <c r="A1207" s="20" t="s">
        <v>168</v>
      </c>
      <c r="B1207" s="3">
        <v>22</v>
      </c>
      <c r="C1207" s="32">
        <v>15</v>
      </c>
      <c r="D1207" s="3">
        <v>5</v>
      </c>
      <c r="E1207" s="32">
        <v>2</v>
      </c>
      <c r="F1207" s="3">
        <v>1</v>
      </c>
      <c r="G1207" s="32">
        <v>1</v>
      </c>
      <c r="H1207" s="3">
        <v>0</v>
      </c>
      <c r="I1207" s="32">
        <v>3</v>
      </c>
      <c r="J1207" s="3">
        <v>4</v>
      </c>
      <c r="K1207" s="32">
        <v>10</v>
      </c>
      <c r="L1207" s="3">
        <v>16</v>
      </c>
      <c r="M1207" s="32">
        <v>26</v>
      </c>
      <c r="N1207" s="39">
        <f>SUM(B1207:M1207)</f>
        <v>105</v>
      </c>
      <c r="O1207" s="41">
        <f>N1207</f>
        <v>105</v>
      </c>
    </row>
    <row r="1208" spans="1:15" s="145" customFormat="1">
      <c r="A1208" s="25" t="s">
        <v>169</v>
      </c>
      <c r="B1208" s="3"/>
      <c r="C1208" s="32"/>
      <c r="D1208" s="3"/>
      <c r="E1208" s="32"/>
      <c r="F1208" s="3"/>
      <c r="G1208" s="32"/>
      <c r="H1208" s="3"/>
      <c r="I1208" s="32"/>
      <c r="J1208" s="3"/>
      <c r="K1208" s="32"/>
      <c r="L1208" s="3"/>
      <c r="M1208" s="32"/>
      <c r="N1208" s="39"/>
      <c r="O1208" s="41"/>
    </row>
    <row r="1209" spans="1:15" s="145" customFormat="1">
      <c r="A1209" s="20"/>
      <c r="B1209" s="3"/>
      <c r="C1209" s="32"/>
      <c r="D1209" s="3"/>
      <c r="E1209" s="32"/>
      <c r="F1209" s="3"/>
      <c r="G1209" s="32"/>
      <c r="H1209" s="3"/>
      <c r="I1209" s="32"/>
      <c r="J1209" s="3"/>
      <c r="K1209" s="32"/>
      <c r="L1209" s="3"/>
      <c r="M1209" s="32"/>
      <c r="N1209" s="39"/>
      <c r="O1209" s="41"/>
    </row>
    <row r="1210" spans="1:15" s="145" customFormat="1">
      <c r="A1210" s="20" t="s">
        <v>1274</v>
      </c>
      <c r="B1210" s="3">
        <v>5</v>
      </c>
      <c r="C1210" s="32">
        <v>0</v>
      </c>
      <c r="D1210" s="3">
        <v>1</v>
      </c>
      <c r="E1210" s="32">
        <v>0</v>
      </c>
      <c r="F1210" s="3">
        <v>0</v>
      </c>
      <c r="G1210" s="32">
        <v>0</v>
      </c>
      <c r="H1210" s="3">
        <v>0</v>
      </c>
      <c r="I1210" s="32">
        <v>1</v>
      </c>
      <c r="J1210" s="3">
        <v>0</v>
      </c>
      <c r="K1210" s="32">
        <v>0</v>
      </c>
      <c r="L1210" s="3">
        <v>5</v>
      </c>
      <c r="M1210" s="32">
        <v>2</v>
      </c>
      <c r="N1210" s="39">
        <f>SUM(B1210:M1210)</f>
        <v>14</v>
      </c>
      <c r="O1210" s="41">
        <f>N1210</f>
        <v>14</v>
      </c>
    </row>
    <row r="1211" spans="1:15" s="145" customFormat="1">
      <c r="A1211" s="25" t="s">
        <v>175</v>
      </c>
      <c r="B1211" s="3"/>
      <c r="C1211" s="32"/>
      <c r="D1211" s="3"/>
      <c r="E1211" s="32"/>
      <c r="F1211" s="3"/>
      <c r="G1211" s="32"/>
      <c r="H1211" s="3"/>
      <c r="I1211" s="32"/>
      <c r="J1211" s="3"/>
      <c r="K1211" s="32"/>
      <c r="L1211" s="3"/>
      <c r="M1211" s="32"/>
      <c r="N1211" s="39"/>
      <c r="O1211" s="41"/>
    </row>
    <row r="1212" spans="1:15" s="145" customFormat="1">
      <c r="A1212" s="20"/>
      <c r="B1212" s="3"/>
      <c r="C1212" s="32"/>
      <c r="D1212" s="3"/>
      <c r="E1212" s="32"/>
      <c r="F1212" s="3"/>
      <c r="G1212" s="32"/>
      <c r="H1212" s="3"/>
      <c r="I1212" s="32"/>
      <c r="J1212" s="3"/>
      <c r="K1212" s="32"/>
      <c r="L1212" s="3"/>
      <c r="M1212" s="32"/>
      <c r="N1212" s="39"/>
      <c r="O1212" s="41"/>
    </row>
    <row r="1213" spans="1:15" s="145" customFormat="1">
      <c r="A1213" s="20" t="s">
        <v>1059</v>
      </c>
      <c r="B1213" s="3">
        <v>2</v>
      </c>
      <c r="C1213" s="32">
        <v>0</v>
      </c>
      <c r="D1213" s="3">
        <v>0</v>
      </c>
      <c r="E1213" s="32">
        <v>0</v>
      </c>
      <c r="F1213" s="3">
        <v>0</v>
      </c>
      <c r="G1213" s="32">
        <v>0</v>
      </c>
      <c r="H1213" s="3">
        <v>0</v>
      </c>
      <c r="I1213" s="32">
        <v>0</v>
      </c>
      <c r="J1213" s="3">
        <v>2</v>
      </c>
      <c r="K1213" s="32">
        <v>1</v>
      </c>
      <c r="L1213" s="3">
        <v>0</v>
      </c>
      <c r="M1213" s="32">
        <v>0</v>
      </c>
      <c r="N1213" s="39">
        <f>SUM(B1213:M1213)</f>
        <v>5</v>
      </c>
      <c r="O1213" s="41">
        <f>N1213</f>
        <v>5</v>
      </c>
    </row>
    <row r="1214" spans="1:15" s="145" customFormat="1">
      <c r="A1214" s="25" t="s">
        <v>876</v>
      </c>
      <c r="B1214" s="3"/>
      <c r="C1214" s="32"/>
      <c r="D1214" s="3"/>
      <c r="E1214" s="32"/>
      <c r="F1214" s="3"/>
      <c r="G1214" s="32"/>
      <c r="H1214" s="3"/>
      <c r="I1214" s="32"/>
      <c r="J1214" s="3"/>
      <c r="K1214" s="32"/>
      <c r="L1214" s="3"/>
      <c r="M1214" s="32"/>
      <c r="N1214" s="39"/>
      <c r="O1214" s="41"/>
    </row>
    <row r="1215" spans="1:15" s="145" customFormat="1">
      <c r="A1215" s="20"/>
      <c r="B1215" s="3"/>
      <c r="C1215" s="32"/>
      <c r="D1215" s="3"/>
      <c r="E1215" s="32"/>
      <c r="F1215" s="3"/>
      <c r="G1215" s="32"/>
      <c r="H1215" s="3"/>
      <c r="I1215" s="32"/>
      <c r="J1215" s="3"/>
      <c r="K1215" s="32"/>
      <c r="L1215" s="3"/>
      <c r="M1215" s="32"/>
      <c r="N1215" s="39"/>
      <c r="O1215" s="41"/>
    </row>
    <row r="1216" spans="1:15" s="145" customFormat="1">
      <c r="A1216" s="20" t="s">
        <v>877</v>
      </c>
      <c r="B1216" s="3">
        <v>4</v>
      </c>
      <c r="C1216" s="32">
        <v>2</v>
      </c>
      <c r="D1216" s="3">
        <v>2</v>
      </c>
      <c r="E1216" s="32">
        <v>0</v>
      </c>
      <c r="F1216" s="3">
        <v>0</v>
      </c>
      <c r="G1216" s="32">
        <v>0</v>
      </c>
      <c r="H1216" s="3">
        <v>0</v>
      </c>
      <c r="I1216" s="32">
        <v>0</v>
      </c>
      <c r="J1216" s="3">
        <v>0</v>
      </c>
      <c r="K1216" s="32">
        <v>1</v>
      </c>
      <c r="L1216" s="3">
        <v>5</v>
      </c>
      <c r="M1216" s="32">
        <v>6</v>
      </c>
      <c r="N1216" s="39">
        <f>SUM(B1216:M1216)</f>
        <v>20</v>
      </c>
      <c r="O1216" s="41">
        <f>N1216</f>
        <v>20</v>
      </c>
    </row>
    <row r="1217" spans="1:25" s="145" customFormat="1">
      <c r="A1217" s="25" t="s">
        <v>164</v>
      </c>
      <c r="B1217" s="3"/>
      <c r="C1217" s="32"/>
      <c r="D1217" s="3"/>
      <c r="E1217" s="32"/>
      <c r="F1217" s="3"/>
      <c r="G1217" s="32"/>
      <c r="H1217" s="3"/>
      <c r="I1217" s="32"/>
      <c r="J1217" s="3"/>
      <c r="K1217" s="32"/>
      <c r="L1217" s="3"/>
      <c r="M1217" s="32"/>
      <c r="N1217" s="39"/>
      <c r="O1217" s="41"/>
    </row>
    <row r="1218" spans="1:25" s="145" customFormat="1">
      <c r="A1218" s="20"/>
      <c r="B1218" s="3"/>
      <c r="C1218" s="32"/>
      <c r="D1218" s="3"/>
      <c r="E1218" s="32"/>
      <c r="F1218" s="3"/>
      <c r="G1218" s="32"/>
      <c r="H1218" s="3"/>
      <c r="I1218" s="32"/>
      <c r="J1218" s="3"/>
      <c r="K1218" s="32"/>
      <c r="L1218" s="3"/>
      <c r="M1218" s="32"/>
      <c r="N1218" s="39"/>
      <c r="O1218" s="41"/>
    </row>
    <row r="1219" spans="1:25" s="145" customFormat="1">
      <c r="A1219" s="20" t="s">
        <v>163</v>
      </c>
      <c r="B1219" s="3">
        <v>16</v>
      </c>
      <c r="C1219" s="32">
        <v>9</v>
      </c>
      <c r="D1219" s="3">
        <v>1</v>
      </c>
      <c r="E1219" s="32">
        <v>0</v>
      </c>
      <c r="F1219" s="3">
        <v>0</v>
      </c>
      <c r="G1219" s="32">
        <v>0</v>
      </c>
      <c r="H1219" s="3">
        <v>0</v>
      </c>
      <c r="I1219" s="32">
        <v>0</v>
      </c>
      <c r="J1219" s="3">
        <v>3</v>
      </c>
      <c r="K1219" s="32">
        <v>7</v>
      </c>
      <c r="L1219" s="3">
        <v>7</v>
      </c>
      <c r="M1219" s="32">
        <v>21</v>
      </c>
      <c r="N1219" s="39">
        <f>SUM(B1219:M1219)</f>
        <v>64</v>
      </c>
      <c r="O1219" s="41">
        <f>N1219</f>
        <v>64</v>
      </c>
    </row>
    <row r="1220" spans="1:25" s="145" customFormat="1">
      <c r="A1220" s="25" t="s">
        <v>878</v>
      </c>
      <c r="B1220" s="3"/>
      <c r="C1220" s="32"/>
      <c r="D1220" s="3"/>
      <c r="E1220" s="32"/>
      <c r="F1220" s="3"/>
      <c r="G1220" s="32"/>
      <c r="H1220" s="3"/>
      <c r="I1220" s="32"/>
      <c r="J1220" s="3"/>
      <c r="K1220" s="32"/>
      <c r="L1220" s="3"/>
      <c r="M1220" s="32"/>
      <c r="N1220" s="39"/>
      <c r="O1220" s="41"/>
    </row>
    <row r="1221" spans="1:25" s="145" customFormat="1">
      <c r="A1221" s="20"/>
      <c r="B1221" s="3"/>
      <c r="C1221" s="32"/>
      <c r="D1221" s="3"/>
      <c r="E1221" s="32"/>
      <c r="F1221" s="3"/>
      <c r="G1221" s="32"/>
      <c r="H1221" s="3"/>
      <c r="I1221" s="32"/>
      <c r="J1221" s="3"/>
      <c r="K1221" s="32"/>
      <c r="L1221" s="3"/>
      <c r="M1221" s="32"/>
      <c r="N1221" s="39"/>
      <c r="O1221" s="41"/>
    </row>
    <row r="1222" spans="1:25" s="145" customFormat="1">
      <c r="A1222" s="20" t="s">
        <v>1280</v>
      </c>
      <c r="B1222" s="3">
        <v>0</v>
      </c>
      <c r="C1222" s="32">
        <v>0</v>
      </c>
      <c r="D1222" s="3">
        <v>0</v>
      </c>
      <c r="E1222" s="32">
        <v>0</v>
      </c>
      <c r="F1222" s="3">
        <v>0</v>
      </c>
      <c r="G1222" s="32">
        <v>0</v>
      </c>
      <c r="H1222" s="3">
        <v>0</v>
      </c>
      <c r="I1222" s="32">
        <v>0</v>
      </c>
      <c r="J1222" s="3">
        <v>0</v>
      </c>
      <c r="K1222" s="32">
        <v>0</v>
      </c>
      <c r="L1222" s="3">
        <v>0</v>
      </c>
      <c r="M1222" s="32">
        <v>2</v>
      </c>
      <c r="N1222" s="39">
        <f>SUM(B1222:M1222)</f>
        <v>2</v>
      </c>
      <c r="O1222" s="41">
        <f>N1222</f>
        <v>2</v>
      </c>
    </row>
    <row r="1223" spans="1:25" s="145" customFormat="1">
      <c r="A1223" s="25" t="s">
        <v>1281</v>
      </c>
      <c r="B1223" s="3"/>
      <c r="C1223" s="32"/>
      <c r="D1223" s="3"/>
      <c r="E1223" s="32"/>
      <c r="F1223" s="3"/>
      <c r="G1223" s="32"/>
      <c r="H1223" s="3"/>
      <c r="I1223" s="32"/>
      <c r="J1223" s="3"/>
      <c r="K1223" s="32"/>
      <c r="L1223" s="3"/>
      <c r="M1223" s="32"/>
      <c r="N1223" s="39"/>
      <c r="O1223" s="41"/>
    </row>
    <row r="1224" spans="1:25" s="145" customFormat="1">
      <c r="A1224" s="20"/>
      <c r="B1224" s="3"/>
      <c r="C1224" s="32"/>
      <c r="D1224" s="3"/>
      <c r="E1224" s="32"/>
      <c r="F1224" s="3"/>
      <c r="G1224" s="32"/>
      <c r="H1224" s="3"/>
      <c r="I1224" s="32"/>
      <c r="J1224" s="3"/>
      <c r="K1224" s="32"/>
      <c r="L1224" s="3"/>
      <c r="M1224" s="32"/>
      <c r="N1224" s="39"/>
      <c r="O1224" s="41"/>
      <c r="Y1224" s="145" t="s">
        <v>1032</v>
      </c>
    </row>
    <row r="1225" spans="1:25" s="145" customFormat="1">
      <c r="A1225" s="20" t="s">
        <v>162</v>
      </c>
      <c r="B1225" s="3">
        <v>0</v>
      </c>
      <c r="C1225" s="32">
        <v>0</v>
      </c>
      <c r="D1225" s="3">
        <v>0</v>
      </c>
      <c r="E1225" s="32">
        <v>0</v>
      </c>
      <c r="F1225" s="3">
        <v>0</v>
      </c>
      <c r="G1225" s="32">
        <v>0</v>
      </c>
      <c r="H1225" s="3">
        <v>0</v>
      </c>
      <c r="I1225" s="32">
        <v>0</v>
      </c>
      <c r="J1225" s="3">
        <v>1</v>
      </c>
      <c r="K1225" s="32">
        <v>2</v>
      </c>
      <c r="L1225" s="3">
        <v>1</v>
      </c>
      <c r="M1225" s="32">
        <v>0</v>
      </c>
      <c r="N1225" s="39">
        <f>SUM(B1225:M1225)</f>
        <v>4</v>
      </c>
      <c r="O1225" s="41">
        <f>N1225</f>
        <v>4</v>
      </c>
    </row>
    <row r="1226" spans="1:25" s="145" customFormat="1">
      <c r="A1226" s="25" t="s">
        <v>879</v>
      </c>
      <c r="B1226" s="3"/>
      <c r="C1226" s="32"/>
      <c r="D1226" s="3"/>
      <c r="E1226" s="32"/>
      <c r="F1226" s="3"/>
      <c r="G1226" s="32"/>
      <c r="H1226" s="3"/>
      <c r="I1226" s="32"/>
      <c r="J1226" s="3"/>
      <c r="K1226" s="32"/>
      <c r="L1226" s="3"/>
      <c r="M1226" s="32"/>
      <c r="N1226" s="39"/>
      <c r="O1226" s="41"/>
    </row>
    <row r="1227" spans="1:25" s="145" customFormat="1">
      <c r="A1227" s="20"/>
      <c r="B1227" s="3"/>
      <c r="C1227" s="32"/>
      <c r="D1227" s="3"/>
      <c r="E1227" s="32"/>
      <c r="F1227" s="3"/>
      <c r="G1227" s="32"/>
      <c r="H1227" s="3"/>
      <c r="I1227" s="32"/>
      <c r="J1227" s="3"/>
      <c r="K1227" s="32"/>
      <c r="L1227" s="3"/>
      <c r="M1227" s="32"/>
      <c r="N1227" s="39"/>
      <c r="O1227" s="41"/>
    </row>
    <row r="1228" spans="1:25" s="145" customFormat="1" ht="12.75" customHeight="1">
      <c r="A1228" s="19" t="s">
        <v>880</v>
      </c>
      <c r="B1228" s="3"/>
      <c r="C1228" s="32"/>
      <c r="D1228" s="3"/>
      <c r="E1228" s="32"/>
      <c r="F1228" s="3"/>
      <c r="G1228" s="32"/>
      <c r="H1228" s="3"/>
      <c r="I1228" s="32"/>
      <c r="J1228" s="3"/>
      <c r="K1228" s="32"/>
      <c r="L1228" s="3"/>
      <c r="M1228" s="32"/>
      <c r="N1228" s="39"/>
      <c r="O1228" s="41"/>
    </row>
    <row r="1229" spans="1:25" s="145" customFormat="1">
      <c r="A1229" s="221" t="s">
        <v>881</v>
      </c>
      <c r="B1229" s="253" t="s">
        <v>1023</v>
      </c>
      <c r="C1229" s="254" t="s">
        <v>1023</v>
      </c>
      <c r="D1229" s="253" t="s">
        <v>1023</v>
      </c>
      <c r="E1229" s="254" t="s">
        <v>1023</v>
      </c>
      <c r="F1229" s="253" t="s">
        <v>1023</v>
      </c>
      <c r="G1229" s="254" t="s">
        <v>1023</v>
      </c>
      <c r="H1229" s="253" t="s">
        <v>1023</v>
      </c>
      <c r="I1229" s="254" t="s">
        <v>1023</v>
      </c>
      <c r="J1229" s="253" t="s">
        <v>1023</v>
      </c>
      <c r="K1229" s="254" t="s">
        <v>1023</v>
      </c>
      <c r="L1229" s="253" t="s">
        <v>1023</v>
      </c>
      <c r="M1229" s="254" t="s">
        <v>1023</v>
      </c>
      <c r="N1229" s="39"/>
      <c r="O1229" s="41"/>
    </row>
    <row r="1230" spans="1:25" s="145" customFormat="1">
      <c r="A1230" s="222" t="s">
        <v>189</v>
      </c>
      <c r="B1230" s="3"/>
      <c r="C1230" s="32"/>
      <c r="D1230" s="3"/>
      <c r="E1230" s="32"/>
      <c r="F1230" s="3"/>
      <c r="G1230" s="32"/>
      <c r="H1230" s="3"/>
      <c r="I1230" s="32"/>
      <c r="J1230" s="3"/>
      <c r="K1230" s="32"/>
      <c r="L1230" s="3"/>
      <c r="M1230" s="32"/>
      <c r="N1230" s="39"/>
      <c r="O1230" s="41"/>
    </row>
    <row r="1231" spans="1:25" s="145" customFormat="1">
      <c r="A1231" s="20"/>
      <c r="B1231" s="3"/>
      <c r="C1231" s="32"/>
      <c r="D1231" s="3"/>
      <c r="E1231" s="32"/>
      <c r="F1231" s="3"/>
      <c r="G1231" s="32"/>
      <c r="H1231" s="3"/>
      <c r="I1231" s="32"/>
      <c r="J1231" s="3"/>
      <c r="K1231" s="32"/>
      <c r="L1231" s="3"/>
      <c r="M1231" s="32"/>
      <c r="N1231" s="39"/>
      <c r="O1231" s="41"/>
    </row>
    <row r="1232" spans="1:25" s="145" customFormat="1">
      <c r="A1232" s="20" t="s">
        <v>882</v>
      </c>
      <c r="B1232" s="3">
        <v>58</v>
      </c>
      <c r="C1232" s="32">
        <v>3</v>
      </c>
      <c r="D1232" s="3">
        <v>0</v>
      </c>
      <c r="E1232" s="32">
        <v>0</v>
      </c>
      <c r="F1232" s="3">
        <v>0</v>
      </c>
      <c r="G1232" s="32">
        <v>0</v>
      </c>
      <c r="H1232" s="3">
        <v>0</v>
      </c>
      <c r="I1232" s="32">
        <v>0</v>
      </c>
      <c r="J1232" s="3">
        <v>23</v>
      </c>
      <c r="K1232" s="32">
        <v>36</v>
      </c>
      <c r="L1232" s="3">
        <v>32</v>
      </c>
      <c r="M1232" s="32">
        <v>38</v>
      </c>
      <c r="N1232" s="39">
        <f>SUM(B1232:M1232)</f>
        <v>190</v>
      </c>
      <c r="O1232" s="41">
        <f>N1232</f>
        <v>190</v>
      </c>
    </row>
    <row r="1233" spans="1:15" s="145" customFormat="1">
      <c r="A1233" s="25" t="s">
        <v>185</v>
      </c>
      <c r="B1233" s="3"/>
      <c r="C1233" s="32"/>
      <c r="D1233" s="3"/>
      <c r="E1233" s="32"/>
      <c r="F1233" s="3"/>
      <c r="G1233" s="32"/>
      <c r="H1233" s="3"/>
      <c r="I1233" s="32"/>
      <c r="J1233" s="3"/>
      <c r="K1233" s="32"/>
      <c r="L1233" s="3"/>
      <c r="M1233" s="32"/>
      <c r="N1233" s="39"/>
      <c r="O1233" s="41"/>
    </row>
    <row r="1234" spans="1:15" s="145" customFormat="1">
      <c r="A1234" s="20"/>
      <c r="B1234" s="3"/>
      <c r="C1234" s="32"/>
      <c r="D1234" s="3"/>
      <c r="E1234" s="32"/>
      <c r="F1234" s="3"/>
      <c r="G1234" s="32"/>
      <c r="H1234" s="3"/>
      <c r="I1234" s="32"/>
      <c r="J1234" s="3"/>
      <c r="K1234" s="32"/>
      <c r="L1234" s="3"/>
      <c r="M1234" s="32"/>
      <c r="N1234" s="39"/>
      <c r="O1234" s="41"/>
    </row>
    <row r="1235" spans="1:15" s="145" customFormat="1">
      <c r="A1235" s="20" t="s">
        <v>187</v>
      </c>
      <c r="B1235" s="3">
        <v>1</v>
      </c>
      <c r="C1235" s="32">
        <v>1</v>
      </c>
      <c r="D1235" s="3">
        <v>1</v>
      </c>
      <c r="E1235" s="32">
        <v>2</v>
      </c>
      <c r="F1235" s="3">
        <v>0</v>
      </c>
      <c r="G1235" s="32">
        <v>0</v>
      </c>
      <c r="H1235" s="3">
        <v>0</v>
      </c>
      <c r="I1235" s="32">
        <v>0</v>
      </c>
      <c r="J1235" s="3">
        <v>0</v>
      </c>
      <c r="K1235" s="32">
        <v>0</v>
      </c>
      <c r="L1235" s="3">
        <v>2</v>
      </c>
      <c r="M1235" s="32">
        <v>3</v>
      </c>
      <c r="N1235" s="39">
        <f>SUM(B1235:M1235)</f>
        <v>10</v>
      </c>
      <c r="O1235" s="41">
        <f>N1235</f>
        <v>10</v>
      </c>
    </row>
    <row r="1236" spans="1:15" s="145" customFormat="1">
      <c r="A1236" s="25" t="s">
        <v>188</v>
      </c>
      <c r="B1236" s="3"/>
      <c r="C1236" s="32"/>
      <c r="D1236" s="3"/>
      <c r="E1236" s="32"/>
      <c r="F1236" s="3"/>
      <c r="G1236" s="32"/>
      <c r="H1236" s="3"/>
      <c r="I1236" s="32"/>
      <c r="J1236" s="3"/>
      <c r="K1236" s="32"/>
      <c r="L1236" s="3"/>
      <c r="M1236" s="32"/>
      <c r="N1236" s="39"/>
      <c r="O1236" s="41"/>
    </row>
    <row r="1237" spans="1:15" s="145" customFormat="1">
      <c r="A1237" s="20"/>
      <c r="B1237" s="3"/>
      <c r="C1237" s="32"/>
      <c r="D1237" s="3"/>
      <c r="E1237" s="32"/>
      <c r="F1237" s="3"/>
      <c r="G1237" s="32"/>
      <c r="H1237" s="3"/>
      <c r="I1237" s="32"/>
      <c r="J1237" s="3"/>
      <c r="K1237" s="32"/>
      <c r="L1237" s="3"/>
      <c r="M1237" s="32"/>
      <c r="N1237" s="39"/>
      <c r="O1237" s="41"/>
    </row>
    <row r="1238" spans="1:15" s="145" customFormat="1">
      <c r="A1238" s="243" t="s">
        <v>883</v>
      </c>
      <c r="B1238" s="8">
        <v>0</v>
      </c>
      <c r="C1238" s="37">
        <v>0</v>
      </c>
      <c r="D1238" s="8">
        <v>0</v>
      </c>
      <c r="E1238" s="37">
        <v>0</v>
      </c>
      <c r="F1238" s="8">
        <v>0</v>
      </c>
      <c r="G1238" s="37">
        <v>0</v>
      </c>
      <c r="H1238" s="8">
        <v>0</v>
      </c>
      <c r="I1238" s="37">
        <v>0</v>
      </c>
      <c r="J1238" s="8">
        <v>0</v>
      </c>
      <c r="K1238" s="37">
        <v>0</v>
      </c>
      <c r="L1238" s="8">
        <v>0</v>
      </c>
      <c r="M1238" s="37">
        <v>1</v>
      </c>
      <c r="N1238" s="45">
        <f>SUM(B1238:M1238)</f>
        <v>1</v>
      </c>
      <c r="O1238" s="257">
        <f>N1238</f>
        <v>1</v>
      </c>
    </row>
    <row r="1239" spans="1:15" s="145" customFormat="1">
      <c r="A1239" s="244" t="s">
        <v>186</v>
      </c>
      <c r="B1239" s="111"/>
      <c r="C1239" s="113"/>
      <c r="D1239" s="111"/>
      <c r="E1239" s="113"/>
      <c r="F1239" s="111"/>
      <c r="G1239" s="113"/>
      <c r="H1239" s="111"/>
      <c r="I1239" s="113"/>
      <c r="J1239" s="111"/>
      <c r="K1239" s="113"/>
      <c r="L1239" s="111"/>
      <c r="M1239" s="113"/>
      <c r="N1239" s="45"/>
      <c r="O1239" s="257"/>
    </row>
    <row r="1240" spans="1:15" s="145" customFormat="1">
      <c r="A1240" s="20"/>
      <c r="B1240" s="3"/>
      <c r="C1240" s="32"/>
      <c r="D1240" s="3"/>
      <c r="E1240" s="32"/>
      <c r="F1240" s="3"/>
      <c r="G1240" s="32"/>
      <c r="H1240" s="3"/>
      <c r="I1240" s="32"/>
      <c r="J1240" s="3"/>
      <c r="K1240" s="32"/>
      <c r="L1240" s="3"/>
      <c r="M1240" s="32"/>
      <c r="N1240" s="39"/>
      <c r="O1240" s="41"/>
    </row>
    <row r="1241" spans="1:15" s="145" customFormat="1">
      <c r="A1241" s="20" t="s">
        <v>884</v>
      </c>
      <c r="B1241" s="3">
        <v>10</v>
      </c>
      <c r="C1241" s="32">
        <v>9</v>
      </c>
      <c r="D1241" s="3">
        <v>5</v>
      </c>
      <c r="E1241" s="32">
        <v>1</v>
      </c>
      <c r="F1241" s="3">
        <v>0</v>
      </c>
      <c r="G1241" s="32">
        <v>0</v>
      </c>
      <c r="H1241" s="3">
        <v>0</v>
      </c>
      <c r="I1241" s="32">
        <v>0</v>
      </c>
      <c r="J1241" s="3">
        <v>2</v>
      </c>
      <c r="K1241" s="32">
        <v>11</v>
      </c>
      <c r="L1241" s="3">
        <v>12</v>
      </c>
      <c r="M1241" s="32">
        <v>6</v>
      </c>
      <c r="N1241" s="39">
        <f>SUM(B1241:M1241)</f>
        <v>56</v>
      </c>
      <c r="O1241" s="41">
        <f>N1241</f>
        <v>56</v>
      </c>
    </row>
    <row r="1242" spans="1:15" s="145" customFormat="1">
      <c r="A1242" s="25" t="s">
        <v>192</v>
      </c>
      <c r="B1242" s="3"/>
      <c r="C1242" s="32"/>
      <c r="D1242" s="3"/>
      <c r="E1242" s="32"/>
      <c r="F1242" s="3"/>
      <c r="G1242" s="32"/>
      <c r="H1242" s="3"/>
      <c r="I1242" s="32"/>
      <c r="J1242" s="3"/>
      <c r="K1242" s="32"/>
      <c r="L1242" s="3"/>
      <c r="M1242" s="32"/>
      <c r="N1242" s="39"/>
      <c r="O1242" s="41"/>
    </row>
    <row r="1243" spans="1:15" s="145" customFormat="1">
      <c r="A1243" s="20"/>
      <c r="B1243" s="3"/>
      <c r="C1243" s="32"/>
      <c r="D1243" s="3"/>
      <c r="E1243" s="32"/>
      <c r="F1243" s="3"/>
      <c r="G1243" s="32"/>
      <c r="H1243" s="3"/>
      <c r="I1243" s="32"/>
      <c r="J1243" s="3"/>
      <c r="K1243" s="32"/>
      <c r="L1243" s="3"/>
      <c r="M1243" s="32"/>
      <c r="N1243" s="39"/>
      <c r="O1243" s="41"/>
    </row>
    <row r="1244" spans="1:15" s="145" customFormat="1">
      <c r="A1244" s="221" t="s">
        <v>885</v>
      </c>
      <c r="B1244" s="253" t="s">
        <v>1023</v>
      </c>
      <c r="C1244" s="254" t="s">
        <v>1023</v>
      </c>
      <c r="D1244" s="253" t="s">
        <v>1023</v>
      </c>
      <c r="E1244" s="254" t="s">
        <v>1023</v>
      </c>
      <c r="F1244" s="253" t="s">
        <v>1023</v>
      </c>
      <c r="G1244" s="254" t="s">
        <v>1023</v>
      </c>
      <c r="H1244" s="253" t="s">
        <v>1023</v>
      </c>
      <c r="I1244" s="254" t="s">
        <v>1023</v>
      </c>
      <c r="J1244" s="253" t="s">
        <v>1023</v>
      </c>
      <c r="K1244" s="254" t="s">
        <v>1023</v>
      </c>
      <c r="L1244" s="253" t="s">
        <v>1023</v>
      </c>
      <c r="M1244" s="254" t="s">
        <v>1023</v>
      </c>
      <c r="N1244" s="39"/>
      <c r="O1244" s="41"/>
    </row>
    <row r="1245" spans="1:15" s="145" customFormat="1">
      <c r="A1245" s="222" t="s">
        <v>195</v>
      </c>
      <c r="B1245" s="3"/>
      <c r="C1245" s="32"/>
      <c r="D1245" s="3"/>
      <c r="E1245" s="32"/>
      <c r="F1245" s="3"/>
      <c r="G1245" s="32"/>
      <c r="H1245" s="3"/>
      <c r="I1245" s="32"/>
      <c r="J1245" s="3"/>
      <c r="K1245" s="32"/>
      <c r="L1245" s="3"/>
      <c r="M1245" s="32"/>
      <c r="N1245" s="39"/>
      <c r="O1245" s="41"/>
    </row>
    <row r="1246" spans="1:15" s="145" customFormat="1">
      <c r="A1246" s="20"/>
      <c r="B1246" s="3"/>
      <c r="C1246" s="32"/>
      <c r="D1246" s="3"/>
      <c r="E1246" s="32"/>
      <c r="F1246" s="3"/>
      <c r="G1246" s="32"/>
      <c r="H1246" s="3"/>
      <c r="I1246" s="32"/>
      <c r="J1246" s="3"/>
      <c r="K1246" s="32"/>
      <c r="L1246" s="3"/>
      <c r="M1246" s="32"/>
      <c r="N1246" s="39"/>
      <c r="O1246" s="41"/>
    </row>
    <row r="1247" spans="1:15" s="145" customFormat="1">
      <c r="A1247" s="20" t="s">
        <v>193</v>
      </c>
      <c r="B1247" s="3">
        <v>0</v>
      </c>
      <c r="C1247" s="32">
        <v>0</v>
      </c>
      <c r="D1247" s="3">
        <v>0</v>
      </c>
      <c r="E1247" s="32">
        <v>0</v>
      </c>
      <c r="F1247" s="3">
        <v>0</v>
      </c>
      <c r="G1247" s="32">
        <v>1</v>
      </c>
      <c r="H1247" s="3">
        <v>0</v>
      </c>
      <c r="I1247" s="32">
        <v>0</v>
      </c>
      <c r="J1247" s="3">
        <v>0</v>
      </c>
      <c r="K1247" s="32">
        <v>1</v>
      </c>
      <c r="L1247" s="3">
        <v>0</v>
      </c>
      <c r="M1247" s="32">
        <v>0</v>
      </c>
      <c r="N1247" s="39">
        <f>SUM(B1247:M1247)</f>
        <v>2</v>
      </c>
      <c r="O1247" s="41">
        <f>N1247</f>
        <v>2</v>
      </c>
    </row>
    <row r="1248" spans="1:15" s="145" customFormat="1">
      <c r="A1248" s="25" t="s">
        <v>194</v>
      </c>
      <c r="B1248" s="3"/>
      <c r="C1248" s="32"/>
      <c r="D1248" s="3"/>
      <c r="E1248" s="32"/>
      <c r="F1248" s="3"/>
      <c r="G1248" s="32"/>
      <c r="H1248" s="3"/>
      <c r="I1248" s="32"/>
      <c r="J1248" s="3"/>
      <c r="K1248" s="32"/>
      <c r="L1248" s="3"/>
      <c r="M1248" s="32"/>
      <c r="N1248" s="39"/>
      <c r="O1248" s="41"/>
    </row>
    <row r="1249" spans="1:15" s="145" customFormat="1">
      <c r="A1249" s="20"/>
      <c r="B1249" s="3"/>
      <c r="C1249" s="32"/>
      <c r="D1249" s="3"/>
      <c r="E1249" s="32"/>
      <c r="F1249" s="3"/>
      <c r="G1249" s="32"/>
      <c r="H1249" s="3"/>
      <c r="I1249" s="32"/>
      <c r="J1249" s="3"/>
      <c r="K1249" s="32"/>
      <c r="L1249" s="3"/>
      <c r="M1249" s="32"/>
      <c r="N1249" s="39"/>
      <c r="O1249" s="41"/>
    </row>
    <row r="1250" spans="1:15" s="145" customFormat="1">
      <c r="A1250" s="20" t="s">
        <v>886</v>
      </c>
      <c r="B1250" s="3">
        <v>3</v>
      </c>
      <c r="C1250" s="32">
        <v>1</v>
      </c>
      <c r="D1250" s="3">
        <v>0</v>
      </c>
      <c r="E1250" s="32">
        <v>0</v>
      </c>
      <c r="F1250" s="3">
        <v>0</v>
      </c>
      <c r="G1250" s="32">
        <v>0</v>
      </c>
      <c r="H1250" s="3">
        <v>0</v>
      </c>
      <c r="I1250" s="32">
        <v>0</v>
      </c>
      <c r="J1250" s="3">
        <v>0</v>
      </c>
      <c r="K1250" s="32">
        <v>0</v>
      </c>
      <c r="L1250" s="3">
        <v>0</v>
      </c>
      <c r="M1250" s="32">
        <v>1</v>
      </c>
      <c r="N1250" s="39">
        <f>SUM(B1250:M1250)</f>
        <v>5</v>
      </c>
      <c r="O1250" s="41">
        <f>N1250</f>
        <v>5</v>
      </c>
    </row>
    <row r="1251" spans="1:15" s="145" customFormat="1">
      <c r="A1251" s="25" t="s">
        <v>196</v>
      </c>
      <c r="B1251" s="3"/>
      <c r="C1251" s="32"/>
      <c r="D1251" s="3"/>
      <c r="E1251" s="32"/>
      <c r="F1251" s="3"/>
      <c r="G1251" s="32"/>
      <c r="H1251" s="3"/>
      <c r="I1251" s="32"/>
      <c r="J1251" s="3"/>
      <c r="K1251" s="32"/>
      <c r="L1251" s="3"/>
      <c r="M1251" s="32"/>
      <c r="N1251" s="39"/>
      <c r="O1251" s="41"/>
    </row>
    <row r="1252" spans="1:15" s="145" customFormat="1">
      <c r="A1252" s="20"/>
      <c r="B1252" s="3"/>
      <c r="C1252" s="32"/>
      <c r="D1252" s="3"/>
      <c r="E1252" s="32"/>
      <c r="F1252" s="3"/>
      <c r="G1252" s="32"/>
      <c r="H1252" s="3"/>
      <c r="I1252" s="32"/>
      <c r="J1252" s="3"/>
      <c r="K1252" s="32"/>
      <c r="L1252" s="3"/>
      <c r="M1252" s="32"/>
      <c r="N1252" s="39"/>
      <c r="O1252" s="41"/>
    </row>
    <row r="1253" spans="1:15" s="145" customFormat="1">
      <c r="A1253" s="20" t="s">
        <v>887</v>
      </c>
      <c r="B1253" s="3">
        <v>20</v>
      </c>
      <c r="C1253" s="32">
        <v>9</v>
      </c>
      <c r="D1253" s="3">
        <v>5</v>
      </c>
      <c r="E1253" s="32">
        <v>0</v>
      </c>
      <c r="F1253" s="3">
        <v>0</v>
      </c>
      <c r="G1253" s="32">
        <v>0</v>
      </c>
      <c r="H1253" s="3">
        <v>0</v>
      </c>
      <c r="I1253" s="32">
        <v>0</v>
      </c>
      <c r="J1253" s="3">
        <v>8</v>
      </c>
      <c r="K1253" s="32">
        <v>11</v>
      </c>
      <c r="L1253" s="3">
        <v>19</v>
      </c>
      <c r="M1253" s="32">
        <v>20</v>
      </c>
      <c r="N1253" s="39">
        <f>SUM(B1253:M1253)</f>
        <v>92</v>
      </c>
      <c r="O1253" s="41">
        <f>N1253</f>
        <v>92</v>
      </c>
    </row>
    <row r="1254" spans="1:15" s="145" customFormat="1">
      <c r="A1254" s="25" t="s">
        <v>191</v>
      </c>
      <c r="B1254" s="3"/>
      <c r="C1254" s="32"/>
      <c r="D1254" s="3"/>
      <c r="E1254" s="32"/>
      <c r="F1254" s="3"/>
      <c r="G1254" s="32"/>
      <c r="H1254" s="3"/>
      <c r="I1254" s="32"/>
      <c r="J1254" s="3"/>
      <c r="K1254" s="32"/>
      <c r="L1254" s="3"/>
      <c r="M1254" s="32"/>
      <c r="N1254" s="39"/>
      <c r="O1254" s="41"/>
    </row>
    <row r="1255" spans="1:15" s="145" customFormat="1">
      <c r="A1255" s="20"/>
      <c r="B1255" s="3"/>
      <c r="C1255" s="32"/>
      <c r="D1255" s="3"/>
      <c r="E1255" s="32"/>
      <c r="F1255" s="3"/>
      <c r="G1255" s="32"/>
      <c r="H1255" s="3"/>
      <c r="I1255" s="32"/>
      <c r="J1255" s="3"/>
      <c r="K1255" s="32"/>
      <c r="L1255" s="3"/>
      <c r="M1255" s="32"/>
      <c r="N1255" s="39"/>
      <c r="O1255" s="41"/>
    </row>
    <row r="1256" spans="1:15" s="145" customFormat="1">
      <c r="A1256" s="20" t="s">
        <v>1063</v>
      </c>
      <c r="B1256" s="3">
        <v>0</v>
      </c>
      <c r="C1256" s="32">
        <v>0</v>
      </c>
      <c r="D1256" s="3">
        <v>0</v>
      </c>
      <c r="E1256" s="32">
        <v>0</v>
      </c>
      <c r="F1256" s="3">
        <v>0</v>
      </c>
      <c r="G1256" s="32">
        <v>0</v>
      </c>
      <c r="H1256" s="3">
        <v>0</v>
      </c>
      <c r="I1256" s="32">
        <v>0</v>
      </c>
      <c r="J1256" s="3">
        <v>0</v>
      </c>
      <c r="K1256" s="32">
        <v>1</v>
      </c>
      <c r="L1256" s="3">
        <v>1</v>
      </c>
      <c r="M1256" s="32">
        <v>2</v>
      </c>
      <c r="N1256" s="39">
        <f>SUM(B1256:M1256)</f>
        <v>4</v>
      </c>
      <c r="O1256" s="41">
        <f>N1256</f>
        <v>4</v>
      </c>
    </row>
    <row r="1257" spans="1:15" s="145" customFormat="1">
      <c r="A1257" s="25" t="s">
        <v>184</v>
      </c>
      <c r="B1257" s="3"/>
      <c r="C1257" s="32"/>
      <c r="D1257" s="3"/>
      <c r="E1257" s="32"/>
      <c r="F1257" s="3"/>
      <c r="G1257" s="32"/>
      <c r="H1257" s="3"/>
      <c r="I1257" s="32"/>
      <c r="J1257" s="3"/>
      <c r="K1257" s="32"/>
      <c r="L1257" s="3"/>
      <c r="M1257" s="32"/>
      <c r="N1257" s="39"/>
      <c r="O1257" s="41"/>
    </row>
    <row r="1258" spans="1:15" s="145" customFormat="1">
      <c r="A1258" s="20"/>
      <c r="B1258" s="3"/>
      <c r="C1258" s="32"/>
      <c r="D1258" s="3"/>
      <c r="E1258" s="32"/>
      <c r="F1258" s="3"/>
      <c r="G1258" s="32"/>
      <c r="H1258" s="3"/>
      <c r="I1258" s="32"/>
      <c r="J1258" s="3"/>
      <c r="K1258" s="32"/>
      <c r="L1258" s="3"/>
      <c r="M1258" s="32"/>
      <c r="N1258" s="39"/>
      <c r="O1258" s="41"/>
    </row>
    <row r="1259" spans="1:15" s="145" customFormat="1">
      <c r="A1259" s="20" t="s">
        <v>1062</v>
      </c>
      <c r="B1259" s="3">
        <v>19</v>
      </c>
      <c r="C1259" s="32">
        <v>17</v>
      </c>
      <c r="D1259" s="3">
        <v>12</v>
      </c>
      <c r="E1259" s="32">
        <v>4</v>
      </c>
      <c r="F1259" s="3">
        <v>0</v>
      </c>
      <c r="G1259" s="32">
        <v>0</v>
      </c>
      <c r="H1259" s="3">
        <v>0</v>
      </c>
      <c r="I1259" s="32">
        <v>1</v>
      </c>
      <c r="J1259" s="3">
        <v>7</v>
      </c>
      <c r="K1259" s="32">
        <v>12</v>
      </c>
      <c r="L1259" s="3">
        <v>13</v>
      </c>
      <c r="M1259" s="32">
        <v>20</v>
      </c>
      <c r="N1259" s="39">
        <f>SUM(B1259:M1259)</f>
        <v>105</v>
      </c>
      <c r="O1259" s="41">
        <f>N1259</f>
        <v>105</v>
      </c>
    </row>
    <row r="1260" spans="1:15" s="145" customFormat="1">
      <c r="A1260" s="25" t="s">
        <v>183</v>
      </c>
      <c r="B1260" s="3"/>
      <c r="C1260" s="32"/>
      <c r="D1260" s="3"/>
      <c r="E1260" s="32"/>
      <c r="F1260" s="3"/>
      <c r="G1260" s="32"/>
      <c r="H1260" s="3"/>
      <c r="I1260" s="32"/>
      <c r="J1260" s="3"/>
      <c r="K1260" s="32"/>
      <c r="L1260" s="3"/>
      <c r="M1260" s="32"/>
      <c r="N1260" s="39"/>
      <c r="O1260" s="41"/>
    </row>
    <row r="1261" spans="1:15" s="145" customFormat="1">
      <c r="A1261" s="20"/>
      <c r="B1261" s="3"/>
      <c r="C1261" s="32"/>
      <c r="D1261" s="3"/>
      <c r="E1261" s="32"/>
      <c r="F1261" s="3"/>
      <c r="G1261" s="32"/>
      <c r="H1261" s="3"/>
      <c r="I1261" s="32"/>
      <c r="J1261" s="3"/>
      <c r="K1261" s="32"/>
      <c r="L1261" s="3"/>
      <c r="M1261" s="32"/>
      <c r="N1261" s="39"/>
      <c r="O1261" s="41"/>
    </row>
    <row r="1262" spans="1:15" s="145" customFormat="1" ht="12.75" customHeight="1">
      <c r="A1262" s="19" t="s">
        <v>888</v>
      </c>
      <c r="B1262" s="3"/>
      <c r="C1262" s="32"/>
      <c r="D1262" s="3"/>
      <c r="E1262" s="32"/>
      <c r="F1262" s="3"/>
      <c r="G1262" s="32"/>
      <c r="H1262" s="3"/>
      <c r="I1262" s="32"/>
      <c r="J1262" s="3"/>
      <c r="K1262" s="32"/>
      <c r="L1262" s="3"/>
      <c r="M1262" s="32"/>
      <c r="N1262" s="39"/>
      <c r="O1262" s="41"/>
    </row>
    <row r="1263" spans="1:15" s="145" customFormat="1">
      <c r="A1263" s="226" t="s">
        <v>889</v>
      </c>
      <c r="B1263" s="5" t="s">
        <v>1023</v>
      </c>
      <c r="C1263" s="34" t="s">
        <v>1023</v>
      </c>
      <c r="D1263" s="5" t="s">
        <v>1023</v>
      </c>
      <c r="E1263" s="34" t="s">
        <v>1023</v>
      </c>
      <c r="F1263" s="5" t="s">
        <v>1023</v>
      </c>
      <c r="G1263" s="34" t="s">
        <v>1023</v>
      </c>
      <c r="H1263" s="5" t="s">
        <v>1023</v>
      </c>
      <c r="I1263" s="34" t="s">
        <v>1023</v>
      </c>
      <c r="J1263" s="5" t="s">
        <v>1023</v>
      </c>
      <c r="K1263" s="34" t="s">
        <v>1023</v>
      </c>
      <c r="L1263" s="5" t="s">
        <v>1023</v>
      </c>
      <c r="M1263" s="34" t="s">
        <v>1023</v>
      </c>
      <c r="N1263" s="39"/>
      <c r="O1263" s="41"/>
    </row>
    <row r="1264" spans="1:15" s="145" customFormat="1">
      <c r="A1264" s="227" t="s">
        <v>208</v>
      </c>
      <c r="B1264" s="3"/>
      <c r="C1264" s="32"/>
      <c r="D1264" s="3"/>
      <c r="E1264" s="32"/>
      <c r="F1264" s="3"/>
      <c r="G1264" s="32"/>
      <c r="H1264" s="3"/>
      <c r="I1264" s="32"/>
      <c r="J1264" s="3"/>
      <c r="K1264" s="32"/>
      <c r="L1264" s="3"/>
      <c r="M1264" s="32"/>
      <c r="N1264" s="39"/>
      <c r="O1264" s="41"/>
    </row>
    <row r="1265" spans="1:15" s="145" customFormat="1">
      <c r="A1265" s="20"/>
      <c r="B1265" s="3"/>
      <c r="C1265" s="32"/>
      <c r="D1265" s="3"/>
      <c r="E1265" s="32"/>
      <c r="F1265" s="3"/>
      <c r="G1265" s="32"/>
      <c r="H1265" s="3"/>
      <c r="I1265" s="32"/>
      <c r="J1265" s="3"/>
      <c r="K1265" s="32"/>
      <c r="L1265" s="3"/>
      <c r="M1265" s="32"/>
      <c r="N1265" s="39"/>
      <c r="O1265" s="41"/>
    </row>
    <row r="1266" spans="1:15" s="145" customFormat="1">
      <c r="A1266" s="20" t="s">
        <v>206</v>
      </c>
      <c r="B1266" s="3">
        <v>16</v>
      </c>
      <c r="C1266" s="32">
        <v>9</v>
      </c>
      <c r="D1266" s="3">
        <v>4</v>
      </c>
      <c r="E1266" s="32">
        <v>0</v>
      </c>
      <c r="F1266" s="3">
        <v>0</v>
      </c>
      <c r="G1266" s="32">
        <v>0</v>
      </c>
      <c r="H1266" s="3">
        <v>0</v>
      </c>
      <c r="I1266" s="32">
        <v>0</v>
      </c>
      <c r="J1266" s="3">
        <v>0</v>
      </c>
      <c r="K1266" s="32">
        <v>0</v>
      </c>
      <c r="L1266" s="3">
        <v>8</v>
      </c>
      <c r="M1266" s="32">
        <v>11</v>
      </c>
      <c r="N1266" s="39">
        <f>SUM(B1266:M1266)</f>
        <v>48</v>
      </c>
      <c r="O1266" s="41">
        <f>N1266</f>
        <v>48</v>
      </c>
    </row>
    <row r="1267" spans="1:15" s="145" customFormat="1">
      <c r="A1267" s="25" t="s">
        <v>207</v>
      </c>
      <c r="B1267" s="3"/>
      <c r="C1267" s="32"/>
      <c r="D1267" s="3"/>
      <c r="E1267" s="32"/>
      <c r="F1267" s="3"/>
      <c r="G1267" s="32"/>
      <c r="H1267" s="3"/>
      <c r="I1267" s="32"/>
      <c r="J1267" s="3"/>
      <c r="K1267" s="32"/>
      <c r="L1267" s="3"/>
      <c r="M1267" s="32"/>
      <c r="N1267" s="39"/>
      <c r="O1267" s="41"/>
    </row>
    <row r="1268" spans="1:15" s="145" customFormat="1">
      <c r="A1268" s="25"/>
      <c r="B1268" s="3"/>
      <c r="C1268" s="32"/>
      <c r="D1268" s="3"/>
      <c r="E1268" s="32"/>
      <c r="F1268" s="3"/>
      <c r="G1268" s="32"/>
      <c r="H1268" s="3"/>
      <c r="I1268" s="32"/>
      <c r="J1268" s="3"/>
      <c r="K1268" s="32"/>
      <c r="L1268" s="3"/>
      <c r="M1268" s="32"/>
      <c r="N1268" s="39"/>
      <c r="O1268" s="41"/>
    </row>
    <row r="1269" spans="1:15" s="145" customFormat="1">
      <c r="A1269" s="228" t="s">
        <v>1299</v>
      </c>
      <c r="B1269" s="5" t="s">
        <v>1023</v>
      </c>
      <c r="C1269" s="34" t="s">
        <v>1023</v>
      </c>
      <c r="D1269" s="5" t="s">
        <v>1023</v>
      </c>
      <c r="E1269" s="34" t="s">
        <v>1023</v>
      </c>
      <c r="F1269" s="5" t="s">
        <v>1023</v>
      </c>
      <c r="G1269" s="34" t="s">
        <v>1023</v>
      </c>
      <c r="H1269" s="5" t="s">
        <v>1023</v>
      </c>
      <c r="I1269" s="34" t="s">
        <v>1023</v>
      </c>
      <c r="J1269" s="5" t="s">
        <v>1023</v>
      </c>
      <c r="K1269" s="34" t="s">
        <v>1023</v>
      </c>
      <c r="L1269" s="5" t="s">
        <v>1023</v>
      </c>
      <c r="M1269" s="34" t="s">
        <v>1023</v>
      </c>
      <c r="N1269" s="39"/>
      <c r="O1269" s="41"/>
    </row>
    <row r="1270" spans="1:15" s="145" customFormat="1">
      <c r="A1270" s="224" t="s">
        <v>1300</v>
      </c>
      <c r="B1270" s="3"/>
      <c r="C1270" s="32"/>
      <c r="D1270" s="3"/>
      <c r="E1270" s="32"/>
      <c r="F1270" s="3"/>
      <c r="G1270" s="32"/>
      <c r="H1270" s="3"/>
      <c r="I1270" s="32"/>
      <c r="J1270" s="3"/>
      <c r="K1270" s="32"/>
      <c r="L1270" s="3"/>
      <c r="M1270" s="32"/>
      <c r="N1270" s="39"/>
      <c r="O1270" s="41"/>
    </row>
    <row r="1271" spans="1:15" s="145" customFormat="1">
      <c r="A1271" s="20"/>
      <c r="B1271" s="3"/>
      <c r="C1271" s="32"/>
      <c r="D1271" s="3"/>
      <c r="E1271" s="32"/>
      <c r="F1271" s="3"/>
      <c r="G1271" s="32"/>
      <c r="H1271" s="3"/>
      <c r="I1271" s="32"/>
      <c r="J1271" s="3"/>
      <c r="K1271" s="32"/>
      <c r="L1271" s="3"/>
      <c r="M1271" s="32"/>
      <c r="N1271" s="39"/>
      <c r="O1271" s="41"/>
    </row>
    <row r="1272" spans="1:15" s="145" customFormat="1">
      <c r="A1272" s="20" t="s">
        <v>205</v>
      </c>
      <c r="B1272" s="3">
        <v>3</v>
      </c>
      <c r="C1272" s="32">
        <v>3</v>
      </c>
      <c r="D1272" s="3">
        <v>2</v>
      </c>
      <c r="E1272" s="32">
        <v>0</v>
      </c>
      <c r="F1272" s="3">
        <v>0</v>
      </c>
      <c r="G1272" s="32">
        <v>0</v>
      </c>
      <c r="H1272" s="3">
        <v>0</v>
      </c>
      <c r="I1272" s="32">
        <v>0</v>
      </c>
      <c r="J1272" s="3">
        <v>0</v>
      </c>
      <c r="K1272" s="32">
        <v>0</v>
      </c>
      <c r="L1272" s="3">
        <v>0</v>
      </c>
      <c r="M1272" s="32">
        <v>0</v>
      </c>
      <c r="N1272" s="39">
        <v>7</v>
      </c>
      <c r="O1272" s="41">
        <f>N1272</f>
        <v>7</v>
      </c>
    </row>
    <row r="1273" spans="1:15" s="145" customFormat="1">
      <c r="A1273" s="25" t="s">
        <v>890</v>
      </c>
      <c r="B1273" s="3"/>
      <c r="C1273" s="32"/>
      <c r="D1273" s="3"/>
      <c r="E1273" s="32"/>
      <c r="F1273" s="3"/>
      <c r="G1273" s="32"/>
      <c r="H1273" s="3"/>
      <c r="I1273" s="32"/>
      <c r="J1273" s="3"/>
      <c r="K1273" s="32"/>
      <c r="L1273" s="3"/>
      <c r="M1273" s="32"/>
      <c r="N1273" s="39"/>
      <c r="O1273" s="41"/>
    </row>
    <row r="1274" spans="1:15" s="145" customFormat="1">
      <c r="A1274" s="20"/>
      <c r="B1274" s="3"/>
      <c r="C1274" s="32"/>
      <c r="D1274" s="3"/>
      <c r="E1274" s="32"/>
      <c r="F1274" s="3"/>
      <c r="G1274" s="32"/>
      <c r="H1274" s="3"/>
      <c r="I1274" s="32"/>
      <c r="J1274" s="3"/>
      <c r="K1274" s="32"/>
      <c r="L1274" s="3"/>
      <c r="M1274" s="32"/>
      <c r="N1274" s="39"/>
      <c r="O1274" s="41"/>
    </row>
    <row r="1275" spans="1:15" s="145" customFormat="1">
      <c r="A1275" s="20" t="s">
        <v>891</v>
      </c>
      <c r="B1275" s="3">
        <v>1</v>
      </c>
      <c r="C1275" s="32">
        <v>2</v>
      </c>
      <c r="D1275" s="3">
        <v>0</v>
      </c>
      <c r="E1275" s="32">
        <v>0</v>
      </c>
      <c r="F1275" s="3">
        <v>0</v>
      </c>
      <c r="G1275" s="32">
        <v>0</v>
      </c>
      <c r="H1275" s="3">
        <v>0</v>
      </c>
      <c r="I1275" s="32">
        <v>0</v>
      </c>
      <c r="J1275" s="3">
        <v>0</v>
      </c>
      <c r="K1275" s="32">
        <v>0</v>
      </c>
      <c r="L1275" s="3">
        <v>0</v>
      </c>
      <c r="M1275" s="32">
        <v>2</v>
      </c>
      <c r="N1275" s="39">
        <f>SUM(B1275:M1275)</f>
        <v>5</v>
      </c>
      <c r="O1275" s="41">
        <f>N1275</f>
        <v>5</v>
      </c>
    </row>
    <row r="1276" spans="1:15" s="145" customFormat="1">
      <c r="A1276" s="25" t="s">
        <v>204</v>
      </c>
      <c r="B1276" s="3"/>
      <c r="C1276" s="32"/>
      <c r="D1276" s="3"/>
      <c r="E1276" s="32"/>
      <c r="F1276" s="3"/>
      <c r="G1276" s="32"/>
      <c r="H1276" s="3"/>
      <c r="I1276" s="32"/>
      <c r="J1276" s="3"/>
      <c r="K1276" s="32"/>
      <c r="L1276" s="3"/>
      <c r="M1276" s="32"/>
      <c r="N1276" s="39"/>
      <c r="O1276" s="41"/>
    </row>
    <row r="1277" spans="1:15" s="145" customFormat="1">
      <c r="A1277" s="20"/>
      <c r="B1277" s="3"/>
      <c r="C1277" s="32"/>
      <c r="D1277" s="3"/>
      <c r="E1277" s="32"/>
      <c r="F1277" s="3"/>
      <c r="G1277" s="32"/>
      <c r="H1277" s="3"/>
      <c r="I1277" s="32"/>
      <c r="J1277" s="3"/>
      <c r="K1277" s="32"/>
      <c r="L1277" s="3"/>
      <c r="M1277" s="32"/>
      <c r="N1277" s="39"/>
      <c r="O1277" s="41"/>
    </row>
    <row r="1278" spans="1:15" s="145" customFormat="1">
      <c r="A1278" s="20" t="s">
        <v>1064</v>
      </c>
      <c r="B1278" s="3">
        <v>1</v>
      </c>
      <c r="C1278" s="32">
        <v>0</v>
      </c>
      <c r="D1278" s="3">
        <v>1</v>
      </c>
      <c r="E1278" s="32">
        <v>0</v>
      </c>
      <c r="F1278" s="3">
        <v>0</v>
      </c>
      <c r="G1278" s="32">
        <v>0</v>
      </c>
      <c r="H1278" s="3">
        <v>0</v>
      </c>
      <c r="I1278" s="32">
        <v>0</v>
      </c>
      <c r="J1278" s="3">
        <v>0</v>
      </c>
      <c r="K1278" s="32">
        <v>0</v>
      </c>
      <c r="L1278" s="3">
        <v>2</v>
      </c>
      <c r="M1278" s="32">
        <v>0</v>
      </c>
      <c r="N1278" s="39">
        <f>SUM(B1278:M1278)</f>
        <v>4</v>
      </c>
      <c r="O1278" s="41">
        <f>N1278</f>
        <v>4</v>
      </c>
    </row>
    <row r="1279" spans="1:15" s="145" customFormat="1">
      <c r="A1279" s="31" t="s">
        <v>1065</v>
      </c>
      <c r="B1279" s="3"/>
      <c r="C1279" s="32"/>
      <c r="D1279" s="3"/>
      <c r="E1279" s="32"/>
      <c r="F1279" s="3"/>
      <c r="G1279" s="32"/>
      <c r="H1279" s="3"/>
      <c r="I1279" s="32"/>
      <c r="J1279" s="3"/>
      <c r="K1279" s="32"/>
      <c r="L1279" s="3"/>
      <c r="M1279" s="32"/>
      <c r="N1279" s="39"/>
      <c r="O1279" s="41"/>
    </row>
    <row r="1280" spans="1:15" s="145" customFormat="1">
      <c r="A1280" s="20"/>
      <c r="B1280" s="3"/>
      <c r="C1280" s="32"/>
      <c r="D1280" s="3"/>
      <c r="E1280" s="32"/>
      <c r="F1280" s="3"/>
      <c r="G1280" s="32"/>
      <c r="H1280" s="3"/>
      <c r="I1280" s="32"/>
      <c r="J1280" s="3"/>
      <c r="K1280" s="32"/>
      <c r="L1280" s="3"/>
      <c r="M1280" s="32"/>
      <c r="N1280" s="39"/>
      <c r="O1280" s="41"/>
    </row>
    <row r="1281" spans="1:15" s="145" customFormat="1">
      <c r="A1281" s="20" t="s">
        <v>209</v>
      </c>
      <c r="B1281" s="3">
        <v>0</v>
      </c>
      <c r="C1281" s="32">
        <v>1</v>
      </c>
      <c r="D1281" s="3">
        <v>0</v>
      </c>
      <c r="E1281" s="32">
        <v>0</v>
      </c>
      <c r="F1281" s="3">
        <v>0</v>
      </c>
      <c r="G1281" s="32">
        <v>0</v>
      </c>
      <c r="H1281" s="3">
        <v>0</v>
      </c>
      <c r="I1281" s="32">
        <v>0</v>
      </c>
      <c r="J1281" s="3">
        <v>0</v>
      </c>
      <c r="K1281" s="32">
        <v>0</v>
      </c>
      <c r="L1281" s="3">
        <v>0</v>
      </c>
      <c r="M1281" s="32">
        <v>0</v>
      </c>
      <c r="N1281" s="39">
        <f>SUM(B1281:M1281)</f>
        <v>1</v>
      </c>
      <c r="O1281" s="41">
        <f>N1281</f>
        <v>1</v>
      </c>
    </row>
    <row r="1282" spans="1:15" s="145" customFormat="1">
      <c r="A1282" s="25" t="s">
        <v>210</v>
      </c>
      <c r="B1282" s="3"/>
      <c r="C1282" s="32"/>
      <c r="D1282" s="3"/>
      <c r="E1282" s="32"/>
      <c r="F1282" s="3"/>
      <c r="G1282" s="32"/>
      <c r="H1282" s="3"/>
      <c r="I1282" s="32"/>
      <c r="J1282" s="3"/>
      <c r="K1282" s="32"/>
      <c r="L1282" s="3"/>
      <c r="M1282" s="32"/>
      <c r="N1282" s="39"/>
      <c r="O1282" s="41"/>
    </row>
    <row r="1283" spans="1:15" s="145" customFormat="1">
      <c r="A1283" s="20"/>
      <c r="B1283" s="3"/>
      <c r="C1283" s="32"/>
      <c r="D1283" s="3"/>
      <c r="E1283" s="32"/>
      <c r="F1283" s="3"/>
      <c r="G1283" s="32"/>
      <c r="H1283" s="3"/>
      <c r="I1283" s="32"/>
      <c r="J1283" s="3"/>
      <c r="K1283" s="32"/>
      <c r="L1283" s="3"/>
      <c r="M1283" s="32"/>
      <c r="N1283" s="39"/>
      <c r="O1283" s="41"/>
    </row>
    <row r="1284" spans="1:15" s="145" customFormat="1">
      <c r="A1284" s="20" t="s">
        <v>211</v>
      </c>
      <c r="B1284" s="3">
        <v>0</v>
      </c>
      <c r="C1284" s="32">
        <v>0</v>
      </c>
      <c r="D1284" s="3">
        <v>0</v>
      </c>
      <c r="E1284" s="32">
        <v>0</v>
      </c>
      <c r="F1284" s="3">
        <v>0</v>
      </c>
      <c r="G1284" s="32">
        <v>0</v>
      </c>
      <c r="H1284" s="3">
        <v>0</v>
      </c>
      <c r="I1284" s="32">
        <v>0</v>
      </c>
      <c r="J1284" s="3">
        <v>0</v>
      </c>
      <c r="K1284" s="32">
        <v>0</v>
      </c>
      <c r="L1284" s="3">
        <v>1</v>
      </c>
      <c r="M1284" s="32">
        <v>2</v>
      </c>
      <c r="N1284" s="39">
        <f>SUM(B1284:M1284)</f>
        <v>3</v>
      </c>
      <c r="O1284" s="41">
        <f>N1284</f>
        <v>3</v>
      </c>
    </row>
    <row r="1285" spans="1:15" s="145" customFormat="1">
      <c r="A1285" s="25" t="s">
        <v>212</v>
      </c>
      <c r="B1285" s="3"/>
      <c r="C1285" s="32"/>
      <c r="D1285" s="3"/>
      <c r="E1285" s="32"/>
      <c r="F1285" s="3"/>
      <c r="G1285" s="32"/>
      <c r="H1285" s="3"/>
      <c r="I1285" s="32"/>
      <c r="J1285" s="3"/>
      <c r="K1285" s="32"/>
      <c r="L1285" s="3"/>
      <c r="M1285" s="32"/>
      <c r="N1285" s="39"/>
      <c r="O1285" s="41"/>
    </row>
    <row r="1286" spans="1:15" s="145" customFormat="1">
      <c r="A1286" s="20"/>
      <c r="B1286" s="3"/>
      <c r="C1286" s="32"/>
      <c r="D1286" s="3"/>
      <c r="E1286" s="32"/>
      <c r="F1286" s="3"/>
      <c r="G1286" s="32"/>
      <c r="H1286" s="3"/>
      <c r="I1286" s="32"/>
      <c r="J1286" s="3"/>
      <c r="K1286" s="32"/>
      <c r="L1286" s="3"/>
      <c r="M1286" s="32"/>
      <c r="N1286" s="39"/>
      <c r="O1286" s="41"/>
    </row>
    <row r="1287" spans="1:15" s="145" customFormat="1">
      <c r="A1287" s="20" t="s">
        <v>892</v>
      </c>
      <c r="B1287" s="3">
        <v>2</v>
      </c>
      <c r="C1287" s="32">
        <v>0</v>
      </c>
      <c r="D1287" s="3">
        <v>2</v>
      </c>
      <c r="E1287" s="32">
        <v>1</v>
      </c>
      <c r="F1287" s="3">
        <v>0</v>
      </c>
      <c r="G1287" s="32">
        <v>0</v>
      </c>
      <c r="H1287" s="3">
        <v>0</v>
      </c>
      <c r="I1287" s="32">
        <v>0</v>
      </c>
      <c r="J1287" s="3">
        <v>0</v>
      </c>
      <c r="K1287" s="32">
        <v>0</v>
      </c>
      <c r="L1287" s="3">
        <v>0</v>
      </c>
      <c r="M1287" s="32">
        <v>1</v>
      </c>
      <c r="N1287" s="39">
        <f>SUM(B1287:M1287)</f>
        <v>6</v>
      </c>
      <c r="O1287" s="41">
        <f>N1287</f>
        <v>6</v>
      </c>
    </row>
    <row r="1288" spans="1:15" s="145" customFormat="1">
      <c r="A1288" s="25" t="s">
        <v>202</v>
      </c>
      <c r="B1288" s="3"/>
      <c r="C1288" s="32"/>
      <c r="D1288" s="3"/>
      <c r="E1288" s="32"/>
      <c r="F1288" s="3"/>
      <c r="G1288" s="32"/>
      <c r="H1288" s="3"/>
      <c r="I1288" s="32"/>
      <c r="J1288" s="3"/>
      <c r="K1288" s="32"/>
      <c r="L1288" s="3"/>
      <c r="M1288" s="32"/>
      <c r="N1288" s="39"/>
      <c r="O1288" s="41"/>
    </row>
    <row r="1289" spans="1:15" s="145" customFormat="1">
      <c r="A1289" s="20"/>
      <c r="B1289" s="3"/>
      <c r="C1289" s="32"/>
      <c r="D1289" s="3"/>
      <c r="E1289" s="32"/>
      <c r="F1289" s="3"/>
      <c r="G1289" s="32"/>
      <c r="H1289" s="3"/>
      <c r="I1289" s="32"/>
      <c r="J1289" s="3"/>
      <c r="K1289" s="32"/>
      <c r="L1289" s="3"/>
      <c r="M1289" s="32"/>
      <c r="N1289" s="39"/>
      <c r="O1289" s="41"/>
    </row>
    <row r="1290" spans="1:15" s="145" customFormat="1">
      <c r="A1290" s="20" t="s">
        <v>203</v>
      </c>
      <c r="B1290" s="3">
        <v>2</v>
      </c>
      <c r="C1290" s="32">
        <v>6</v>
      </c>
      <c r="D1290" s="3">
        <v>1</v>
      </c>
      <c r="E1290" s="32">
        <v>2</v>
      </c>
      <c r="F1290" s="3">
        <v>1</v>
      </c>
      <c r="G1290" s="32">
        <v>0</v>
      </c>
      <c r="H1290" s="3">
        <v>0</v>
      </c>
      <c r="I1290" s="32">
        <v>0</v>
      </c>
      <c r="J1290" s="3">
        <v>1</v>
      </c>
      <c r="K1290" s="32">
        <v>0</v>
      </c>
      <c r="L1290" s="3">
        <v>1</v>
      </c>
      <c r="M1290" s="32">
        <v>2</v>
      </c>
      <c r="N1290" s="39">
        <f>SUM(B1290:M1290)</f>
        <v>16</v>
      </c>
      <c r="O1290" s="41">
        <f>N1290</f>
        <v>16</v>
      </c>
    </row>
    <row r="1291" spans="1:15" s="145" customFormat="1">
      <c r="A1291" s="25" t="s">
        <v>893</v>
      </c>
      <c r="B1291" s="3"/>
      <c r="C1291" s="32"/>
      <c r="D1291" s="3"/>
      <c r="E1291" s="32"/>
      <c r="F1291" s="3"/>
      <c r="G1291" s="32"/>
      <c r="H1291" s="3"/>
      <c r="I1291" s="32"/>
      <c r="J1291" s="3"/>
      <c r="K1291" s="32"/>
      <c r="L1291" s="3"/>
      <c r="M1291" s="32"/>
      <c r="N1291" s="39"/>
      <c r="O1291" s="41"/>
    </row>
    <row r="1292" spans="1:15" s="145" customFormat="1">
      <c r="A1292" s="20"/>
      <c r="B1292" s="3"/>
      <c r="C1292" s="32"/>
      <c r="D1292" s="3"/>
      <c r="E1292" s="32"/>
      <c r="F1292" s="3"/>
      <c r="G1292" s="32"/>
      <c r="H1292" s="3"/>
      <c r="I1292" s="32"/>
      <c r="J1292" s="3"/>
      <c r="K1292" s="32"/>
      <c r="L1292" s="3"/>
      <c r="M1292" s="32"/>
      <c r="N1292" s="39"/>
      <c r="O1292" s="41"/>
    </row>
    <row r="1293" spans="1:15" s="145" customFormat="1">
      <c r="A1293" s="226" t="s">
        <v>217</v>
      </c>
      <c r="B1293" s="5" t="s">
        <v>1023</v>
      </c>
      <c r="C1293" s="34" t="s">
        <v>1023</v>
      </c>
      <c r="D1293" s="5" t="s">
        <v>1023</v>
      </c>
      <c r="E1293" s="34" t="s">
        <v>1023</v>
      </c>
      <c r="F1293" s="5" t="s">
        <v>1023</v>
      </c>
      <c r="G1293" s="34" t="s">
        <v>1023</v>
      </c>
      <c r="H1293" s="5" t="s">
        <v>1023</v>
      </c>
      <c r="I1293" s="34" t="s">
        <v>1023</v>
      </c>
      <c r="J1293" s="5" t="s">
        <v>1023</v>
      </c>
      <c r="K1293" s="34" t="s">
        <v>1023</v>
      </c>
      <c r="L1293" s="5" t="s">
        <v>1023</v>
      </c>
      <c r="M1293" s="34" t="s">
        <v>1023</v>
      </c>
      <c r="N1293" s="39"/>
      <c r="O1293" s="41"/>
    </row>
    <row r="1294" spans="1:15" s="145" customFormat="1">
      <c r="A1294" s="227" t="s">
        <v>218</v>
      </c>
      <c r="B1294" s="3"/>
      <c r="C1294" s="32"/>
      <c r="D1294" s="3"/>
      <c r="E1294" s="32"/>
      <c r="F1294" s="3"/>
      <c r="G1294" s="32"/>
      <c r="H1294" s="3"/>
      <c r="I1294" s="32"/>
      <c r="J1294" s="3"/>
      <c r="K1294" s="32"/>
      <c r="L1294" s="3"/>
      <c r="M1294" s="32"/>
      <c r="N1294" s="39"/>
      <c r="O1294" s="41"/>
    </row>
    <row r="1295" spans="1:15" s="145" customFormat="1">
      <c r="A1295" s="20"/>
      <c r="B1295" s="3"/>
      <c r="C1295" s="32"/>
      <c r="D1295" s="3"/>
      <c r="E1295" s="32"/>
      <c r="F1295" s="3"/>
      <c r="G1295" s="32"/>
      <c r="H1295" s="3"/>
      <c r="I1295" s="32"/>
      <c r="J1295" s="3"/>
      <c r="K1295" s="32"/>
      <c r="L1295" s="3"/>
      <c r="M1295" s="32"/>
      <c r="N1295" s="39"/>
      <c r="O1295" s="41"/>
    </row>
    <row r="1296" spans="1:15" s="145" customFormat="1">
      <c r="A1296" s="20" t="s">
        <v>894</v>
      </c>
      <c r="B1296" s="3">
        <v>7</v>
      </c>
      <c r="C1296" s="32">
        <v>3</v>
      </c>
      <c r="D1296" s="3">
        <v>2</v>
      </c>
      <c r="E1296" s="32">
        <v>0</v>
      </c>
      <c r="F1296" s="3">
        <v>0</v>
      </c>
      <c r="G1296" s="32">
        <v>0</v>
      </c>
      <c r="H1296" s="3">
        <v>0</v>
      </c>
      <c r="I1296" s="32">
        <v>0</v>
      </c>
      <c r="J1296" s="3">
        <v>0</v>
      </c>
      <c r="K1296" s="32">
        <v>0</v>
      </c>
      <c r="L1296" s="3">
        <v>0</v>
      </c>
      <c r="M1296" s="32">
        <v>4</v>
      </c>
      <c r="N1296" s="39">
        <f>SUM(B1296:M1296)</f>
        <v>16</v>
      </c>
      <c r="O1296" s="41">
        <f>N1296</f>
        <v>16</v>
      </c>
    </row>
    <row r="1297" spans="1:15" s="145" customFormat="1">
      <c r="A1297" s="25" t="s">
        <v>213</v>
      </c>
      <c r="B1297" s="3"/>
      <c r="C1297" s="32"/>
      <c r="D1297" s="3"/>
      <c r="E1297" s="32"/>
      <c r="F1297" s="3"/>
      <c r="G1297" s="32"/>
      <c r="H1297" s="3"/>
      <c r="I1297" s="32"/>
      <c r="J1297" s="3"/>
      <c r="K1297" s="32"/>
      <c r="L1297" s="3"/>
      <c r="M1297" s="32"/>
      <c r="N1297" s="39"/>
      <c r="O1297" s="41"/>
    </row>
    <row r="1298" spans="1:15" s="145" customFormat="1">
      <c r="A1298" s="20"/>
      <c r="B1298" s="3"/>
      <c r="C1298" s="32"/>
      <c r="D1298" s="3"/>
      <c r="E1298" s="32"/>
      <c r="F1298" s="3"/>
      <c r="G1298" s="32"/>
      <c r="H1298" s="3"/>
      <c r="I1298" s="32"/>
      <c r="J1298" s="3"/>
      <c r="K1298" s="32"/>
      <c r="L1298" s="3"/>
      <c r="M1298" s="32"/>
      <c r="N1298" s="39"/>
      <c r="O1298" s="41"/>
    </row>
    <row r="1299" spans="1:15" s="145" customFormat="1">
      <c r="A1299" s="20" t="s">
        <v>895</v>
      </c>
      <c r="B1299" s="3">
        <v>30</v>
      </c>
      <c r="C1299" s="32">
        <v>38</v>
      </c>
      <c r="D1299" s="3">
        <v>20</v>
      </c>
      <c r="E1299" s="32">
        <v>4</v>
      </c>
      <c r="F1299" s="3">
        <v>2</v>
      </c>
      <c r="G1299" s="32">
        <v>0</v>
      </c>
      <c r="H1299" s="3">
        <v>0</v>
      </c>
      <c r="I1299" s="32">
        <v>1</v>
      </c>
      <c r="J1299" s="3">
        <v>5</v>
      </c>
      <c r="K1299" s="32">
        <v>4</v>
      </c>
      <c r="L1299" s="3">
        <v>10</v>
      </c>
      <c r="M1299" s="32">
        <v>18</v>
      </c>
      <c r="N1299" s="39">
        <f>SUM(B1299:M1299)</f>
        <v>132</v>
      </c>
      <c r="O1299" s="41">
        <f>N1299</f>
        <v>132</v>
      </c>
    </row>
    <row r="1300" spans="1:15" s="145" customFormat="1">
      <c r="A1300" s="25" t="s">
        <v>214</v>
      </c>
      <c r="B1300" s="3"/>
      <c r="C1300" s="32"/>
      <c r="D1300" s="3"/>
      <c r="E1300" s="32"/>
      <c r="F1300" s="3"/>
      <c r="G1300" s="32"/>
      <c r="H1300" s="3"/>
      <c r="I1300" s="32"/>
      <c r="J1300" s="3"/>
      <c r="K1300" s="32"/>
      <c r="L1300" s="3"/>
      <c r="M1300" s="32"/>
      <c r="N1300" s="39"/>
      <c r="O1300" s="41"/>
    </row>
    <row r="1301" spans="1:15" s="145" customFormat="1">
      <c r="A1301" s="20"/>
      <c r="B1301" s="3"/>
      <c r="C1301" s="32"/>
      <c r="D1301" s="3"/>
      <c r="E1301" s="32"/>
      <c r="F1301" s="3"/>
      <c r="G1301" s="32"/>
      <c r="H1301" s="3"/>
      <c r="I1301" s="32"/>
      <c r="J1301" s="3"/>
      <c r="K1301" s="32"/>
      <c r="L1301" s="3"/>
      <c r="M1301" s="32"/>
      <c r="N1301" s="39"/>
      <c r="O1301" s="41"/>
    </row>
    <row r="1302" spans="1:15" s="145" customFormat="1">
      <c r="A1302" s="20" t="s">
        <v>215</v>
      </c>
      <c r="B1302" s="3">
        <v>1</v>
      </c>
      <c r="C1302" s="32">
        <v>0</v>
      </c>
      <c r="D1302" s="3">
        <v>0</v>
      </c>
      <c r="E1302" s="32">
        <v>0</v>
      </c>
      <c r="F1302" s="3">
        <v>0</v>
      </c>
      <c r="G1302" s="32">
        <v>0</v>
      </c>
      <c r="H1302" s="3">
        <v>0</v>
      </c>
      <c r="I1302" s="32">
        <v>0</v>
      </c>
      <c r="J1302" s="3">
        <v>1</v>
      </c>
      <c r="K1302" s="32">
        <v>1</v>
      </c>
      <c r="L1302" s="3">
        <v>0</v>
      </c>
      <c r="M1302" s="32">
        <v>0</v>
      </c>
      <c r="N1302" s="39">
        <f>SUM(B1302:M1302)</f>
        <v>3</v>
      </c>
      <c r="O1302" s="41">
        <f>N1302</f>
        <v>3</v>
      </c>
    </row>
    <row r="1303" spans="1:15" s="145" customFormat="1">
      <c r="A1303" s="25" t="s">
        <v>216</v>
      </c>
      <c r="B1303" s="3"/>
      <c r="C1303" s="32"/>
      <c r="D1303" s="3"/>
      <c r="E1303" s="32"/>
      <c r="F1303" s="3"/>
      <c r="G1303" s="32"/>
      <c r="H1303" s="3"/>
      <c r="I1303" s="32"/>
      <c r="J1303" s="3"/>
      <c r="K1303" s="32"/>
      <c r="L1303" s="3"/>
      <c r="M1303" s="32"/>
      <c r="N1303" s="39"/>
      <c r="O1303" s="41"/>
    </row>
    <row r="1304" spans="1:15" s="145" customFormat="1">
      <c r="A1304" s="20"/>
      <c r="B1304" s="3"/>
      <c r="C1304" s="32"/>
      <c r="D1304" s="3"/>
      <c r="E1304" s="32"/>
      <c r="F1304" s="3"/>
      <c r="G1304" s="32"/>
      <c r="H1304" s="3"/>
      <c r="I1304" s="32"/>
      <c r="J1304" s="3"/>
      <c r="K1304" s="32"/>
      <c r="L1304" s="3"/>
      <c r="M1304" s="32"/>
      <c r="N1304" s="39"/>
      <c r="O1304" s="41"/>
    </row>
    <row r="1305" spans="1:15" s="145" customFormat="1">
      <c r="A1305" s="226" t="s">
        <v>896</v>
      </c>
      <c r="B1305" s="5" t="s">
        <v>1023</v>
      </c>
      <c r="C1305" s="34" t="s">
        <v>1023</v>
      </c>
      <c r="D1305" s="5" t="s">
        <v>1023</v>
      </c>
      <c r="E1305" s="34" t="s">
        <v>1023</v>
      </c>
      <c r="F1305" s="5" t="s">
        <v>1023</v>
      </c>
      <c r="G1305" s="34" t="s">
        <v>1023</v>
      </c>
      <c r="H1305" s="5" t="s">
        <v>1023</v>
      </c>
      <c r="I1305" s="34" t="s">
        <v>1023</v>
      </c>
      <c r="J1305" s="5" t="s">
        <v>1023</v>
      </c>
      <c r="K1305" s="34" t="s">
        <v>1023</v>
      </c>
      <c r="L1305" s="5" t="s">
        <v>1023</v>
      </c>
      <c r="M1305" s="34" t="s">
        <v>1023</v>
      </c>
      <c r="N1305" s="39"/>
      <c r="O1305" s="41"/>
    </row>
    <row r="1306" spans="1:15" s="145" customFormat="1">
      <c r="A1306" s="227" t="s">
        <v>190</v>
      </c>
      <c r="B1306" s="3"/>
      <c r="C1306" s="32"/>
      <c r="D1306" s="3"/>
      <c r="E1306" s="32"/>
      <c r="F1306" s="3"/>
      <c r="G1306" s="32"/>
      <c r="H1306" s="3"/>
      <c r="I1306" s="32"/>
      <c r="J1306" s="3"/>
      <c r="K1306" s="32"/>
      <c r="L1306" s="3"/>
      <c r="M1306" s="32"/>
      <c r="N1306" s="39"/>
      <c r="O1306" s="41"/>
    </row>
    <row r="1307" spans="1:15" s="145" customFormat="1">
      <c r="A1307" s="20"/>
      <c r="B1307" s="3"/>
      <c r="C1307" s="32"/>
      <c r="D1307" s="3"/>
      <c r="E1307" s="32"/>
      <c r="F1307" s="3"/>
      <c r="G1307" s="32"/>
      <c r="H1307" s="3"/>
      <c r="I1307" s="32"/>
      <c r="J1307" s="3"/>
      <c r="K1307" s="32"/>
      <c r="L1307" s="3"/>
      <c r="M1307" s="32"/>
      <c r="N1307" s="39"/>
      <c r="O1307" s="41"/>
    </row>
    <row r="1308" spans="1:15" s="145" customFormat="1">
      <c r="A1308" s="20" t="s">
        <v>897</v>
      </c>
      <c r="B1308" s="3">
        <v>0</v>
      </c>
      <c r="C1308" s="32">
        <v>5</v>
      </c>
      <c r="D1308" s="3">
        <v>1</v>
      </c>
      <c r="E1308" s="32">
        <v>2</v>
      </c>
      <c r="F1308" s="3">
        <v>0</v>
      </c>
      <c r="G1308" s="32">
        <v>0</v>
      </c>
      <c r="H1308" s="3">
        <v>0</v>
      </c>
      <c r="I1308" s="32">
        <v>0</v>
      </c>
      <c r="J1308" s="3">
        <v>0</v>
      </c>
      <c r="K1308" s="32">
        <v>0</v>
      </c>
      <c r="L1308" s="3">
        <v>0</v>
      </c>
      <c r="M1308" s="32">
        <v>0</v>
      </c>
      <c r="N1308" s="39">
        <f>SUM(B1308:M1308)</f>
        <v>8</v>
      </c>
      <c r="O1308" s="41">
        <f>N1308</f>
        <v>8</v>
      </c>
    </row>
    <row r="1309" spans="1:15" s="145" customFormat="1">
      <c r="A1309" s="25" t="s">
        <v>219</v>
      </c>
      <c r="B1309" s="3"/>
      <c r="C1309" s="32"/>
      <c r="D1309" s="3"/>
      <c r="E1309" s="32"/>
      <c r="F1309" s="3"/>
      <c r="G1309" s="32"/>
      <c r="H1309" s="3"/>
      <c r="I1309" s="32"/>
      <c r="J1309" s="3"/>
      <c r="K1309" s="32"/>
      <c r="L1309" s="3"/>
      <c r="M1309" s="32"/>
      <c r="N1309" s="39"/>
      <c r="O1309" s="41"/>
    </row>
    <row r="1310" spans="1:15" s="145" customFormat="1">
      <c r="A1310" s="20"/>
      <c r="B1310" s="3"/>
      <c r="C1310" s="32"/>
      <c r="D1310" s="3"/>
      <c r="E1310" s="32"/>
      <c r="F1310" s="3"/>
      <c r="G1310" s="32"/>
      <c r="H1310" s="3"/>
      <c r="I1310" s="32"/>
      <c r="J1310" s="3"/>
      <c r="K1310" s="32"/>
      <c r="L1310" s="3"/>
      <c r="M1310" s="32"/>
      <c r="N1310" s="39"/>
      <c r="O1310" s="41"/>
    </row>
    <row r="1311" spans="1:15" s="145" customFormat="1">
      <c r="A1311" s="20" t="s">
        <v>1066</v>
      </c>
      <c r="B1311" s="3">
        <v>13</v>
      </c>
      <c r="C1311" s="32">
        <v>5</v>
      </c>
      <c r="D1311" s="3">
        <v>3</v>
      </c>
      <c r="E1311" s="32">
        <v>2</v>
      </c>
      <c r="F1311" s="3">
        <v>0</v>
      </c>
      <c r="G1311" s="32">
        <v>0</v>
      </c>
      <c r="H1311" s="3">
        <v>0</v>
      </c>
      <c r="I1311" s="32">
        <v>0</v>
      </c>
      <c r="J1311" s="3">
        <v>1</v>
      </c>
      <c r="K1311" s="32">
        <v>7</v>
      </c>
      <c r="L1311" s="3">
        <v>9</v>
      </c>
      <c r="M1311" s="32">
        <v>7</v>
      </c>
      <c r="N1311" s="39">
        <f>SUM(B1311:M1311)</f>
        <v>47</v>
      </c>
      <c r="O1311" s="41">
        <f>N1311</f>
        <v>47</v>
      </c>
    </row>
    <row r="1312" spans="1:15" s="145" customFormat="1">
      <c r="A1312" s="25" t="s">
        <v>197</v>
      </c>
      <c r="B1312" s="3"/>
      <c r="C1312" s="32"/>
      <c r="D1312" s="3"/>
      <c r="E1312" s="32"/>
      <c r="F1312" s="3"/>
      <c r="G1312" s="32"/>
      <c r="H1312" s="3"/>
      <c r="I1312" s="32"/>
      <c r="J1312" s="3"/>
      <c r="K1312" s="32"/>
      <c r="L1312" s="3"/>
      <c r="M1312" s="32"/>
      <c r="N1312" s="39"/>
      <c r="O1312" s="41"/>
    </row>
    <row r="1313" spans="1:15" s="145" customFormat="1">
      <c r="A1313" s="20"/>
      <c r="B1313" s="3"/>
      <c r="C1313" s="32"/>
      <c r="D1313" s="3"/>
      <c r="E1313" s="32"/>
      <c r="F1313" s="3"/>
      <c r="G1313" s="32"/>
      <c r="H1313" s="3"/>
      <c r="I1313" s="32"/>
      <c r="J1313" s="3"/>
      <c r="K1313" s="32"/>
      <c r="L1313" s="3"/>
      <c r="M1313" s="32"/>
      <c r="N1313" s="39"/>
      <c r="O1313" s="41"/>
    </row>
    <row r="1314" spans="1:15" s="145" customFormat="1">
      <c r="A1314" s="20" t="s">
        <v>898</v>
      </c>
      <c r="B1314" s="3">
        <v>13</v>
      </c>
      <c r="C1314" s="32">
        <v>9</v>
      </c>
      <c r="D1314" s="3">
        <v>1</v>
      </c>
      <c r="E1314" s="32">
        <v>0</v>
      </c>
      <c r="F1314" s="3">
        <v>0</v>
      </c>
      <c r="G1314" s="32">
        <v>0</v>
      </c>
      <c r="H1314" s="3">
        <v>0</v>
      </c>
      <c r="I1314" s="32">
        <v>0</v>
      </c>
      <c r="J1314" s="3">
        <v>0</v>
      </c>
      <c r="K1314" s="32">
        <v>0</v>
      </c>
      <c r="L1314" s="3">
        <v>0</v>
      </c>
      <c r="M1314" s="32">
        <v>3</v>
      </c>
      <c r="N1314" s="39">
        <f>SUM(B1314:M1314)</f>
        <v>26</v>
      </c>
      <c r="O1314" s="41">
        <f>N1314</f>
        <v>26</v>
      </c>
    </row>
    <row r="1315" spans="1:15" s="145" customFormat="1">
      <c r="A1315" s="25" t="s">
        <v>198</v>
      </c>
      <c r="B1315" s="3"/>
      <c r="C1315" s="32"/>
      <c r="D1315" s="3"/>
      <c r="E1315" s="32"/>
      <c r="F1315" s="3"/>
      <c r="G1315" s="32"/>
      <c r="H1315" s="3"/>
      <c r="I1315" s="32"/>
      <c r="J1315" s="3"/>
      <c r="K1315" s="32"/>
      <c r="L1315" s="3"/>
      <c r="M1315" s="32"/>
      <c r="N1315" s="39"/>
      <c r="O1315" s="41"/>
    </row>
    <row r="1316" spans="1:15" s="145" customFormat="1">
      <c r="A1316" s="20"/>
      <c r="B1316" s="3"/>
      <c r="C1316" s="32"/>
      <c r="D1316" s="3"/>
      <c r="E1316" s="32"/>
      <c r="F1316" s="3"/>
      <c r="G1316" s="32"/>
      <c r="H1316" s="3"/>
      <c r="I1316" s="32"/>
      <c r="J1316" s="3"/>
      <c r="K1316" s="32"/>
      <c r="L1316" s="3"/>
      <c r="M1316" s="32"/>
      <c r="N1316" s="39"/>
      <c r="O1316" s="41"/>
    </row>
    <row r="1317" spans="1:15" s="145" customFormat="1">
      <c r="A1317" s="226" t="s">
        <v>1067</v>
      </c>
      <c r="B1317" s="5" t="s">
        <v>1023</v>
      </c>
      <c r="C1317" s="34" t="s">
        <v>1023</v>
      </c>
      <c r="D1317" s="5" t="s">
        <v>1023</v>
      </c>
      <c r="E1317" s="34" t="s">
        <v>1023</v>
      </c>
      <c r="F1317" s="5" t="s">
        <v>1023</v>
      </c>
      <c r="G1317" s="34" t="s">
        <v>1023</v>
      </c>
      <c r="H1317" s="5" t="s">
        <v>1023</v>
      </c>
      <c r="I1317" s="34" t="s">
        <v>1023</v>
      </c>
      <c r="J1317" s="5" t="s">
        <v>1023</v>
      </c>
      <c r="K1317" s="34" t="s">
        <v>1023</v>
      </c>
      <c r="L1317" s="5" t="s">
        <v>1023</v>
      </c>
      <c r="M1317" s="34" t="s">
        <v>1023</v>
      </c>
      <c r="N1317" s="39"/>
      <c r="O1317" s="41"/>
    </row>
    <row r="1318" spans="1:15" s="145" customFormat="1">
      <c r="A1318" s="232" t="s">
        <v>199</v>
      </c>
      <c r="B1318" s="3"/>
      <c r="C1318" s="32"/>
      <c r="D1318" s="3"/>
      <c r="E1318" s="32"/>
      <c r="F1318" s="3"/>
      <c r="G1318" s="32"/>
      <c r="H1318" s="3"/>
      <c r="I1318" s="32"/>
      <c r="J1318" s="3"/>
      <c r="K1318" s="32"/>
      <c r="L1318" s="3"/>
      <c r="M1318" s="32"/>
      <c r="N1318" s="39"/>
      <c r="O1318" s="41"/>
    </row>
    <row r="1319" spans="1:15" s="145" customFormat="1">
      <c r="A1319" s="20"/>
      <c r="B1319" s="3"/>
      <c r="C1319" s="32"/>
      <c r="D1319" s="3"/>
      <c r="E1319" s="32"/>
      <c r="F1319" s="3"/>
      <c r="G1319" s="32"/>
      <c r="H1319" s="3"/>
      <c r="I1319" s="32"/>
      <c r="J1319" s="3"/>
      <c r="K1319" s="32"/>
      <c r="L1319" s="3"/>
      <c r="M1319" s="32"/>
      <c r="N1319" s="39"/>
      <c r="O1319" s="41"/>
    </row>
    <row r="1320" spans="1:15" s="145" customFormat="1">
      <c r="A1320" s="226" t="s">
        <v>899</v>
      </c>
      <c r="B1320" s="5" t="s">
        <v>1023</v>
      </c>
      <c r="C1320" s="34" t="s">
        <v>1023</v>
      </c>
      <c r="D1320" s="5" t="s">
        <v>1023</v>
      </c>
      <c r="E1320" s="34" t="s">
        <v>1023</v>
      </c>
      <c r="F1320" s="5" t="s">
        <v>1023</v>
      </c>
      <c r="G1320" s="34" t="s">
        <v>1023</v>
      </c>
      <c r="H1320" s="5" t="s">
        <v>1023</v>
      </c>
      <c r="I1320" s="34" t="s">
        <v>1023</v>
      </c>
      <c r="J1320" s="5" t="s">
        <v>1023</v>
      </c>
      <c r="K1320" s="34" t="s">
        <v>1023</v>
      </c>
      <c r="L1320" s="5" t="s">
        <v>1023</v>
      </c>
      <c r="M1320" s="34" t="s">
        <v>1023</v>
      </c>
      <c r="N1320" s="39"/>
      <c r="O1320" s="41"/>
    </row>
    <row r="1321" spans="1:15" s="145" customFormat="1">
      <c r="A1321" s="227" t="s">
        <v>200</v>
      </c>
      <c r="B1321" s="3"/>
      <c r="C1321" s="32"/>
      <c r="D1321" s="3"/>
      <c r="E1321" s="32"/>
      <c r="F1321" s="3"/>
      <c r="G1321" s="32"/>
      <c r="H1321" s="3"/>
      <c r="I1321" s="32"/>
      <c r="J1321" s="3"/>
      <c r="K1321" s="32"/>
      <c r="L1321" s="3"/>
      <c r="M1321" s="32"/>
      <c r="N1321" s="39"/>
      <c r="O1321" s="41"/>
    </row>
    <row r="1322" spans="1:15" s="145" customFormat="1">
      <c r="A1322" s="20"/>
      <c r="B1322" s="3"/>
      <c r="C1322" s="32"/>
      <c r="D1322" s="3"/>
      <c r="E1322" s="32"/>
      <c r="F1322" s="3"/>
      <c r="G1322" s="32"/>
      <c r="H1322" s="3"/>
      <c r="I1322" s="32"/>
      <c r="J1322" s="3"/>
      <c r="K1322" s="32"/>
      <c r="L1322" s="3"/>
      <c r="M1322" s="32"/>
      <c r="N1322" s="39"/>
      <c r="O1322" s="41"/>
    </row>
    <row r="1323" spans="1:15" s="145" customFormat="1" ht="12.75" customHeight="1">
      <c r="A1323" s="19" t="s">
        <v>900</v>
      </c>
      <c r="B1323" s="3"/>
      <c r="C1323" s="32"/>
      <c r="D1323" s="3"/>
      <c r="E1323" s="32"/>
      <c r="F1323" s="3"/>
      <c r="G1323" s="32"/>
      <c r="H1323" s="3"/>
      <c r="I1323" s="32"/>
      <c r="J1323" s="3"/>
      <c r="K1323" s="32"/>
      <c r="L1323" s="3"/>
      <c r="M1323" s="32"/>
      <c r="N1323" s="39"/>
      <c r="O1323" s="41"/>
    </row>
    <row r="1324" spans="1:15" s="145" customFormat="1">
      <c r="A1324" s="20" t="s">
        <v>901</v>
      </c>
      <c r="B1324" s="3">
        <v>0</v>
      </c>
      <c r="C1324" s="32">
        <v>0</v>
      </c>
      <c r="D1324" s="3">
        <v>0</v>
      </c>
      <c r="E1324" s="32">
        <v>0</v>
      </c>
      <c r="F1324" s="3">
        <v>0</v>
      </c>
      <c r="G1324" s="32">
        <v>0</v>
      </c>
      <c r="H1324" s="3">
        <v>0</v>
      </c>
      <c r="I1324" s="32">
        <v>0</v>
      </c>
      <c r="J1324" s="3">
        <v>1</v>
      </c>
      <c r="K1324" s="32">
        <v>0</v>
      </c>
      <c r="L1324" s="3">
        <v>0</v>
      </c>
      <c r="M1324" s="32">
        <v>0</v>
      </c>
      <c r="N1324" s="39">
        <f>SUM(B1324:M1324)</f>
        <v>1</v>
      </c>
      <c r="O1324" s="41">
        <f>N1324</f>
        <v>1</v>
      </c>
    </row>
    <row r="1325" spans="1:15" s="145" customFormat="1">
      <c r="A1325" s="25" t="s">
        <v>222</v>
      </c>
      <c r="B1325" s="3"/>
      <c r="C1325" s="32"/>
      <c r="D1325" s="3"/>
      <c r="E1325" s="32"/>
      <c r="F1325" s="3"/>
      <c r="G1325" s="32"/>
      <c r="H1325" s="3"/>
      <c r="I1325" s="32"/>
      <c r="J1325" s="3"/>
      <c r="K1325" s="32"/>
      <c r="L1325" s="3"/>
      <c r="M1325" s="32"/>
      <c r="N1325" s="39"/>
      <c r="O1325" s="41"/>
    </row>
    <row r="1326" spans="1:15" s="145" customFormat="1">
      <c r="A1326" s="20"/>
      <c r="B1326" s="3"/>
      <c r="C1326" s="32"/>
      <c r="D1326" s="3"/>
      <c r="E1326" s="32"/>
      <c r="F1326" s="3"/>
      <c r="G1326" s="32"/>
      <c r="H1326" s="3"/>
      <c r="I1326" s="32"/>
      <c r="J1326" s="3"/>
      <c r="K1326" s="32"/>
      <c r="L1326" s="3"/>
      <c r="M1326" s="32"/>
      <c r="N1326" s="39"/>
      <c r="O1326" s="41"/>
    </row>
    <row r="1327" spans="1:15" s="145" customFormat="1">
      <c r="A1327" s="243" t="s">
        <v>902</v>
      </c>
      <c r="B1327" s="8">
        <v>0</v>
      </c>
      <c r="C1327" s="37">
        <v>0</v>
      </c>
      <c r="D1327" s="8">
        <v>0</v>
      </c>
      <c r="E1327" s="37">
        <v>0</v>
      </c>
      <c r="F1327" s="8">
        <v>0</v>
      </c>
      <c r="G1327" s="37">
        <v>0</v>
      </c>
      <c r="H1327" s="8">
        <v>0</v>
      </c>
      <c r="I1327" s="37">
        <v>1</v>
      </c>
      <c r="J1327" s="8">
        <v>0</v>
      </c>
      <c r="K1327" s="37">
        <v>0</v>
      </c>
      <c r="L1327" s="8">
        <v>0</v>
      </c>
      <c r="M1327" s="37">
        <v>0</v>
      </c>
      <c r="N1327" s="45">
        <f>SUM(B1327:M1327)</f>
        <v>1</v>
      </c>
      <c r="O1327" s="41">
        <f>N1327</f>
        <v>1</v>
      </c>
    </row>
    <row r="1328" spans="1:15" s="145" customFormat="1">
      <c r="A1328" s="244" t="s">
        <v>903</v>
      </c>
      <c r="B1328" s="3"/>
      <c r="C1328" s="32"/>
      <c r="D1328" s="3"/>
      <c r="E1328" s="32"/>
      <c r="F1328" s="3"/>
      <c r="G1328" s="32"/>
      <c r="H1328" s="3"/>
      <c r="I1328" s="32"/>
      <c r="J1328" s="3"/>
      <c r="K1328" s="32"/>
      <c r="L1328" s="3"/>
      <c r="M1328" s="32"/>
      <c r="N1328" s="39"/>
      <c r="O1328" s="41"/>
    </row>
    <row r="1329" spans="1:15" s="145" customFormat="1">
      <c r="A1329" s="20"/>
      <c r="B1329" s="3"/>
      <c r="C1329" s="32"/>
      <c r="D1329" s="3"/>
      <c r="E1329" s="32"/>
      <c r="F1329" s="3"/>
      <c r="G1329" s="32"/>
      <c r="H1329" s="3"/>
      <c r="I1329" s="32"/>
      <c r="J1329" s="3"/>
      <c r="K1329" s="32"/>
      <c r="L1329" s="3"/>
      <c r="M1329" s="32"/>
      <c r="N1329" s="39"/>
      <c r="O1329" s="41"/>
    </row>
    <row r="1330" spans="1:15" s="145" customFormat="1">
      <c r="A1330" s="20" t="s">
        <v>224</v>
      </c>
      <c r="B1330" s="3">
        <v>11</v>
      </c>
      <c r="C1330" s="32">
        <v>4</v>
      </c>
      <c r="D1330" s="3">
        <v>2</v>
      </c>
      <c r="E1330" s="32">
        <v>0</v>
      </c>
      <c r="F1330" s="3">
        <v>1</v>
      </c>
      <c r="G1330" s="32">
        <v>0</v>
      </c>
      <c r="H1330" s="3">
        <v>0</v>
      </c>
      <c r="I1330" s="32">
        <v>0</v>
      </c>
      <c r="J1330" s="3">
        <v>1</v>
      </c>
      <c r="K1330" s="32">
        <v>5</v>
      </c>
      <c r="L1330" s="3">
        <v>5</v>
      </c>
      <c r="M1330" s="32">
        <v>5</v>
      </c>
      <c r="N1330" s="39">
        <f>SUM(B1330:M1330)</f>
        <v>34</v>
      </c>
      <c r="O1330" s="41">
        <f>N1330</f>
        <v>34</v>
      </c>
    </row>
    <row r="1331" spans="1:15" s="145" customFormat="1">
      <c r="A1331" s="25" t="s">
        <v>904</v>
      </c>
      <c r="B1331" s="3"/>
      <c r="C1331" s="32"/>
      <c r="D1331" s="3"/>
      <c r="E1331" s="32"/>
      <c r="F1331" s="3"/>
      <c r="G1331" s="32"/>
      <c r="H1331" s="3"/>
      <c r="I1331" s="32"/>
      <c r="J1331" s="3"/>
      <c r="K1331" s="32"/>
      <c r="L1331" s="3"/>
      <c r="M1331" s="32"/>
      <c r="N1331" s="39"/>
      <c r="O1331" s="41"/>
    </row>
    <row r="1332" spans="1:15" s="145" customFormat="1">
      <c r="A1332" s="20"/>
      <c r="B1332" s="3"/>
      <c r="C1332" s="32"/>
      <c r="D1332" s="3"/>
      <c r="E1332" s="32"/>
      <c r="F1332" s="3"/>
      <c r="G1332" s="32"/>
      <c r="H1332" s="3"/>
      <c r="I1332" s="32"/>
      <c r="J1332" s="3"/>
      <c r="K1332" s="32"/>
      <c r="L1332" s="3"/>
      <c r="M1332" s="32"/>
      <c r="N1332" s="39"/>
      <c r="O1332" s="41"/>
    </row>
    <row r="1333" spans="1:15" s="145" customFormat="1">
      <c r="A1333" s="20" t="s">
        <v>223</v>
      </c>
      <c r="B1333" s="3">
        <v>24</v>
      </c>
      <c r="C1333" s="32">
        <v>15</v>
      </c>
      <c r="D1333" s="3">
        <v>9</v>
      </c>
      <c r="E1333" s="32">
        <v>1</v>
      </c>
      <c r="F1333" s="3">
        <v>1</v>
      </c>
      <c r="G1333" s="32">
        <v>0</v>
      </c>
      <c r="H1333" s="3">
        <v>1</v>
      </c>
      <c r="I1333" s="32">
        <v>2</v>
      </c>
      <c r="J1333" s="3">
        <v>2</v>
      </c>
      <c r="K1333" s="32">
        <v>12</v>
      </c>
      <c r="L1333" s="3">
        <v>23</v>
      </c>
      <c r="M1333" s="32">
        <v>19</v>
      </c>
      <c r="N1333" s="39">
        <f>SUM(B1333:M1333)</f>
        <v>109</v>
      </c>
      <c r="O1333" s="41">
        <f>N1333</f>
        <v>109</v>
      </c>
    </row>
    <row r="1334" spans="1:15" s="145" customFormat="1">
      <c r="A1334" s="25" t="s">
        <v>905</v>
      </c>
      <c r="B1334" s="3"/>
      <c r="C1334" s="32"/>
      <c r="D1334" s="3"/>
      <c r="E1334" s="32"/>
      <c r="F1334" s="3"/>
      <c r="G1334" s="32"/>
      <c r="H1334" s="3"/>
      <c r="I1334" s="32"/>
      <c r="J1334" s="3"/>
      <c r="K1334" s="32"/>
      <c r="L1334" s="3"/>
      <c r="M1334" s="32"/>
      <c r="N1334" s="39"/>
      <c r="O1334" s="41"/>
    </row>
    <row r="1335" spans="1:15" s="145" customFormat="1">
      <c r="A1335" s="20"/>
      <c r="B1335" s="3"/>
      <c r="C1335" s="32"/>
      <c r="D1335" s="3"/>
      <c r="E1335" s="32"/>
      <c r="F1335" s="3"/>
      <c r="G1335" s="32"/>
      <c r="H1335" s="3"/>
      <c r="I1335" s="32"/>
      <c r="J1335" s="3"/>
      <c r="K1335" s="32"/>
      <c r="L1335" s="3"/>
      <c r="M1335" s="32"/>
      <c r="N1335" s="39"/>
      <c r="O1335" s="41"/>
    </row>
    <row r="1336" spans="1:15" s="145" customFormat="1">
      <c r="A1336" s="20" t="s">
        <v>906</v>
      </c>
      <c r="B1336" s="3">
        <v>0</v>
      </c>
      <c r="C1336" s="32">
        <v>0</v>
      </c>
      <c r="D1336" s="3">
        <v>0</v>
      </c>
      <c r="E1336" s="32">
        <v>0</v>
      </c>
      <c r="F1336" s="3">
        <v>0</v>
      </c>
      <c r="G1336" s="32">
        <v>0</v>
      </c>
      <c r="H1336" s="3">
        <v>0</v>
      </c>
      <c r="I1336" s="32">
        <v>0</v>
      </c>
      <c r="J1336" s="3">
        <v>0</v>
      </c>
      <c r="K1336" s="32">
        <v>2</v>
      </c>
      <c r="L1336" s="3">
        <v>0</v>
      </c>
      <c r="M1336" s="32">
        <v>0</v>
      </c>
      <c r="N1336" s="39">
        <f>SUM(B1336:M1336)</f>
        <v>2</v>
      </c>
      <c r="O1336" s="41">
        <f>N1336</f>
        <v>2</v>
      </c>
    </row>
    <row r="1337" spans="1:15" s="145" customFormat="1">
      <c r="A1337" s="25" t="s">
        <v>220</v>
      </c>
      <c r="B1337" s="3"/>
      <c r="C1337" s="32"/>
      <c r="D1337" s="3"/>
      <c r="E1337" s="32"/>
      <c r="F1337" s="3"/>
      <c r="G1337" s="32"/>
      <c r="H1337" s="3"/>
      <c r="I1337" s="32"/>
      <c r="J1337" s="3"/>
      <c r="K1337" s="32"/>
      <c r="L1337" s="3"/>
      <c r="M1337" s="32"/>
      <c r="N1337" s="39"/>
      <c r="O1337" s="41"/>
    </row>
    <row r="1338" spans="1:15" s="145" customFormat="1">
      <c r="A1338" s="20"/>
      <c r="B1338" s="3"/>
      <c r="C1338" s="32"/>
      <c r="D1338" s="3"/>
      <c r="E1338" s="32"/>
      <c r="F1338" s="3"/>
      <c r="G1338" s="32"/>
      <c r="H1338" s="3"/>
      <c r="I1338" s="32"/>
      <c r="J1338" s="3"/>
      <c r="K1338" s="32"/>
      <c r="L1338" s="3"/>
      <c r="M1338" s="32"/>
      <c r="N1338" s="39"/>
      <c r="O1338" s="41"/>
    </row>
    <row r="1339" spans="1:15" s="145" customFormat="1">
      <c r="A1339" s="243" t="s">
        <v>907</v>
      </c>
      <c r="B1339" s="8">
        <v>0</v>
      </c>
      <c r="C1339" s="37">
        <v>0</v>
      </c>
      <c r="D1339" s="8">
        <v>0</v>
      </c>
      <c r="E1339" s="37">
        <v>0</v>
      </c>
      <c r="F1339" s="8">
        <v>0</v>
      </c>
      <c r="G1339" s="37">
        <v>0</v>
      </c>
      <c r="H1339" s="8">
        <v>0</v>
      </c>
      <c r="I1339" s="37">
        <v>0</v>
      </c>
      <c r="J1339" s="8">
        <v>0</v>
      </c>
      <c r="K1339" s="37">
        <v>0</v>
      </c>
      <c r="L1339" s="8">
        <v>0</v>
      </c>
      <c r="M1339" s="37">
        <v>1</v>
      </c>
      <c r="N1339" s="45">
        <f>SUM(B1339:M1339)</f>
        <v>1</v>
      </c>
      <c r="O1339" s="257">
        <f>N1339</f>
        <v>1</v>
      </c>
    </row>
    <row r="1340" spans="1:15" s="145" customFormat="1">
      <c r="A1340" s="244" t="s">
        <v>221</v>
      </c>
      <c r="B1340" s="111"/>
      <c r="C1340" s="113"/>
      <c r="D1340" s="111"/>
      <c r="E1340" s="113"/>
      <c r="F1340" s="111"/>
      <c r="G1340" s="113"/>
      <c r="H1340" s="111"/>
      <c r="I1340" s="113"/>
      <c r="J1340" s="111"/>
      <c r="K1340" s="113"/>
      <c r="L1340" s="111"/>
      <c r="M1340" s="113"/>
      <c r="N1340" s="45"/>
      <c r="O1340" s="257"/>
    </row>
    <row r="1341" spans="1:15" s="145" customFormat="1">
      <c r="A1341" s="20"/>
      <c r="B1341" s="3"/>
      <c r="C1341" s="32"/>
      <c r="D1341" s="3"/>
      <c r="E1341" s="32"/>
      <c r="F1341" s="3"/>
      <c r="G1341" s="32"/>
      <c r="H1341" s="3"/>
      <c r="I1341" s="32"/>
      <c r="J1341" s="3"/>
      <c r="K1341" s="32"/>
      <c r="L1341" s="3"/>
      <c r="M1341" s="32"/>
      <c r="N1341" s="39"/>
      <c r="O1341" s="41"/>
    </row>
    <row r="1342" spans="1:15" s="145" customFormat="1">
      <c r="A1342" s="20" t="s">
        <v>229</v>
      </c>
      <c r="B1342" s="3">
        <v>0</v>
      </c>
      <c r="C1342" s="32">
        <v>2</v>
      </c>
      <c r="D1342" s="3">
        <v>0</v>
      </c>
      <c r="E1342" s="32">
        <v>0</v>
      </c>
      <c r="F1342" s="3">
        <v>0</v>
      </c>
      <c r="G1342" s="32">
        <v>0</v>
      </c>
      <c r="H1342" s="3">
        <v>0</v>
      </c>
      <c r="I1342" s="32">
        <v>0</v>
      </c>
      <c r="J1342" s="3">
        <v>0</v>
      </c>
      <c r="K1342" s="32">
        <v>0</v>
      </c>
      <c r="L1342" s="3">
        <v>1</v>
      </c>
      <c r="M1342" s="32">
        <v>0</v>
      </c>
      <c r="N1342" s="39">
        <f>SUM(B1342:M1342)</f>
        <v>3</v>
      </c>
      <c r="O1342" s="41">
        <f>N1342</f>
        <v>3</v>
      </c>
    </row>
    <row r="1343" spans="1:15" s="145" customFormat="1">
      <c r="A1343" s="25" t="s">
        <v>230</v>
      </c>
      <c r="B1343" s="3"/>
      <c r="C1343" s="32"/>
      <c r="D1343" s="3"/>
      <c r="E1343" s="32"/>
      <c r="F1343" s="3"/>
      <c r="G1343" s="32"/>
      <c r="H1343" s="3"/>
      <c r="I1343" s="32"/>
      <c r="J1343" s="3"/>
      <c r="K1343" s="32"/>
      <c r="L1343" s="3"/>
      <c r="M1343" s="32"/>
      <c r="N1343" s="39"/>
      <c r="O1343" s="41"/>
    </row>
    <row r="1344" spans="1:15" s="145" customFormat="1">
      <c r="A1344" s="20"/>
      <c r="B1344" s="3"/>
      <c r="C1344" s="32"/>
      <c r="D1344" s="3"/>
      <c r="E1344" s="32"/>
      <c r="F1344" s="3"/>
      <c r="G1344" s="32"/>
      <c r="H1344" s="3"/>
      <c r="I1344" s="32"/>
      <c r="J1344" s="3"/>
      <c r="K1344" s="32"/>
      <c r="L1344" s="3"/>
      <c r="M1344" s="32"/>
      <c r="N1344" s="39"/>
      <c r="O1344" s="41"/>
    </row>
    <row r="1345" spans="1:15" s="145" customFormat="1" ht="12.75" customHeight="1">
      <c r="A1345" s="19" t="s">
        <v>908</v>
      </c>
      <c r="B1345" s="3"/>
      <c r="C1345" s="32"/>
      <c r="D1345" s="3"/>
      <c r="E1345" s="32"/>
      <c r="F1345" s="3"/>
      <c r="G1345" s="32"/>
      <c r="H1345" s="3"/>
      <c r="I1345" s="32"/>
      <c r="J1345" s="3"/>
      <c r="K1345" s="32"/>
      <c r="L1345" s="3"/>
      <c r="M1345" s="32"/>
      <c r="N1345" s="39"/>
      <c r="O1345" s="41"/>
    </row>
    <row r="1346" spans="1:15" s="145" customFormat="1">
      <c r="A1346" s="20" t="s">
        <v>909</v>
      </c>
      <c r="B1346" s="3">
        <v>17</v>
      </c>
      <c r="C1346" s="32">
        <v>7</v>
      </c>
      <c r="D1346" s="3">
        <v>0</v>
      </c>
      <c r="E1346" s="32">
        <v>0</v>
      </c>
      <c r="F1346" s="3">
        <v>0</v>
      </c>
      <c r="G1346" s="32">
        <v>0</v>
      </c>
      <c r="H1346" s="3">
        <v>0</v>
      </c>
      <c r="I1346" s="32">
        <v>0</v>
      </c>
      <c r="J1346" s="3">
        <v>0</v>
      </c>
      <c r="K1346" s="32">
        <v>3</v>
      </c>
      <c r="L1346" s="3">
        <v>12</v>
      </c>
      <c r="M1346" s="32">
        <v>15</v>
      </c>
      <c r="N1346" s="39">
        <f>SUM(B1346:M1346)</f>
        <v>54</v>
      </c>
      <c r="O1346" s="41">
        <f>N1346</f>
        <v>54</v>
      </c>
    </row>
    <row r="1347" spans="1:15" s="145" customFormat="1">
      <c r="A1347" s="25" t="s">
        <v>231</v>
      </c>
      <c r="B1347" s="3"/>
      <c r="C1347" s="32"/>
      <c r="D1347" s="3"/>
      <c r="E1347" s="32"/>
      <c r="F1347" s="3"/>
      <c r="G1347" s="32"/>
      <c r="H1347" s="3"/>
      <c r="I1347" s="32"/>
      <c r="J1347" s="3"/>
      <c r="K1347" s="32"/>
      <c r="L1347" s="3"/>
      <c r="M1347" s="32"/>
      <c r="N1347" s="39"/>
      <c r="O1347" s="41"/>
    </row>
    <row r="1348" spans="1:15" s="145" customFormat="1">
      <c r="A1348" s="20"/>
      <c r="B1348" s="3"/>
      <c r="C1348" s="32"/>
      <c r="D1348" s="3"/>
      <c r="E1348" s="32"/>
      <c r="F1348" s="3"/>
      <c r="G1348" s="32"/>
      <c r="H1348" s="3"/>
      <c r="I1348" s="32"/>
      <c r="J1348" s="3"/>
      <c r="K1348" s="32"/>
      <c r="L1348" s="3"/>
      <c r="M1348" s="32"/>
      <c r="N1348" s="39"/>
      <c r="O1348" s="41"/>
    </row>
    <row r="1349" spans="1:15" s="145" customFormat="1" ht="12.75" customHeight="1">
      <c r="A1349" s="19" t="s">
        <v>910</v>
      </c>
      <c r="B1349" s="3"/>
      <c r="C1349" s="32"/>
      <c r="D1349" s="3"/>
      <c r="E1349" s="32"/>
      <c r="F1349" s="3"/>
      <c r="G1349" s="32"/>
      <c r="H1349" s="3"/>
      <c r="I1349" s="32"/>
      <c r="J1349" s="3"/>
      <c r="K1349" s="32"/>
      <c r="L1349" s="3"/>
      <c r="M1349" s="32"/>
      <c r="N1349" s="39"/>
      <c r="O1349" s="41"/>
    </row>
    <row r="1350" spans="1:15" s="145" customFormat="1">
      <c r="A1350" s="226" t="s">
        <v>225</v>
      </c>
      <c r="B1350" s="5" t="s">
        <v>1023</v>
      </c>
      <c r="C1350" s="34" t="s">
        <v>1023</v>
      </c>
      <c r="D1350" s="5" t="s">
        <v>1023</v>
      </c>
      <c r="E1350" s="34" t="s">
        <v>1023</v>
      </c>
      <c r="F1350" s="5" t="s">
        <v>1023</v>
      </c>
      <c r="G1350" s="34" t="s">
        <v>1023</v>
      </c>
      <c r="H1350" s="5" t="s">
        <v>1023</v>
      </c>
      <c r="I1350" s="34" t="s">
        <v>1023</v>
      </c>
      <c r="J1350" s="5" t="s">
        <v>1023</v>
      </c>
      <c r="K1350" s="34" t="s">
        <v>1023</v>
      </c>
      <c r="L1350" s="5" t="s">
        <v>1023</v>
      </c>
      <c r="M1350" s="34" t="s">
        <v>1023</v>
      </c>
      <c r="N1350" s="39"/>
      <c r="O1350" s="41"/>
    </row>
    <row r="1351" spans="1:15" s="145" customFormat="1">
      <c r="A1351" s="227" t="s">
        <v>226</v>
      </c>
      <c r="B1351" s="3"/>
      <c r="C1351" s="32"/>
      <c r="D1351" s="3"/>
      <c r="E1351" s="32"/>
      <c r="F1351" s="3"/>
      <c r="G1351" s="32"/>
      <c r="H1351" s="3"/>
      <c r="I1351" s="32"/>
      <c r="J1351" s="3"/>
      <c r="K1351" s="32"/>
      <c r="L1351" s="3"/>
      <c r="M1351" s="32"/>
      <c r="N1351" s="39"/>
      <c r="O1351" s="41"/>
    </row>
    <row r="1352" spans="1:15" s="145" customFormat="1">
      <c r="A1352" s="20"/>
      <c r="B1352" s="3"/>
      <c r="C1352" s="32"/>
      <c r="D1352" s="3"/>
      <c r="E1352" s="32"/>
      <c r="F1352" s="3"/>
      <c r="G1352" s="32"/>
      <c r="H1352" s="3"/>
      <c r="I1352" s="32"/>
      <c r="J1352" s="3"/>
      <c r="K1352" s="32"/>
      <c r="L1352" s="3"/>
      <c r="M1352" s="32"/>
      <c r="N1352" s="39"/>
      <c r="O1352" s="41"/>
    </row>
    <row r="1353" spans="1:15" s="145" customFormat="1">
      <c r="A1353" s="20" t="s">
        <v>227</v>
      </c>
      <c r="B1353" s="3">
        <v>15</v>
      </c>
      <c r="C1353" s="32">
        <v>15</v>
      </c>
      <c r="D1353" s="3">
        <v>7</v>
      </c>
      <c r="E1353" s="32">
        <v>3</v>
      </c>
      <c r="F1353" s="3">
        <v>0</v>
      </c>
      <c r="G1353" s="32">
        <v>0</v>
      </c>
      <c r="H1353" s="3">
        <v>0</v>
      </c>
      <c r="I1353" s="32">
        <v>0</v>
      </c>
      <c r="J1353" s="3">
        <v>10</v>
      </c>
      <c r="K1353" s="32">
        <v>17</v>
      </c>
      <c r="L1353" s="3">
        <v>19</v>
      </c>
      <c r="M1353" s="32">
        <v>19</v>
      </c>
      <c r="N1353" s="39">
        <f>SUM(B1353:M1353)</f>
        <v>105</v>
      </c>
      <c r="O1353" s="41">
        <f>N1353</f>
        <v>105</v>
      </c>
    </row>
    <row r="1354" spans="1:15" s="145" customFormat="1">
      <c r="A1354" s="25" t="s">
        <v>228</v>
      </c>
      <c r="B1354" s="3"/>
      <c r="C1354" s="32"/>
      <c r="D1354" s="3"/>
      <c r="E1354" s="32"/>
      <c r="F1354" s="3"/>
      <c r="G1354" s="32"/>
      <c r="H1354" s="3"/>
      <c r="I1354" s="32"/>
      <c r="J1354" s="3"/>
      <c r="K1354" s="32"/>
      <c r="L1354" s="3"/>
      <c r="M1354" s="32"/>
      <c r="N1354" s="39"/>
      <c r="O1354" s="41"/>
    </row>
    <row r="1355" spans="1:15" s="145" customFormat="1">
      <c r="A1355" s="20"/>
      <c r="B1355" s="3"/>
      <c r="C1355" s="32"/>
      <c r="D1355" s="3"/>
      <c r="E1355" s="32"/>
      <c r="F1355" s="3"/>
      <c r="G1355" s="32"/>
      <c r="H1355" s="3"/>
      <c r="I1355" s="32"/>
      <c r="J1355" s="3"/>
      <c r="K1355" s="32"/>
      <c r="L1355" s="3"/>
      <c r="M1355" s="32"/>
      <c r="N1355" s="39"/>
      <c r="O1355" s="41"/>
    </row>
    <row r="1356" spans="1:15" s="145" customFormat="1">
      <c r="A1356" s="20" t="s">
        <v>911</v>
      </c>
      <c r="B1356" s="3">
        <v>11</v>
      </c>
      <c r="C1356" s="32">
        <v>14</v>
      </c>
      <c r="D1356" s="3">
        <v>8</v>
      </c>
      <c r="E1356" s="32">
        <v>6</v>
      </c>
      <c r="F1356" s="3">
        <v>0</v>
      </c>
      <c r="G1356" s="32">
        <v>0</v>
      </c>
      <c r="H1356" s="3">
        <v>0</v>
      </c>
      <c r="I1356" s="32">
        <v>0</v>
      </c>
      <c r="J1356" s="3">
        <v>1</v>
      </c>
      <c r="K1356" s="32">
        <v>5</v>
      </c>
      <c r="L1356" s="3">
        <v>8</v>
      </c>
      <c r="M1356" s="32">
        <v>8</v>
      </c>
      <c r="N1356" s="39">
        <f>SUM(B1356:M1356)</f>
        <v>61</v>
      </c>
      <c r="O1356" s="41">
        <f>N1356</f>
        <v>61</v>
      </c>
    </row>
    <row r="1357" spans="1:15" s="145" customFormat="1">
      <c r="A1357" s="25" t="s">
        <v>257</v>
      </c>
      <c r="B1357" s="3"/>
      <c r="C1357" s="32"/>
      <c r="D1357" s="3"/>
      <c r="E1357" s="32"/>
      <c r="F1357" s="3"/>
      <c r="G1357" s="32"/>
      <c r="H1357" s="3"/>
      <c r="I1357" s="32"/>
      <c r="J1357" s="3"/>
      <c r="K1357" s="32"/>
      <c r="L1357" s="3"/>
      <c r="M1357" s="32"/>
      <c r="N1357" s="39"/>
      <c r="O1357" s="41"/>
    </row>
    <row r="1358" spans="1:15" s="145" customFormat="1">
      <c r="A1358" s="20"/>
      <c r="B1358" s="3"/>
      <c r="C1358" s="32"/>
      <c r="D1358" s="3"/>
      <c r="E1358" s="32"/>
      <c r="F1358" s="3"/>
      <c r="G1358" s="32"/>
      <c r="H1358" s="3"/>
      <c r="I1358" s="32"/>
      <c r="J1358" s="3"/>
      <c r="K1358" s="32"/>
      <c r="L1358" s="3"/>
      <c r="M1358" s="32"/>
      <c r="N1358" s="39"/>
      <c r="O1358" s="41"/>
    </row>
    <row r="1359" spans="1:15" s="145" customFormat="1" ht="12.75" customHeight="1">
      <c r="A1359" s="19" t="s">
        <v>912</v>
      </c>
      <c r="B1359" s="3"/>
      <c r="C1359" s="32"/>
      <c r="D1359" s="3"/>
      <c r="E1359" s="32"/>
      <c r="F1359" s="3"/>
      <c r="G1359" s="32"/>
      <c r="H1359" s="3"/>
      <c r="I1359" s="32"/>
      <c r="J1359" s="3"/>
      <c r="K1359" s="32"/>
      <c r="L1359" s="3"/>
      <c r="M1359" s="32"/>
      <c r="N1359" s="39"/>
      <c r="O1359" s="41"/>
    </row>
    <row r="1360" spans="1:15" s="145" customFormat="1">
      <c r="A1360" s="20" t="s">
        <v>913</v>
      </c>
      <c r="B1360" s="3">
        <v>5</v>
      </c>
      <c r="C1360" s="32">
        <v>0</v>
      </c>
      <c r="D1360" s="3">
        <v>0</v>
      </c>
      <c r="E1360" s="32">
        <v>0</v>
      </c>
      <c r="F1360" s="3">
        <v>0</v>
      </c>
      <c r="G1360" s="32">
        <v>0</v>
      </c>
      <c r="H1360" s="3">
        <v>0</v>
      </c>
      <c r="I1360" s="32">
        <v>0</v>
      </c>
      <c r="J1360" s="3">
        <v>4</v>
      </c>
      <c r="K1360" s="32">
        <v>3</v>
      </c>
      <c r="L1360" s="3">
        <v>2</v>
      </c>
      <c r="M1360" s="32">
        <v>0</v>
      </c>
      <c r="N1360" s="39">
        <f>SUM(B1360:M1360)</f>
        <v>14</v>
      </c>
      <c r="O1360" s="41">
        <f>N1360</f>
        <v>14</v>
      </c>
    </row>
    <row r="1361" spans="1:15" s="145" customFormat="1">
      <c r="A1361" s="25" t="s">
        <v>154</v>
      </c>
      <c r="B1361" s="3"/>
      <c r="C1361" s="32"/>
      <c r="D1361" s="3"/>
      <c r="E1361" s="32"/>
      <c r="F1361" s="3"/>
      <c r="G1361" s="32"/>
      <c r="H1361" s="3"/>
      <c r="I1361" s="32"/>
      <c r="J1361" s="3"/>
      <c r="K1361" s="32"/>
      <c r="L1361" s="3"/>
      <c r="M1361" s="32"/>
      <c r="N1361" s="39"/>
      <c r="O1361" s="41"/>
    </row>
    <row r="1362" spans="1:15" s="145" customFormat="1">
      <c r="A1362" s="20"/>
      <c r="B1362" s="3"/>
      <c r="C1362" s="32"/>
      <c r="D1362" s="3"/>
      <c r="E1362" s="32"/>
      <c r="F1362" s="3"/>
      <c r="G1362" s="32"/>
      <c r="H1362" s="3"/>
      <c r="I1362" s="32"/>
      <c r="J1362" s="3"/>
      <c r="K1362" s="32"/>
      <c r="L1362" s="3"/>
      <c r="M1362" s="32"/>
      <c r="N1362" s="39"/>
      <c r="O1362" s="41"/>
    </row>
    <row r="1363" spans="1:15" s="145" customFormat="1">
      <c r="A1363" s="20" t="s">
        <v>914</v>
      </c>
      <c r="B1363" s="3">
        <v>3</v>
      </c>
      <c r="C1363" s="32">
        <v>0</v>
      </c>
      <c r="D1363" s="3">
        <v>0</v>
      </c>
      <c r="E1363" s="32">
        <v>0</v>
      </c>
      <c r="F1363" s="3">
        <v>0</v>
      </c>
      <c r="G1363" s="32">
        <v>0</v>
      </c>
      <c r="H1363" s="3">
        <v>0</v>
      </c>
      <c r="I1363" s="32">
        <v>0</v>
      </c>
      <c r="J1363" s="3">
        <v>1</v>
      </c>
      <c r="K1363" s="32">
        <v>3</v>
      </c>
      <c r="L1363" s="3">
        <v>0</v>
      </c>
      <c r="M1363" s="32">
        <v>1</v>
      </c>
      <c r="N1363" s="39">
        <f>SUM(B1363:M1363)</f>
        <v>8</v>
      </c>
      <c r="O1363" s="41">
        <f>N1363</f>
        <v>8</v>
      </c>
    </row>
    <row r="1364" spans="1:15" s="145" customFormat="1">
      <c r="A1364" s="25" t="s">
        <v>156</v>
      </c>
      <c r="B1364" s="3"/>
      <c r="C1364" s="32"/>
      <c r="D1364" s="3"/>
      <c r="E1364" s="32"/>
      <c r="F1364" s="3"/>
      <c r="G1364" s="32"/>
      <c r="H1364" s="3"/>
      <c r="I1364" s="32"/>
      <c r="J1364" s="3"/>
      <c r="K1364" s="32"/>
      <c r="L1364" s="3"/>
      <c r="M1364" s="32"/>
      <c r="N1364" s="39"/>
      <c r="O1364" s="41"/>
    </row>
    <row r="1365" spans="1:15" s="145" customFormat="1">
      <c r="A1365" s="20"/>
      <c r="B1365" s="3"/>
      <c r="C1365" s="32"/>
      <c r="D1365" s="3"/>
      <c r="E1365" s="32"/>
      <c r="F1365" s="3"/>
      <c r="G1365" s="32"/>
      <c r="H1365" s="3"/>
      <c r="I1365" s="32"/>
      <c r="J1365" s="3"/>
      <c r="K1365" s="32"/>
      <c r="L1365" s="3"/>
      <c r="M1365" s="32"/>
      <c r="N1365" s="39"/>
      <c r="O1365" s="41"/>
    </row>
    <row r="1366" spans="1:15" s="145" customFormat="1">
      <c r="A1366" s="20" t="s">
        <v>915</v>
      </c>
      <c r="B1366" s="3">
        <v>0</v>
      </c>
      <c r="C1366" s="32">
        <v>0</v>
      </c>
      <c r="D1366" s="3">
        <v>0</v>
      </c>
      <c r="E1366" s="32">
        <v>0</v>
      </c>
      <c r="F1366" s="3">
        <v>0</v>
      </c>
      <c r="G1366" s="32">
        <v>0</v>
      </c>
      <c r="H1366" s="3">
        <v>0</v>
      </c>
      <c r="I1366" s="32">
        <v>2</v>
      </c>
      <c r="J1366" s="3">
        <v>0</v>
      </c>
      <c r="K1366" s="32">
        <v>1</v>
      </c>
      <c r="L1366" s="3">
        <v>2</v>
      </c>
      <c r="M1366" s="32">
        <v>1</v>
      </c>
      <c r="N1366" s="39">
        <f>SUM(B1366:M1366)</f>
        <v>6</v>
      </c>
      <c r="O1366" s="41">
        <f>N1366</f>
        <v>6</v>
      </c>
    </row>
    <row r="1367" spans="1:15" s="145" customFormat="1">
      <c r="A1367" s="25" t="s">
        <v>155</v>
      </c>
      <c r="B1367" s="3"/>
      <c r="C1367" s="32"/>
      <c r="D1367" s="3"/>
      <c r="E1367" s="32"/>
      <c r="F1367" s="3"/>
      <c r="G1367" s="32"/>
      <c r="H1367" s="3"/>
      <c r="I1367" s="32"/>
      <c r="J1367" s="3"/>
      <c r="K1367" s="32"/>
      <c r="L1367" s="3"/>
      <c r="M1367" s="32"/>
      <c r="N1367" s="39"/>
      <c r="O1367" s="41"/>
    </row>
    <row r="1368" spans="1:15" s="145" customFormat="1">
      <c r="A1368" s="20"/>
      <c r="B1368" s="3"/>
      <c r="C1368" s="32"/>
      <c r="D1368" s="3"/>
      <c r="E1368" s="32"/>
      <c r="F1368" s="3"/>
      <c r="G1368" s="32"/>
      <c r="H1368" s="3"/>
      <c r="I1368" s="32"/>
      <c r="J1368" s="3"/>
      <c r="K1368" s="32"/>
      <c r="L1368" s="3"/>
      <c r="M1368" s="32"/>
      <c r="N1368" s="39"/>
      <c r="O1368" s="41"/>
    </row>
    <row r="1369" spans="1:15" s="145" customFormat="1">
      <c r="A1369" s="20" t="s">
        <v>916</v>
      </c>
      <c r="B1369" s="3">
        <v>6</v>
      </c>
      <c r="C1369" s="32">
        <v>5</v>
      </c>
      <c r="D1369" s="3">
        <v>1</v>
      </c>
      <c r="E1369" s="32">
        <v>1</v>
      </c>
      <c r="F1369" s="3">
        <v>1</v>
      </c>
      <c r="G1369" s="32">
        <v>0</v>
      </c>
      <c r="H1369" s="3">
        <v>0</v>
      </c>
      <c r="I1369" s="32">
        <v>0</v>
      </c>
      <c r="J1369" s="3">
        <v>0</v>
      </c>
      <c r="K1369" s="32">
        <v>2</v>
      </c>
      <c r="L1369" s="3">
        <v>5</v>
      </c>
      <c r="M1369" s="32">
        <v>5</v>
      </c>
      <c r="N1369" s="39">
        <f>SUM(B1369:M1369)</f>
        <v>26</v>
      </c>
      <c r="O1369" s="41">
        <f>N1369</f>
        <v>26</v>
      </c>
    </row>
    <row r="1370" spans="1:15" s="145" customFormat="1">
      <c r="A1370" s="25" t="s">
        <v>157</v>
      </c>
      <c r="B1370" s="3"/>
      <c r="C1370" s="32"/>
      <c r="D1370" s="3"/>
      <c r="E1370" s="32"/>
      <c r="F1370" s="3"/>
      <c r="G1370" s="32"/>
      <c r="H1370" s="3"/>
      <c r="I1370" s="32"/>
      <c r="J1370" s="3"/>
      <c r="K1370" s="32"/>
      <c r="L1370" s="3"/>
      <c r="M1370" s="32"/>
      <c r="N1370" s="39"/>
      <c r="O1370" s="41"/>
    </row>
    <row r="1371" spans="1:15" s="145" customFormat="1">
      <c r="A1371" s="20"/>
      <c r="B1371" s="3"/>
      <c r="C1371" s="32"/>
      <c r="D1371" s="3"/>
      <c r="E1371" s="32"/>
      <c r="F1371" s="3"/>
      <c r="G1371" s="32"/>
      <c r="H1371" s="3"/>
      <c r="I1371" s="32"/>
      <c r="J1371" s="3"/>
      <c r="K1371" s="32"/>
      <c r="L1371" s="3"/>
      <c r="M1371" s="32"/>
      <c r="N1371" s="39"/>
      <c r="O1371" s="41"/>
    </row>
    <row r="1372" spans="1:15" s="145" customFormat="1">
      <c r="A1372" s="20" t="s">
        <v>917</v>
      </c>
      <c r="B1372" s="3">
        <v>5</v>
      </c>
      <c r="C1372" s="32">
        <v>0</v>
      </c>
      <c r="D1372" s="3">
        <v>1</v>
      </c>
      <c r="E1372" s="32">
        <v>1</v>
      </c>
      <c r="F1372" s="3">
        <v>2</v>
      </c>
      <c r="G1372" s="32">
        <v>0</v>
      </c>
      <c r="H1372" s="3">
        <v>2</v>
      </c>
      <c r="I1372" s="32">
        <v>3</v>
      </c>
      <c r="J1372" s="3">
        <v>1</v>
      </c>
      <c r="K1372" s="32">
        <v>2</v>
      </c>
      <c r="L1372" s="3">
        <v>1</v>
      </c>
      <c r="M1372" s="32">
        <v>1</v>
      </c>
      <c r="N1372" s="39">
        <f>SUM(B1372:M1372)</f>
        <v>19</v>
      </c>
      <c r="O1372" s="41">
        <f>N1372</f>
        <v>19</v>
      </c>
    </row>
    <row r="1373" spans="1:15" s="145" customFormat="1">
      <c r="A1373" s="25" t="s">
        <v>1054</v>
      </c>
      <c r="B1373" s="3"/>
      <c r="C1373" s="32"/>
      <c r="D1373" s="3"/>
      <c r="E1373" s="32"/>
      <c r="F1373" s="3"/>
      <c r="G1373" s="32"/>
      <c r="H1373" s="3"/>
      <c r="I1373" s="32"/>
      <c r="J1373" s="3"/>
      <c r="K1373" s="32"/>
      <c r="L1373" s="3"/>
      <c r="M1373" s="32"/>
      <c r="N1373" s="39"/>
      <c r="O1373" s="41"/>
    </row>
    <row r="1374" spans="1:15" s="145" customFormat="1">
      <c r="A1374" s="20"/>
      <c r="B1374" s="3"/>
      <c r="C1374" s="32"/>
      <c r="D1374" s="3"/>
      <c r="E1374" s="32"/>
      <c r="F1374" s="3"/>
      <c r="G1374" s="32"/>
      <c r="H1374" s="3"/>
      <c r="I1374" s="32"/>
      <c r="J1374" s="3"/>
      <c r="K1374" s="32"/>
      <c r="L1374" s="3"/>
      <c r="M1374" s="32"/>
      <c r="N1374" s="39"/>
      <c r="O1374" s="41"/>
    </row>
    <row r="1375" spans="1:15" s="145" customFormat="1" ht="12.75" customHeight="1">
      <c r="A1375" s="19" t="s">
        <v>1053</v>
      </c>
      <c r="B1375" s="3"/>
      <c r="C1375" s="32"/>
      <c r="D1375" s="3"/>
      <c r="E1375" s="32"/>
      <c r="F1375" s="3"/>
      <c r="G1375" s="32"/>
      <c r="H1375" s="3"/>
      <c r="I1375" s="32"/>
      <c r="J1375" s="3"/>
      <c r="K1375" s="32"/>
      <c r="L1375" s="3"/>
      <c r="M1375" s="32"/>
      <c r="N1375" s="39"/>
      <c r="O1375" s="41"/>
    </row>
    <row r="1376" spans="1:15" s="145" customFormat="1">
      <c r="A1376" s="20" t="s">
        <v>201</v>
      </c>
      <c r="B1376" s="3">
        <v>5</v>
      </c>
      <c r="C1376" s="32">
        <v>12</v>
      </c>
      <c r="D1376" s="3">
        <v>8</v>
      </c>
      <c r="E1376" s="32">
        <v>1</v>
      </c>
      <c r="F1376" s="3">
        <v>0</v>
      </c>
      <c r="G1376" s="32">
        <v>0</v>
      </c>
      <c r="H1376" s="3">
        <v>0</v>
      </c>
      <c r="I1376" s="32">
        <v>0</v>
      </c>
      <c r="J1376" s="3">
        <v>0</v>
      </c>
      <c r="K1376" s="32">
        <v>0</v>
      </c>
      <c r="L1376" s="3">
        <v>2</v>
      </c>
      <c r="M1376" s="32">
        <v>3</v>
      </c>
      <c r="N1376" s="39">
        <f>SUM(B1376:M1376)</f>
        <v>31</v>
      </c>
      <c r="O1376" s="41">
        <f>N1376</f>
        <v>31</v>
      </c>
    </row>
    <row r="1377" spans="1:15" s="145" customFormat="1">
      <c r="A1377" s="25" t="s">
        <v>918</v>
      </c>
      <c r="B1377" s="3"/>
      <c r="C1377" s="32"/>
      <c r="D1377" s="3"/>
      <c r="E1377" s="32"/>
      <c r="F1377" s="3"/>
      <c r="G1377" s="32"/>
      <c r="H1377" s="3"/>
      <c r="I1377" s="32"/>
      <c r="J1377" s="3"/>
      <c r="K1377" s="32"/>
      <c r="L1377" s="3"/>
      <c r="M1377" s="32"/>
      <c r="N1377" s="39"/>
      <c r="O1377" s="41"/>
    </row>
    <row r="1378" spans="1:15" s="145" customFormat="1">
      <c r="A1378" s="20"/>
      <c r="B1378" s="3"/>
      <c r="C1378" s="32"/>
      <c r="D1378" s="3"/>
      <c r="E1378" s="32"/>
      <c r="F1378" s="3"/>
      <c r="G1378" s="32"/>
      <c r="H1378" s="3"/>
      <c r="I1378" s="32"/>
      <c r="J1378" s="3"/>
      <c r="K1378" s="32"/>
      <c r="L1378" s="3"/>
      <c r="M1378" s="32"/>
      <c r="N1378" s="39"/>
      <c r="O1378" s="41"/>
    </row>
    <row r="1379" spans="1:15" s="145" customFormat="1" ht="12.75" customHeight="1">
      <c r="A1379" s="19" t="s">
        <v>919</v>
      </c>
      <c r="B1379" s="3"/>
      <c r="C1379" s="32"/>
      <c r="D1379" s="3"/>
      <c r="E1379" s="32"/>
      <c r="F1379" s="3"/>
      <c r="G1379" s="32"/>
      <c r="H1379" s="3"/>
      <c r="I1379" s="32"/>
      <c r="J1379" s="3"/>
      <c r="K1379" s="32"/>
      <c r="L1379" s="3"/>
      <c r="M1379" s="32"/>
      <c r="N1379" s="39"/>
      <c r="O1379" s="41"/>
    </row>
    <row r="1380" spans="1:15" s="145" customFormat="1">
      <c r="A1380" s="20" t="s">
        <v>144</v>
      </c>
      <c r="B1380" s="3">
        <v>1</v>
      </c>
      <c r="C1380" s="32">
        <v>6</v>
      </c>
      <c r="D1380" s="3">
        <v>0</v>
      </c>
      <c r="E1380" s="32">
        <v>0</v>
      </c>
      <c r="F1380" s="3">
        <v>0</v>
      </c>
      <c r="G1380" s="32">
        <v>0</v>
      </c>
      <c r="H1380" s="3">
        <v>0</v>
      </c>
      <c r="I1380" s="32">
        <v>0</v>
      </c>
      <c r="J1380" s="3">
        <v>0</v>
      </c>
      <c r="K1380" s="32">
        <v>0</v>
      </c>
      <c r="L1380" s="3">
        <v>5</v>
      </c>
      <c r="M1380" s="32">
        <v>3</v>
      </c>
      <c r="N1380" s="39">
        <f>SUM(B1380:M1380)</f>
        <v>15</v>
      </c>
      <c r="O1380" s="41">
        <f>N1380</f>
        <v>15</v>
      </c>
    </row>
    <row r="1381" spans="1:15" s="145" customFormat="1">
      <c r="A1381" s="25" t="s">
        <v>145</v>
      </c>
      <c r="B1381" s="3"/>
      <c r="C1381" s="32"/>
      <c r="D1381" s="3"/>
      <c r="E1381" s="32"/>
      <c r="F1381" s="3"/>
      <c r="G1381" s="32"/>
      <c r="H1381" s="3"/>
      <c r="I1381" s="32"/>
      <c r="J1381" s="3"/>
      <c r="K1381" s="32"/>
      <c r="L1381" s="3"/>
      <c r="M1381" s="32"/>
      <c r="N1381" s="39"/>
      <c r="O1381" s="41"/>
    </row>
    <row r="1382" spans="1:15" s="145" customFormat="1">
      <c r="A1382" s="20"/>
      <c r="B1382" s="3"/>
      <c r="C1382" s="32"/>
      <c r="D1382" s="3"/>
      <c r="E1382" s="32"/>
      <c r="F1382" s="3"/>
      <c r="G1382" s="32"/>
      <c r="H1382" s="3"/>
      <c r="I1382" s="32"/>
      <c r="J1382" s="3"/>
      <c r="K1382" s="32"/>
      <c r="L1382" s="3"/>
      <c r="M1382" s="32"/>
      <c r="N1382" s="39"/>
      <c r="O1382" s="41"/>
    </row>
    <row r="1383" spans="1:15" s="145" customFormat="1">
      <c r="A1383" s="20" t="s">
        <v>920</v>
      </c>
      <c r="B1383" s="3">
        <v>1</v>
      </c>
      <c r="C1383" s="32">
        <v>0</v>
      </c>
      <c r="D1383" s="3">
        <v>1</v>
      </c>
      <c r="E1383" s="164">
        <v>0</v>
      </c>
      <c r="F1383" s="163">
        <v>0</v>
      </c>
      <c r="G1383" s="164">
        <v>0</v>
      </c>
      <c r="H1383" s="163">
        <v>0</v>
      </c>
      <c r="I1383" s="164">
        <v>0</v>
      </c>
      <c r="J1383" s="163">
        <v>0</v>
      </c>
      <c r="K1383" s="164">
        <v>0</v>
      </c>
      <c r="L1383" s="3">
        <v>1</v>
      </c>
      <c r="M1383" s="32">
        <v>1</v>
      </c>
      <c r="N1383" s="39">
        <f>SUM(B1383:M1383)</f>
        <v>4</v>
      </c>
      <c r="O1383" s="41">
        <f>N1383</f>
        <v>4</v>
      </c>
    </row>
    <row r="1384" spans="1:15" s="145" customFormat="1">
      <c r="A1384" s="25" t="s">
        <v>143</v>
      </c>
      <c r="B1384" s="3"/>
      <c r="C1384" s="32"/>
      <c r="D1384" s="3"/>
      <c r="E1384" s="32"/>
      <c r="F1384" s="3"/>
      <c r="G1384" s="32"/>
      <c r="H1384" s="3"/>
      <c r="I1384" s="32"/>
      <c r="J1384" s="3"/>
      <c r="K1384" s="32"/>
      <c r="L1384" s="3"/>
      <c r="M1384" s="32"/>
      <c r="N1384" s="39"/>
      <c r="O1384" s="41"/>
    </row>
    <row r="1385" spans="1:15" s="145" customFormat="1">
      <c r="A1385" s="20"/>
      <c r="B1385" s="3"/>
      <c r="C1385" s="32"/>
      <c r="D1385" s="3"/>
      <c r="E1385" s="32"/>
      <c r="F1385" s="3"/>
      <c r="G1385" s="32"/>
      <c r="H1385" s="3"/>
      <c r="I1385" s="32"/>
      <c r="J1385" s="3"/>
      <c r="K1385" s="32"/>
      <c r="L1385" s="3"/>
      <c r="M1385" s="32"/>
      <c r="N1385" s="39"/>
      <c r="O1385" s="41"/>
    </row>
    <row r="1386" spans="1:15" s="145" customFormat="1">
      <c r="A1386" s="20" t="s">
        <v>921</v>
      </c>
      <c r="B1386" s="3">
        <v>0</v>
      </c>
      <c r="C1386" s="32">
        <v>0</v>
      </c>
      <c r="D1386" s="3">
        <v>0</v>
      </c>
      <c r="E1386" s="32">
        <v>0</v>
      </c>
      <c r="F1386" s="3">
        <v>0</v>
      </c>
      <c r="G1386" s="32">
        <v>0</v>
      </c>
      <c r="H1386" s="3">
        <v>0</v>
      </c>
      <c r="I1386" s="32">
        <v>0</v>
      </c>
      <c r="J1386" s="3">
        <v>1</v>
      </c>
      <c r="K1386" s="32">
        <v>2</v>
      </c>
      <c r="L1386" s="3">
        <v>4</v>
      </c>
      <c r="M1386" s="32">
        <v>1</v>
      </c>
      <c r="N1386" s="39">
        <f>SUM(B1386:M1386)</f>
        <v>8</v>
      </c>
      <c r="O1386" s="41">
        <f>N1386</f>
        <v>8</v>
      </c>
    </row>
    <row r="1387" spans="1:15" s="145" customFormat="1">
      <c r="A1387" s="25" t="s">
        <v>149</v>
      </c>
      <c r="B1387" s="3"/>
      <c r="C1387" s="32"/>
      <c r="D1387" s="3"/>
      <c r="E1387" s="32"/>
      <c r="F1387" s="3"/>
      <c r="G1387" s="32"/>
      <c r="H1387" s="3"/>
      <c r="I1387" s="32"/>
      <c r="J1387" s="3"/>
      <c r="K1387" s="32"/>
      <c r="L1387" s="3"/>
      <c r="M1387" s="32"/>
      <c r="N1387" s="39"/>
      <c r="O1387" s="41"/>
    </row>
    <row r="1388" spans="1:15" s="145" customFormat="1">
      <c r="A1388" s="20"/>
      <c r="B1388" s="3"/>
      <c r="C1388" s="32"/>
      <c r="D1388" s="3"/>
      <c r="E1388" s="32"/>
      <c r="F1388" s="3"/>
      <c r="G1388" s="32"/>
      <c r="H1388" s="3"/>
      <c r="I1388" s="32"/>
      <c r="J1388" s="3"/>
      <c r="K1388" s="32"/>
      <c r="L1388" s="3"/>
      <c r="M1388" s="32"/>
      <c r="N1388" s="39"/>
      <c r="O1388" s="41"/>
    </row>
    <row r="1389" spans="1:15" s="145" customFormat="1">
      <c r="A1389" s="20" t="s">
        <v>922</v>
      </c>
      <c r="B1389" s="3">
        <v>1</v>
      </c>
      <c r="C1389" s="32">
        <v>4</v>
      </c>
      <c r="D1389" s="3">
        <v>5</v>
      </c>
      <c r="E1389" s="32">
        <v>2</v>
      </c>
      <c r="F1389" s="3">
        <v>0</v>
      </c>
      <c r="G1389" s="32">
        <v>0</v>
      </c>
      <c r="H1389" s="3">
        <v>0</v>
      </c>
      <c r="I1389" s="32">
        <v>0</v>
      </c>
      <c r="J1389" s="3">
        <v>0</v>
      </c>
      <c r="K1389" s="32">
        <v>2</v>
      </c>
      <c r="L1389" s="3">
        <v>1</v>
      </c>
      <c r="M1389" s="32">
        <v>0</v>
      </c>
      <c r="N1389" s="39">
        <f>SUM(B1389:M1389)</f>
        <v>15</v>
      </c>
      <c r="O1389" s="41">
        <f>N1389</f>
        <v>15</v>
      </c>
    </row>
    <row r="1390" spans="1:15" s="145" customFormat="1">
      <c r="A1390" s="25" t="s">
        <v>148</v>
      </c>
      <c r="B1390" s="3"/>
      <c r="C1390" s="32"/>
      <c r="D1390" s="3"/>
      <c r="E1390" s="32"/>
      <c r="F1390" s="3"/>
      <c r="G1390" s="32"/>
      <c r="H1390" s="3"/>
      <c r="I1390" s="32"/>
      <c r="J1390" s="3"/>
      <c r="K1390" s="32"/>
      <c r="L1390" s="3"/>
      <c r="M1390" s="32"/>
      <c r="N1390" s="39"/>
      <c r="O1390" s="41"/>
    </row>
    <row r="1391" spans="1:15" s="145" customFormat="1">
      <c r="A1391" s="20"/>
      <c r="B1391" s="3"/>
      <c r="C1391" s="32"/>
      <c r="D1391" s="3"/>
      <c r="E1391" s="32"/>
      <c r="F1391" s="3"/>
      <c r="G1391" s="32"/>
      <c r="H1391" s="3"/>
      <c r="I1391" s="32"/>
      <c r="J1391" s="3"/>
      <c r="K1391" s="32"/>
      <c r="L1391" s="3"/>
      <c r="M1391" s="32"/>
      <c r="N1391" s="39"/>
      <c r="O1391" s="41"/>
    </row>
    <row r="1392" spans="1:15" s="145" customFormat="1">
      <c r="A1392" s="20" t="s">
        <v>146</v>
      </c>
      <c r="B1392" s="3">
        <v>0</v>
      </c>
      <c r="C1392" s="32">
        <v>0</v>
      </c>
      <c r="D1392" s="3">
        <v>0</v>
      </c>
      <c r="E1392" s="32">
        <v>0</v>
      </c>
      <c r="F1392" s="3">
        <v>0</v>
      </c>
      <c r="G1392" s="32">
        <v>0</v>
      </c>
      <c r="H1392" s="3">
        <v>0</v>
      </c>
      <c r="I1392" s="32">
        <v>0</v>
      </c>
      <c r="J1392" s="3">
        <v>0</v>
      </c>
      <c r="K1392" s="32">
        <v>0</v>
      </c>
      <c r="L1392" s="3">
        <v>3</v>
      </c>
      <c r="M1392" s="32">
        <v>3</v>
      </c>
      <c r="N1392" s="39">
        <f>SUM(B1392:M1392)</f>
        <v>6</v>
      </c>
      <c r="O1392" s="41">
        <f>N1392</f>
        <v>6</v>
      </c>
    </row>
    <row r="1393" spans="1:15" s="145" customFormat="1">
      <c r="A1393" s="25" t="s">
        <v>147</v>
      </c>
      <c r="B1393" s="3"/>
      <c r="C1393" s="32"/>
      <c r="D1393" s="3"/>
      <c r="E1393" s="32"/>
      <c r="F1393" s="3"/>
      <c r="G1393" s="32"/>
      <c r="H1393" s="3"/>
      <c r="I1393" s="32"/>
      <c r="J1393" s="3"/>
      <c r="K1393" s="32"/>
      <c r="L1393" s="3"/>
      <c r="M1393" s="32"/>
      <c r="N1393" s="39"/>
      <c r="O1393" s="41"/>
    </row>
    <row r="1394" spans="1:15" s="145" customFormat="1">
      <c r="A1394" s="20"/>
      <c r="B1394" s="3"/>
      <c r="C1394" s="32"/>
      <c r="D1394" s="3"/>
      <c r="E1394" s="32"/>
      <c r="F1394" s="3"/>
      <c r="G1394" s="32"/>
      <c r="H1394" s="3"/>
      <c r="I1394" s="32"/>
      <c r="J1394" s="3"/>
      <c r="K1394" s="32"/>
      <c r="L1394" s="3"/>
      <c r="M1394" s="32"/>
      <c r="N1394" s="39"/>
      <c r="O1394" s="41"/>
    </row>
    <row r="1395" spans="1:15" s="145" customFormat="1" ht="12.75" customHeight="1">
      <c r="A1395" s="19" t="s">
        <v>923</v>
      </c>
      <c r="B1395" s="3"/>
      <c r="C1395" s="32"/>
      <c r="D1395" s="3"/>
      <c r="E1395" s="32"/>
      <c r="F1395" s="3"/>
      <c r="G1395" s="32"/>
      <c r="H1395" s="3"/>
      <c r="I1395" s="32"/>
      <c r="J1395" s="3"/>
      <c r="K1395" s="32"/>
      <c r="L1395" s="3"/>
      <c r="M1395" s="32"/>
      <c r="N1395" s="39"/>
      <c r="O1395" s="41"/>
    </row>
    <row r="1396" spans="1:15" s="145" customFormat="1">
      <c r="A1396" s="20" t="s">
        <v>152</v>
      </c>
      <c r="B1396" s="3">
        <v>3</v>
      </c>
      <c r="C1396" s="32">
        <v>2</v>
      </c>
      <c r="D1396" s="3">
        <v>1</v>
      </c>
      <c r="E1396" s="32">
        <v>1</v>
      </c>
      <c r="F1396" s="3">
        <v>0</v>
      </c>
      <c r="G1396" s="32">
        <v>0</v>
      </c>
      <c r="H1396" s="3">
        <v>0</v>
      </c>
      <c r="I1396" s="32">
        <v>0</v>
      </c>
      <c r="J1396" s="3">
        <v>1</v>
      </c>
      <c r="K1396" s="32">
        <v>1</v>
      </c>
      <c r="L1396" s="3">
        <v>1</v>
      </c>
      <c r="M1396" s="32">
        <v>0</v>
      </c>
      <c r="N1396" s="39">
        <f>SUM(B1396:M1396)</f>
        <v>10</v>
      </c>
      <c r="O1396" s="41">
        <f>N1396</f>
        <v>10</v>
      </c>
    </row>
    <row r="1397" spans="1:15" s="145" customFormat="1">
      <c r="A1397" s="25" t="s">
        <v>153</v>
      </c>
      <c r="B1397" s="3"/>
      <c r="C1397" s="32"/>
      <c r="D1397" s="3"/>
      <c r="E1397" s="32"/>
      <c r="F1397" s="3"/>
      <c r="G1397" s="32"/>
      <c r="H1397" s="3"/>
      <c r="I1397" s="32"/>
      <c r="J1397" s="3"/>
      <c r="K1397" s="32"/>
      <c r="L1397" s="3"/>
      <c r="M1397" s="32"/>
      <c r="N1397" s="39"/>
      <c r="O1397" s="41"/>
    </row>
    <row r="1398" spans="1:15" s="145" customFormat="1">
      <c r="A1398" s="20"/>
      <c r="B1398" s="3"/>
      <c r="C1398" s="32"/>
      <c r="D1398" s="3"/>
      <c r="E1398" s="32"/>
      <c r="F1398" s="3"/>
      <c r="G1398" s="32"/>
      <c r="H1398" s="3"/>
      <c r="I1398" s="32"/>
      <c r="J1398" s="3"/>
      <c r="K1398" s="32"/>
      <c r="L1398" s="3"/>
      <c r="M1398" s="32"/>
      <c r="N1398" s="39"/>
      <c r="O1398" s="41"/>
    </row>
    <row r="1399" spans="1:15" s="145" customFormat="1">
      <c r="A1399" s="20" t="s">
        <v>150</v>
      </c>
      <c r="B1399" s="3">
        <v>12</v>
      </c>
      <c r="C1399" s="32">
        <v>8</v>
      </c>
      <c r="D1399" s="3">
        <v>13</v>
      </c>
      <c r="E1399" s="32">
        <v>1</v>
      </c>
      <c r="F1399" s="3">
        <v>0</v>
      </c>
      <c r="G1399" s="32">
        <v>0</v>
      </c>
      <c r="H1399" s="3">
        <v>0</v>
      </c>
      <c r="I1399" s="32">
        <v>0</v>
      </c>
      <c r="J1399" s="3">
        <v>1</v>
      </c>
      <c r="K1399" s="32">
        <v>2</v>
      </c>
      <c r="L1399" s="3">
        <v>4</v>
      </c>
      <c r="M1399" s="32">
        <v>8</v>
      </c>
      <c r="N1399" s="39">
        <f>SUM(B1399:M1399)</f>
        <v>49</v>
      </c>
      <c r="O1399" s="41">
        <f>N1399</f>
        <v>49</v>
      </c>
    </row>
    <row r="1400" spans="1:15" s="145" customFormat="1">
      <c r="A1400" s="25" t="s">
        <v>151</v>
      </c>
      <c r="B1400" s="3"/>
      <c r="C1400" s="32"/>
      <c r="D1400" s="3"/>
      <c r="E1400" s="32"/>
      <c r="F1400" s="3"/>
      <c r="G1400" s="32"/>
      <c r="H1400" s="3"/>
      <c r="I1400" s="32"/>
      <c r="J1400" s="3"/>
      <c r="K1400" s="32"/>
      <c r="L1400" s="3"/>
      <c r="M1400" s="32"/>
      <c r="N1400" s="39"/>
      <c r="O1400" s="41"/>
    </row>
    <row r="1401" spans="1:15" s="145" customFormat="1">
      <c r="A1401" s="20"/>
      <c r="B1401" s="3"/>
      <c r="C1401" s="32"/>
      <c r="D1401" s="3"/>
      <c r="E1401" s="32"/>
      <c r="F1401" s="3"/>
      <c r="G1401" s="32"/>
      <c r="H1401" s="3"/>
      <c r="I1401" s="32"/>
      <c r="J1401" s="3"/>
      <c r="K1401" s="32"/>
      <c r="L1401" s="3"/>
      <c r="M1401" s="32"/>
      <c r="N1401" s="39"/>
      <c r="O1401" s="41"/>
    </row>
    <row r="1402" spans="1:15" s="145" customFormat="1" ht="12.75" customHeight="1">
      <c r="A1402" s="19" t="s">
        <v>924</v>
      </c>
      <c r="B1402" s="3"/>
      <c r="C1402" s="32"/>
      <c r="D1402" s="3"/>
      <c r="E1402" s="32"/>
      <c r="F1402" s="3"/>
      <c r="G1402" s="32"/>
      <c r="H1402" s="3"/>
      <c r="I1402" s="32"/>
      <c r="J1402" s="3"/>
      <c r="K1402" s="32"/>
      <c r="L1402" s="3"/>
      <c r="M1402" s="32"/>
      <c r="N1402" s="39"/>
      <c r="O1402" s="41"/>
    </row>
    <row r="1403" spans="1:15" s="145" customFormat="1">
      <c r="A1403" s="226" t="s">
        <v>925</v>
      </c>
      <c r="B1403" s="5" t="s">
        <v>1023</v>
      </c>
      <c r="C1403" s="34" t="s">
        <v>1023</v>
      </c>
      <c r="D1403" s="5" t="s">
        <v>1023</v>
      </c>
      <c r="E1403" s="34" t="s">
        <v>1023</v>
      </c>
      <c r="F1403" s="5" t="s">
        <v>1023</v>
      </c>
      <c r="G1403" s="34" t="s">
        <v>1023</v>
      </c>
      <c r="H1403" s="5" t="s">
        <v>1023</v>
      </c>
      <c r="I1403" s="34" t="s">
        <v>1023</v>
      </c>
      <c r="J1403" s="5" t="s">
        <v>1023</v>
      </c>
      <c r="K1403" s="34" t="s">
        <v>1023</v>
      </c>
      <c r="L1403" s="5" t="s">
        <v>1023</v>
      </c>
      <c r="M1403" s="34" t="s">
        <v>1023</v>
      </c>
      <c r="N1403" s="39"/>
      <c r="O1403" s="41"/>
    </row>
    <row r="1404" spans="1:15" s="145" customFormat="1">
      <c r="A1404" s="227" t="s">
        <v>926</v>
      </c>
      <c r="B1404" s="3"/>
      <c r="C1404" s="32"/>
      <c r="D1404" s="3"/>
      <c r="E1404" s="32"/>
      <c r="F1404" s="3"/>
      <c r="G1404" s="32"/>
      <c r="H1404" s="3"/>
      <c r="I1404" s="32"/>
      <c r="J1404" s="3"/>
      <c r="K1404" s="32"/>
      <c r="L1404" s="3"/>
      <c r="M1404" s="32"/>
      <c r="N1404" s="39"/>
      <c r="O1404" s="41"/>
    </row>
    <row r="1405" spans="1:15" s="145" customFormat="1">
      <c r="A1405" s="20"/>
      <c r="B1405" s="3"/>
      <c r="C1405" s="32"/>
      <c r="D1405" s="3"/>
      <c r="E1405" s="32"/>
      <c r="F1405" s="3"/>
      <c r="G1405" s="32"/>
      <c r="H1405" s="3"/>
      <c r="I1405" s="32"/>
      <c r="J1405" s="3"/>
      <c r="K1405" s="32"/>
      <c r="L1405" s="3"/>
      <c r="M1405" s="32"/>
      <c r="N1405" s="39"/>
      <c r="O1405" s="41"/>
    </row>
    <row r="1406" spans="1:15" s="145" customFormat="1">
      <c r="A1406" s="20" t="s">
        <v>927</v>
      </c>
      <c r="B1406" s="3">
        <v>17</v>
      </c>
      <c r="C1406" s="32">
        <v>14</v>
      </c>
      <c r="D1406" s="3">
        <v>2</v>
      </c>
      <c r="E1406" s="32">
        <v>0</v>
      </c>
      <c r="F1406" s="3">
        <v>0</v>
      </c>
      <c r="G1406" s="32">
        <v>0</v>
      </c>
      <c r="H1406" s="3">
        <v>0</v>
      </c>
      <c r="I1406" s="32">
        <v>0</v>
      </c>
      <c r="J1406" s="3">
        <v>1</v>
      </c>
      <c r="K1406" s="32">
        <v>2</v>
      </c>
      <c r="L1406" s="3">
        <v>5</v>
      </c>
      <c r="M1406" s="32">
        <v>7</v>
      </c>
      <c r="N1406" s="39">
        <f>SUM(B1406:M1406)</f>
        <v>48</v>
      </c>
      <c r="O1406" s="41">
        <f>N1406</f>
        <v>48</v>
      </c>
    </row>
    <row r="1407" spans="1:15" s="145" customFormat="1">
      <c r="A1407" s="25" t="s">
        <v>928</v>
      </c>
      <c r="B1407" s="3"/>
      <c r="C1407" s="32"/>
      <c r="D1407" s="3"/>
      <c r="E1407" s="32"/>
      <c r="F1407" s="3"/>
      <c r="G1407" s="32"/>
      <c r="H1407" s="3"/>
      <c r="I1407" s="32"/>
      <c r="J1407" s="3"/>
      <c r="K1407" s="32"/>
      <c r="L1407" s="3"/>
      <c r="M1407" s="32"/>
      <c r="N1407" s="39"/>
      <c r="O1407" s="41"/>
    </row>
    <row r="1408" spans="1:15" s="145" customFormat="1">
      <c r="A1408" s="20"/>
      <c r="B1408" s="3"/>
      <c r="C1408" s="32"/>
      <c r="D1408" s="3"/>
      <c r="E1408" s="32"/>
      <c r="F1408" s="3"/>
      <c r="G1408" s="32"/>
      <c r="H1408" s="3"/>
      <c r="I1408" s="32"/>
      <c r="J1408" s="3"/>
      <c r="K1408" s="32"/>
      <c r="L1408" s="3"/>
      <c r="M1408" s="32"/>
      <c r="N1408" s="39"/>
      <c r="O1408" s="41"/>
    </row>
    <row r="1409" spans="1:15" s="145" customFormat="1">
      <c r="A1409" s="226" t="s">
        <v>274</v>
      </c>
      <c r="B1409" s="5" t="s">
        <v>1023</v>
      </c>
      <c r="C1409" s="34" t="s">
        <v>1023</v>
      </c>
      <c r="D1409" s="5" t="s">
        <v>1023</v>
      </c>
      <c r="E1409" s="34" t="s">
        <v>1023</v>
      </c>
      <c r="F1409" s="5" t="s">
        <v>1023</v>
      </c>
      <c r="G1409" s="34" t="s">
        <v>1023</v>
      </c>
      <c r="H1409" s="5" t="s">
        <v>1023</v>
      </c>
      <c r="I1409" s="34" t="s">
        <v>1023</v>
      </c>
      <c r="J1409" s="5" t="s">
        <v>1023</v>
      </c>
      <c r="K1409" s="34" t="s">
        <v>1023</v>
      </c>
      <c r="L1409" s="5" t="s">
        <v>1023</v>
      </c>
      <c r="M1409" s="34" t="s">
        <v>1023</v>
      </c>
      <c r="N1409" s="39"/>
      <c r="O1409" s="41"/>
    </row>
    <row r="1410" spans="1:15" s="145" customFormat="1">
      <c r="A1410" s="227" t="s">
        <v>275</v>
      </c>
      <c r="B1410" s="3"/>
      <c r="C1410" s="32"/>
      <c r="D1410" s="3"/>
      <c r="E1410" s="32"/>
      <c r="F1410" s="3"/>
      <c r="G1410" s="32"/>
      <c r="H1410" s="3"/>
      <c r="I1410" s="32"/>
      <c r="J1410" s="3"/>
      <c r="K1410" s="32"/>
      <c r="L1410" s="3"/>
      <c r="M1410" s="32"/>
      <c r="N1410" s="39"/>
      <c r="O1410" s="41"/>
    </row>
    <row r="1411" spans="1:15" s="145" customFormat="1">
      <c r="A1411" s="20"/>
      <c r="B1411" s="3"/>
      <c r="C1411" s="32"/>
      <c r="D1411" s="3"/>
      <c r="E1411" s="32"/>
      <c r="F1411" s="3"/>
      <c r="G1411" s="32"/>
      <c r="H1411" s="3"/>
      <c r="I1411" s="32"/>
      <c r="J1411" s="3"/>
      <c r="K1411" s="32"/>
      <c r="L1411" s="3"/>
      <c r="M1411" s="32"/>
      <c r="N1411" s="39"/>
      <c r="O1411" s="41"/>
    </row>
    <row r="1412" spans="1:15" s="145" customFormat="1">
      <c r="A1412" s="243" t="s">
        <v>278</v>
      </c>
      <c r="B1412" s="8">
        <v>0</v>
      </c>
      <c r="C1412" s="37">
        <v>0</v>
      </c>
      <c r="D1412" s="8">
        <v>0</v>
      </c>
      <c r="E1412" s="37">
        <v>0</v>
      </c>
      <c r="F1412" s="8">
        <v>0</v>
      </c>
      <c r="G1412" s="37">
        <v>0</v>
      </c>
      <c r="H1412" s="8">
        <v>0</v>
      </c>
      <c r="I1412" s="37">
        <v>0</v>
      </c>
      <c r="J1412" s="8">
        <v>0</v>
      </c>
      <c r="K1412" s="37">
        <v>0</v>
      </c>
      <c r="L1412" s="8">
        <v>2</v>
      </c>
      <c r="M1412" s="37">
        <v>0</v>
      </c>
      <c r="N1412" s="45">
        <f>SUM(B1412:M1412)</f>
        <v>2</v>
      </c>
      <c r="O1412" s="41">
        <f>N1412</f>
        <v>2</v>
      </c>
    </row>
    <row r="1413" spans="1:15" s="145" customFormat="1">
      <c r="A1413" s="244" t="s">
        <v>929</v>
      </c>
      <c r="B1413" s="111"/>
      <c r="C1413" s="113"/>
      <c r="D1413" s="111"/>
      <c r="E1413" s="113"/>
      <c r="F1413" s="111"/>
      <c r="G1413" s="113"/>
      <c r="H1413" s="111"/>
      <c r="I1413" s="113"/>
      <c r="J1413" s="111"/>
      <c r="K1413" s="113"/>
      <c r="L1413" s="111"/>
      <c r="M1413" s="113"/>
      <c r="N1413" s="45"/>
      <c r="O1413" s="41"/>
    </row>
    <row r="1414" spans="1:15" s="145" customFormat="1">
      <c r="A1414" s="20"/>
      <c r="B1414" s="3"/>
      <c r="C1414" s="32"/>
      <c r="D1414" s="3"/>
      <c r="E1414" s="32"/>
      <c r="F1414" s="3"/>
      <c r="G1414" s="32"/>
      <c r="H1414" s="3"/>
      <c r="I1414" s="32"/>
      <c r="J1414" s="3"/>
      <c r="K1414" s="32"/>
      <c r="L1414" s="3"/>
      <c r="M1414" s="32"/>
      <c r="N1414" s="39"/>
      <c r="O1414" s="41"/>
    </row>
    <row r="1415" spans="1:15" s="145" customFormat="1">
      <c r="A1415" s="226" t="s">
        <v>930</v>
      </c>
      <c r="B1415" s="5" t="s">
        <v>1023</v>
      </c>
      <c r="C1415" s="34" t="s">
        <v>1023</v>
      </c>
      <c r="D1415" s="5" t="s">
        <v>1023</v>
      </c>
      <c r="E1415" s="34" t="s">
        <v>1023</v>
      </c>
      <c r="F1415" s="5" t="s">
        <v>1023</v>
      </c>
      <c r="G1415" s="34" t="s">
        <v>1023</v>
      </c>
      <c r="H1415" s="5" t="s">
        <v>1023</v>
      </c>
      <c r="I1415" s="34" t="s">
        <v>1023</v>
      </c>
      <c r="J1415" s="5" t="s">
        <v>1023</v>
      </c>
      <c r="K1415" s="34" t="s">
        <v>1023</v>
      </c>
      <c r="L1415" s="5" t="s">
        <v>1023</v>
      </c>
      <c r="M1415" s="34" t="s">
        <v>1023</v>
      </c>
      <c r="N1415" s="39"/>
      <c r="O1415" s="41"/>
    </row>
    <row r="1416" spans="1:15" s="145" customFormat="1">
      <c r="A1416" s="227" t="s">
        <v>931</v>
      </c>
      <c r="B1416" s="3"/>
      <c r="C1416" s="32"/>
      <c r="D1416" s="3"/>
      <c r="E1416" s="32"/>
      <c r="F1416" s="3"/>
      <c r="G1416" s="32"/>
      <c r="H1416" s="3"/>
      <c r="I1416" s="32"/>
      <c r="J1416" s="3"/>
      <c r="K1416" s="32"/>
      <c r="L1416" s="3"/>
      <c r="M1416" s="32"/>
      <c r="N1416" s="39"/>
      <c r="O1416" s="41"/>
    </row>
    <row r="1417" spans="1:15" s="145" customFormat="1">
      <c r="A1417" s="20"/>
      <c r="B1417" s="3"/>
      <c r="C1417" s="32"/>
      <c r="D1417" s="3"/>
      <c r="E1417" s="32"/>
      <c r="F1417" s="3"/>
      <c r="G1417" s="32"/>
      <c r="H1417" s="3"/>
      <c r="I1417" s="32"/>
      <c r="J1417" s="3"/>
      <c r="K1417" s="32"/>
      <c r="L1417" s="3"/>
      <c r="M1417" s="32"/>
      <c r="N1417" s="39"/>
      <c r="O1417" s="41"/>
    </row>
    <row r="1418" spans="1:15" s="145" customFormat="1">
      <c r="A1418" s="243" t="s">
        <v>932</v>
      </c>
      <c r="B1418" s="8">
        <v>0</v>
      </c>
      <c r="C1418" s="37">
        <v>1</v>
      </c>
      <c r="D1418" s="8">
        <v>0</v>
      </c>
      <c r="E1418" s="37">
        <v>0</v>
      </c>
      <c r="F1418" s="8">
        <v>0</v>
      </c>
      <c r="G1418" s="37">
        <v>0</v>
      </c>
      <c r="H1418" s="8">
        <v>0</v>
      </c>
      <c r="I1418" s="37">
        <v>0</v>
      </c>
      <c r="J1418" s="8">
        <v>0</v>
      </c>
      <c r="K1418" s="37">
        <v>0</v>
      </c>
      <c r="L1418" s="8">
        <v>0</v>
      </c>
      <c r="M1418" s="37">
        <v>0</v>
      </c>
      <c r="N1418" s="45">
        <f>SUM(B1418:M1418)</f>
        <v>1</v>
      </c>
      <c r="O1418" s="41">
        <f>N1418</f>
        <v>1</v>
      </c>
    </row>
    <row r="1419" spans="1:15" s="145" customFormat="1">
      <c r="A1419" s="244" t="s">
        <v>933</v>
      </c>
      <c r="B1419" s="3"/>
      <c r="C1419" s="32"/>
      <c r="D1419" s="3"/>
      <c r="E1419" s="32"/>
      <c r="F1419" s="3"/>
      <c r="G1419" s="32"/>
      <c r="H1419" s="3"/>
      <c r="I1419" s="32"/>
      <c r="J1419" s="3"/>
      <c r="K1419" s="32"/>
      <c r="L1419" s="3"/>
      <c r="M1419" s="32"/>
      <c r="N1419" s="39"/>
      <c r="O1419" s="41"/>
    </row>
    <row r="1420" spans="1:15" s="145" customFormat="1">
      <c r="A1420" s="20"/>
      <c r="B1420" s="3"/>
      <c r="C1420" s="32"/>
      <c r="D1420" s="3"/>
      <c r="E1420" s="32"/>
      <c r="F1420" s="3"/>
      <c r="G1420" s="32"/>
      <c r="H1420" s="3"/>
      <c r="I1420" s="32"/>
      <c r="J1420" s="3"/>
      <c r="K1420" s="32"/>
      <c r="L1420" s="3"/>
      <c r="M1420" s="32"/>
      <c r="N1420" s="39"/>
      <c r="O1420" s="41"/>
    </row>
    <row r="1421" spans="1:15" s="145" customFormat="1">
      <c r="A1421" s="20" t="s">
        <v>276</v>
      </c>
      <c r="B1421" s="3">
        <v>12</v>
      </c>
      <c r="C1421" s="32">
        <v>2</v>
      </c>
      <c r="D1421" s="3">
        <v>0</v>
      </c>
      <c r="E1421" s="32">
        <v>0</v>
      </c>
      <c r="F1421" s="3">
        <v>0</v>
      </c>
      <c r="G1421" s="32">
        <v>0</v>
      </c>
      <c r="H1421" s="3">
        <v>0</v>
      </c>
      <c r="I1421" s="32">
        <v>0</v>
      </c>
      <c r="J1421" s="3">
        <v>2</v>
      </c>
      <c r="K1421" s="32">
        <v>4</v>
      </c>
      <c r="L1421" s="3">
        <v>4</v>
      </c>
      <c r="M1421" s="32">
        <v>8</v>
      </c>
      <c r="N1421" s="39">
        <f>SUM(B1421:M1421)</f>
        <v>32</v>
      </c>
      <c r="O1421" s="41">
        <f>N1421</f>
        <v>32</v>
      </c>
    </row>
    <row r="1422" spans="1:15" s="145" customFormat="1">
      <c r="A1422" s="25" t="s">
        <v>934</v>
      </c>
      <c r="B1422" s="3"/>
      <c r="C1422" s="32"/>
      <c r="D1422" s="3"/>
      <c r="E1422" s="32"/>
      <c r="F1422" s="3"/>
      <c r="G1422" s="32"/>
      <c r="H1422" s="3"/>
      <c r="I1422" s="32"/>
      <c r="J1422" s="3"/>
      <c r="K1422" s="32"/>
      <c r="L1422" s="3"/>
      <c r="M1422" s="32"/>
      <c r="N1422" s="39"/>
      <c r="O1422" s="41"/>
    </row>
    <row r="1423" spans="1:15" s="145" customFormat="1">
      <c r="A1423" s="20"/>
      <c r="B1423" s="3"/>
      <c r="C1423" s="32"/>
      <c r="D1423" s="3"/>
      <c r="E1423" s="32"/>
      <c r="F1423" s="3"/>
      <c r="G1423" s="32"/>
      <c r="H1423" s="3"/>
      <c r="I1423" s="32"/>
      <c r="J1423" s="3"/>
      <c r="K1423" s="32"/>
      <c r="L1423" s="3"/>
      <c r="M1423" s="32"/>
      <c r="N1423" s="39"/>
      <c r="O1423" s="41"/>
    </row>
    <row r="1424" spans="1:15" s="145" customFormat="1">
      <c r="A1424" s="243" t="s">
        <v>935</v>
      </c>
      <c r="B1424" s="8">
        <v>0</v>
      </c>
      <c r="C1424" s="37">
        <v>1</v>
      </c>
      <c r="D1424" s="8">
        <v>0</v>
      </c>
      <c r="E1424" s="37">
        <v>0</v>
      </c>
      <c r="F1424" s="8">
        <v>0</v>
      </c>
      <c r="G1424" s="37">
        <v>0</v>
      </c>
      <c r="H1424" s="8">
        <v>0</v>
      </c>
      <c r="I1424" s="37">
        <v>0</v>
      </c>
      <c r="J1424" s="8">
        <v>0</v>
      </c>
      <c r="K1424" s="37">
        <v>0</v>
      </c>
      <c r="L1424" s="8">
        <v>0</v>
      </c>
      <c r="M1424" s="37">
        <v>0</v>
      </c>
      <c r="N1424" s="39">
        <f>SUM(B1424:M1424)</f>
        <v>1</v>
      </c>
      <c r="O1424" s="41">
        <f>N1424</f>
        <v>1</v>
      </c>
    </row>
    <row r="1425" spans="1:15" s="145" customFormat="1">
      <c r="A1425" s="244" t="s">
        <v>936</v>
      </c>
      <c r="B1425" s="3"/>
      <c r="C1425" s="32"/>
      <c r="D1425" s="3"/>
      <c r="E1425" s="32"/>
      <c r="F1425" s="3"/>
      <c r="G1425" s="32"/>
      <c r="H1425" s="3"/>
      <c r="I1425" s="32"/>
      <c r="J1425" s="3"/>
      <c r="K1425" s="32"/>
      <c r="L1425" s="3"/>
      <c r="M1425" s="32"/>
      <c r="N1425" s="39"/>
      <c r="O1425" s="41"/>
    </row>
    <row r="1426" spans="1:15" s="145" customFormat="1">
      <c r="A1426" s="20"/>
      <c r="B1426" s="3"/>
      <c r="C1426" s="32"/>
      <c r="D1426" s="3"/>
      <c r="E1426" s="32"/>
      <c r="F1426" s="3"/>
      <c r="G1426" s="32"/>
      <c r="H1426" s="3"/>
      <c r="I1426" s="32"/>
      <c r="J1426" s="3"/>
      <c r="K1426" s="32"/>
      <c r="L1426" s="3"/>
      <c r="M1426" s="32"/>
      <c r="N1426" s="39"/>
      <c r="O1426" s="41"/>
    </row>
    <row r="1427" spans="1:15" s="145" customFormat="1">
      <c r="A1427" s="20" t="s">
        <v>937</v>
      </c>
      <c r="B1427" s="3">
        <v>1</v>
      </c>
      <c r="C1427" s="32">
        <v>2</v>
      </c>
      <c r="D1427" s="3">
        <v>2</v>
      </c>
      <c r="E1427" s="32">
        <v>0</v>
      </c>
      <c r="F1427" s="3">
        <v>0</v>
      </c>
      <c r="G1427" s="32">
        <v>0</v>
      </c>
      <c r="H1427" s="3">
        <v>0</v>
      </c>
      <c r="I1427" s="32">
        <v>0</v>
      </c>
      <c r="J1427" s="3">
        <v>1</v>
      </c>
      <c r="K1427" s="32">
        <v>0</v>
      </c>
      <c r="L1427" s="3">
        <v>0</v>
      </c>
      <c r="M1427" s="32">
        <v>0</v>
      </c>
      <c r="N1427" s="39">
        <f>SUM(B1427:M1427)</f>
        <v>6</v>
      </c>
      <c r="O1427" s="41">
        <f>N1427</f>
        <v>6</v>
      </c>
    </row>
    <row r="1428" spans="1:15" s="145" customFormat="1">
      <c r="A1428" s="25" t="s">
        <v>938</v>
      </c>
      <c r="B1428" s="3"/>
      <c r="C1428" s="32"/>
      <c r="D1428" s="3"/>
      <c r="E1428" s="32"/>
      <c r="F1428" s="3"/>
      <c r="G1428" s="32"/>
      <c r="H1428" s="3"/>
      <c r="I1428" s="32"/>
      <c r="J1428" s="3"/>
      <c r="K1428" s="32"/>
      <c r="L1428" s="3"/>
      <c r="M1428" s="32"/>
      <c r="N1428" s="39"/>
      <c r="O1428" s="41"/>
    </row>
    <row r="1429" spans="1:15" s="145" customFormat="1">
      <c r="A1429" s="20"/>
      <c r="B1429" s="3"/>
      <c r="C1429" s="32"/>
      <c r="D1429" s="3"/>
      <c r="E1429" s="32"/>
      <c r="F1429" s="3"/>
      <c r="G1429" s="32"/>
      <c r="H1429" s="3"/>
      <c r="I1429" s="32"/>
      <c r="J1429" s="3"/>
      <c r="K1429" s="32"/>
      <c r="L1429" s="3"/>
      <c r="M1429" s="32"/>
      <c r="N1429" s="39"/>
      <c r="O1429" s="41"/>
    </row>
    <row r="1430" spans="1:15" s="145" customFormat="1">
      <c r="A1430" s="20" t="s">
        <v>277</v>
      </c>
      <c r="B1430" s="3">
        <v>10</v>
      </c>
      <c r="C1430" s="32">
        <v>34</v>
      </c>
      <c r="D1430" s="3">
        <v>27</v>
      </c>
      <c r="E1430" s="32">
        <v>12</v>
      </c>
      <c r="F1430" s="3">
        <v>8</v>
      </c>
      <c r="G1430" s="32">
        <v>4</v>
      </c>
      <c r="H1430" s="3">
        <v>2</v>
      </c>
      <c r="I1430" s="32">
        <v>2</v>
      </c>
      <c r="J1430" s="3">
        <v>4</v>
      </c>
      <c r="K1430" s="32">
        <v>3</v>
      </c>
      <c r="L1430" s="3">
        <v>3</v>
      </c>
      <c r="M1430" s="32">
        <v>8</v>
      </c>
      <c r="N1430" s="39">
        <f>SUM(B1430:M1430)</f>
        <v>117</v>
      </c>
      <c r="O1430" s="41">
        <f>N1430</f>
        <v>117</v>
      </c>
    </row>
    <row r="1431" spans="1:15" s="145" customFormat="1">
      <c r="A1431" s="25" t="s">
        <v>939</v>
      </c>
      <c r="B1431" s="3"/>
      <c r="C1431" s="32"/>
      <c r="D1431" s="3"/>
      <c r="E1431" s="32"/>
      <c r="F1431" s="3"/>
      <c r="G1431" s="32"/>
      <c r="H1431" s="3"/>
      <c r="I1431" s="32"/>
      <c r="J1431" s="3"/>
      <c r="K1431" s="32"/>
      <c r="L1431" s="3"/>
      <c r="M1431" s="32"/>
      <c r="N1431" s="39"/>
      <c r="O1431" s="41"/>
    </row>
    <row r="1432" spans="1:15" s="145" customFormat="1">
      <c r="A1432" s="20"/>
      <c r="B1432" s="3"/>
      <c r="C1432" s="32"/>
      <c r="D1432" s="3"/>
      <c r="E1432" s="32"/>
      <c r="F1432" s="3"/>
      <c r="G1432" s="32"/>
      <c r="H1432" s="3"/>
      <c r="I1432" s="32"/>
      <c r="J1432" s="3"/>
      <c r="K1432" s="32"/>
      <c r="L1432" s="3"/>
      <c r="M1432" s="32"/>
      <c r="N1432" s="39"/>
      <c r="O1432" s="41"/>
    </row>
    <row r="1433" spans="1:15" s="145" customFormat="1">
      <c r="A1433" s="20" t="s">
        <v>940</v>
      </c>
      <c r="B1433" s="8">
        <v>2</v>
      </c>
      <c r="C1433" s="37">
        <v>0</v>
      </c>
      <c r="D1433" s="8">
        <v>0</v>
      </c>
      <c r="E1433" s="37">
        <v>0</v>
      </c>
      <c r="F1433" s="8">
        <v>0</v>
      </c>
      <c r="G1433" s="37">
        <v>0</v>
      </c>
      <c r="H1433" s="8">
        <v>0</v>
      </c>
      <c r="I1433" s="37">
        <v>0</v>
      </c>
      <c r="J1433" s="8">
        <v>0</v>
      </c>
      <c r="K1433" s="37">
        <v>0</v>
      </c>
      <c r="L1433" s="8">
        <v>0</v>
      </c>
      <c r="M1433" s="37">
        <v>0</v>
      </c>
      <c r="N1433" s="39">
        <f>SUM(B1433:M1433)</f>
        <v>2</v>
      </c>
      <c r="O1433" s="41">
        <f>N1433</f>
        <v>2</v>
      </c>
    </row>
    <row r="1434" spans="1:15" s="145" customFormat="1">
      <c r="A1434" s="25" t="s">
        <v>941</v>
      </c>
      <c r="B1434" s="3"/>
      <c r="C1434" s="32"/>
      <c r="D1434" s="3"/>
      <c r="E1434" s="32"/>
      <c r="F1434" s="3"/>
      <c r="G1434" s="32"/>
      <c r="H1434" s="3"/>
      <c r="I1434" s="32"/>
      <c r="J1434" s="3"/>
      <c r="K1434" s="32"/>
      <c r="L1434" s="3"/>
      <c r="M1434" s="32"/>
      <c r="N1434" s="39"/>
      <c r="O1434" s="41"/>
    </row>
    <row r="1435" spans="1:15" s="145" customFormat="1">
      <c r="A1435" s="20"/>
      <c r="B1435" s="3"/>
      <c r="C1435" s="32"/>
      <c r="D1435" s="3"/>
      <c r="E1435" s="32"/>
      <c r="F1435" s="3"/>
      <c r="G1435" s="32"/>
      <c r="H1435" s="3"/>
      <c r="I1435" s="32"/>
      <c r="J1435" s="3"/>
      <c r="K1435" s="32"/>
      <c r="L1435" s="3"/>
      <c r="M1435" s="32"/>
      <c r="N1435" s="39"/>
      <c r="O1435" s="41"/>
    </row>
    <row r="1436" spans="1:15" s="145" customFormat="1" ht="12.75" customHeight="1">
      <c r="A1436" s="19" t="s">
        <v>942</v>
      </c>
      <c r="B1436" s="3"/>
      <c r="C1436" s="32"/>
      <c r="D1436" s="3"/>
      <c r="E1436" s="32"/>
      <c r="F1436" s="3"/>
      <c r="G1436" s="32"/>
      <c r="H1436" s="3"/>
      <c r="I1436" s="32"/>
      <c r="J1436" s="3"/>
      <c r="K1436" s="32"/>
      <c r="L1436" s="3"/>
      <c r="M1436" s="32"/>
      <c r="N1436" s="39"/>
      <c r="O1436" s="41"/>
    </row>
    <row r="1437" spans="1:15" s="145" customFormat="1">
      <c r="A1437" s="243" t="s">
        <v>943</v>
      </c>
      <c r="B1437" s="8">
        <v>0</v>
      </c>
      <c r="C1437" s="37">
        <v>0</v>
      </c>
      <c r="D1437" s="8">
        <v>0</v>
      </c>
      <c r="E1437" s="37">
        <v>0</v>
      </c>
      <c r="F1437" s="8">
        <v>0</v>
      </c>
      <c r="G1437" s="37">
        <v>0</v>
      </c>
      <c r="H1437" s="8">
        <v>0</v>
      </c>
      <c r="I1437" s="37">
        <v>0</v>
      </c>
      <c r="J1437" s="8">
        <v>1</v>
      </c>
      <c r="K1437" s="37">
        <v>0</v>
      </c>
      <c r="L1437" s="8">
        <v>0</v>
      </c>
      <c r="M1437" s="37">
        <v>0</v>
      </c>
      <c r="N1437" s="39">
        <f>SUM(B1437:M1437)</f>
        <v>1</v>
      </c>
      <c r="O1437" s="41">
        <f>N1437</f>
        <v>1</v>
      </c>
    </row>
    <row r="1438" spans="1:15" s="145" customFormat="1">
      <c r="A1438" s="244" t="s">
        <v>280</v>
      </c>
      <c r="B1438" s="3"/>
      <c r="C1438" s="32"/>
      <c r="D1438" s="3"/>
      <c r="E1438" s="32"/>
      <c r="F1438" s="3"/>
      <c r="G1438" s="32"/>
      <c r="H1438" s="3"/>
      <c r="I1438" s="32"/>
      <c r="J1438" s="3"/>
      <c r="K1438" s="32"/>
      <c r="L1438" s="3"/>
      <c r="M1438" s="32"/>
      <c r="N1438" s="39"/>
      <c r="O1438" s="41"/>
    </row>
    <row r="1439" spans="1:15" s="145" customFormat="1">
      <c r="A1439" s="20"/>
      <c r="B1439" s="3"/>
      <c r="C1439" s="32"/>
      <c r="D1439" s="3"/>
      <c r="E1439" s="32"/>
      <c r="F1439" s="3"/>
      <c r="G1439" s="32"/>
      <c r="H1439" s="3"/>
      <c r="I1439" s="32"/>
      <c r="J1439" s="3"/>
      <c r="K1439" s="32"/>
      <c r="L1439" s="3"/>
      <c r="M1439" s="32"/>
      <c r="N1439" s="39"/>
      <c r="O1439" s="41"/>
    </row>
    <row r="1440" spans="1:15" s="145" customFormat="1">
      <c r="A1440" s="20" t="s">
        <v>1042</v>
      </c>
      <c r="B1440" s="3">
        <v>0</v>
      </c>
      <c r="C1440" s="32">
        <v>1</v>
      </c>
      <c r="D1440" s="3">
        <v>1</v>
      </c>
      <c r="E1440" s="32">
        <v>0</v>
      </c>
      <c r="F1440" s="3">
        <v>0</v>
      </c>
      <c r="G1440" s="32">
        <v>0</v>
      </c>
      <c r="H1440" s="3">
        <v>0</v>
      </c>
      <c r="I1440" s="32">
        <v>0</v>
      </c>
      <c r="J1440" s="3">
        <v>1</v>
      </c>
      <c r="K1440" s="32">
        <v>2</v>
      </c>
      <c r="L1440" s="3">
        <v>2</v>
      </c>
      <c r="M1440" s="32">
        <v>1</v>
      </c>
      <c r="N1440" s="39">
        <f>SUM(B1440:M1440)</f>
        <v>8</v>
      </c>
      <c r="O1440" s="41">
        <f>N1440</f>
        <v>8</v>
      </c>
    </row>
    <row r="1441" spans="1:15" s="145" customFormat="1">
      <c r="A1441" s="25" t="s">
        <v>279</v>
      </c>
      <c r="B1441" s="3"/>
      <c r="C1441" s="32"/>
      <c r="D1441" s="3"/>
      <c r="E1441" s="32"/>
      <c r="F1441" s="3"/>
      <c r="G1441" s="32"/>
      <c r="H1441" s="3"/>
      <c r="I1441" s="32"/>
      <c r="J1441" s="3"/>
      <c r="K1441" s="32"/>
      <c r="L1441" s="3"/>
      <c r="M1441" s="32"/>
      <c r="N1441" s="39"/>
      <c r="O1441" s="41"/>
    </row>
    <row r="1442" spans="1:15" s="145" customFormat="1">
      <c r="A1442" s="20"/>
      <c r="B1442" s="3"/>
      <c r="C1442" s="32"/>
      <c r="D1442" s="3"/>
      <c r="E1442" s="32"/>
      <c r="F1442" s="3"/>
      <c r="G1442" s="32"/>
      <c r="H1442" s="3"/>
      <c r="I1442" s="32"/>
      <c r="J1442" s="3"/>
      <c r="K1442" s="32"/>
      <c r="L1442" s="3"/>
      <c r="M1442" s="32"/>
      <c r="N1442" s="39"/>
      <c r="O1442" s="41"/>
    </row>
    <row r="1443" spans="1:15" s="145" customFormat="1" ht="12.75" customHeight="1">
      <c r="A1443" s="19" t="s">
        <v>944</v>
      </c>
      <c r="B1443" s="3"/>
      <c r="C1443" s="32"/>
      <c r="D1443" s="3"/>
      <c r="E1443" s="32"/>
      <c r="F1443" s="3"/>
      <c r="G1443" s="32"/>
      <c r="H1443" s="3"/>
      <c r="I1443" s="32"/>
      <c r="J1443" s="3"/>
      <c r="K1443" s="32"/>
      <c r="L1443" s="3"/>
      <c r="M1443" s="32"/>
      <c r="N1443" s="39"/>
      <c r="O1443" s="41"/>
    </row>
    <row r="1444" spans="1:15" s="145" customFormat="1">
      <c r="A1444" s="20" t="s">
        <v>945</v>
      </c>
      <c r="B1444" s="3">
        <v>12</v>
      </c>
      <c r="C1444" s="32">
        <v>7</v>
      </c>
      <c r="D1444" s="3">
        <v>4</v>
      </c>
      <c r="E1444" s="32">
        <v>2</v>
      </c>
      <c r="F1444" s="3">
        <v>2</v>
      </c>
      <c r="G1444" s="32">
        <v>0</v>
      </c>
      <c r="H1444" s="3">
        <v>1</v>
      </c>
      <c r="I1444" s="32">
        <v>6</v>
      </c>
      <c r="J1444" s="3">
        <v>3</v>
      </c>
      <c r="K1444" s="32">
        <v>5</v>
      </c>
      <c r="L1444" s="3">
        <v>8</v>
      </c>
      <c r="M1444" s="32">
        <v>15</v>
      </c>
      <c r="N1444" s="39">
        <f>SUM(B1444:M1444)</f>
        <v>65</v>
      </c>
      <c r="O1444" s="41">
        <f>N1444</f>
        <v>65</v>
      </c>
    </row>
    <row r="1445" spans="1:15" s="145" customFormat="1">
      <c r="A1445" s="25" t="s">
        <v>242</v>
      </c>
      <c r="B1445" s="3"/>
      <c r="C1445" s="32"/>
      <c r="D1445" s="3"/>
      <c r="E1445" s="32"/>
      <c r="F1445" s="3"/>
      <c r="G1445" s="32"/>
      <c r="H1445" s="3"/>
      <c r="I1445" s="32"/>
      <c r="J1445" s="3"/>
      <c r="K1445" s="32"/>
      <c r="L1445" s="3"/>
      <c r="M1445" s="32"/>
      <c r="N1445" s="39"/>
      <c r="O1445" s="41"/>
    </row>
    <row r="1446" spans="1:15" s="145" customFormat="1">
      <c r="A1446" s="20"/>
      <c r="B1446" s="3"/>
      <c r="C1446" s="32"/>
      <c r="D1446" s="3"/>
      <c r="E1446" s="32"/>
      <c r="F1446" s="3"/>
      <c r="G1446" s="32"/>
      <c r="H1446" s="3"/>
      <c r="I1446" s="32"/>
      <c r="J1446" s="3"/>
      <c r="K1446" s="32"/>
      <c r="L1446" s="3"/>
      <c r="M1446" s="32"/>
      <c r="N1446" s="39"/>
      <c r="O1446" s="41"/>
    </row>
    <row r="1447" spans="1:15" s="145" customFormat="1">
      <c r="A1447" s="243" t="s">
        <v>946</v>
      </c>
      <c r="B1447" s="8">
        <v>0</v>
      </c>
      <c r="C1447" s="37">
        <v>0</v>
      </c>
      <c r="D1447" s="8">
        <v>0</v>
      </c>
      <c r="E1447" s="37">
        <v>0</v>
      </c>
      <c r="F1447" s="8">
        <v>0</v>
      </c>
      <c r="G1447" s="37">
        <v>0</v>
      </c>
      <c r="H1447" s="8">
        <v>0</v>
      </c>
      <c r="I1447" s="37">
        <v>0</v>
      </c>
      <c r="J1447" s="8">
        <v>0</v>
      </c>
      <c r="K1447" s="37">
        <v>3</v>
      </c>
      <c r="L1447" s="8">
        <v>3</v>
      </c>
      <c r="M1447" s="37">
        <v>1</v>
      </c>
      <c r="N1447" s="39">
        <f>SUM(B1447:M1447)</f>
        <v>7</v>
      </c>
      <c r="O1447" s="41">
        <f>N1447</f>
        <v>7</v>
      </c>
    </row>
    <row r="1448" spans="1:15" s="145" customFormat="1">
      <c r="A1448" s="244" t="s">
        <v>243</v>
      </c>
      <c r="B1448" s="3"/>
      <c r="C1448" s="32"/>
      <c r="D1448" s="3"/>
      <c r="E1448" s="32"/>
      <c r="F1448" s="3"/>
      <c r="G1448" s="32"/>
      <c r="H1448" s="3"/>
      <c r="I1448" s="32"/>
      <c r="J1448" s="3"/>
      <c r="K1448" s="32"/>
      <c r="L1448" s="3"/>
      <c r="M1448" s="32"/>
      <c r="N1448" s="39"/>
      <c r="O1448" s="41"/>
    </row>
    <row r="1449" spans="1:15" s="145" customFormat="1">
      <c r="A1449" s="20"/>
      <c r="B1449" s="3"/>
      <c r="C1449" s="32"/>
      <c r="D1449" s="3"/>
      <c r="E1449" s="32"/>
      <c r="F1449" s="3"/>
      <c r="G1449" s="32"/>
      <c r="H1449" s="3"/>
      <c r="I1449" s="32"/>
      <c r="J1449" s="3"/>
      <c r="K1449" s="32"/>
      <c r="L1449" s="3"/>
      <c r="M1449" s="32"/>
      <c r="N1449" s="39"/>
      <c r="O1449" s="41"/>
    </row>
    <row r="1450" spans="1:15" s="145" customFormat="1">
      <c r="A1450" s="20" t="s">
        <v>947</v>
      </c>
      <c r="B1450" s="3">
        <v>0</v>
      </c>
      <c r="C1450" s="32">
        <v>0</v>
      </c>
      <c r="D1450" s="3">
        <v>0</v>
      </c>
      <c r="E1450" s="32">
        <v>0</v>
      </c>
      <c r="F1450" s="3">
        <v>0</v>
      </c>
      <c r="G1450" s="32">
        <v>0</v>
      </c>
      <c r="H1450" s="3">
        <v>0</v>
      </c>
      <c r="I1450" s="32">
        <v>0</v>
      </c>
      <c r="J1450" s="3">
        <v>1</v>
      </c>
      <c r="K1450" s="32">
        <v>1</v>
      </c>
      <c r="L1450" s="3">
        <v>0</v>
      </c>
      <c r="M1450" s="32">
        <v>1</v>
      </c>
      <c r="N1450" s="39">
        <f>SUM(B1450:M1450)</f>
        <v>3</v>
      </c>
      <c r="O1450" s="41">
        <f>N1450</f>
        <v>3</v>
      </c>
    </row>
    <row r="1451" spans="1:15" s="145" customFormat="1">
      <c r="A1451" s="25" t="s">
        <v>948</v>
      </c>
      <c r="B1451" s="3"/>
      <c r="C1451" s="32"/>
      <c r="D1451" s="3"/>
      <c r="E1451" s="32"/>
      <c r="F1451" s="3"/>
      <c r="G1451" s="32"/>
      <c r="H1451" s="3"/>
      <c r="I1451" s="32"/>
      <c r="J1451" s="3"/>
      <c r="K1451" s="32"/>
      <c r="L1451" s="3"/>
      <c r="M1451" s="32"/>
      <c r="N1451" s="39"/>
      <c r="O1451" s="41"/>
    </row>
    <row r="1452" spans="1:15" s="145" customFormat="1">
      <c r="A1452" s="20"/>
      <c r="B1452" s="3"/>
      <c r="C1452" s="32"/>
      <c r="D1452" s="3"/>
      <c r="E1452" s="32"/>
      <c r="F1452" s="3"/>
      <c r="G1452" s="32"/>
      <c r="H1452" s="3"/>
      <c r="I1452" s="32"/>
      <c r="J1452" s="3"/>
      <c r="K1452" s="32"/>
      <c r="L1452" s="3"/>
      <c r="M1452" s="32"/>
      <c r="N1452" s="39"/>
      <c r="O1452" s="41"/>
    </row>
    <row r="1453" spans="1:15" s="145" customFormat="1">
      <c r="A1453" s="20" t="s">
        <v>949</v>
      </c>
      <c r="B1453" s="3">
        <v>7</v>
      </c>
      <c r="C1453" s="32">
        <v>5</v>
      </c>
      <c r="D1453" s="3">
        <v>4</v>
      </c>
      <c r="E1453" s="32">
        <v>4</v>
      </c>
      <c r="F1453" s="3">
        <v>0</v>
      </c>
      <c r="G1453" s="32">
        <v>0</v>
      </c>
      <c r="H1453" s="3">
        <v>0</v>
      </c>
      <c r="I1453" s="32">
        <v>0</v>
      </c>
      <c r="J1453" s="3">
        <v>0</v>
      </c>
      <c r="K1453" s="32">
        <v>2</v>
      </c>
      <c r="L1453" s="3">
        <v>5</v>
      </c>
      <c r="M1453" s="32">
        <v>6</v>
      </c>
      <c r="N1453" s="39">
        <f>SUM(B1453:M1453)</f>
        <v>33</v>
      </c>
      <c r="O1453" s="41">
        <f>N1453</f>
        <v>33</v>
      </c>
    </row>
    <row r="1454" spans="1:15" s="145" customFormat="1">
      <c r="A1454" s="25" t="s">
        <v>260</v>
      </c>
      <c r="B1454" s="3"/>
      <c r="C1454" s="32"/>
      <c r="D1454" s="3"/>
      <c r="E1454" s="32"/>
      <c r="F1454" s="3"/>
      <c r="G1454" s="32"/>
      <c r="H1454" s="3"/>
      <c r="I1454" s="32"/>
      <c r="J1454" s="3"/>
      <c r="K1454" s="32"/>
      <c r="L1454" s="3"/>
      <c r="M1454" s="32"/>
      <c r="N1454" s="39"/>
      <c r="O1454" s="41"/>
    </row>
    <row r="1455" spans="1:15" s="145" customFormat="1">
      <c r="A1455" s="20"/>
      <c r="B1455" s="3"/>
      <c r="C1455" s="32"/>
      <c r="D1455" s="3"/>
      <c r="E1455" s="32"/>
      <c r="F1455" s="3"/>
      <c r="G1455" s="32"/>
      <c r="H1455" s="3"/>
      <c r="I1455" s="32"/>
      <c r="J1455" s="3"/>
      <c r="K1455" s="32"/>
      <c r="L1455" s="3"/>
      <c r="M1455" s="32"/>
      <c r="N1455" s="39"/>
      <c r="O1455" s="41"/>
    </row>
    <row r="1456" spans="1:15" s="145" customFormat="1" ht="12.75" customHeight="1">
      <c r="A1456" s="19" t="s">
        <v>950</v>
      </c>
      <c r="B1456" s="3"/>
      <c r="C1456" s="32"/>
      <c r="D1456" s="3"/>
      <c r="E1456" s="32"/>
      <c r="F1456" s="3"/>
      <c r="G1456" s="32"/>
      <c r="H1456" s="3"/>
      <c r="I1456" s="32"/>
      <c r="J1456" s="3"/>
      <c r="K1456" s="32"/>
      <c r="L1456" s="3"/>
      <c r="M1456" s="32"/>
      <c r="N1456" s="39"/>
      <c r="O1456" s="41"/>
    </row>
    <row r="1457" spans="1:15" s="145" customFormat="1">
      <c r="A1457" s="226" t="s">
        <v>1244</v>
      </c>
      <c r="B1457" s="5" t="s">
        <v>1023</v>
      </c>
      <c r="C1457" s="34" t="s">
        <v>1023</v>
      </c>
      <c r="D1457" s="5" t="s">
        <v>1023</v>
      </c>
      <c r="E1457" s="34" t="s">
        <v>1023</v>
      </c>
      <c r="F1457" s="5" t="s">
        <v>1023</v>
      </c>
      <c r="G1457" s="34" t="s">
        <v>1023</v>
      </c>
      <c r="H1457" s="5" t="s">
        <v>1023</v>
      </c>
      <c r="I1457" s="34" t="s">
        <v>1023</v>
      </c>
      <c r="J1457" s="5" t="s">
        <v>1023</v>
      </c>
      <c r="K1457" s="34" t="s">
        <v>1023</v>
      </c>
      <c r="L1457" s="5" t="s">
        <v>1023</v>
      </c>
      <c r="M1457" s="34" t="s">
        <v>1023</v>
      </c>
      <c r="N1457" s="39"/>
      <c r="O1457" s="41"/>
    </row>
    <row r="1458" spans="1:15" s="145" customFormat="1">
      <c r="A1458" s="227" t="s">
        <v>256</v>
      </c>
      <c r="B1458" s="3"/>
      <c r="C1458" s="32"/>
      <c r="D1458" s="3"/>
      <c r="E1458" s="32"/>
      <c r="F1458" s="3"/>
      <c r="G1458" s="32"/>
      <c r="H1458" s="3"/>
      <c r="I1458" s="32"/>
      <c r="J1458" s="3"/>
      <c r="K1458" s="32"/>
      <c r="L1458" s="3"/>
      <c r="M1458" s="32"/>
      <c r="N1458" s="39"/>
      <c r="O1458" s="41"/>
    </row>
    <row r="1459" spans="1:15" s="145" customFormat="1">
      <c r="A1459" s="20"/>
      <c r="B1459" s="3"/>
      <c r="C1459" s="32"/>
      <c r="D1459" s="3"/>
      <c r="E1459" s="32"/>
      <c r="F1459" s="3"/>
      <c r="G1459" s="32"/>
      <c r="H1459" s="3"/>
      <c r="I1459" s="32"/>
      <c r="J1459" s="3"/>
      <c r="K1459" s="32"/>
      <c r="L1459" s="3"/>
      <c r="M1459" s="32"/>
      <c r="N1459" s="39"/>
      <c r="O1459" s="41"/>
    </row>
    <row r="1460" spans="1:15" s="145" customFormat="1">
      <c r="A1460" s="226" t="s">
        <v>1245</v>
      </c>
      <c r="B1460" s="5" t="s">
        <v>1023</v>
      </c>
      <c r="C1460" s="34" t="s">
        <v>1023</v>
      </c>
      <c r="D1460" s="5" t="s">
        <v>1023</v>
      </c>
      <c r="E1460" s="34" t="s">
        <v>1023</v>
      </c>
      <c r="F1460" s="5" t="s">
        <v>1023</v>
      </c>
      <c r="G1460" s="34" t="s">
        <v>1023</v>
      </c>
      <c r="H1460" s="5" t="s">
        <v>1023</v>
      </c>
      <c r="I1460" s="34" t="s">
        <v>1023</v>
      </c>
      <c r="J1460" s="5" t="s">
        <v>1023</v>
      </c>
      <c r="K1460" s="34" t="s">
        <v>1023</v>
      </c>
      <c r="L1460" s="5" t="s">
        <v>1023</v>
      </c>
      <c r="M1460" s="34" t="s">
        <v>1023</v>
      </c>
      <c r="N1460" s="39"/>
      <c r="O1460" s="41"/>
    </row>
    <row r="1461" spans="1:15" s="145" customFormat="1">
      <c r="A1461" s="227" t="s">
        <v>255</v>
      </c>
      <c r="B1461" s="3"/>
      <c r="C1461" s="32"/>
      <c r="D1461" s="3"/>
      <c r="E1461" s="32"/>
      <c r="F1461" s="3"/>
      <c r="G1461" s="32"/>
      <c r="H1461" s="3"/>
      <c r="I1461" s="32"/>
      <c r="J1461" s="3"/>
      <c r="K1461" s="32"/>
      <c r="L1461" s="3"/>
      <c r="M1461" s="32"/>
      <c r="N1461" s="39"/>
      <c r="O1461" s="41"/>
    </row>
    <row r="1462" spans="1:15" s="145" customFormat="1">
      <c r="A1462" s="20"/>
      <c r="B1462" s="3"/>
      <c r="C1462" s="32"/>
      <c r="D1462" s="3"/>
      <c r="E1462" s="32"/>
      <c r="F1462" s="3"/>
      <c r="G1462" s="32"/>
      <c r="H1462" s="3"/>
      <c r="I1462" s="32"/>
      <c r="J1462" s="3"/>
      <c r="K1462" s="32"/>
      <c r="L1462" s="3"/>
      <c r="M1462" s="32"/>
      <c r="N1462" s="39"/>
      <c r="O1462" s="41"/>
    </row>
    <row r="1463" spans="1:15" s="145" customFormat="1">
      <c r="A1463" s="20" t="s">
        <v>253</v>
      </c>
      <c r="B1463" s="3">
        <v>10</v>
      </c>
      <c r="C1463" s="32">
        <v>3</v>
      </c>
      <c r="D1463" s="3">
        <v>0</v>
      </c>
      <c r="E1463" s="32">
        <v>0</v>
      </c>
      <c r="F1463" s="3">
        <v>1</v>
      </c>
      <c r="G1463" s="32">
        <v>1</v>
      </c>
      <c r="H1463" s="3">
        <v>0</v>
      </c>
      <c r="I1463" s="32">
        <v>1</v>
      </c>
      <c r="J1463" s="3">
        <v>1</v>
      </c>
      <c r="K1463" s="32">
        <v>1</v>
      </c>
      <c r="L1463" s="3">
        <v>1</v>
      </c>
      <c r="M1463" s="32">
        <v>6</v>
      </c>
      <c r="N1463" s="39">
        <f>SUM(B1463:M1463)</f>
        <v>25</v>
      </c>
      <c r="O1463" s="41">
        <f>N1463</f>
        <v>25</v>
      </c>
    </row>
    <row r="1464" spans="1:15" s="145" customFormat="1">
      <c r="A1464" s="25" t="s">
        <v>254</v>
      </c>
      <c r="B1464" s="3"/>
      <c r="C1464" s="32"/>
      <c r="D1464" s="3"/>
      <c r="E1464" s="32"/>
      <c r="F1464" s="3"/>
      <c r="G1464" s="32"/>
      <c r="H1464" s="3"/>
      <c r="I1464" s="32"/>
      <c r="J1464" s="3"/>
      <c r="K1464" s="32"/>
      <c r="L1464" s="3"/>
      <c r="M1464" s="32"/>
      <c r="N1464" s="39"/>
      <c r="O1464" s="41"/>
    </row>
    <row r="1465" spans="1:15" s="145" customFormat="1">
      <c r="A1465" s="20"/>
      <c r="B1465" s="3"/>
      <c r="C1465" s="32"/>
      <c r="D1465" s="3"/>
      <c r="E1465" s="32"/>
      <c r="F1465" s="3"/>
      <c r="G1465" s="32"/>
      <c r="H1465" s="3"/>
      <c r="I1465" s="32"/>
      <c r="J1465" s="3"/>
      <c r="K1465" s="32"/>
      <c r="L1465" s="3"/>
      <c r="M1465" s="32"/>
      <c r="N1465" s="39"/>
      <c r="O1465" s="41"/>
    </row>
    <row r="1466" spans="1:15" s="145" customFormat="1">
      <c r="A1466" s="20" t="s">
        <v>951</v>
      </c>
      <c r="B1466" s="3">
        <v>7</v>
      </c>
      <c r="C1466" s="32">
        <v>6</v>
      </c>
      <c r="D1466" s="3">
        <v>4</v>
      </c>
      <c r="E1466" s="32">
        <v>1</v>
      </c>
      <c r="F1466" s="3">
        <v>0</v>
      </c>
      <c r="G1466" s="32">
        <v>0</v>
      </c>
      <c r="H1466" s="3">
        <v>0</v>
      </c>
      <c r="I1466" s="32">
        <v>0</v>
      </c>
      <c r="J1466" s="3">
        <v>0</v>
      </c>
      <c r="K1466" s="32">
        <v>1</v>
      </c>
      <c r="L1466" s="3">
        <v>3</v>
      </c>
      <c r="M1466" s="32">
        <v>4</v>
      </c>
      <c r="N1466" s="39">
        <f>SUM(B1466:M1466)</f>
        <v>26</v>
      </c>
      <c r="O1466" s="41">
        <f>N1466</f>
        <v>26</v>
      </c>
    </row>
    <row r="1467" spans="1:15" s="145" customFormat="1">
      <c r="A1467" s="25" t="s">
        <v>252</v>
      </c>
      <c r="B1467" s="3"/>
      <c r="C1467" s="32"/>
      <c r="D1467" s="3"/>
      <c r="E1467" s="32"/>
      <c r="F1467" s="3"/>
      <c r="G1467" s="32"/>
      <c r="H1467" s="3"/>
      <c r="I1467" s="32"/>
      <c r="J1467" s="3"/>
      <c r="K1467" s="32"/>
      <c r="L1467" s="3"/>
      <c r="M1467" s="32"/>
      <c r="N1467" s="39"/>
      <c r="O1467" s="41"/>
    </row>
    <row r="1468" spans="1:15" s="145" customFormat="1">
      <c r="A1468" s="20"/>
      <c r="B1468" s="3"/>
      <c r="C1468" s="32"/>
      <c r="D1468" s="3"/>
      <c r="E1468" s="32"/>
      <c r="F1468" s="3"/>
      <c r="G1468" s="32"/>
      <c r="H1468" s="3"/>
      <c r="I1468" s="32"/>
      <c r="J1468" s="3"/>
      <c r="K1468" s="32"/>
      <c r="L1468" s="3"/>
      <c r="M1468" s="32"/>
      <c r="N1468" s="39"/>
      <c r="O1468" s="41"/>
    </row>
    <row r="1469" spans="1:15" s="145" customFormat="1">
      <c r="A1469" s="20" t="s">
        <v>952</v>
      </c>
      <c r="B1469" s="3">
        <v>1</v>
      </c>
      <c r="C1469" s="32">
        <v>1</v>
      </c>
      <c r="D1469" s="3">
        <v>0</v>
      </c>
      <c r="E1469" s="32">
        <v>0</v>
      </c>
      <c r="F1469" s="3">
        <v>0</v>
      </c>
      <c r="G1469" s="32">
        <v>0</v>
      </c>
      <c r="H1469" s="3">
        <v>0</v>
      </c>
      <c r="I1469" s="32">
        <v>0</v>
      </c>
      <c r="J1469" s="3">
        <v>0</v>
      </c>
      <c r="K1469" s="32">
        <v>0</v>
      </c>
      <c r="L1469" s="3">
        <v>2</v>
      </c>
      <c r="M1469" s="32">
        <v>1</v>
      </c>
      <c r="N1469" s="39">
        <f>SUM(B1469:M1469)</f>
        <v>5</v>
      </c>
      <c r="O1469" s="41">
        <f>N1469</f>
        <v>5</v>
      </c>
    </row>
    <row r="1470" spans="1:15" s="145" customFormat="1">
      <c r="A1470" s="25" t="s">
        <v>953</v>
      </c>
      <c r="B1470" s="3"/>
      <c r="C1470" s="32"/>
      <c r="D1470" s="3"/>
      <c r="E1470" s="32"/>
      <c r="F1470" s="3"/>
      <c r="G1470" s="32"/>
      <c r="H1470" s="3"/>
      <c r="I1470" s="32"/>
      <c r="J1470" s="3"/>
      <c r="K1470" s="32"/>
      <c r="L1470" s="3"/>
      <c r="M1470" s="32"/>
      <c r="N1470" s="39"/>
      <c r="O1470" s="41"/>
    </row>
    <row r="1471" spans="1:15" s="145" customFormat="1">
      <c r="A1471" s="20"/>
      <c r="B1471" s="3"/>
      <c r="C1471" s="32"/>
      <c r="D1471" s="3"/>
      <c r="E1471" s="32"/>
      <c r="F1471" s="3"/>
      <c r="G1471" s="32"/>
      <c r="H1471" s="3"/>
      <c r="I1471" s="32"/>
      <c r="J1471" s="3"/>
      <c r="K1471" s="32"/>
      <c r="L1471" s="3"/>
      <c r="M1471" s="32"/>
      <c r="N1471" s="39"/>
      <c r="O1471" s="41"/>
    </row>
    <row r="1472" spans="1:15" s="145" customFormat="1">
      <c r="A1472" s="20" t="s">
        <v>954</v>
      </c>
      <c r="B1472" s="3">
        <v>4</v>
      </c>
      <c r="C1472" s="32">
        <v>5</v>
      </c>
      <c r="D1472" s="3">
        <v>2</v>
      </c>
      <c r="E1472" s="32">
        <v>0</v>
      </c>
      <c r="F1472" s="3">
        <v>0</v>
      </c>
      <c r="G1472" s="32">
        <v>0</v>
      </c>
      <c r="H1472" s="3">
        <v>0</v>
      </c>
      <c r="I1472" s="32">
        <v>0</v>
      </c>
      <c r="J1472" s="3">
        <v>2</v>
      </c>
      <c r="K1472" s="32">
        <v>1</v>
      </c>
      <c r="L1472" s="3">
        <v>4</v>
      </c>
      <c r="M1472" s="32">
        <v>2</v>
      </c>
      <c r="N1472" s="39">
        <f>SUM(B1472:M1472)</f>
        <v>20</v>
      </c>
      <c r="O1472" s="41">
        <f>N1472</f>
        <v>20</v>
      </c>
    </row>
    <row r="1473" spans="1:15" s="145" customFormat="1">
      <c r="A1473" s="25" t="s">
        <v>249</v>
      </c>
      <c r="B1473" s="3"/>
      <c r="C1473" s="32"/>
      <c r="D1473" s="3"/>
      <c r="E1473" s="32"/>
      <c r="F1473" s="3"/>
      <c r="G1473" s="32"/>
      <c r="H1473" s="3"/>
      <c r="I1473" s="32"/>
      <c r="J1473" s="3"/>
      <c r="K1473" s="32"/>
      <c r="L1473" s="3"/>
      <c r="M1473" s="32"/>
      <c r="N1473" s="39"/>
      <c r="O1473" s="41"/>
    </row>
    <row r="1474" spans="1:15" s="145" customFormat="1">
      <c r="A1474" s="20"/>
      <c r="B1474" s="3"/>
      <c r="C1474" s="32"/>
      <c r="D1474" s="3"/>
      <c r="E1474" s="32"/>
      <c r="F1474" s="3"/>
      <c r="G1474" s="32"/>
      <c r="H1474" s="3"/>
      <c r="I1474" s="32"/>
      <c r="J1474" s="3"/>
      <c r="K1474" s="32"/>
      <c r="L1474" s="3"/>
      <c r="M1474" s="32"/>
      <c r="N1474" s="39"/>
      <c r="O1474" s="41"/>
    </row>
    <row r="1475" spans="1:15" s="145" customFormat="1">
      <c r="A1475" s="243" t="s">
        <v>244</v>
      </c>
      <c r="B1475" s="8">
        <v>1</v>
      </c>
      <c r="C1475" s="37">
        <v>0</v>
      </c>
      <c r="D1475" s="8">
        <v>0</v>
      </c>
      <c r="E1475" s="37">
        <v>0</v>
      </c>
      <c r="F1475" s="8">
        <v>0</v>
      </c>
      <c r="G1475" s="37">
        <v>0</v>
      </c>
      <c r="H1475" s="8">
        <v>0</v>
      </c>
      <c r="I1475" s="37">
        <v>0</v>
      </c>
      <c r="J1475" s="8">
        <v>1</v>
      </c>
      <c r="K1475" s="37">
        <v>0</v>
      </c>
      <c r="L1475" s="8">
        <v>0</v>
      </c>
      <c r="M1475" s="37">
        <v>1</v>
      </c>
      <c r="N1475" s="45">
        <f>SUM(B1475:M1475)</f>
        <v>3</v>
      </c>
      <c r="O1475" s="257">
        <f>N1475</f>
        <v>3</v>
      </c>
    </row>
    <row r="1476" spans="1:15" s="145" customFormat="1">
      <c r="A1476" s="244" t="s">
        <v>245</v>
      </c>
      <c r="B1476" s="111"/>
      <c r="C1476" s="113"/>
      <c r="D1476" s="111"/>
      <c r="E1476" s="113"/>
      <c r="F1476" s="111"/>
      <c r="G1476" s="113"/>
      <c r="H1476" s="111"/>
      <c r="I1476" s="113"/>
      <c r="J1476" s="111"/>
      <c r="K1476" s="113"/>
      <c r="L1476" s="111"/>
      <c r="M1476" s="113"/>
      <c r="N1476" s="45"/>
      <c r="O1476" s="257"/>
    </row>
    <row r="1477" spans="1:15" s="145" customFormat="1">
      <c r="A1477" s="20"/>
      <c r="B1477" s="3"/>
      <c r="C1477" s="32"/>
      <c r="D1477" s="3"/>
      <c r="E1477" s="32"/>
      <c r="F1477" s="3"/>
      <c r="G1477" s="32"/>
      <c r="H1477" s="3"/>
      <c r="I1477" s="32"/>
      <c r="J1477" s="3"/>
      <c r="K1477" s="32"/>
      <c r="L1477" s="3"/>
      <c r="M1477" s="32"/>
      <c r="N1477" s="39"/>
      <c r="O1477" s="41"/>
    </row>
    <row r="1478" spans="1:15" s="145" customFormat="1">
      <c r="A1478" s="20" t="s">
        <v>246</v>
      </c>
      <c r="B1478" s="3">
        <v>0</v>
      </c>
      <c r="C1478" s="32">
        <v>0</v>
      </c>
      <c r="D1478" s="3">
        <v>0</v>
      </c>
      <c r="E1478" s="32">
        <v>0</v>
      </c>
      <c r="F1478" s="3">
        <v>0</v>
      </c>
      <c r="G1478" s="32">
        <v>0</v>
      </c>
      <c r="H1478" s="3">
        <v>0</v>
      </c>
      <c r="I1478" s="32">
        <v>0</v>
      </c>
      <c r="J1478" s="3">
        <v>0</v>
      </c>
      <c r="K1478" s="32">
        <v>0</v>
      </c>
      <c r="L1478" s="3">
        <v>2</v>
      </c>
      <c r="M1478" s="32">
        <v>1</v>
      </c>
      <c r="N1478" s="39">
        <f>SUM(B1478:M1478)</f>
        <v>3</v>
      </c>
      <c r="O1478" s="41">
        <f>N1478</f>
        <v>3</v>
      </c>
    </row>
    <row r="1479" spans="1:15" s="145" customFormat="1">
      <c r="A1479" s="25" t="s">
        <v>247</v>
      </c>
      <c r="B1479" s="3"/>
      <c r="C1479" s="32"/>
      <c r="D1479" s="3"/>
      <c r="E1479" s="32"/>
      <c r="F1479" s="3"/>
      <c r="G1479" s="32"/>
      <c r="H1479" s="3"/>
      <c r="I1479" s="32"/>
      <c r="J1479" s="3"/>
      <c r="K1479" s="32"/>
      <c r="L1479" s="3"/>
      <c r="M1479" s="32"/>
      <c r="N1479" s="39"/>
      <c r="O1479" s="41"/>
    </row>
    <row r="1480" spans="1:15" s="145" customFormat="1">
      <c r="A1480" s="20"/>
      <c r="B1480" s="3"/>
      <c r="C1480" s="32"/>
      <c r="D1480" s="3"/>
      <c r="E1480" s="32"/>
      <c r="F1480" s="3"/>
      <c r="G1480" s="32"/>
      <c r="H1480" s="3"/>
      <c r="I1480" s="32"/>
      <c r="J1480" s="3"/>
      <c r="K1480" s="32"/>
      <c r="L1480" s="3"/>
      <c r="M1480" s="32"/>
      <c r="N1480" s="39"/>
      <c r="O1480" s="41"/>
    </row>
    <row r="1481" spans="1:15" s="145" customFormat="1">
      <c r="A1481" s="20" t="s">
        <v>955</v>
      </c>
      <c r="B1481" s="3">
        <v>25</v>
      </c>
      <c r="C1481" s="32">
        <v>11</v>
      </c>
      <c r="D1481" s="3">
        <v>8</v>
      </c>
      <c r="E1481" s="32">
        <v>3</v>
      </c>
      <c r="F1481" s="3">
        <v>0</v>
      </c>
      <c r="G1481" s="32">
        <v>0</v>
      </c>
      <c r="H1481" s="3">
        <v>0</v>
      </c>
      <c r="I1481" s="32">
        <v>0</v>
      </c>
      <c r="J1481" s="3">
        <v>1</v>
      </c>
      <c r="K1481" s="32">
        <v>10</v>
      </c>
      <c r="L1481" s="3">
        <v>14</v>
      </c>
      <c r="M1481" s="32">
        <v>29</v>
      </c>
      <c r="N1481" s="39">
        <f>SUM(B1481:M1481)</f>
        <v>101</v>
      </c>
      <c r="O1481" s="41">
        <f>N1481</f>
        <v>101</v>
      </c>
    </row>
    <row r="1482" spans="1:15" s="145" customFormat="1">
      <c r="A1482" s="25" t="s">
        <v>248</v>
      </c>
      <c r="B1482" s="3"/>
      <c r="C1482" s="32"/>
      <c r="D1482" s="3"/>
      <c r="E1482" s="32"/>
      <c r="F1482" s="3"/>
      <c r="G1482" s="32"/>
      <c r="H1482" s="3"/>
      <c r="I1482" s="32"/>
      <c r="J1482" s="3"/>
      <c r="K1482" s="32"/>
      <c r="L1482" s="3"/>
      <c r="M1482" s="32"/>
      <c r="N1482" s="39"/>
      <c r="O1482" s="41"/>
    </row>
    <row r="1483" spans="1:15" s="145" customFormat="1">
      <c r="A1483" s="20"/>
      <c r="B1483" s="3"/>
      <c r="C1483" s="32"/>
      <c r="D1483" s="3"/>
      <c r="E1483" s="32"/>
      <c r="F1483" s="3"/>
      <c r="G1483" s="32"/>
      <c r="H1483" s="3"/>
      <c r="I1483" s="32"/>
      <c r="J1483" s="3"/>
      <c r="K1483" s="32"/>
      <c r="L1483" s="3"/>
      <c r="M1483" s="32"/>
      <c r="N1483" s="39"/>
      <c r="O1483" s="41"/>
    </row>
    <row r="1484" spans="1:15" s="145" customFormat="1">
      <c r="A1484" s="20" t="s">
        <v>250</v>
      </c>
      <c r="B1484" s="3">
        <v>2</v>
      </c>
      <c r="C1484" s="32">
        <v>1</v>
      </c>
      <c r="D1484" s="3">
        <v>0</v>
      </c>
      <c r="E1484" s="32">
        <v>0</v>
      </c>
      <c r="F1484" s="3">
        <v>0</v>
      </c>
      <c r="G1484" s="32">
        <v>0</v>
      </c>
      <c r="H1484" s="3">
        <v>0</v>
      </c>
      <c r="I1484" s="32">
        <v>1</v>
      </c>
      <c r="J1484" s="3">
        <v>1</v>
      </c>
      <c r="K1484" s="32">
        <v>2</v>
      </c>
      <c r="L1484" s="3">
        <v>5</v>
      </c>
      <c r="M1484" s="32">
        <v>3</v>
      </c>
      <c r="N1484" s="39">
        <f>SUM(B1484:M1484)</f>
        <v>15</v>
      </c>
      <c r="O1484" s="41">
        <f>N1484</f>
        <v>15</v>
      </c>
    </row>
    <row r="1485" spans="1:15" s="145" customFormat="1">
      <c r="A1485" s="25" t="s">
        <v>251</v>
      </c>
      <c r="B1485" s="3"/>
      <c r="C1485" s="32"/>
      <c r="D1485" s="3"/>
      <c r="E1485" s="32"/>
      <c r="F1485" s="3"/>
      <c r="G1485" s="32"/>
      <c r="H1485" s="3"/>
      <c r="I1485" s="32"/>
      <c r="J1485" s="3"/>
      <c r="K1485" s="32"/>
      <c r="L1485" s="3"/>
      <c r="M1485" s="32"/>
      <c r="N1485" s="39"/>
      <c r="O1485" s="41"/>
    </row>
    <row r="1486" spans="1:15" s="145" customFormat="1">
      <c r="A1486" s="20"/>
      <c r="B1486" s="3"/>
      <c r="C1486" s="32"/>
      <c r="D1486" s="3"/>
      <c r="E1486" s="32"/>
      <c r="F1486" s="3"/>
      <c r="G1486" s="32"/>
      <c r="H1486" s="3"/>
      <c r="I1486" s="32"/>
      <c r="J1486" s="3"/>
      <c r="K1486" s="32"/>
      <c r="L1486" s="3"/>
      <c r="M1486" s="32"/>
      <c r="N1486" s="39"/>
      <c r="O1486" s="41"/>
    </row>
    <row r="1487" spans="1:15" s="145" customFormat="1" ht="12.75" customHeight="1">
      <c r="A1487" s="19" t="s">
        <v>956</v>
      </c>
      <c r="B1487" s="3"/>
      <c r="C1487" s="32"/>
      <c r="D1487" s="3"/>
      <c r="E1487" s="32"/>
      <c r="F1487" s="3"/>
      <c r="G1487" s="32"/>
      <c r="H1487" s="3"/>
      <c r="I1487" s="32"/>
      <c r="J1487" s="3"/>
      <c r="K1487" s="32"/>
      <c r="L1487" s="3"/>
      <c r="M1487" s="32"/>
      <c r="N1487" s="39"/>
      <c r="O1487" s="41"/>
    </row>
    <row r="1488" spans="1:15" s="145" customFormat="1">
      <c r="A1488" s="20" t="s">
        <v>1243</v>
      </c>
      <c r="B1488" s="3">
        <v>2</v>
      </c>
      <c r="C1488" s="32">
        <v>1</v>
      </c>
      <c r="D1488" s="3">
        <v>0</v>
      </c>
      <c r="E1488" s="32">
        <v>1</v>
      </c>
      <c r="F1488" s="3">
        <v>0</v>
      </c>
      <c r="G1488" s="32">
        <v>0</v>
      </c>
      <c r="H1488" s="3">
        <v>0</v>
      </c>
      <c r="I1488" s="32">
        <v>0</v>
      </c>
      <c r="J1488" s="3">
        <v>3</v>
      </c>
      <c r="K1488" s="32">
        <v>5</v>
      </c>
      <c r="L1488" s="3">
        <v>3</v>
      </c>
      <c r="M1488" s="32">
        <v>5</v>
      </c>
      <c r="N1488" s="39">
        <f>SUM(B1488:M1488)</f>
        <v>20</v>
      </c>
      <c r="O1488" s="41">
        <f>N1488</f>
        <v>20</v>
      </c>
    </row>
    <row r="1489" spans="1:15" s="145" customFormat="1">
      <c r="A1489" s="25" t="s">
        <v>258</v>
      </c>
      <c r="B1489" s="3"/>
      <c r="C1489" s="32"/>
      <c r="D1489" s="3"/>
      <c r="E1489" s="32"/>
      <c r="F1489" s="3"/>
      <c r="G1489" s="32"/>
      <c r="H1489" s="3"/>
      <c r="I1489" s="32"/>
      <c r="J1489" s="3"/>
      <c r="K1489" s="32"/>
      <c r="L1489" s="3"/>
      <c r="M1489" s="32"/>
      <c r="N1489" s="39"/>
      <c r="O1489" s="41"/>
    </row>
    <row r="1490" spans="1:15" s="145" customFormat="1">
      <c r="A1490" s="20"/>
      <c r="B1490" s="3"/>
      <c r="C1490" s="32"/>
      <c r="D1490" s="3"/>
      <c r="E1490" s="32"/>
      <c r="F1490" s="3"/>
      <c r="G1490" s="32"/>
      <c r="H1490" s="3"/>
      <c r="I1490" s="32"/>
      <c r="J1490" s="3"/>
      <c r="K1490" s="32"/>
      <c r="L1490" s="3"/>
      <c r="M1490" s="32"/>
      <c r="N1490" s="39"/>
      <c r="O1490" s="41"/>
    </row>
    <row r="1491" spans="1:15" s="145" customFormat="1">
      <c r="A1491" s="20" t="s">
        <v>1242</v>
      </c>
      <c r="B1491" s="3">
        <v>1</v>
      </c>
      <c r="C1491" s="32">
        <v>0</v>
      </c>
      <c r="D1491" s="3">
        <v>0</v>
      </c>
      <c r="E1491" s="32">
        <v>0</v>
      </c>
      <c r="F1491" s="3">
        <v>0</v>
      </c>
      <c r="G1491" s="32">
        <v>0</v>
      </c>
      <c r="H1491" s="3">
        <v>0</v>
      </c>
      <c r="I1491" s="32">
        <v>0</v>
      </c>
      <c r="J1491" s="3">
        <v>0</v>
      </c>
      <c r="K1491" s="32">
        <v>0</v>
      </c>
      <c r="L1491" s="3">
        <v>0</v>
      </c>
      <c r="M1491" s="32">
        <v>1</v>
      </c>
      <c r="N1491" s="39">
        <f>SUM(B1491:M1491)</f>
        <v>2</v>
      </c>
      <c r="O1491" s="41">
        <f>N1491</f>
        <v>2</v>
      </c>
    </row>
    <row r="1492" spans="1:15" s="145" customFormat="1">
      <c r="A1492" s="25" t="s">
        <v>259</v>
      </c>
      <c r="B1492" s="3"/>
      <c r="C1492" s="32"/>
      <c r="D1492" s="3"/>
      <c r="E1492" s="32"/>
      <c r="F1492" s="3"/>
      <c r="G1492" s="32"/>
      <c r="H1492" s="3"/>
      <c r="I1492" s="32"/>
      <c r="J1492" s="3"/>
      <c r="K1492" s="32"/>
      <c r="L1492" s="3"/>
      <c r="M1492" s="32"/>
      <c r="N1492" s="39"/>
      <c r="O1492" s="41"/>
    </row>
    <row r="1493" spans="1:15" s="145" customFormat="1">
      <c r="A1493" s="20"/>
      <c r="B1493" s="3"/>
      <c r="C1493" s="32"/>
      <c r="D1493" s="3"/>
      <c r="E1493" s="32"/>
      <c r="F1493" s="3"/>
      <c r="G1493" s="32"/>
      <c r="H1493" s="3"/>
      <c r="I1493" s="32"/>
      <c r="J1493" s="3"/>
      <c r="K1493" s="32"/>
      <c r="L1493" s="3"/>
      <c r="M1493" s="32"/>
      <c r="N1493" s="39"/>
      <c r="O1493" s="41"/>
    </row>
    <row r="1494" spans="1:15" s="145" customFormat="1" ht="12.75" customHeight="1">
      <c r="A1494" s="19" t="s">
        <v>957</v>
      </c>
      <c r="B1494" s="3"/>
      <c r="C1494" s="32"/>
      <c r="D1494" s="3"/>
      <c r="E1494" s="32"/>
      <c r="F1494" s="3"/>
      <c r="G1494" s="32"/>
      <c r="H1494" s="3"/>
      <c r="I1494" s="32"/>
      <c r="J1494" s="3"/>
      <c r="K1494" s="32"/>
      <c r="L1494" s="3"/>
      <c r="M1494" s="32"/>
      <c r="N1494" s="39"/>
      <c r="O1494" s="41"/>
    </row>
    <row r="1495" spans="1:15" s="145" customFormat="1">
      <c r="A1495" s="221" t="s">
        <v>958</v>
      </c>
      <c r="B1495" s="5" t="s">
        <v>1023</v>
      </c>
      <c r="C1495" s="34" t="s">
        <v>1023</v>
      </c>
      <c r="D1495" s="5" t="s">
        <v>1023</v>
      </c>
      <c r="E1495" s="34" t="s">
        <v>1023</v>
      </c>
      <c r="F1495" s="5" t="s">
        <v>1023</v>
      </c>
      <c r="G1495" s="34" t="s">
        <v>1023</v>
      </c>
      <c r="H1495" s="5" t="s">
        <v>1023</v>
      </c>
      <c r="I1495" s="34" t="s">
        <v>1023</v>
      </c>
      <c r="J1495" s="5" t="s">
        <v>1023</v>
      </c>
      <c r="K1495" s="34" t="s">
        <v>1023</v>
      </c>
      <c r="L1495" s="5" t="s">
        <v>1023</v>
      </c>
      <c r="M1495" s="34" t="s">
        <v>1023</v>
      </c>
      <c r="N1495" s="39"/>
      <c r="O1495" s="41"/>
    </row>
    <row r="1496" spans="1:15" s="145" customFormat="1">
      <c r="A1496" s="222" t="s">
        <v>138</v>
      </c>
      <c r="B1496" s="3"/>
      <c r="C1496" s="32"/>
      <c r="D1496" s="3"/>
      <c r="E1496" s="32"/>
      <c r="F1496" s="3"/>
      <c r="G1496" s="32"/>
      <c r="H1496" s="3"/>
      <c r="I1496" s="32"/>
      <c r="J1496" s="3"/>
      <c r="K1496" s="32"/>
      <c r="L1496" s="3"/>
      <c r="M1496" s="32"/>
      <c r="N1496" s="39"/>
      <c r="O1496" s="41"/>
    </row>
    <row r="1497" spans="1:15" s="145" customFormat="1">
      <c r="A1497" s="20"/>
      <c r="B1497" s="3"/>
      <c r="C1497" s="32"/>
      <c r="D1497" s="3"/>
      <c r="E1497" s="32"/>
      <c r="F1497" s="3"/>
      <c r="G1497" s="32"/>
      <c r="H1497" s="3"/>
      <c r="I1497" s="32"/>
      <c r="J1497" s="3"/>
      <c r="K1497" s="32"/>
      <c r="L1497" s="3"/>
      <c r="M1497" s="32"/>
      <c r="N1497" s="39"/>
      <c r="O1497" s="41"/>
    </row>
    <row r="1498" spans="1:15" s="145" customFormat="1">
      <c r="A1498" s="226" t="s">
        <v>136</v>
      </c>
      <c r="B1498" s="5" t="s">
        <v>1023</v>
      </c>
      <c r="C1498" s="34" t="s">
        <v>1023</v>
      </c>
      <c r="D1498" s="5" t="s">
        <v>1023</v>
      </c>
      <c r="E1498" s="34" t="s">
        <v>1023</v>
      </c>
      <c r="F1498" s="5" t="s">
        <v>1023</v>
      </c>
      <c r="G1498" s="34" t="s">
        <v>1023</v>
      </c>
      <c r="H1498" s="5" t="s">
        <v>1023</v>
      </c>
      <c r="I1498" s="34" t="s">
        <v>1023</v>
      </c>
      <c r="J1498" s="5" t="s">
        <v>1023</v>
      </c>
      <c r="K1498" s="34" t="s">
        <v>1023</v>
      </c>
      <c r="L1498" s="5" t="s">
        <v>1023</v>
      </c>
      <c r="M1498" s="34" t="s">
        <v>1023</v>
      </c>
      <c r="N1498" s="39"/>
      <c r="O1498" s="41"/>
    </row>
    <row r="1499" spans="1:15" s="145" customFormat="1">
      <c r="A1499" s="227" t="s">
        <v>137</v>
      </c>
      <c r="B1499" s="3"/>
      <c r="C1499" s="32"/>
      <c r="D1499" s="3"/>
      <c r="E1499" s="32"/>
      <c r="F1499" s="3"/>
      <c r="G1499" s="32"/>
      <c r="H1499" s="3"/>
      <c r="I1499" s="32"/>
      <c r="J1499" s="3"/>
      <c r="K1499" s="32"/>
      <c r="L1499" s="3"/>
      <c r="M1499" s="32"/>
      <c r="N1499" s="39"/>
      <c r="O1499" s="41"/>
    </row>
    <row r="1500" spans="1:15" s="145" customFormat="1">
      <c r="A1500" s="20"/>
      <c r="B1500" s="3"/>
      <c r="C1500" s="32"/>
      <c r="D1500" s="3"/>
      <c r="E1500" s="32"/>
      <c r="F1500" s="3"/>
      <c r="G1500" s="32"/>
      <c r="H1500" s="3"/>
      <c r="I1500" s="32"/>
      <c r="J1500" s="3"/>
      <c r="K1500" s="32"/>
      <c r="L1500" s="3"/>
      <c r="M1500" s="32"/>
      <c r="N1500" s="39"/>
      <c r="O1500" s="41"/>
    </row>
    <row r="1501" spans="1:15" s="145" customFormat="1" ht="12.75" customHeight="1">
      <c r="A1501" s="19" t="s">
        <v>959</v>
      </c>
      <c r="B1501" s="3"/>
      <c r="C1501" s="32"/>
      <c r="D1501" s="3"/>
      <c r="E1501" s="32"/>
      <c r="F1501" s="3"/>
      <c r="G1501" s="32"/>
      <c r="H1501" s="3"/>
      <c r="I1501" s="32"/>
      <c r="J1501" s="3"/>
      <c r="K1501" s="32"/>
      <c r="L1501" s="3"/>
      <c r="M1501" s="32"/>
      <c r="N1501" s="39"/>
      <c r="O1501" s="41"/>
    </row>
    <row r="1502" spans="1:15" s="145" customFormat="1">
      <c r="A1502" s="20" t="s">
        <v>960</v>
      </c>
      <c r="B1502" s="3">
        <v>15</v>
      </c>
      <c r="C1502" s="32">
        <v>0</v>
      </c>
      <c r="D1502" s="3">
        <v>0</v>
      </c>
      <c r="E1502" s="32">
        <v>0</v>
      </c>
      <c r="F1502" s="3">
        <v>0</v>
      </c>
      <c r="G1502" s="32">
        <v>0</v>
      </c>
      <c r="H1502" s="3">
        <v>0</v>
      </c>
      <c r="I1502" s="32">
        <v>1</v>
      </c>
      <c r="J1502" s="3">
        <v>8</v>
      </c>
      <c r="K1502" s="32">
        <v>24</v>
      </c>
      <c r="L1502" s="3">
        <v>32</v>
      </c>
      <c r="M1502" s="32">
        <v>31</v>
      </c>
      <c r="N1502" s="39">
        <f>SUM(B1502:M1502)</f>
        <v>111</v>
      </c>
      <c r="O1502" s="41">
        <f>N1502</f>
        <v>111</v>
      </c>
    </row>
    <row r="1503" spans="1:15" s="145" customFormat="1">
      <c r="A1503" s="25" t="s">
        <v>135</v>
      </c>
      <c r="B1503" s="3"/>
      <c r="C1503" s="32"/>
      <c r="D1503" s="3"/>
      <c r="E1503" s="32"/>
      <c r="F1503" s="3"/>
      <c r="G1503" s="32"/>
      <c r="H1503" s="3"/>
      <c r="I1503" s="32"/>
      <c r="J1503" s="3"/>
      <c r="K1503" s="32"/>
      <c r="L1503" s="3"/>
      <c r="M1503" s="32"/>
      <c r="N1503" s="39"/>
      <c r="O1503" s="41"/>
    </row>
    <row r="1504" spans="1:15" s="145" customFormat="1">
      <c r="A1504" s="20"/>
      <c r="B1504" s="3"/>
      <c r="C1504" s="32"/>
      <c r="D1504" s="3"/>
      <c r="E1504" s="32"/>
      <c r="F1504" s="3"/>
      <c r="G1504" s="32"/>
      <c r="H1504" s="3"/>
      <c r="I1504" s="32"/>
      <c r="J1504" s="3"/>
      <c r="K1504" s="32"/>
      <c r="L1504" s="3"/>
      <c r="M1504" s="32"/>
      <c r="N1504" s="39"/>
      <c r="O1504" s="41"/>
    </row>
    <row r="1505" spans="1:15" s="145" customFormat="1" ht="12.75" customHeight="1">
      <c r="A1505" s="19" t="s">
        <v>961</v>
      </c>
      <c r="B1505" s="3"/>
      <c r="C1505" s="32"/>
      <c r="D1505" s="3"/>
      <c r="E1505" s="32"/>
      <c r="F1505" s="3"/>
      <c r="G1505" s="32"/>
      <c r="H1505" s="3"/>
      <c r="I1505" s="32"/>
      <c r="J1505" s="3"/>
      <c r="K1505" s="32"/>
      <c r="L1505" s="3"/>
      <c r="M1505" s="32"/>
      <c r="N1505" s="39"/>
      <c r="O1505" s="41"/>
    </row>
    <row r="1506" spans="1:15" s="145" customFormat="1">
      <c r="A1506" s="20" t="s">
        <v>1099</v>
      </c>
      <c r="B1506" s="3">
        <v>14</v>
      </c>
      <c r="C1506" s="32">
        <v>14</v>
      </c>
      <c r="D1506" s="3">
        <v>10</v>
      </c>
      <c r="E1506" s="32">
        <v>4</v>
      </c>
      <c r="F1506" s="3">
        <v>1</v>
      </c>
      <c r="G1506" s="32">
        <v>3</v>
      </c>
      <c r="H1506" s="3">
        <v>1</v>
      </c>
      <c r="I1506" s="32">
        <v>1</v>
      </c>
      <c r="J1506" s="3">
        <v>5</v>
      </c>
      <c r="K1506" s="32">
        <v>38</v>
      </c>
      <c r="L1506" s="3">
        <v>22</v>
      </c>
      <c r="M1506" s="32">
        <v>15</v>
      </c>
      <c r="N1506" s="39">
        <f>SUM(B1506:M1506)</f>
        <v>128</v>
      </c>
      <c r="O1506" s="41">
        <f>N1506</f>
        <v>128</v>
      </c>
    </row>
    <row r="1507" spans="1:15" s="145" customFormat="1">
      <c r="A1507" s="25" t="s">
        <v>139</v>
      </c>
      <c r="B1507" s="3"/>
      <c r="C1507" s="32"/>
      <c r="D1507" s="3"/>
      <c r="E1507" s="32"/>
      <c r="F1507" s="3"/>
      <c r="G1507" s="32"/>
      <c r="H1507" s="3"/>
      <c r="I1507" s="32"/>
      <c r="J1507" s="3"/>
      <c r="K1507" s="32"/>
      <c r="L1507" s="3"/>
      <c r="M1507" s="32"/>
      <c r="N1507" s="39"/>
      <c r="O1507" s="41"/>
    </row>
    <row r="1508" spans="1:15" s="145" customFormat="1">
      <c r="A1508" s="20"/>
      <c r="B1508" s="3"/>
      <c r="C1508" s="32"/>
      <c r="D1508" s="3"/>
      <c r="E1508" s="32"/>
      <c r="F1508" s="3"/>
      <c r="G1508" s="32"/>
      <c r="H1508" s="3"/>
      <c r="I1508" s="32"/>
      <c r="J1508" s="3"/>
      <c r="K1508" s="32"/>
      <c r="L1508" s="3"/>
      <c r="M1508" s="32"/>
      <c r="N1508" s="39"/>
      <c r="O1508" s="41"/>
    </row>
    <row r="1509" spans="1:15" s="145" customFormat="1">
      <c r="A1509" s="20" t="s">
        <v>141</v>
      </c>
      <c r="B1509" s="3">
        <v>20</v>
      </c>
      <c r="C1509" s="32">
        <v>14</v>
      </c>
      <c r="D1509" s="3">
        <v>7</v>
      </c>
      <c r="E1509" s="32">
        <v>0</v>
      </c>
      <c r="F1509" s="3">
        <v>0</v>
      </c>
      <c r="G1509" s="32">
        <v>0</v>
      </c>
      <c r="H1509" s="3">
        <v>0</v>
      </c>
      <c r="I1509" s="32">
        <v>0</v>
      </c>
      <c r="J1509" s="3">
        <v>2</v>
      </c>
      <c r="K1509" s="32">
        <v>6</v>
      </c>
      <c r="L1509" s="3">
        <v>6</v>
      </c>
      <c r="M1509" s="32">
        <v>30</v>
      </c>
      <c r="N1509" s="39">
        <f>SUM(B1509:M1509)</f>
        <v>85</v>
      </c>
      <c r="O1509" s="41">
        <f>N1509</f>
        <v>85</v>
      </c>
    </row>
    <row r="1510" spans="1:15" s="145" customFormat="1">
      <c r="A1510" s="25" t="s">
        <v>142</v>
      </c>
      <c r="B1510" s="3"/>
      <c r="C1510" s="32"/>
      <c r="D1510" s="3"/>
      <c r="E1510" s="32"/>
      <c r="F1510" s="3"/>
      <c r="G1510" s="32"/>
      <c r="H1510" s="3"/>
      <c r="I1510" s="32"/>
      <c r="J1510" s="3"/>
      <c r="K1510" s="32"/>
      <c r="L1510" s="3"/>
      <c r="M1510" s="32"/>
      <c r="N1510" s="39"/>
      <c r="O1510" s="41"/>
    </row>
    <row r="1511" spans="1:15" s="145" customFormat="1">
      <c r="A1511" s="20"/>
      <c r="B1511" s="3"/>
      <c r="C1511" s="32"/>
      <c r="D1511" s="3"/>
      <c r="E1511" s="32"/>
      <c r="F1511" s="3"/>
      <c r="G1511" s="32"/>
      <c r="H1511" s="3"/>
      <c r="I1511" s="32"/>
      <c r="J1511" s="3"/>
      <c r="K1511" s="32"/>
      <c r="L1511" s="3"/>
      <c r="M1511" s="32"/>
      <c r="N1511" s="39"/>
      <c r="O1511" s="41"/>
    </row>
    <row r="1512" spans="1:15" s="145" customFormat="1" ht="12.75" customHeight="1">
      <c r="A1512" s="19" t="s">
        <v>962</v>
      </c>
      <c r="B1512" s="3"/>
      <c r="C1512" s="32"/>
      <c r="D1512" s="3"/>
      <c r="E1512" s="32"/>
      <c r="F1512" s="3"/>
      <c r="G1512" s="32"/>
      <c r="H1512" s="3"/>
      <c r="I1512" s="32"/>
      <c r="J1512" s="3"/>
      <c r="K1512" s="32"/>
      <c r="L1512" s="3"/>
      <c r="M1512" s="32"/>
      <c r="N1512" s="39"/>
      <c r="O1512" s="41"/>
    </row>
    <row r="1513" spans="1:15" s="145" customFormat="1">
      <c r="A1513" s="20" t="s">
        <v>963</v>
      </c>
      <c r="B1513" s="3">
        <v>3</v>
      </c>
      <c r="C1513" s="32">
        <v>8</v>
      </c>
      <c r="D1513" s="3">
        <v>8</v>
      </c>
      <c r="E1513" s="32">
        <v>6</v>
      </c>
      <c r="F1513" s="3">
        <v>0</v>
      </c>
      <c r="G1513" s="32">
        <v>0</v>
      </c>
      <c r="H1513" s="3">
        <v>0</v>
      </c>
      <c r="I1513" s="32">
        <v>0</v>
      </c>
      <c r="J1513" s="3">
        <v>0</v>
      </c>
      <c r="K1513" s="32">
        <v>0</v>
      </c>
      <c r="L1513" s="3">
        <v>2</v>
      </c>
      <c r="M1513" s="32">
        <v>3</v>
      </c>
      <c r="N1513" s="39">
        <f>SUM(B1513:M1513)</f>
        <v>30</v>
      </c>
      <c r="O1513" s="41">
        <f>N1513</f>
        <v>30</v>
      </c>
    </row>
    <row r="1514" spans="1:15" s="145" customFormat="1">
      <c r="A1514" s="25" t="s">
        <v>271</v>
      </c>
      <c r="B1514" s="3"/>
      <c r="C1514" s="32"/>
      <c r="D1514" s="3"/>
      <c r="E1514" s="32"/>
      <c r="F1514" s="3"/>
      <c r="G1514" s="32"/>
      <c r="H1514" s="3"/>
      <c r="I1514" s="32"/>
      <c r="J1514" s="3"/>
      <c r="K1514" s="32"/>
      <c r="L1514" s="3"/>
      <c r="M1514" s="32"/>
      <c r="N1514" s="39"/>
      <c r="O1514" s="41"/>
    </row>
    <row r="1515" spans="1:15" s="145" customFormat="1">
      <c r="A1515" s="20"/>
      <c r="B1515" s="3"/>
      <c r="C1515" s="32"/>
      <c r="D1515" s="3"/>
      <c r="E1515" s="32"/>
      <c r="F1515" s="3"/>
      <c r="G1515" s="32"/>
      <c r="H1515" s="3"/>
      <c r="I1515" s="32"/>
      <c r="J1515" s="3"/>
      <c r="K1515" s="32"/>
      <c r="L1515" s="3"/>
      <c r="M1515" s="32"/>
      <c r="N1515" s="39"/>
      <c r="O1515" s="41"/>
    </row>
    <row r="1516" spans="1:15" s="145" customFormat="1">
      <c r="A1516" s="20" t="s">
        <v>1043</v>
      </c>
      <c r="B1516" s="3">
        <v>9</v>
      </c>
      <c r="C1516" s="32">
        <v>18</v>
      </c>
      <c r="D1516" s="3">
        <v>18</v>
      </c>
      <c r="E1516" s="32">
        <v>0</v>
      </c>
      <c r="F1516" s="3">
        <v>0</v>
      </c>
      <c r="G1516" s="32">
        <v>0</v>
      </c>
      <c r="H1516" s="3">
        <v>0</v>
      </c>
      <c r="I1516" s="32">
        <v>0</v>
      </c>
      <c r="J1516" s="3">
        <v>0</v>
      </c>
      <c r="K1516" s="32">
        <v>4</v>
      </c>
      <c r="L1516" s="3">
        <v>17</v>
      </c>
      <c r="M1516" s="32">
        <v>11</v>
      </c>
      <c r="N1516" s="39">
        <f>SUM(B1516:M1516)</f>
        <v>77</v>
      </c>
      <c r="O1516" s="41">
        <f>N1516</f>
        <v>77</v>
      </c>
    </row>
    <row r="1517" spans="1:15" s="145" customFormat="1">
      <c r="A1517" s="25" t="s">
        <v>267</v>
      </c>
      <c r="B1517" s="3"/>
      <c r="C1517" s="32"/>
      <c r="D1517" s="3"/>
      <c r="E1517" s="32"/>
      <c r="F1517" s="3"/>
      <c r="G1517" s="32"/>
      <c r="H1517" s="3"/>
      <c r="I1517" s="32"/>
      <c r="J1517" s="3"/>
      <c r="K1517" s="32"/>
      <c r="L1517" s="3"/>
      <c r="M1517" s="32"/>
      <c r="N1517" s="39"/>
      <c r="O1517" s="41"/>
    </row>
    <row r="1518" spans="1:15" s="145" customFormat="1">
      <c r="A1518" s="20"/>
      <c r="B1518" s="3"/>
      <c r="C1518" s="32"/>
      <c r="D1518" s="3"/>
      <c r="E1518" s="32"/>
      <c r="F1518" s="3"/>
      <c r="G1518" s="32"/>
      <c r="H1518" s="3"/>
      <c r="I1518" s="32"/>
      <c r="J1518" s="3"/>
      <c r="K1518" s="32"/>
      <c r="L1518" s="3"/>
      <c r="M1518" s="32"/>
      <c r="N1518" s="39"/>
      <c r="O1518" s="41"/>
    </row>
    <row r="1519" spans="1:15" s="145" customFormat="1">
      <c r="A1519" s="20" t="s">
        <v>964</v>
      </c>
      <c r="B1519" s="8">
        <v>1</v>
      </c>
      <c r="C1519" s="37">
        <v>0</v>
      </c>
      <c r="D1519" s="8">
        <v>0</v>
      </c>
      <c r="E1519" s="37">
        <v>0</v>
      </c>
      <c r="F1519" s="8">
        <v>0</v>
      </c>
      <c r="G1519" s="37">
        <v>0</v>
      </c>
      <c r="H1519" s="8">
        <v>0</v>
      </c>
      <c r="I1519" s="37">
        <v>0</v>
      </c>
      <c r="J1519" s="8">
        <v>0</v>
      </c>
      <c r="K1519" s="37">
        <v>0</v>
      </c>
      <c r="L1519" s="8">
        <v>0</v>
      </c>
      <c r="M1519" s="37">
        <v>0</v>
      </c>
      <c r="N1519" s="39">
        <f>SUM(B1519:M1519)</f>
        <v>1</v>
      </c>
      <c r="O1519" s="41">
        <f>N1519</f>
        <v>1</v>
      </c>
    </row>
    <row r="1520" spans="1:15" s="145" customFormat="1">
      <c r="A1520" s="25" t="s">
        <v>268</v>
      </c>
      <c r="B1520" s="3"/>
      <c r="C1520" s="32"/>
      <c r="D1520" s="3"/>
      <c r="E1520" s="32"/>
      <c r="F1520" s="3"/>
      <c r="G1520" s="32"/>
      <c r="H1520" s="3"/>
      <c r="I1520" s="32"/>
      <c r="J1520" s="3"/>
      <c r="K1520" s="32"/>
      <c r="L1520" s="3"/>
      <c r="M1520" s="32"/>
      <c r="N1520" s="39"/>
      <c r="O1520" s="41"/>
    </row>
    <row r="1521" spans="1:25" s="145" customFormat="1">
      <c r="A1521" s="20"/>
      <c r="B1521" s="3"/>
      <c r="C1521" s="32"/>
      <c r="D1521" s="3"/>
      <c r="E1521" s="32"/>
      <c r="F1521" s="3"/>
      <c r="G1521" s="32"/>
      <c r="H1521" s="3"/>
      <c r="I1521" s="32"/>
      <c r="J1521" s="3"/>
      <c r="K1521" s="32"/>
      <c r="L1521" s="3"/>
      <c r="M1521" s="32"/>
      <c r="N1521" s="39"/>
      <c r="O1521" s="41"/>
    </row>
    <row r="1522" spans="1:25" s="145" customFormat="1">
      <c r="A1522" s="221" t="s">
        <v>1247</v>
      </c>
      <c r="B1522" s="5" t="s">
        <v>1023</v>
      </c>
      <c r="C1522" s="34" t="s">
        <v>1023</v>
      </c>
      <c r="D1522" s="5" t="s">
        <v>1023</v>
      </c>
      <c r="E1522" s="34" t="s">
        <v>1023</v>
      </c>
      <c r="F1522" s="5" t="s">
        <v>1023</v>
      </c>
      <c r="G1522" s="34" t="s">
        <v>1023</v>
      </c>
      <c r="H1522" s="5" t="s">
        <v>1023</v>
      </c>
      <c r="I1522" s="34" t="s">
        <v>1023</v>
      </c>
      <c r="J1522" s="5" t="s">
        <v>1023</v>
      </c>
      <c r="K1522" s="34" t="s">
        <v>1023</v>
      </c>
      <c r="L1522" s="5" t="s">
        <v>1023</v>
      </c>
      <c r="M1522" s="34" t="s">
        <v>1023</v>
      </c>
      <c r="N1522" s="39"/>
      <c r="O1522" s="41"/>
    </row>
    <row r="1523" spans="1:25" s="145" customFormat="1">
      <c r="A1523" s="222" t="s">
        <v>269</v>
      </c>
      <c r="B1523" s="3"/>
      <c r="C1523" s="32"/>
      <c r="D1523" s="3"/>
      <c r="E1523" s="32"/>
      <c r="F1523" s="3"/>
      <c r="G1523" s="32"/>
      <c r="H1523" s="3"/>
      <c r="I1523" s="32"/>
      <c r="J1523" s="3"/>
      <c r="K1523" s="32"/>
      <c r="L1523" s="3"/>
      <c r="M1523" s="32"/>
      <c r="N1523" s="39"/>
      <c r="O1523" s="41"/>
    </row>
    <row r="1524" spans="1:25" s="145" customFormat="1">
      <c r="A1524" s="20"/>
      <c r="B1524" s="3"/>
      <c r="C1524" s="32"/>
      <c r="D1524" s="3"/>
      <c r="E1524" s="32"/>
      <c r="F1524" s="3"/>
      <c r="G1524" s="32"/>
      <c r="H1524" s="3"/>
      <c r="I1524" s="32"/>
      <c r="J1524" s="3"/>
      <c r="K1524" s="32"/>
      <c r="L1524" s="3"/>
      <c r="M1524" s="32"/>
      <c r="N1524" s="39"/>
      <c r="O1524" s="41"/>
    </row>
    <row r="1525" spans="1:25" s="145" customFormat="1">
      <c r="A1525" s="20" t="s">
        <v>965</v>
      </c>
      <c r="B1525" s="8">
        <v>0</v>
      </c>
      <c r="C1525" s="37">
        <v>0</v>
      </c>
      <c r="D1525" s="8">
        <v>0</v>
      </c>
      <c r="E1525" s="37">
        <v>0</v>
      </c>
      <c r="F1525" s="8">
        <v>0</v>
      </c>
      <c r="G1525" s="37">
        <v>0</v>
      </c>
      <c r="H1525" s="8">
        <v>0</v>
      </c>
      <c r="I1525" s="37">
        <v>0</v>
      </c>
      <c r="J1525" s="8">
        <v>0</v>
      </c>
      <c r="K1525" s="37">
        <v>1</v>
      </c>
      <c r="L1525" s="8">
        <v>3</v>
      </c>
      <c r="M1525" s="37">
        <v>3</v>
      </c>
      <c r="N1525" s="39">
        <f>SUM(B1525:M1525)</f>
        <v>7</v>
      </c>
      <c r="O1525" s="41">
        <f>N1525</f>
        <v>7</v>
      </c>
    </row>
    <row r="1526" spans="1:25" s="145" customFormat="1">
      <c r="A1526" s="25" t="s">
        <v>270</v>
      </c>
      <c r="B1526" s="3"/>
      <c r="C1526" s="32"/>
      <c r="D1526" s="3"/>
      <c r="E1526" s="32"/>
      <c r="F1526" s="3"/>
      <c r="G1526" s="32"/>
      <c r="H1526" s="3"/>
      <c r="I1526" s="32"/>
      <c r="J1526" s="3"/>
      <c r="K1526" s="32"/>
      <c r="L1526" s="3"/>
      <c r="M1526" s="32"/>
      <c r="N1526" s="39"/>
      <c r="O1526" s="41"/>
    </row>
    <row r="1527" spans="1:25" s="145" customFormat="1">
      <c r="A1527" s="20"/>
      <c r="B1527" s="3"/>
      <c r="C1527" s="32"/>
      <c r="D1527" s="3"/>
      <c r="E1527" s="32"/>
      <c r="F1527" s="3"/>
      <c r="G1527" s="32"/>
      <c r="H1527" s="3"/>
      <c r="I1527" s="32"/>
      <c r="J1527" s="3"/>
      <c r="K1527" s="32"/>
      <c r="L1527" s="3"/>
      <c r="M1527" s="32"/>
      <c r="N1527" s="39"/>
      <c r="O1527" s="41"/>
    </row>
    <row r="1528" spans="1:25" s="145" customFormat="1">
      <c r="A1528" s="20" t="s">
        <v>1246</v>
      </c>
      <c r="B1528" s="3">
        <v>1</v>
      </c>
      <c r="C1528" s="32">
        <v>4</v>
      </c>
      <c r="D1528" s="3">
        <v>11</v>
      </c>
      <c r="E1528" s="32">
        <v>3</v>
      </c>
      <c r="F1528" s="3">
        <v>0</v>
      </c>
      <c r="G1528" s="32">
        <v>0</v>
      </c>
      <c r="H1528" s="3">
        <v>0</v>
      </c>
      <c r="I1528" s="32">
        <v>0</v>
      </c>
      <c r="J1528" s="3">
        <v>0</v>
      </c>
      <c r="K1528" s="32">
        <v>0</v>
      </c>
      <c r="L1528" s="3">
        <v>0</v>
      </c>
      <c r="M1528" s="32">
        <v>0</v>
      </c>
      <c r="N1528" s="39">
        <f>SUM(B1528:M1528)</f>
        <v>19</v>
      </c>
      <c r="O1528" s="41">
        <f>N1528</f>
        <v>19</v>
      </c>
    </row>
    <row r="1529" spans="1:25" s="145" customFormat="1">
      <c r="A1529" s="25" t="s">
        <v>266</v>
      </c>
      <c r="B1529" s="3"/>
      <c r="C1529" s="32"/>
      <c r="D1529" s="3"/>
      <c r="E1529" s="32"/>
      <c r="F1529" s="3"/>
      <c r="G1529" s="32"/>
      <c r="H1529" s="3"/>
      <c r="I1529" s="32"/>
      <c r="J1529" s="3"/>
      <c r="K1529" s="32"/>
      <c r="L1529" s="3"/>
      <c r="M1529" s="32"/>
      <c r="N1529" s="39"/>
      <c r="O1529" s="41"/>
    </row>
    <row r="1530" spans="1:25" s="145" customFormat="1">
      <c r="A1530" s="20"/>
      <c r="B1530" s="3"/>
      <c r="C1530" s="32"/>
      <c r="D1530" s="3"/>
      <c r="E1530" s="32"/>
      <c r="F1530" s="3"/>
      <c r="G1530" s="32"/>
      <c r="H1530" s="3"/>
      <c r="I1530" s="32"/>
      <c r="J1530" s="3"/>
      <c r="K1530" s="32"/>
      <c r="L1530" s="3"/>
      <c r="M1530" s="32"/>
      <c r="N1530" s="39"/>
      <c r="O1530" s="41"/>
    </row>
    <row r="1531" spans="1:25" s="145" customFormat="1">
      <c r="A1531" s="20" t="s">
        <v>966</v>
      </c>
      <c r="B1531" s="3">
        <v>11</v>
      </c>
      <c r="C1531" s="32">
        <v>13</v>
      </c>
      <c r="D1531" s="3">
        <v>11</v>
      </c>
      <c r="E1531" s="32">
        <v>0</v>
      </c>
      <c r="F1531" s="3">
        <v>0</v>
      </c>
      <c r="G1531" s="32">
        <v>0</v>
      </c>
      <c r="H1531" s="3">
        <v>0</v>
      </c>
      <c r="I1531" s="32">
        <v>0</v>
      </c>
      <c r="J1531" s="3">
        <v>0</v>
      </c>
      <c r="K1531" s="32">
        <v>0</v>
      </c>
      <c r="L1531" s="3">
        <v>1</v>
      </c>
      <c r="M1531" s="32">
        <v>2</v>
      </c>
      <c r="N1531" s="39">
        <f>SUM(B1531:M1531)</f>
        <v>38</v>
      </c>
      <c r="O1531" s="41">
        <f>N1531</f>
        <v>38</v>
      </c>
    </row>
    <row r="1532" spans="1:25" s="145" customFormat="1">
      <c r="A1532" s="25" t="s">
        <v>265</v>
      </c>
      <c r="B1532" s="3"/>
      <c r="C1532" s="32"/>
      <c r="D1532" s="3"/>
      <c r="E1532" s="32"/>
      <c r="F1532" s="3"/>
      <c r="G1532" s="32"/>
      <c r="H1532" s="3"/>
      <c r="I1532" s="32"/>
      <c r="J1532" s="3"/>
      <c r="K1532" s="32"/>
      <c r="L1532" s="3"/>
      <c r="M1532" s="32"/>
      <c r="N1532" s="39"/>
      <c r="O1532" s="41"/>
    </row>
    <row r="1533" spans="1:25" s="145" customFormat="1">
      <c r="A1533" s="20"/>
      <c r="B1533" s="3"/>
      <c r="C1533" s="32"/>
      <c r="D1533" s="3"/>
      <c r="E1533" s="32"/>
      <c r="F1533" s="3"/>
      <c r="G1533" s="32"/>
      <c r="H1533" s="3"/>
      <c r="I1533" s="32"/>
      <c r="J1533" s="3"/>
      <c r="K1533" s="32"/>
      <c r="L1533" s="3"/>
      <c r="M1533" s="32"/>
      <c r="N1533" s="39"/>
      <c r="O1533" s="41"/>
    </row>
    <row r="1534" spans="1:25" s="145" customFormat="1" ht="12.75" customHeight="1">
      <c r="A1534" s="20" t="s">
        <v>1101</v>
      </c>
      <c r="B1534" s="3">
        <v>4</v>
      </c>
      <c r="C1534" s="32">
        <v>6</v>
      </c>
      <c r="D1534" s="3">
        <v>6</v>
      </c>
      <c r="E1534" s="32">
        <v>1</v>
      </c>
      <c r="F1534" s="3">
        <v>0</v>
      </c>
      <c r="G1534" s="32">
        <v>0</v>
      </c>
      <c r="H1534" s="3">
        <v>0</v>
      </c>
      <c r="I1534" s="32">
        <v>0</v>
      </c>
      <c r="J1534" s="3">
        <v>0</v>
      </c>
      <c r="K1534" s="32">
        <v>3</v>
      </c>
      <c r="L1534" s="3">
        <v>3</v>
      </c>
      <c r="M1534" s="32">
        <v>4</v>
      </c>
      <c r="N1534" s="39">
        <f>SUM(B1534:M1534)</f>
        <v>27</v>
      </c>
      <c r="O1534" s="41">
        <f>N1534</f>
        <v>27</v>
      </c>
    </row>
    <row r="1535" spans="1:25" s="145" customFormat="1">
      <c r="A1535" s="25" t="s">
        <v>264</v>
      </c>
      <c r="B1535" s="3"/>
      <c r="C1535" s="32"/>
      <c r="D1535" s="3"/>
      <c r="E1535" s="32"/>
      <c r="F1535" s="3"/>
      <c r="G1535" s="32"/>
      <c r="H1535" s="3"/>
      <c r="I1535" s="32"/>
      <c r="J1535" s="3"/>
      <c r="K1535" s="32"/>
      <c r="L1535" s="3"/>
      <c r="M1535" s="32"/>
      <c r="N1535" s="39"/>
      <c r="O1535" s="41"/>
      <c r="Y1535" s="145" t="s">
        <v>1032</v>
      </c>
    </row>
    <row r="1536" spans="1:25" s="145" customFormat="1">
      <c r="A1536" s="20"/>
      <c r="B1536" s="3"/>
      <c r="C1536" s="32"/>
      <c r="D1536" s="3"/>
      <c r="E1536" s="32"/>
      <c r="F1536" s="3"/>
      <c r="G1536" s="32"/>
      <c r="H1536" s="3"/>
      <c r="I1536" s="32"/>
      <c r="J1536" s="3"/>
      <c r="K1536" s="32"/>
      <c r="L1536" s="3"/>
      <c r="M1536" s="32"/>
      <c r="N1536" s="39"/>
      <c r="O1536" s="41"/>
    </row>
    <row r="1537" spans="1:15" s="145" customFormat="1">
      <c r="A1537" s="20" t="s">
        <v>262</v>
      </c>
      <c r="B1537" s="3">
        <v>3</v>
      </c>
      <c r="C1537" s="32">
        <v>8</v>
      </c>
      <c r="D1537" s="3">
        <v>5</v>
      </c>
      <c r="E1537" s="32">
        <v>0</v>
      </c>
      <c r="F1537" s="3">
        <v>0</v>
      </c>
      <c r="G1537" s="32">
        <v>0</v>
      </c>
      <c r="H1537" s="3">
        <v>0</v>
      </c>
      <c r="I1537" s="32">
        <v>0</v>
      </c>
      <c r="J1537" s="3">
        <v>0</v>
      </c>
      <c r="K1537" s="32">
        <v>0</v>
      </c>
      <c r="L1537" s="3">
        <v>1</v>
      </c>
      <c r="M1537" s="32">
        <v>1</v>
      </c>
      <c r="N1537" s="39">
        <f>SUM(B1537:M1537)</f>
        <v>18</v>
      </c>
      <c r="O1537" s="41">
        <f>N1537-8</f>
        <v>10</v>
      </c>
    </row>
    <row r="1538" spans="1:15" s="145" customFormat="1">
      <c r="A1538" s="25" t="s">
        <v>263</v>
      </c>
      <c r="B1538" s="3"/>
      <c r="C1538" s="32"/>
      <c r="D1538" s="3"/>
      <c r="E1538" s="32"/>
      <c r="F1538" s="3"/>
      <c r="G1538" s="32"/>
      <c r="H1538" s="3"/>
      <c r="I1538" s="32"/>
      <c r="J1538" s="3"/>
      <c r="K1538" s="32"/>
      <c r="L1538" s="3"/>
      <c r="M1538" s="32"/>
      <c r="N1538" s="41"/>
      <c r="O1538" s="171">
        <v>3474</v>
      </c>
    </row>
    <row r="1539" spans="1:15" s="145" customFormat="1">
      <c r="A1539" s="27" t="s">
        <v>1325</v>
      </c>
      <c r="B1539" s="3"/>
      <c r="C1539" s="32"/>
      <c r="D1539" s="3"/>
      <c r="E1539" s="32"/>
      <c r="F1539" s="3"/>
      <c r="G1539" s="32"/>
      <c r="H1539" s="3"/>
      <c r="I1539" s="32"/>
      <c r="J1539" s="3"/>
      <c r="K1539" s="32"/>
      <c r="L1539" s="3"/>
      <c r="M1539" s="32"/>
      <c r="N1539" s="41"/>
      <c r="O1539" s="41"/>
    </row>
    <row r="1540" spans="1:15" s="145" customFormat="1">
      <c r="A1540" s="20"/>
      <c r="B1540" s="3"/>
      <c r="C1540" s="32"/>
      <c r="D1540" s="3"/>
      <c r="E1540" s="32"/>
      <c r="F1540" s="3"/>
      <c r="G1540" s="32"/>
      <c r="H1540" s="3"/>
      <c r="I1540" s="32"/>
      <c r="J1540" s="3"/>
      <c r="K1540" s="32"/>
      <c r="L1540" s="3"/>
      <c r="M1540" s="32"/>
      <c r="N1540" s="39"/>
      <c r="O1540" s="41"/>
    </row>
    <row r="1541" spans="1:15" s="145" customFormat="1">
      <c r="A1541" s="221" t="s">
        <v>968</v>
      </c>
      <c r="B1541" s="5" t="s">
        <v>1023</v>
      </c>
      <c r="C1541" s="34" t="s">
        <v>1023</v>
      </c>
      <c r="D1541" s="5" t="s">
        <v>1023</v>
      </c>
      <c r="E1541" s="34" t="s">
        <v>1023</v>
      </c>
      <c r="F1541" s="5" t="s">
        <v>1023</v>
      </c>
      <c r="G1541" s="34" t="s">
        <v>1023</v>
      </c>
      <c r="H1541" s="5" t="s">
        <v>1023</v>
      </c>
      <c r="I1541" s="34" t="s">
        <v>1023</v>
      </c>
      <c r="J1541" s="5" t="s">
        <v>1023</v>
      </c>
      <c r="K1541" s="34" t="s">
        <v>1023</v>
      </c>
      <c r="L1541" s="5" t="s">
        <v>1023</v>
      </c>
      <c r="M1541" s="34" t="s">
        <v>1023</v>
      </c>
      <c r="N1541" s="39"/>
      <c r="O1541" s="41"/>
    </row>
    <row r="1542" spans="1:15" s="145" customFormat="1">
      <c r="A1542" s="222" t="s">
        <v>261</v>
      </c>
      <c r="B1542" s="3"/>
      <c r="C1542" s="32"/>
      <c r="D1542" s="3"/>
      <c r="E1542" s="32"/>
      <c r="F1542" s="3"/>
      <c r="G1542" s="32"/>
      <c r="H1542" s="3"/>
      <c r="I1542" s="32"/>
      <c r="J1542" s="3"/>
      <c r="K1542" s="32"/>
      <c r="L1542" s="3"/>
      <c r="M1542" s="32"/>
      <c r="N1542" s="39"/>
      <c r="O1542" s="41"/>
    </row>
    <row r="1543" spans="1:15" s="145" customFormat="1">
      <c r="A1543" s="20"/>
      <c r="B1543" s="3"/>
      <c r="C1543" s="32"/>
      <c r="D1543" s="3"/>
      <c r="E1543" s="32"/>
      <c r="F1543" s="3"/>
      <c r="G1543" s="32"/>
      <c r="H1543" s="3"/>
      <c r="I1543" s="32"/>
      <c r="J1543" s="3"/>
      <c r="K1543" s="32"/>
      <c r="L1543" s="3"/>
      <c r="M1543" s="32"/>
      <c r="N1543" s="39"/>
      <c r="O1543" s="41"/>
    </row>
    <row r="1544" spans="1:15" s="145" customFormat="1">
      <c r="A1544" s="243" t="s">
        <v>969</v>
      </c>
      <c r="B1544" s="8">
        <v>0</v>
      </c>
      <c r="C1544" s="37">
        <v>0</v>
      </c>
      <c r="D1544" s="8">
        <v>0</v>
      </c>
      <c r="E1544" s="37">
        <v>0</v>
      </c>
      <c r="F1544" s="8">
        <v>0</v>
      </c>
      <c r="G1544" s="37">
        <v>0</v>
      </c>
      <c r="H1544" s="8">
        <v>0</v>
      </c>
      <c r="I1544" s="37">
        <v>0</v>
      </c>
      <c r="J1544" s="8">
        <v>0</v>
      </c>
      <c r="K1544" s="37">
        <v>0</v>
      </c>
      <c r="L1544" s="8">
        <v>2</v>
      </c>
      <c r="M1544" s="37">
        <v>1</v>
      </c>
      <c r="N1544" s="45">
        <f>SUM(B1544:M1544)</f>
        <v>3</v>
      </c>
      <c r="O1544" s="257">
        <f>N1544</f>
        <v>3</v>
      </c>
    </row>
    <row r="1545" spans="1:15" s="145" customFormat="1">
      <c r="A1545" s="244" t="s">
        <v>272</v>
      </c>
      <c r="B1545" s="111"/>
      <c r="C1545" s="113"/>
      <c r="D1545" s="111"/>
      <c r="E1545" s="113"/>
      <c r="F1545" s="111"/>
      <c r="G1545" s="113"/>
      <c r="H1545" s="111"/>
      <c r="I1545" s="113"/>
      <c r="J1545" s="111"/>
      <c r="K1545" s="113"/>
      <c r="L1545" s="111"/>
      <c r="M1545" s="113"/>
      <c r="N1545" s="45"/>
      <c r="O1545" s="257"/>
    </row>
    <row r="1546" spans="1:15" s="145" customFormat="1">
      <c r="A1546" s="20"/>
      <c r="B1546" s="3"/>
      <c r="C1546" s="32"/>
      <c r="D1546" s="3"/>
      <c r="E1546" s="32"/>
      <c r="F1546" s="3"/>
      <c r="G1546" s="32"/>
      <c r="H1546" s="3"/>
      <c r="I1546" s="32"/>
      <c r="J1546" s="3"/>
      <c r="K1546" s="32"/>
      <c r="L1546" s="3"/>
      <c r="M1546" s="32"/>
      <c r="N1546" s="39"/>
      <c r="O1546" s="41"/>
    </row>
    <row r="1547" spans="1:15" s="145" customFormat="1">
      <c r="A1547" s="20" t="s">
        <v>970</v>
      </c>
      <c r="B1547" s="3">
        <v>3</v>
      </c>
      <c r="C1547" s="32">
        <v>0</v>
      </c>
      <c r="D1547" s="3">
        <v>1</v>
      </c>
      <c r="E1547" s="32">
        <v>0</v>
      </c>
      <c r="F1547" s="3">
        <v>0</v>
      </c>
      <c r="G1547" s="32">
        <v>0</v>
      </c>
      <c r="H1547" s="3">
        <v>0</v>
      </c>
      <c r="I1547" s="32">
        <v>0</v>
      </c>
      <c r="J1547" s="3">
        <v>0</v>
      </c>
      <c r="K1547" s="32">
        <v>0</v>
      </c>
      <c r="L1547" s="3">
        <v>0</v>
      </c>
      <c r="M1547" s="32">
        <v>1</v>
      </c>
      <c r="N1547" s="39">
        <f>SUM(B1547:M1547)</f>
        <v>5</v>
      </c>
      <c r="O1547" s="41">
        <f>N1547</f>
        <v>5</v>
      </c>
    </row>
    <row r="1548" spans="1:15" s="145" customFormat="1">
      <c r="A1548" s="25" t="s">
        <v>273</v>
      </c>
      <c r="B1548" s="3"/>
      <c r="C1548" s="32"/>
      <c r="D1548" s="3"/>
      <c r="E1548" s="32"/>
      <c r="F1548" s="3"/>
      <c r="G1548" s="32"/>
      <c r="H1548" s="3"/>
      <c r="I1548" s="32"/>
      <c r="J1548" s="3"/>
      <c r="K1548" s="32"/>
      <c r="L1548" s="3"/>
      <c r="M1548" s="32"/>
      <c r="N1548" s="39"/>
      <c r="O1548" s="41"/>
    </row>
    <row r="1549" spans="1:15" s="145" customFormat="1">
      <c r="A1549" s="20"/>
      <c r="B1549" s="3"/>
      <c r="C1549" s="32"/>
      <c r="D1549" s="3"/>
      <c r="E1549" s="32"/>
      <c r="F1549" s="3"/>
      <c r="G1549" s="32"/>
      <c r="H1549" s="3"/>
      <c r="I1549" s="32"/>
      <c r="J1549" s="3"/>
      <c r="K1549" s="32"/>
      <c r="L1549" s="3"/>
      <c r="M1549" s="32"/>
      <c r="N1549" s="39"/>
      <c r="O1549" s="41"/>
    </row>
    <row r="1550" spans="1:15" s="145" customFormat="1" ht="12.75" customHeight="1">
      <c r="A1550" s="19" t="s">
        <v>971</v>
      </c>
      <c r="B1550" s="3"/>
      <c r="C1550" s="32"/>
      <c r="D1550" s="3"/>
      <c r="E1550" s="32"/>
      <c r="F1550" s="3"/>
      <c r="G1550" s="32"/>
      <c r="H1550" s="3"/>
      <c r="I1550" s="32"/>
      <c r="J1550" s="3"/>
      <c r="K1550" s="32"/>
      <c r="L1550" s="3"/>
      <c r="M1550" s="32"/>
      <c r="N1550" s="39"/>
      <c r="O1550" s="41"/>
    </row>
    <row r="1551" spans="1:15" s="145" customFormat="1">
      <c r="A1551" s="20" t="s">
        <v>972</v>
      </c>
      <c r="B1551" s="3">
        <v>35</v>
      </c>
      <c r="C1551" s="32">
        <v>54</v>
      </c>
      <c r="D1551" s="3">
        <v>43</v>
      </c>
      <c r="E1551" s="32">
        <v>14</v>
      </c>
      <c r="F1551" s="3">
        <v>5</v>
      </c>
      <c r="G1551" s="32">
        <v>0</v>
      </c>
      <c r="H1551" s="3">
        <v>0</v>
      </c>
      <c r="I1551" s="32">
        <v>0</v>
      </c>
      <c r="J1551" s="3">
        <v>0</v>
      </c>
      <c r="K1551" s="32">
        <v>0</v>
      </c>
      <c r="L1551" s="3">
        <v>2</v>
      </c>
      <c r="M1551" s="32">
        <v>14</v>
      </c>
      <c r="N1551" s="39">
        <f>SUM(B1551:M1551)</f>
        <v>167</v>
      </c>
      <c r="O1551" s="41">
        <f>N1551</f>
        <v>167</v>
      </c>
    </row>
    <row r="1552" spans="1:15" s="145" customFormat="1">
      <c r="A1552" s="25" t="s">
        <v>291</v>
      </c>
      <c r="B1552" s="3"/>
      <c r="C1552" s="32"/>
      <c r="D1552" s="3"/>
      <c r="E1552" s="32"/>
      <c r="F1552" s="3"/>
      <c r="G1552" s="32"/>
      <c r="H1552" s="3"/>
      <c r="I1552" s="32"/>
      <c r="J1552" s="3"/>
      <c r="K1552" s="32"/>
      <c r="L1552" s="3"/>
      <c r="M1552" s="32"/>
      <c r="N1552" s="39"/>
      <c r="O1552" s="41"/>
    </row>
    <row r="1553" spans="1:24" s="145" customFormat="1">
      <c r="A1553" s="20"/>
      <c r="B1553" s="3"/>
      <c r="C1553" s="32"/>
      <c r="D1553" s="3"/>
      <c r="E1553" s="32"/>
      <c r="F1553" s="3"/>
      <c r="G1553" s="32"/>
      <c r="H1553" s="3"/>
      <c r="I1553" s="32"/>
      <c r="J1553" s="3"/>
      <c r="K1553" s="32"/>
      <c r="L1553" s="3"/>
      <c r="M1553" s="32"/>
      <c r="N1553" s="39"/>
      <c r="O1553" s="41"/>
    </row>
    <row r="1554" spans="1:24" s="145" customFormat="1">
      <c r="A1554" s="20" t="s">
        <v>287</v>
      </c>
      <c r="B1554" s="3">
        <v>19</v>
      </c>
      <c r="C1554" s="32">
        <v>28</v>
      </c>
      <c r="D1554" s="3">
        <v>19</v>
      </c>
      <c r="E1554" s="32">
        <v>5</v>
      </c>
      <c r="F1554" s="3">
        <v>0</v>
      </c>
      <c r="G1554" s="32">
        <v>0</v>
      </c>
      <c r="H1554" s="3">
        <v>0</v>
      </c>
      <c r="I1554" s="32">
        <v>0</v>
      </c>
      <c r="J1554" s="3">
        <v>0</v>
      </c>
      <c r="K1554" s="32">
        <v>0</v>
      </c>
      <c r="L1554" s="3">
        <v>1</v>
      </c>
      <c r="M1554" s="32">
        <v>5</v>
      </c>
      <c r="N1554" s="39">
        <f>SUM(B1554:M1554)</f>
        <v>77</v>
      </c>
      <c r="O1554" s="41">
        <f>N1554</f>
        <v>77</v>
      </c>
    </row>
    <row r="1555" spans="1:24" s="145" customFormat="1">
      <c r="A1555" s="25" t="s">
        <v>288</v>
      </c>
      <c r="B1555" s="3"/>
      <c r="C1555" s="32"/>
      <c r="D1555" s="3"/>
      <c r="E1555" s="32"/>
      <c r="F1555" s="3"/>
      <c r="G1555" s="32"/>
      <c r="H1555" s="3"/>
      <c r="I1555" s="32"/>
      <c r="J1555" s="3"/>
      <c r="K1555" s="32"/>
      <c r="L1555" s="3"/>
      <c r="M1555" s="32"/>
      <c r="N1555" s="39"/>
      <c r="O1555" s="41"/>
    </row>
    <row r="1556" spans="1:24" s="145" customFormat="1">
      <c r="A1556" s="20"/>
      <c r="B1556" s="3"/>
      <c r="C1556" s="32"/>
      <c r="D1556" s="3"/>
      <c r="E1556" s="32"/>
      <c r="F1556" s="3"/>
      <c r="G1556" s="32"/>
      <c r="H1556" s="3"/>
      <c r="I1556" s="32"/>
      <c r="J1556" s="3"/>
      <c r="K1556" s="32"/>
      <c r="L1556" s="3"/>
      <c r="M1556" s="32"/>
      <c r="N1556" s="39"/>
      <c r="O1556" s="41"/>
    </row>
    <row r="1557" spans="1:24" s="145" customFormat="1">
      <c r="A1557" s="20" t="s">
        <v>289</v>
      </c>
      <c r="B1557" s="3">
        <v>56</v>
      </c>
      <c r="C1557" s="32">
        <v>18</v>
      </c>
      <c r="D1557" s="3">
        <v>7</v>
      </c>
      <c r="E1557" s="32">
        <v>2</v>
      </c>
      <c r="F1557" s="3">
        <v>3</v>
      </c>
      <c r="G1557" s="32">
        <v>5</v>
      </c>
      <c r="H1557" s="3">
        <v>0</v>
      </c>
      <c r="I1557" s="32">
        <v>3</v>
      </c>
      <c r="J1557" s="3">
        <v>3</v>
      </c>
      <c r="K1557" s="32">
        <v>7</v>
      </c>
      <c r="L1557" s="3">
        <v>13</v>
      </c>
      <c r="M1557" s="32">
        <v>41</v>
      </c>
      <c r="N1557" s="39">
        <f>SUM(B1557:M1557)</f>
        <v>158</v>
      </c>
      <c r="O1557" s="41">
        <f>N1557</f>
        <v>158</v>
      </c>
    </row>
    <row r="1558" spans="1:24" s="145" customFormat="1">
      <c r="A1558" s="25" t="s">
        <v>290</v>
      </c>
      <c r="B1558" s="3"/>
      <c r="C1558" s="32"/>
      <c r="D1558" s="3"/>
      <c r="E1558" s="32"/>
      <c r="F1558" s="3"/>
      <c r="G1558" s="32"/>
      <c r="H1558" s="3"/>
      <c r="I1558" s="32"/>
      <c r="J1558" s="3"/>
      <c r="K1558" s="32"/>
      <c r="L1558" s="3"/>
      <c r="M1558" s="32"/>
      <c r="N1558" s="39"/>
      <c r="O1558" s="41"/>
    </row>
    <row r="1559" spans="1:24" s="145" customFormat="1">
      <c r="A1559" s="20"/>
      <c r="B1559" s="3"/>
      <c r="C1559" s="32"/>
      <c r="D1559" s="3"/>
      <c r="E1559" s="32"/>
      <c r="F1559" s="3"/>
      <c r="G1559" s="32"/>
      <c r="H1559" s="3"/>
      <c r="I1559" s="32"/>
      <c r="J1559" s="3"/>
      <c r="K1559" s="32"/>
      <c r="L1559" s="3"/>
      <c r="M1559" s="32"/>
      <c r="N1559" s="39"/>
      <c r="O1559" s="41"/>
    </row>
    <row r="1560" spans="1:24" s="145" customFormat="1">
      <c r="A1560" s="20" t="s">
        <v>285</v>
      </c>
      <c r="B1560" s="3">
        <v>12</v>
      </c>
      <c r="C1560" s="32">
        <v>2</v>
      </c>
      <c r="D1560" s="3">
        <v>5</v>
      </c>
      <c r="E1560" s="32">
        <v>2</v>
      </c>
      <c r="F1560" s="3">
        <v>0</v>
      </c>
      <c r="G1560" s="32">
        <v>0</v>
      </c>
      <c r="H1560" s="3">
        <v>0</v>
      </c>
      <c r="I1560" s="32">
        <v>0</v>
      </c>
      <c r="J1560" s="3">
        <v>7</v>
      </c>
      <c r="K1560" s="32">
        <v>6</v>
      </c>
      <c r="L1560" s="3">
        <v>4</v>
      </c>
      <c r="M1560" s="32">
        <v>6</v>
      </c>
      <c r="N1560" s="39">
        <f>SUM(B1560:M1560)</f>
        <v>44</v>
      </c>
      <c r="O1560" s="41">
        <f>N1560</f>
        <v>44</v>
      </c>
    </row>
    <row r="1561" spans="1:24" s="145" customFormat="1">
      <c r="A1561" s="25" t="s">
        <v>286</v>
      </c>
      <c r="B1561" s="163"/>
      <c r="C1561" s="164"/>
      <c r="D1561" s="163"/>
      <c r="E1561" s="164"/>
      <c r="F1561" s="163"/>
      <c r="G1561" s="164"/>
      <c r="H1561" s="163"/>
      <c r="I1561" s="164"/>
      <c r="J1561" s="163"/>
      <c r="K1561" s="164"/>
      <c r="L1561" s="163"/>
      <c r="M1561" s="164"/>
      <c r="N1561" s="44"/>
      <c r="O1561" s="41"/>
    </row>
    <row r="1562" spans="1:24" s="145" customFormat="1">
      <c r="A1562" s="20"/>
      <c r="B1562" s="3"/>
      <c r="C1562" s="32"/>
      <c r="D1562" s="3"/>
      <c r="E1562" s="32"/>
      <c r="F1562" s="3"/>
      <c r="G1562" s="32"/>
      <c r="H1562" s="3"/>
      <c r="I1562" s="32"/>
      <c r="J1562" s="3"/>
      <c r="K1562" s="32"/>
      <c r="L1562" s="3"/>
      <c r="M1562" s="32"/>
      <c r="N1562" s="39"/>
      <c r="O1562" s="41"/>
    </row>
    <row r="1563" spans="1:24" s="145" customFormat="1">
      <c r="A1563" s="226" t="s">
        <v>973</v>
      </c>
      <c r="B1563" s="5" t="s">
        <v>1023</v>
      </c>
      <c r="C1563" s="34" t="s">
        <v>1023</v>
      </c>
      <c r="D1563" s="5" t="s">
        <v>1023</v>
      </c>
      <c r="E1563" s="34" t="s">
        <v>1023</v>
      </c>
      <c r="F1563" s="5" t="s">
        <v>1023</v>
      </c>
      <c r="G1563" s="34" t="s">
        <v>1023</v>
      </c>
      <c r="H1563" s="5" t="s">
        <v>1023</v>
      </c>
      <c r="I1563" s="34" t="s">
        <v>1023</v>
      </c>
      <c r="J1563" s="5" t="s">
        <v>1023</v>
      </c>
      <c r="K1563" s="34" t="s">
        <v>1023</v>
      </c>
      <c r="L1563" s="5" t="s">
        <v>1023</v>
      </c>
      <c r="M1563" s="34" t="s">
        <v>1023</v>
      </c>
      <c r="N1563" s="39"/>
      <c r="O1563" s="41"/>
    </row>
    <row r="1564" spans="1:24" s="145" customFormat="1">
      <c r="A1564" s="227" t="s">
        <v>292</v>
      </c>
      <c r="B1564" s="3"/>
      <c r="C1564" s="32"/>
      <c r="D1564" s="3"/>
      <c r="E1564" s="32"/>
      <c r="F1564" s="3"/>
      <c r="G1564" s="32"/>
      <c r="H1564" s="3"/>
      <c r="I1564" s="32"/>
      <c r="J1564" s="3"/>
      <c r="K1564" s="32"/>
      <c r="L1564" s="3"/>
      <c r="M1564" s="32"/>
      <c r="N1564" s="39"/>
      <c r="O1564" s="41"/>
    </row>
    <row r="1565" spans="1:24" s="145" customFormat="1">
      <c r="A1565" s="20"/>
      <c r="B1565" s="3"/>
      <c r="C1565" s="32"/>
      <c r="D1565" s="3"/>
      <c r="E1565" s="32"/>
      <c r="F1565" s="3"/>
      <c r="G1565" s="32"/>
      <c r="H1565" s="3"/>
      <c r="I1565" s="32"/>
      <c r="J1565" s="3"/>
      <c r="K1565" s="32"/>
      <c r="L1565" s="3"/>
      <c r="M1565" s="32"/>
      <c r="N1565" s="39"/>
      <c r="O1565" s="41"/>
    </row>
    <row r="1566" spans="1:24" s="145" customFormat="1" ht="12.75" customHeight="1">
      <c r="A1566" s="19" t="s">
        <v>974</v>
      </c>
      <c r="B1566" s="3"/>
      <c r="C1566" s="32"/>
      <c r="D1566" s="3"/>
      <c r="E1566" s="32"/>
      <c r="F1566" s="3"/>
      <c r="G1566" s="32"/>
      <c r="H1566" s="3"/>
      <c r="I1566" s="32"/>
      <c r="J1566" s="3"/>
      <c r="K1566" s="32"/>
      <c r="L1566" s="3"/>
      <c r="M1566" s="32"/>
      <c r="N1566" s="39"/>
      <c r="O1566" s="41"/>
    </row>
    <row r="1567" spans="1:24" s="145" customFormat="1">
      <c r="A1567" s="20" t="s">
        <v>1248</v>
      </c>
      <c r="B1567" s="3">
        <v>22</v>
      </c>
      <c r="C1567" s="32">
        <v>18</v>
      </c>
      <c r="D1567" s="3">
        <v>21</v>
      </c>
      <c r="E1567" s="32">
        <v>2</v>
      </c>
      <c r="F1567" s="3">
        <v>0</v>
      </c>
      <c r="G1567" s="32">
        <v>0</v>
      </c>
      <c r="H1567" s="3">
        <v>0</v>
      </c>
      <c r="I1567" s="32">
        <v>0</v>
      </c>
      <c r="J1567" s="3">
        <v>0</v>
      </c>
      <c r="K1567" s="32">
        <v>0</v>
      </c>
      <c r="L1567" s="3">
        <v>0</v>
      </c>
      <c r="M1567" s="32">
        <v>1</v>
      </c>
      <c r="N1567" s="39">
        <f>SUM(B1567:M1567)</f>
        <v>64</v>
      </c>
      <c r="O1567" s="41">
        <f>N1567-15</f>
        <v>49</v>
      </c>
      <c r="X1567" s="247" t="s">
        <v>1032</v>
      </c>
    </row>
    <row r="1568" spans="1:24" s="145" customFormat="1">
      <c r="A1568" s="25" t="s">
        <v>281</v>
      </c>
      <c r="B1568" s="3"/>
      <c r="C1568" s="32"/>
      <c r="D1568" s="3"/>
      <c r="E1568" s="32"/>
      <c r="F1568" s="3"/>
      <c r="G1568" s="32"/>
      <c r="H1568" s="3"/>
      <c r="I1568" s="32"/>
      <c r="J1568" s="3"/>
      <c r="K1568" s="32"/>
      <c r="L1568" s="3"/>
      <c r="M1568" s="32"/>
      <c r="N1568" s="39"/>
      <c r="O1568" s="41">
        <v>66</v>
      </c>
    </row>
    <row r="1569" spans="1:21" s="145" customFormat="1">
      <c r="A1569" s="27" t="s">
        <v>1695</v>
      </c>
      <c r="B1569" s="3"/>
      <c r="C1569" s="32"/>
      <c r="D1569" s="3"/>
      <c r="E1569" s="32"/>
      <c r="F1569" s="3"/>
      <c r="G1569" s="32"/>
      <c r="H1569" s="3"/>
      <c r="I1569" s="32"/>
      <c r="J1569" s="3"/>
      <c r="K1569" s="32"/>
      <c r="L1569" s="3"/>
      <c r="M1569" s="32"/>
      <c r="N1569" s="39"/>
      <c r="O1569" s="41"/>
    </row>
    <row r="1570" spans="1:21" s="145" customFormat="1">
      <c r="A1570" s="27" t="s">
        <v>1696</v>
      </c>
      <c r="B1570" s="3"/>
      <c r="C1570" s="32"/>
      <c r="D1570" s="3"/>
      <c r="E1570" s="32"/>
      <c r="F1570" s="3"/>
      <c r="G1570" s="32"/>
      <c r="H1570" s="3"/>
      <c r="I1570" s="32"/>
      <c r="J1570" s="3"/>
      <c r="K1570" s="32"/>
      <c r="L1570" s="3"/>
      <c r="M1570" s="32"/>
      <c r="N1570" s="39"/>
      <c r="O1570" s="41"/>
    </row>
    <row r="1571" spans="1:21" s="145" customFormat="1">
      <c r="A1571" s="20"/>
      <c r="B1571" s="3"/>
      <c r="C1571" s="32"/>
      <c r="D1571" s="3"/>
      <c r="E1571" s="32"/>
      <c r="F1571" s="3"/>
      <c r="G1571" s="32"/>
      <c r="H1571" s="3"/>
      <c r="I1571" s="32"/>
      <c r="J1571" s="3"/>
      <c r="K1571" s="32"/>
      <c r="L1571" s="3"/>
      <c r="M1571" s="32"/>
      <c r="N1571" s="39"/>
      <c r="O1571" s="41"/>
    </row>
    <row r="1572" spans="1:21" s="145" customFormat="1">
      <c r="A1572" s="20" t="s">
        <v>975</v>
      </c>
      <c r="B1572" s="3">
        <v>66</v>
      </c>
      <c r="C1572" s="32">
        <v>44</v>
      </c>
      <c r="D1572" s="3">
        <v>24</v>
      </c>
      <c r="E1572" s="32">
        <v>2</v>
      </c>
      <c r="F1572" s="3">
        <v>2</v>
      </c>
      <c r="G1572" s="32">
        <v>0</v>
      </c>
      <c r="H1572" s="3">
        <v>0</v>
      </c>
      <c r="I1572" s="32">
        <v>1</v>
      </c>
      <c r="J1572" s="3">
        <v>1</v>
      </c>
      <c r="K1572" s="32">
        <v>6</v>
      </c>
      <c r="L1572" s="3">
        <v>44</v>
      </c>
      <c r="M1572" s="32">
        <v>42</v>
      </c>
      <c r="N1572" s="39">
        <f>SUM(B1572:M1572)</f>
        <v>232</v>
      </c>
      <c r="O1572" s="41">
        <f>N1572-89</f>
        <v>143</v>
      </c>
    </row>
    <row r="1573" spans="1:21" s="145" customFormat="1">
      <c r="A1573" s="25" t="s">
        <v>282</v>
      </c>
      <c r="B1573" s="3"/>
      <c r="C1573" s="32"/>
      <c r="D1573" s="3"/>
      <c r="E1573" s="32"/>
      <c r="F1573" s="3"/>
      <c r="G1573" s="32"/>
      <c r="H1573" s="3"/>
      <c r="I1573" s="32"/>
      <c r="J1573" s="3"/>
      <c r="K1573" s="32"/>
      <c r="L1573" s="3"/>
      <c r="M1573" s="32"/>
      <c r="N1573" s="41"/>
      <c r="O1573" s="41">
        <v>942</v>
      </c>
    </row>
    <row r="1574" spans="1:21" s="145" customFormat="1">
      <c r="A1574" s="27" t="s">
        <v>1694</v>
      </c>
      <c r="B1574" s="3"/>
      <c r="C1574" s="32"/>
      <c r="D1574" s="3"/>
      <c r="E1574" s="32"/>
      <c r="F1574" s="3"/>
      <c r="G1574" s="32"/>
      <c r="H1574" s="3"/>
      <c r="I1574" s="32"/>
      <c r="J1574" s="3"/>
      <c r="K1574" s="32"/>
      <c r="L1574" s="3"/>
      <c r="M1574" s="32"/>
      <c r="N1574" s="39"/>
      <c r="O1574" s="41"/>
    </row>
    <row r="1575" spans="1:21" s="145" customFormat="1">
      <c r="A1575" s="20"/>
      <c r="B1575" s="3"/>
      <c r="C1575" s="32"/>
      <c r="D1575" s="3"/>
      <c r="E1575" s="32"/>
      <c r="F1575" s="3"/>
      <c r="G1575" s="32"/>
      <c r="H1575" s="3"/>
      <c r="I1575" s="32"/>
      <c r="J1575" s="3"/>
      <c r="K1575" s="32"/>
      <c r="L1575" s="3"/>
      <c r="M1575" s="32"/>
      <c r="N1575" s="39"/>
      <c r="O1575" s="41"/>
    </row>
    <row r="1576" spans="1:21" s="145" customFormat="1">
      <c r="A1576" s="20" t="s">
        <v>1039</v>
      </c>
      <c r="B1576" s="3">
        <v>28</v>
      </c>
      <c r="C1576" s="32">
        <v>26</v>
      </c>
      <c r="D1576" s="3">
        <v>24</v>
      </c>
      <c r="E1576" s="32">
        <v>15</v>
      </c>
      <c r="F1576" s="3">
        <v>7</v>
      </c>
      <c r="G1576" s="32">
        <v>5</v>
      </c>
      <c r="H1576" s="3">
        <v>2</v>
      </c>
      <c r="I1576" s="32">
        <v>1</v>
      </c>
      <c r="J1576" s="3">
        <v>13</v>
      </c>
      <c r="K1576" s="32">
        <v>6</v>
      </c>
      <c r="L1576" s="3">
        <v>27</v>
      </c>
      <c r="M1576" s="32">
        <v>29</v>
      </c>
      <c r="N1576" s="39">
        <f>SUM(B1576:M1576)</f>
        <v>183</v>
      </c>
      <c r="O1576" s="41">
        <f>N1576</f>
        <v>183</v>
      </c>
    </row>
    <row r="1577" spans="1:21" s="145" customFormat="1">
      <c r="A1577" s="25" t="s">
        <v>293</v>
      </c>
      <c r="B1577" s="3"/>
      <c r="C1577" s="32"/>
      <c r="D1577" s="3"/>
      <c r="E1577" s="32"/>
      <c r="F1577" s="3"/>
      <c r="G1577" s="32"/>
      <c r="H1577" s="3"/>
      <c r="I1577" s="32"/>
      <c r="J1577" s="3"/>
      <c r="K1577" s="32"/>
      <c r="L1577" s="3"/>
      <c r="M1577" s="32"/>
      <c r="N1577" s="39"/>
      <c r="O1577" s="41"/>
    </row>
    <row r="1578" spans="1:21" s="145" customFormat="1">
      <c r="A1578" s="20"/>
      <c r="B1578" s="3"/>
      <c r="C1578" s="32"/>
      <c r="D1578" s="3"/>
      <c r="E1578" s="32"/>
      <c r="F1578" s="3"/>
      <c r="G1578" s="32"/>
      <c r="H1578" s="3"/>
      <c r="I1578" s="32"/>
      <c r="J1578" s="3"/>
      <c r="K1578" s="32"/>
      <c r="L1578" s="3"/>
      <c r="M1578" s="32"/>
      <c r="N1578" s="39"/>
      <c r="O1578" s="41"/>
      <c r="U1578" s="330"/>
    </row>
    <row r="1579" spans="1:21" s="145" customFormat="1">
      <c r="A1579" s="20" t="s">
        <v>283</v>
      </c>
      <c r="B1579" s="3">
        <v>18</v>
      </c>
      <c r="C1579" s="32">
        <v>14</v>
      </c>
      <c r="D1579" s="3">
        <v>7</v>
      </c>
      <c r="E1579" s="32">
        <v>6</v>
      </c>
      <c r="F1579" s="3">
        <v>2</v>
      </c>
      <c r="G1579" s="32">
        <v>1</v>
      </c>
      <c r="H1579" s="3">
        <v>0</v>
      </c>
      <c r="I1579" s="32">
        <v>0</v>
      </c>
      <c r="J1579" s="3">
        <v>0</v>
      </c>
      <c r="K1579" s="32">
        <v>0</v>
      </c>
      <c r="L1579" s="3">
        <v>5</v>
      </c>
      <c r="M1579" s="32">
        <v>13</v>
      </c>
      <c r="N1579" s="39">
        <f>SUM(B1579:M1579)</f>
        <v>66</v>
      </c>
      <c r="O1579" s="41">
        <f>N1579-39</f>
        <v>27</v>
      </c>
    </row>
    <row r="1580" spans="1:21" s="145" customFormat="1">
      <c r="A1580" s="25" t="s">
        <v>284</v>
      </c>
      <c r="B1580" s="3"/>
      <c r="C1580" s="32"/>
      <c r="D1580" s="3"/>
      <c r="E1580" s="32"/>
      <c r="F1580" s="3"/>
      <c r="G1580" s="32"/>
      <c r="H1580" s="3"/>
      <c r="I1580" s="32"/>
      <c r="J1580" s="3"/>
      <c r="K1580" s="32"/>
      <c r="L1580" s="3"/>
      <c r="M1580" s="32"/>
      <c r="N1580" s="41"/>
      <c r="O1580" s="171">
        <v>5433</v>
      </c>
    </row>
    <row r="1581" spans="1:21" s="145" customFormat="1">
      <c r="A1581" s="27" t="s">
        <v>1777</v>
      </c>
      <c r="B1581" s="3"/>
      <c r="C1581" s="32"/>
      <c r="D1581" s="3"/>
      <c r="E1581" s="32"/>
      <c r="F1581" s="3"/>
      <c r="G1581" s="32"/>
      <c r="H1581" s="3"/>
      <c r="I1581" s="32"/>
      <c r="J1581" s="3"/>
      <c r="K1581" s="32"/>
      <c r="L1581" s="3"/>
      <c r="M1581" s="32"/>
      <c r="N1581" s="39"/>
      <c r="O1581" s="41"/>
    </row>
    <row r="1582" spans="1:21" s="145" customFormat="1">
      <c r="A1582" s="20"/>
      <c r="B1582" s="3"/>
      <c r="C1582" s="32"/>
      <c r="D1582" s="3"/>
      <c r="E1582" s="32"/>
      <c r="F1582" s="3"/>
      <c r="G1582" s="32"/>
      <c r="H1582" s="3"/>
      <c r="I1582" s="32"/>
      <c r="J1582" s="3"/>
      <c r="K1582" s="32"/>
      <c r="L1582" s="3"/>
      <c r="M1582" s="32"/>
      <c r="N1582" s="39"/>
      <c r="O1582" s="41"/>
    </row>
    <row r="1583" spans="1:21" s="145" customFormat="1">
      <c r="A1583" s="20" t="s">
        <v>976</v>
      </c>
      <c r="B1583" s="3">
        <v>0</v>
      </c>
      <c r="C1583" s="32">
        <v>0</v>
      </c>
      <c r="D1583" s="3">
        <v>0</v>
      </c>
      <c r="E1583" s="32">
        <v>0</v>
      </c>
      <c r="F1583" s="3">
        <v>0</v>
      </c>
      <c r="G1583" s="32">
        <v>0</v>
      </c>
      <c r="H1583" s="3">
        <v>0</v>
      </c>
      <c r="I1583" s="32">
        <v>0</v>
      </c>
      <c r="J1583" s="3">
        <v>1</v>
      </c>
      <c r="K1583" s="32">
        <v>2</v>
      </c>
      <c r="L1583" s="3">
        <v>4</v>
      </c>
      <c r="M1583" s="32">
        <v>2</v>
      </c>
      <c r="N1583" s="39">
        <f>SUM(B1583:M1583)</f>
        <v>9</v>
      </c>
      <c r="O1583" s="41">
        <f>N1583</f>
        <v>9</v>
      </c>
    </row>
    <row r="1584" spans="1:21" s="145" customFormat="1">
      <c r="A1584" s="25" t="s">
        <v>308</v>
      </c>
      <c r="B1584" s="3"/>
      <c r="C1584" s="32"/>
      <c r="D1584" s="3"/>
      <c r="E1584" s="32"/>
      <c r="F1584" s="3"/>
      <c r="G1584" s="32"/>
      <c r="H1584" s="3"/>
      <c r="I1584" s="32"/>
      <c r="J1584" s="3"/>
      <c r="K1584" s="32"/>
      <c r="L1584" s="3"/>
      <c r="M1584" s="32"/>
      <c r="N1584" s="39"/>
      <c r="O1584" s="41"/>
    </row>
    <row r="1585" spans="1:15" s="145" customFormat="1">
      <c r="A1585" s="20"/>
      <c r="B1585" s="3"/>
      <c r="C1585" s="32"/>
      <c r="D1585" s="3"/>
      <c r="E1585" s="32"/>
      <c r="F1585" s="3"/>
      <c r="G1585" s="32"/>
      <c r="H1585" s="3"/>
      <c r="I1585" s="32"/>
      <c r="J1585" s="3"/>
      <c r="K1585" s="32"/>
      <c r="L1585" s="3"/>
      <c r="M1585" s="32"/>
      <c r="N1585" s="39"/>
      <c r="O1585" s="41"/>
    </row>
    <row r="1586" spans="1:15" s="145" customFormat="1">
      <c r="A1586" s="20" t="s">
        <v>295</v>
      </c>
      <c r="B1586" s="8">
        <v>0</v>
      </c>
      <c r="C1586" s="37">
        <v>2</v>
      </c>
      <c r="D1586" s="8">
        <v>2</v>
      </c>
      <c r="E1586" s="37">
        <v>0</v>
      </c>
      <c r="F1586" s="8">
        <v>0</v>
      </c>
      <c r="G1586" s="37">
        <v>0</v>
      </c>
      <c r="H1586" s="8">
        <v>0</v>
      </c>
      <c r="I1586" s="37">
        <v>0</v>
      </c>
      <c r="J1586" s="8">
        <v>0</v>
      </c>
      <c r="K1586" s="37">
        <v>0</v>
      </c>
      <c r="L1586" s="8">
        <v>1</v>
      </c>
      <c r="M1586" s="37">
        <v>3</v>
      </c>
      <c r="N1586" s="39">
        <f>SUM(B1586:M1586)</f>
        <v>8</v>
      </c>
      <c r="O1586" s="41">
        <f>N1586</f>
        <v>8</v>
      </c>
    </row>
    <row r="1587" spans="1:15" s="145" customFormat="1">
      <c r="A1587" s="25" t="s">
        <v>296</v>
      </c>
      <c r="B1587" s="3"/>
      <c r="C1587" s="32"/>
      <c r="D1587" s="3"/>
      <c r="E1587" s="32"/>
      <c r="F1587" s="3"/>
      <c r="G1587" s="32"/>
      <c r="H1587" s="3"/>
      <c r="I1587" s="32"/>
      <c r="J1587" s="3"/>
      <c r="K1587" s="32"/>
      <c r="L1587" s="3"/>
      <c r="M1587" s="32"/>
      <c r="N1587" s="39"/>
      <c r="O1587" s="41"/>
    </row>
    <row r="1588" spans="1:15" s="145" customFormat="1">
      <c r="A1588" s="20"/>
      <c r="B1588" s="3"/>
      <c r="C1588" s="32"/>
      <c r="D1588" s="3"/>
      <c r="E1588" s="32"/>
      <c r="F1588" s="3"/>
      <c r="G1588" s="32"/>
      <c r="H1588" s="3"/>
      <c r="I1588" s="32"/>
      <c r="J1588" s="3"/>
      <c r="K1588" s="32"/>
      <c r="L1588" s="3"/>
      <c r="M1588" s="32"/>
      <c r="N1588" s="39"/>
      <c r="O1588" s="41"/>
    </row>
    <row r="1589" spans="1:15" s="145" customFormat="1">
      <c r="A1589" s="243" t="s">
        <v>300</v>
      </c>
      <c r="B1589" s="8">
        <v>0</v>
      </c>
      <c r="C1589" s="37">
        <v>0</v>
      </c>
      <c r="D1589" s="8">
        <v>0</v>
      </c>
      <c r="E1589" s="37">
        <v>0</v>
      </c>
      <c r="F1589" s="8">
        <v>0</v>
      </c>
      <c r="G1589" s="37">
        <v>0</v>
      </c>
      <c r="H1589" s="8">
        <v>0</v>
      </c>
      <c r="I1589" s="37">
        <v>0</v>
      </c>
      <c r="J1589" s="8">
        <v>1</v>
      </c>
      <c r="K1589" s="37">
        <v>9</v>
      </c>
      <c r="L1589" s="8">
        <v>0</v>
      </c>
      <c r="M1589" s="37">
        <v>0</v>
      </c>
      <c r="N1589" s="39">
        <f>SUM(B1589:M1589)</f>
        <v>10</v>
      </c>
      <c r="O1589" s="41">
        <f>N1589</f>
        <v>10</v>
      </c>
    </row>
    <row r="1590" spans="1:15" s="145" customFormat="1">
      <c r="A1590" s="244" t="s">
        <v>301</v>
      </c>
      <c r="B1590" s="3"/>
      <c r="C1590" s="32"/>
      <c r="D1590" s="3"/>
      <c r="E1590" s="32"/>
      <c r="F1590" s="3"/>
      <c r="G1590" s="32"/>
      <c r="H1590" s="3"/>
      <c r="I1590" s="32"/>
      <c r="J1590" s="3"/>
      <c r="K1590" s="32"/>
      <c r="L1590" s="3"/>
      <c r="M1590" s="32"/>
      <c r="N1590" s="39"/>
      <c r="O1590" s="41"/>
    </row>
    <row r="1591" spans="1:15" s="145" customFormat="1">
      <c r="A1591" s="20"/>
      <c r="B1591" s="3"/>
      <c r="C1591" s="32"/>
      <c r="D1591" s="3"/>
      <c r="E1591" s="32"/>
      <c r="F1591" s="3"/>
      <c r="G1591" s="32"/>
      <c r="H1591" s="3"/>
      <c r="I1591" s="32"/>
      <c r="J1591" s="3"/>
      <c r="K1591" s="32"/>
      <c r="L1591" s="3"/>
      <c r="M1591" s="32"/>
      <c r="N1591" s="39"/>
      <c r="O1591" s="41"/>
    </row>
    <row r="1592" spans="1:15" s="145" customFormat="1">
      <c r="A1592" s="20" t="s">
        <v>305</v>
      </c>
      <c r="B1592" s="3">
        <v>1</v>
      </c>
      <c r="C1592" s="32">
        <v>0</v>
      </c>
      <c r="D1592" s="3">
        <v>1</v>
      </c>
      <c r="E1592" s="32">
        <v>1</v>
      </c>
      <c r="F1592" s="3">
        <v>0</v>
      </c>
      <c r="G1592" s="32">
        <v>0</v>
      </c>
      <c r="H1592" s="3">
        <v>0</v>
      </c>
      <c r="I1592" s="32">
        <v>0</v>
      </c>
      <c r="J1592" s="3">
        <v>1</v>
      </c>
      <c r="K1592" s="32">
        <v>0</v>
      </c>
      <c r="L1592" s="3">
        <v>0</v>
      </c>
      <c r="M1592" s="32">
        <v>1</v>
      </c>
      <c r="N1592" s="39">
        <f>SUM(B1592:M1592)</f>
        <v>5</v>
      </c>
      <c r="O1592" s="41">
        <f>N1592</f>
        <v>5</v>
      </c>
    </row>
    <row r="1593" spans="1:15" s="145" customFormat="1">
      <c r="A1593" s="25" t="s">
        <v>306</v>
      </c>
      <c r="B1593" s="3"/>
      <c r="C1593" s="32"/>
      <c r="D1593" s="3"/>
      <c r="E1593" s="32"/>
      <c r="F1593" s="3"/>
      <c r="G1593" s="32"/>
      <c r="H1593" s="3"/>
      <c r="I1593" s="32"/>
      <c r="J1593" s="3"/>
      <c r="K1593" s="32"/>
      <c r="L1593" s="3"/>
      <c r="M1593" s="32"/>
      <c r="N1593" s="39"/>
      <c r="O1593" s="41"/>
    </row>
    <row r="1594" spans="1:15" s="145" customFormat="1">
      <c r="A1594" s="20"/>
      <c r="B1594" s="3"/>
      <c r="C1594" s="32"/>
      <c r="D1594" s="3"/>
      <c r="E1594" s="32"/>
      <c r="F1594" s="3"/>
      <c r="G1594" s="32"/>
      <c r="H1594" s="3"/>
      <c r="I1594" s="32"/>
      <c r="J1594" s="3"/>
      <c r="K1594" s="32"/>
      <c r="L1594" s="3"/>
      <c r="M1594" s="32"/>
      <c r="N1594" s="39"/>
      <c r="O1594" s="41"/>
    </row>
    <row r="1595" spans="1:15" s="145" customFormat="1">
      <c r="A1595" s="20" t="s">
        <v>977</v>
      </c>
      <c r="B1595" s="3">
        <v>0</v>
      </c>
      <c r="C1595" s="32">
        <v>1</v>
      </c>
      <c r="D1595" s="3">
        <v>0</v>
      </c>
      <c r="E1595" s="32">
        <v>0</v>
      </c>
      <c r="F1595" s="3">
        <v>0</v>
      </c>
      <c r="G1595" s="32">
        <v>0</v>
      </c>
      <c r="H1595" s="3">
        <v>1</v>
      </c>
      <c r="I1595" s="32">
        <v>0</v>
      </c>
      <c r="J1595" s="3">
        <v>0</v>
      </c>
      <c r="K1595" s="32">
        <v>0</v>
      </c>
      <c r="L1595" s="3">
        <v>0</v>
      </c>
      <c r="M1595" s="32">
        <v>1</v>
      </c>
      <c r="N1595" s="39">
        <f>SUM(B1595:M1595)</f>
        <v>3</v>
      </c>
      <c r="O1595" s="41">
        <f>N1595</f>
        <v>3</v>
      </c>
    </row>
    <row r="1596" spans="1:15" s="145" customFormat="1">
      <c r="A1596" s="25" t="s">
        <v>307</v>
      </c>
      <c r="B1596" s="3"/>
      <c r="C1596" s="32"/>
      <c r="D1596" s="3"/>
      <c r="E1596" s="32"/>
      <c r="F1596" s="3"/>
      <c r="G1596" s="32"/>
      <c r="H1596" s="3"/>
      <c r="I1596" s="32"/>
      <c r="J1596" s="3"/>
      <c r="K1596" s="32"/>
      <c r="L1596" s="3"/>
      <c r="M1596" s="32"/>
      <c r="N1596" s="39"/>
      <c r="O1596" s="41"/>
    </row>
    <row r="1597" spans="1:15" s="145" customFormat="1">
      <c r="A1597" s="20"/>
      <c r="B1597" s="3"/>
      <c r="C1597" s="32"/>
      <c r="D1597" s="3"/>
      <c r="E1597" s="32"/>
      <c r="F1597" s="3"/>
      <c r="G1597" s="32"/>
      <c r="H1597" s="3"/>
      <c r="I1597" s="32"/>
      <c r="J1597" s="3"/>
      <c r="K1597" s="32"/>
      <c r="L1597" s="3"/>
      <c r="M1597" s="32"/>
      <c r="N1597" s="39"/>
      <c r="O1597" s="41"/>
    </row>
    <row r="1598" spans="1:15" s="145" customFormat="1">
      <c r="A1598" s="20" t="s">
        <v>303</v>
      </c>
      <c r="B1598" s="3">
        <v>13</v>
      </c>
      <c r="C1598" s="32">
        <v>12</v>
      </c>
      <c r="D1598" s="3">
        <v>10</v>
      </c>
      <c r="E1598" s="32">
        <v>1</v>
      </c>
      <c r="F1598" s="3">
        <v>0</v>
      </c>
      <c r="G1598" s="32">
        <v>0</v>
      </c>
      <c r="H1598" s="3">
        <v>0</v>
      </c>
      <c r="I1598" s="32">
        <v>0</v>
      </c>
      <c r="J1598" s="3">
        <v>0</v>
      </c>
      <c r="K1598" s="32">
        <v>1</v>
      </c>
      <c r="L1598" s="3">
        <v>3</v>
      </c>
      <c r="M1598" s="32">
        <v>8</v>
      </c>
      <c r="N1598" s="39">
        <f>SUM(B1598:M1598)</f>
        <v>48</v>
      </c>
      <c r="O1598" s="41">
        <f>N1598-7</f>
        <v>41</v>
      </c>
    </row>
    <row r="1599" spans="1:15" s="145" customFormat="1">
      <c r="A1599" s="25" t="s">
        <v>304</v>
      </c>
      <c r="B1599" s="3"/>
      <c r="C1599" s="32"/>
      <c r="D1599" s="3"/>
      <c r="E1599" s="32"/>
      <c r="F1599" s="3"/>
      <c r="G1599" s="32"/>
      <c r="H1599" s="3"/>
      <c r="I1599" s="32"/>
      <c r="J1599" s="3"/>
      <c r="K1599" s="32"/>
      <c r="L1599" s="3"/>
      <c r="M1599" s="32"/>
      <c r="N1599" s="39"/>
      <c r="O1599" s="41">
        <v>204</v>
      </c>
    </row>
    <row r="1600" spans="1:15" s="145" customFormat="1">
      <c r="A1600" s="23" t="s">
        <v>1774</v>
      </c>
      <c r="B1600" s="3"/>
      <c r="C1600" s="32"/>
      <c r="D1600" s="3"/>
      <c r="E1600" s="32"/>
      <c r="F1600" s="3"/>
      <c r="G1600" s="32"/>
      <c r="H1600" s="3"/>
      <c r="I1600" s="32"/>
      <c r="J1600" s="3"/>
      <c r="K1600" s="32"/>
      <c r="L1600" s="3"/>
      <c r="M1600" s="32"/>
      <c r="N1600" s="39"/>
      <c r="O1600" s="41"/>
    </row>
    <row r="1601" spans="1:15" s="145" customFormat="1">
      <c r="A1601" s="20"/>
      <c r="B1601" s="3"/>
      <c r="C1601" s="32"/>
      <c r="D1601" s="3"/>
      <c r="E1601" s="32"/>
      <c r="F1601" s="3"/>
      <c r="G1601" s="32"/>
      <c r="H1601" s="3"/>
      <c r="I1601" s="32"/>
      <c r="J1601" s="3"/>
      <c r="K1601" s="32"/>
      <c r="L1601" s="3"/>
      <c r="M1601" s="32"/>
      <c r="N1601" s="39"/>
      <c r="O1601" s="41"/>
    </row>
    <row r="1602" spans="1:15" s="145" customFormat="1">
      <c r="A1602" s="20" t="s">
        <v>978</v>
      </c>
      <c r="B1602" s="3">
        <v>117</v>
      </c>
      <c r="C1602" s="32">
        <v>61</v>
      </c>
      <c r="D1602" s="3">
        <v>50</v>
      </c>
      <c r="E1602" s="32">
        <v>4</v>
      </c>
      <c r="F1602" s="3">
        <v>0</v>
      </c>
      <c r="G1602" s="32">
        <v>0</v>
      </c>
      <c r="H1602" s="3">
        <v>0</v>
      </c>
      <c r="I1602" s="32">
        <v>1</v>
      </c>
      <c r="J1602" s="3">
        <v>18</v>
      </c>
      <c r="K1602" s="32">
        <v>26</v>
      </c>
      <c r="L1602" s="3">
        <v>71</v>
      </c>
      <c r="M1602" s="32">
        <v>80</v>
      </c>
      <c r="N1602" s="39">
        <f>SUM(B1602:M1602)</f>
        <v>428</v>
      </c>
      <c r="O1602" s="41">
        <f>N1602-161</f>
        <v>267</v>
      </c>
    </row>
    <row r="1603" spans="1:15" s="145" customFormat="1">
      <c r="A1603" s="25" t="s">
        <v>302</v>
      </c>
      <c r="B1603" s="3"/>
      <c r="C1603" s="32"/>
      <c r="D1603" s="3"/>
      <c r="E1603" s="32"/>
      <c r="F1603" s="3"/>
      <c r="G1603" s="32"/>
      <c r="H1603" s="3"/>
      <c r="I1603" s="32"/>
      <c r="J1603" s="3"/>
      <c r="K1603" s="32"/>
      <c r="L1603" s="3"/>
      <c r="M1603" s="32"/>
      <c r="N1603" s="41"/>
      <c r="O1603" s="235">
        <v>1650</v>
      </c>
    </row>
    <row r="1604" spans="1:15" s="145" customFormat="1">
      <c r="A1604" s="27" t="s">
        <v>1775</v>
      </c>
      <c r="B1604" s="3"/>
      <c r="C1604" s="32"/>
      <c r="D1604" s="3"/>
      <c r="E1604" s="32"/>
      <c r="F1604" s="3"/>
      <c r="G1604" s="32"/>
      <c r="H1604" s="3"/>
      <c r="I1604" s="32"/>
      <c r="J1604" s="3"/>
      <c r="K1604" s="32"/>
      <c r="L1604" s="3"/>
      <c r="M1604" s="32"/>
      <c r="N1604" s="39"/>
      <c r="O1604" s="41"/>
    </row>
    <row r="1605" spans="1:15" s="145" customFormat="1">
      <c r="A1605" s="20"/>
      <c r="B1605" s="3"/>
      <c r="C1605" s="32"/>
      <c r="D1605" s="3"/>
      <c r="E1605" s="32"/>
      <c r="F1605" s="3"/>
      <c r="G1605" s="32"/>
      <c r="H1605" s="3"/>
      <c r="I1605" s="32"/>
      <c r="J1605" s="3"/>
      <c r="K1605" s="32"/>
      <c r="L1605" s="3"/>
      <c r="M1605" s="32"/>
      <c r="N1605" s="39"/>
      <c r="O1605" s="41"/>
    </row>
    <row r="1606" spans="1:15" s="145" customFormat="1">
      <c r="A1606" s="20" t="s">
        <v>1102</v>
      </c>
      <c r="B1606" s="3">
        <v>13</v>
      </c>
      <c r="C1606" s="32">
        <v>13</v>
      </c>
      <c r="D1606" s="3">
        <v>12</v>
      </c>
      <c r="E1606" s="32">
        <v>0</v>
      </c>
      <c r="F1606" s="3">
        <v>0</v>
      </c>
      <c r="G1606" s="32">
        <v>0</v>
      </c>
      <c r="H1606" s="3">
        <v>0</v>
      </c>
      <c r="I1606" s="32">
        <v>0</v>
      </c>
      <c r="J1606" s="3">
        <v>0</v>
      </c>
      <c r="K1606" s="32">
        <v>0</v>
      </c>
      <c r="L1606" s="3">
        <v>1</v>
      </c>
      <c r="M1606" s="32">
        <v>3</v>
      </c>
      <c r="N1606" s="39">
        <f>SUM(B1606:M1606)</f>
        <v>42</v>
      </c>
      <c r="O1606" s="41">
        <f>N1606-12</f>
        <v>30</v>
      </c>
    </row>
    <row r="1607" spans="1:15" s="145" customFormat="1">
      <c r="A1607" s="25" t="s">
        <v>297</v>
      </c>
      <c r="B1607" s="3"/>
      <c r="C1607" s="32"/>
      <c r="D1607" s="3"/>
      <c r="E1607" s="32"/>
      <c r="F1607" s="3"/>
      <c r="G1607" s="32"/>
      <c r="H1607" s="3"/>
      <c r="I1607" s="32"/>
      <c r="J1607" s="3"/>
      <c r="K1607" s="32"/>
      <c r="L1607" s="3"/>
      <c r="M1607" s="32"/>
      <c r="N1607" s="39"/>
      <c r="O1607" s="177">
        <v>1490</v>
      </c>
    </row>
    <row r="1608" spans="1:15" s="145" customFormat="1">
      <c r="A1608" s="27" t="s">
        <v>1344</v>
      </c>
      <c r="B1608" s="3"/>
      <c r="C1608" s="32"/>
      <c r="D1608" s="3"/>
      <c r="E1608" s="32"/>
      <c r="F1608" s="3"/>
      <c r="G1608" s="32"/>
      <c r="H1608" s="3"/>
      <c r="I1608" s="32"/>
      <c r="J1608" s="3"/>
      <c r="K1608" s="32"/>
      <c r="L1608" s="3"/>
      <c r="M1608" s="32"/>
      <c r="N1608" s="39"/>
      <c r="O1608" s="41"/>
    </row>
    <row r="1609" spans="1:15" s="145" customFormat="1">
      <c r="A1609" s="20"/>
      <c r="B1609" s="3"/>
      <c r="C1609" s="32"/>
      <c r="D1609" s="3"/>
      <c r="E1609" s="32"/>
      <c r="F1609" s="3"/>
      <c r="G1609" s="32"/>
      <c r="H1609" s="3"/>
      <c r="I1609" s="32"/>
      <c r="J1609" s="3"/>
      <c r="K1609" s="32"/>
      <c r="L1609" s="3"/>
      <c r="M1609" s="32"/>
      <c r="N1609" s="39"/>
      <c r="O1609" s="41"/>
    </row>
    <row r="1610" spans="1:15" s="145" customFormat="1">
      <c r="A1610" s="20" t="s">
        <v>298</v>
      </c>
      <c r="B1610" s="3">
        <v>74</v>
      </c>
      <c r="C1610" s="32">
        <v>75</v>
      </c>
      <c r="D1610" s="3">
        <v>94</v>
      </c>
      <c r="E1610" s="32">
        <v>6</v>
      </c>
      <c r="F1610" s="3">
        <v>2</v>
      </c>
      <c r="G1610" s="32">
        <v>0</v>
      </c>
      <c r="H1610" s="3">
        <v>0</v>
      </c>
      <c r="I1610" s="32">
        <v>0</v>
      </c>
      <c r="J1610" s="3">
        <v>0</v>
      </c>
      <c r="K1610" s="32">
        <v>0</v>
      </c>
      <c r="L1610" s="3">
        <v>0</v>
      </c>
      <c r="M1610" s="32">
        <v>13</v>
      </c>
      <c r="N1610" s="39">
        <f>SUM(B1610:M1610)</f>
        <v>264</v>
      </c>
      <c r="O1610" s="41">
        <f>N1610-77</f>
        <v>187</v>
      </c>
    </row>
    <row r="1611" spans="1:15" s="145" customFormat="1">
      <c r="A1611" s="25" t="s">
        <v>299</v>
      </c>
      <c r="B1611" s="3"/>
      <c r="C1611" s="32"/>
      <c r="D1611" s="3"/>
      <c r="E1611" s="32"/>
      <c r="F1611" s="3"/>
      <c r="G1611" s="32"/>
      <c r="H1611" s="3"/>
      <c r="I1611" s="32"/>
      <c r="J1611" s="3"/>
      <c r="K1611" s="32"/>
      <c r="L1611" s="3"/>
      <c r="M1611" s="32"/>
      <c r="N1611" s="41"/>
      <c r="O1611" s="171">
        <v>17520</v>
      </c>
    </row>
    <row r="1612" spans="1:15" s="145" customFormat="1">
      <c r="A1612" s="27" t="s">
        <v>1693</v>
      </c>
      <c r="B1612" s="3"/>
      <c r="C1612" s="32"/>
      <c r="D1612" s="3"/>
      <c r="E1612" s="32"/>
      <c r="F1612" s="3"/>
      <c r="G1612" s="32"/>
      <c r="H1612" s="3"/>
      <c r="I1612" s="32"/>
      <c r="J1612" s="3"/>
      <c r="K1612" s="32"/>
      <c r="L1612" s="3"/>
      <c r="M1612" s="32"/>
      <c r="N1612" s="39"/>
      <c r="O1612" s="41"/>
    </row>
    <row r="1613" spans="1:15" s="145" customFormat="1">
      <c r="A1613" s="20"/>
      <c r="B1613" s="3"/>
      <c r="C1613" s="32"/>
      <c r="D1613" s="3"/>
      <c r="E1613" s="32"/>
      <c r="F1613" s="3"/>
      <c r="G1613" s="32"/>
      <c r="H1613" s="3"/>
      <c r="I1613" s="32"/>
      <c r="J1613" s="3"/>
      <c r="K1613" s="32"/>
      <c r="L1613" s="3"/>
      <c r="M1613" s="32"/>
      <c r="N1613" s="39"/>
      <c r="O1613" s="41"/>
    </row>
    <row r="1614" spans="1:15" s="145" customFormat="1">
      <c r="A1614" s="20" t="s">
        <v>1040</v>
      </c>
      <c r="B1614" s="3">
        <v>1</v>
      </c>
      <c r="C1614" s="32">
        <v>0</v>
      </c>
      <c r="D1614" s="3">
        <v>0</v>
      </c>
      <c r="E1614" s="32">
        <v>0</v>
      </c>
      <c r="F1614" s="3">
        <v>0</v>
      </c>
      <c r="G1614" s="32">
        <v>0</v>
      </c>
      <c r="H1614" s="3">
        <v>0</v>
      </c>
      <c r="I1614" s="32">
        <v>0</v>
      </c>
      <c r="J1614" s="3">
        <v>0</v>
      </c>
      <c r="K1614" s="32">
        <v>0</v>
      </c>
      <c r="L1614" s="3">
        <v>0</v>
      </c>
      <c r="M1614" s="32">
        <v>1</v>
      </c>
      <c r="N1614" s="39">
        <f>SUM(B1614:M1614)</f>
        <v>2</v>
      </c>
      <c r="O1614" s="41">
        <f>N1614-1</f>
        <v>1</v>
      </c>
    </row>
    <row r="1615" spans="1:15" s="145" customFormat="1">
      <c r="A1615" s="25" t="s">
        <v>294</v>
      </c>
      <c r="B1615" s="3"/>
      <c r="C1615" s="32"/>
      <c r="D1615" s="3"/>
      <c r="E1615" s="32"/>
      <c r="F1615" s="3"/>
      <c r="G1615" s="32"/>
      <c r="H1615" s="3"/>
      <c r="I1615" s="32"/>
      <c r="J1615" s="3"/>
      <c r="K1615" s="32"/>
      <c r="L1615" s="3"/>
      <c r="M1615" s="32"/>
      <c r="N1615" s="39"/>
      <c r="O1615" s="41">
        <v>10</v>
      </c>
    </row>
    <row r="1616" spans="1:15" s="145" customFormat="1">
      <c r="A1616" s="25" t="s">
        <v>1692</v>
      </c>
      <c r="B1616" s="3"/>
      <c r="C1616" s="32"/>
      <c r="D1616" s="3"/>
      <c r="E1616" s="32"/>
      <c r="F1616" s="3"/>
      <c r="G1616" s="32"/>
      <c r="H1616" s="3"/>
      <c r="I1616" s="32"/>
      <c r="J1616" s="3"/>
      <c r="K1616" s="32"/>
      <c r="L1616" s="3"/>
      <c r="M1616" s="32"/>
      <c r="N1616" s="39"/>
      <c r="O1616" s="41"/>
    </row>
    <row r="1617" spans="1:15" s="145" customFormat="1">
      <c r="A1617" s="20"/>
      <c r="B1617" s="3"/>
      <c r="C1617" s="32"/>
      <c r="D1617" s="3"/>
      <c r="E1617" s="32"/>
      <c r="F1617" s="3"/>
      <c r="G1617" s="32"/>
      <c r="H1617" s="3"/>
      <c r="I1617" s="32"/>
      <c r="J1617" s="3"/>
      <c r="K1617" s="32"/>
      <c r="L1617" s="3"/>
      <c r="M1617" s="32"/>
      <c r="N1617" s="39"/>
      <c r="O1617" s="41"/>
    </row>
    <row r="1618" spans="1:15" s="145" customFormat="1">
      <c r="A1618" s="223" t="s">
        <v>313</v>
      </c>
      <c r="B1618" s="5" t="s">
        <v>1023</v>
      </c>
      <c r="C1618" s="34" t="s">
        <v>1023</v>
      </c>
      <c r="D1618" s="5" t="s">
        <v>1023</v>
      </c>
      <c r="E1618" s="34" t="s">
        <v>1023</v>
      </c>
      <c r="F1618" s="5" t="s">
        <v>1023</v>
      </c>
      <c r="G1618" s="34" t="s">
        <v>1023</v>
      </c>
      <c r="H1618" s="5" t="s">
        <v>1023</v>
      </c>
      <c r="I1618" s="34" t="s">
        <v>1023</v>
      </c>
      <c r="J1618" s="5" t="s">
        <v>1023</v>
      </c>
      <c r="K1618" s="34" t="s">
        <v>1023</v>
      </c>
      <c r="L1618" s="5" t="s">
        <v>1023</v>
      </c>
      <c r="M1618" s="34" t="s">
        <v>1023</v>
      </c>
      <c r="N1618" s="39"/>
      <c r="O1618" s="41"/>
    </row>
    <row r="1619" spans="1:15" s="145" customFormat="1">
      <c r="A1619" s="224" t="s">
        <v>314</v>
      </c>
      <c r="B1619" s="3"/>
      <c r="C1619" s="32"/>
      <c r="D1619" s="3"/>
      <c r="E1619" s="32"/>
      <c r="F1619" s="3"/>
      <c r="G1619" s="32"/>
      <c r="H1619" s="3"/>
      <c r="I1619" s="32"/>
      <c r="J1619" s="3"/>
      <c r="K1619" s="32"/>
      <c r="L1619" s="3"/>
      <c r="M1619" s="32"/>
      <c r="N1619" s="39"/>
      <c r="O1619" s="41"/>
    </row>
    <row r="1620" spans="1:15" s="145" customFormat="1">
      <c r="A1620" s="20"/>
      <c r="B1620" s="3"/>
      <c r="C1620" s="32"/>
      <c r="D1620" s="3"/>
      <c r="E1620" s="32"/>
      <c r="F1620" s="3"/>
      <c r="G1620" s="32"/>
      <c r="H1620" s="3"/>
      <c r="I1620" s="32"/>
      <c r="J1620" s="3"/>
      <c r="K1620" s="32"/>
      <c r="L1620" s="3"/>
      <c r="M1620" s="32"/>
      <c r="N1620" s="39"/>
      <c r="O1620" s="41"/>
    </row>
    <row r="1621" spans="1:15" s="145" customFormat="1">
      <c r="A1621" s="221" t="s">
        <v>1041</v>
      </c>
      <c r="B1621" s="5" t="s">
        <v>1023</v>
      </c>
      <c r="C1621" s="34" t="s">
        <v>1023</v>
      </c>
      <c r="D1621" s="5" t="s">
        <v>1023</v>
      </c>
      <c r="E1621" s="34" t="s">
        <v>1023</v>
      </c>
      <c r="F1621" s="5" t="s">
        <v>1023</v>
      </c>
      <c r="G1621" s="34" t="s">
        <v>1023</v>
      </c>
      <c r="H1621" s="5" t="s">
        <v>1023</v>
      </c>
      <c r="I1621" s="34" t="s">
        <v>1023</v>
      </c>
      <c r="J1621" s="5" t="s">
        <v>1023</v>
      </c>
      <c r="K1621" s="34" t="s">
        <v>1023</v>
      </c>
      <c r="L1621" s="5" t="s">
        <v>1023</v>
      </c>
      <c r="M1621" s="34" t="s">
        <v>1023</v>
      </c>
      <c r="N1621" s="39"/>
      <c r="O1621" s="41"/>
    </row>
    <row r="1622" spans="1:15" s="145" customFormat="1">
      <c r="A1622" s="256" t="s">
        <v>312</v>
      </c>
      <c r="B1622" s="3"/>
      <c r="C1622" s="32"/>
      <c r="D1622" s="3"/>
      <c r="E1622" s="32"/>
      <c r="F1622" s="3"/>
      <c r="G1622" s="32"/>
      <c r="H1622" s="3"/>
      <c r="I1622" s="32"/>
      <c r="J1622" s="3"/>
      <c r="K1622" s="32"/>
      <c r="L1622" s="3"/>
      <c r="M1622" s="32"/>
      <c r="N1622" s="39"/>
      <c r="O1622" s="41"/>
    </row>
    <row r="1623" spans="1:15" s="145" customFormat="1">
      <c r="A1623" s="20"/>
      <c r="B1623" s="3"/>
      <c r="C1623" s="32"/>
      <c r="D1623" s="3"/>
      <c r="E1623" s="32"/>
      <c r="F1623" s="3"/>
      <c r="G1623" s="32"/>
      <c r="H1623" s="3"/>
      <c r="I1623" s="32"/>
      <c r="J1623" s="3"/>
      <c r="K1623" s="32"/>
      <c r="L1623" s="3"/>
      <c r="M1623" s="32"/>
      <c r="N1623" s="39"/>
      <c r="O1623" s="41"/>
    </row>
    <row r="1624" spans="1:15" s="145" customFormat="1">
      <c r="A1624" s="20" t="s">
        <v>980</v>
      </c>
      <c r="B1624" s="3">
        <v>0</v>
      </c>
      <c r="C1624" s="32">
        <v>25</v>
      </c>
      <c r="D1624" s="3">
        <v>17</v>
      </c>
      <c r="E1624" s="32">
        <v>0</v>
      </c>
      <c r="F1624" s="3">
        <v>1</v>
      </c>
      <c r="G1624" s="32">
        <v>1</v>
      </c>
      <c r="H1624" s="3">
        <v>0</v>
      </c>
      <c r="I1624" s="32">
        <v>0</v>
      </c>
      <c r="J1624" s="3">
        <v>0</v>
      </c>
      <c r="K1624" s="32">
        <v>0</v>
      </c>
      <c r="L1624" s="3">
        <v>0</v>
      </c>
      <c r="M1624" s="32">
        <v>0</v>
      </c>
      <c r="N1624" s="39">
        <f>SUM(B1624:M1624)</f>
        <v>44</v>
      </c>
      <c r="O1624" s="41">
        <f>N1624-7</f>
        <v>37</v>
      </c>
    </row>
    <row r="1625" spans="1:15" s="145" customFormat="1">
      <c r="A1625" s="25" t="s">
        <v>311</v>
      </c>
      <c r="B1625" s="3"/>
      <c r="C1625" s="32"/>
      <c r="D1625" s="3"/>
      <c r="E1625" s="32"/>
      <c r="F1625" s="3"/>
      <c r="G1625" s="32"/>
      <c r="H1625" s="3"/>
      <c r="I1625" s="32"/>
      <c r="J1625" s="3"/>
      <c r="K1625" s="32"/>
      <c r="L1625" s="3"/>
      <c r="M1625" s="32"/>
      <c r="N1625" s="41"/>
      <c r="O1625" s="171">
        <v>2892550</v>
      </c>
    </row>
    <row r="1626" spans="1:15" s="145" customFormat="1">
      <c r="A1626" s="27" t="s">
        <v>1691</v>
      </c>
      <c r="B1626" s="3"/>
      <c r="C1626" s="32"/>
      <c r="D1626" s="3"/>
      <c r="E1626" s="32"/>
      <c r="F1626" s="3"/>
      <c r="G1626" s="32"/>
      <c r="H1626" s="3"/>
      <c r="I1626" s="32"/>
      <c r="J1626" s="3"/>
      <c r="K1626" s="32"/>
      <c r="L1626" s="3"/>
      <c r="M1626" s="32"/>
      <c r="N1626" s="41"/>
      <c r="O1626" s="41"/>
    </row>
    <row r="1627" spans="1:15" s="145" customFormat="1">
      <c r="A1627" s="20"/>
      <c r="B1627" s="3"/>
      <c r="C1627" s="32"/>
      <c r="D1627" s="3"/>
      <c r="E1627" s="32"/>
      <c r="F1627" s="3"/>
      <c r="G1627" s="32"/>
      <c r="H1627" s="3"/>
      <c r="I1627" s="32"/>
      <c r="J1627" s="3"/>
      <c r="K1627" s="32"/>
      <c r="L1627" s="3"/>
      <c r="M1627" s="32"/>
      <c r="N1627" s="39"/>
      <c r="O1627" s="41"/>
    </row>
    <row r="1628" spans="1:15" s="145" customFormat="1">
      <c r="A1628" s="20" t="s">
        <v>981</v>
      </c>
      <c r="B1628" s="3">
        <v>19</v>
      </c>
      <c r="C1628" s="32">
        <v>14</v>
      </c>
      <c r="D1628" s="3">
        <v>13</v>
      </c>
      <c r="E1628" s="32">
        <v>6</v>
      </c>
      <c r="F1628" s="3">
        <v>4</v>
      </c>
      <c r="G1628" s="32">
        <v>0</v>
      </c>
      <c r="H1628" s="3">
        <v>0</v>
      </c>
      <c r="I1628" s="32">
        <v>0</v>
      </c>
      <c r="J1628" s="3">
        <v>0</v>
      </c>
      <c r="K1628" s="32">
        <v>0</v>
      </c>
      <c r="L1628" s="3">
        <v>1</v>
      </c>
      <c r="M1628" s="32">
        <v>29</v>
      </c>
      <c r="N1628" s="39">
        <f>SUM(B1628:M1628)</f>
        <v>86</v>
      </c>
      <c r="O1628" s="41">
        <f>N1628</f>
        <v>86</v>
      </c>
    </row>
    <row r="1629" spans="1:15" s="145" customFormat="1">
      <c r="A1629" s="25" t="s">
        <v>315</v>
      </c>
      <c r="B1629" s="3"/>
      <c r="C1629" s="32"/>
      <c r="D1629" s="3"/>
      <c r="E1629" s="32"/>
      <c r="F1629" s="3"/>
      <c r="G1629" s="32"/>
      <c r="H1629" s="3"/>
      <c r="I1629" s="32"/>
      <c r="J1629" s="3"/>
      <c r="K1629" s="32"/>
      <c r="L1629" s="3"/>
      <c r="M1629" s="32"/>
      <c r="N1629" s="39"/>
      <c r="O1629" s="41"/>
    </row>
    <row r="1630" spans="1:15" s="145" customFormat="1">
      <c r="A1630" s="20"/>
      <c r="B1630" s="3"/>
      <c r="C1630" s="32"/>
      <c r="D1630" s="3"/>
      <c r="E1630" s="32"/>
      <c r="F1630" s="3"/>
      <c r="G1630" s="32"/>
      <c r="H1630" s="3"/>
      <c r="I1630" s="32"/>
      <c r="J1630" s="3"/>
      <c r="K1630" s="32"/>
      <c r="L1630" s="3"/>
      <c r="M1630" s="32"/>
      <c r="N1630" s="39"/>
      <c r="O1630" s="41"/>
    </row>
    <row r="1631" spans="1:15" s="145" customFormat="1">
      <c r="A1631" s="20" t="s">
        <v>1253</v>
      </c>
      <c r="B1631" s="3">
        <v>2</v>
      </c>
      <c r="C1631" s="32">
        <v>8</v>
      </c>
      <c r="D1631" s="3">
        <v>33</v>
      </c>
      <c r="E1631" s="32">
        <v>1</v>
      </c>
      <c r="F1631" s="3">
        <v>1</v>
      </c>
      <c r="G1631" s="32">
        <v>0</v>
      </c>
      <c r="H1631" s="3">
        <v>0</v>
      </c>
      <c r="I1631" s="32">
        <v>0</v>
      </c>
      <c r="J1631" s="3">
        <v>0</v>
      </c>
      <c r="K1631" s="32">
        <v>0</v>
      </c>
      <c r="L1631" s="3">
        <v>0</v>
      </c>
      <c r="M1631" s="32">
        <v>1</v>
      </c>
      <c r="N1631" s="39">
        <f>SUM(B1631:M1631)</f>
        <v>46</v>
      </c>
      <c r="O1631" s="41">
        <f>N1631</f>
        <v>46</v>
      </c>
    </row>
    <row r="1632" spans="1:15" s="145" customFormat="1">
      <c r="A1632" s="25" t="s">
        <v>316</v>
      </c>
      <c r="B1632" s="3"/>
      <c r="C1632" s="32"/>
      <c r="D1632" s="3"/>
      <c r="E1632" s="32"/>
      <c r="F1632" s="3"/>
      <c r="G1632" s="32"/>
      <c r="H1632" s="3"/>
      <c r="I1632" s="32"/>
      <c r="J1632" s="3"/>
      <c r="K1632" s="32"/>
      <c r="L1632" s="3"/>
      <c r="M1632" s="32"/>
      <c r="N1632" s="39"/>
      <c r="O1632" s="41"/>
    </row>
    <row r="1633" spans="1:22" s="145" customFormat="1">
      <c r="A1633" s="20"/>
      <c r="B1633" s="3"/>
      <c r="C1633" s="32"/>
      <c r="D1633" s="3"/>
      <c r="E1633" s="32"/>
      <c r="F1633" s="3"/>
      <c r="G1633" s="32"/>
      <c r="H1633" s="3"/>
      <c r="I1633" s="32"/>
      <c r="J1633" s="3"/>
      <c r="K1633" s="32"/>
      <c r="L1633" s="3"/>
      <c r="M1633" s="32"/>
      <c r="N1633" s="39"/>
      <c r="O1633" s="41"/>
    </row>
    <row r="1634" spans="1:22" s="145" customFormat="1">
      <c r="A1634" s="221" t="s">
        <v>982</v>
      </c>
      <c r="B1634" s="5" t="s">
        <v>1023</v>
      </c>
      <c r="C1634" s="34" t="s">
        <v>1023</v>
      </c>
      <c r="D1634" s="5" t="s">
        <v>1023</v>
      </c>
      <c r="E1634" s="34" t="s">
        <v>1023</v>
      </c>
      <c r="F1634" s="5" t="s">
        <v>1023</v>
      </c>
      <c r="G1634" s="34" t="s">
        <v>1023</v>
      </c>
      <c r="H1634" s="5" t="s">
        <v>1023</v>
      </c>
      <c r="I1634" s="34" t="s">
        <v>1023</v>
      </c>
      <c r="J1634" s="5" t="s">
        <v>1023</v>
      </c>
      <c r="K1634" s="34" t="s">
        <v>1023</v>
      </c>
      <c r="L1634" s="5" t="s">
        <v>1023</v>
      </c>
      <c r="M1634" s="34" t="s">
        <v>1023</v>
      </c>
      <c r="N1634" s="39"/>
      <c r="O1634" s="41"/>
    </row>
    <row r="1635" spans="1:22" s="145" customFormat="1">
      <c r="A1635" s="222" t="s">
        <v>318</v>
      </c>
      <c r="B1635" s="3"/>
      <c r="C1635" s="32"/>
      <c r="D1635" s="3"/>
      <c r="E1635" s="32"/>
      <c r="F1635" s="3"/>
      <c r="G1635" s="32"/>
      <c r="H1635" s="3"/>
      <c r="I1635" s="32"/>
      <c r="J1635" s="3"/>
      <c r="K1635" s="32"/>
      <c r="L1635" s="3"/>
      <c r="M1635" s="32"/>
      <c r="N1635" s="39"/>
      <c r="O1635" s="41"/>
    </row>
    <row r="1636" spans="1:22" s="145" customFormat="1">
      <c r="A1636" s="20"/>
      <c r="B1636" s="3"/>
      <c r="C1636" s="32"/>
      <c r="D1636" s="3"/>
      <c r="E1636" s="32"/>
      <c r="F1636" s="3"/>
      <c r="G1636" s="32"/>
      <c r="H1636" s="3"/>
      <c r="I1636" s="32"/>
      <c r="J1636" s="3"/>
      <c r="K1636" s="32"/>
      <c r="L1636" s="3"/>
      <c r="M1636" s="32"/>
      <c r="N1636" s="39"/>
      <c r="O1636" s="41"/>
    </row>
    <row r="1637" spans="1:22" s="145" customFormat="1">
      <c r="A1637" s="221" t="s">
        <v>983</v>
      </c>
      <c r="B1637" s="5" t="s">
        <v>1023</v>
      </c>
      <c r="C1637" s="34" t="s">
        <v>1023</v>
      </c>
      <c r="D1637" s="5" t="s">
        <v>1023</v>
      </c>
      <c r="E1637" s="34" t="s">
        <v>1023</v>
      </c>
      <c r="F1637" s="5" t="s">
        <v>1023</v>
      </c>
      <c r="G1637" s="34" t="s">
        <v>1023</v>
      </c>
      <c r="H1637" s="5" t="s">
        <v>1023</v>
      </c>
      <c r="I1637" s="34" t="s">
        <v>1023</v>
      </c>
      <c r="J1637" s="5" t="s">
        <v>1023</v>
      </c>
      <c r="K1637" s="34" t="s">
        <v>1023</v>
      </c>
      <c r="L1637" s="5" t="s">
        <v>1023</v>
      </c>
      <c r="M1637" s="34" t="s">
        <v>1023</v>
      </c>
      <c r="N1637" s="39"/>
      <c r="O1637" s="41"/>
    </row>
    <row r="1638" spans="1:22" s="145" customFormat="1">
      <c r="A1638" s="222" t="s">
        <v>317</v>
      </c>
      <c r="B1638" s="3"/>
      <c r="C1638" s="32"/>
      <c r="D1638" s="3"/>
      <c r="E1638" s="32"/>
      <c r="F1638" s="3"/>
      <c r="G1638" s="32"/>
      <c r="H1638" s="3"/>
      <c r="I1638" s="32"/>
      <c r="J1638" s="3"/>
      <c r="K1638" s="32"/>
      <c r="L1638" s="3"/>
      <c r="M1638" s="32"/>
      <c r="N1638" s="39"/>
      <c r="O1638" s="41"/>
    </row>
    <row r="1639" spans="1:22" s="145" customFormat="1">
      <c r="A1639" s="20"/>
      <c r="B1639" s="3"/>
      <c r="C1639" s="32"/>
      <c r="D1639" s="3"/>
      <c r="E1639" s="32"/>
      <c r="F1639" s="3"/>
      <c r="G1639" s="32"/>
      <c r="H1639" s="3"/>
      <c r="I1639" s="32"/>
      <c r="J1639" s="3"/>
      <c r="K1639" s="32"/>
      <c r="L1639" s="3"/>
      <c r="M1639" s="32"/>
      <c r="N1639" s="39"/>
      <c r="O1639" s="41"/>
    </row>
    <row r="1640" spans="1:22" s="145" customFormat="1" ht="12.75" customHeight="1">
      <c r="A1640" s="19" t="s">
        <v>984</v>
      </c>
      <c r="B1640" s="3"/>
      <c r="C1640" s="32"/>
      <c r="D1640" s="3"/>
      <c r="E1640" s="32"/>
      <c r="F1640" s="3"/>
      <c r="G1640" s="32"/>
      <c r="H1640" s="3"/>
      <c r="I1640" s="32"/>
      <c r="J1640" s="3"/>
      <c r="K1640" s="32"/>
      <c r="L1640" s="3"/>
      <c r="M1640" s="32"/>
      <c r="N1640" s="39"/>
      <c r="O1640" s="41"/>
    </row>
    <row r="1641" spans="1:22" s="145" customFormat="1">
      <c r="A1641" s="221" t="s">
        <v>331</v>
      </c>
      <c r="B1641" s="5" t="s">
        <v>1023</v>
      </c>
      <c r="C1641" s="34" t="s">
        <v>1023</v>
      </c>
      <c r="D1641" s="5" t="s">
        <v>1023</v>
      </c>
      <c r="E1641" s="34" t="s">
        <v>1023</v>
      </c>
      <c r="F1641" s="5" t="s">
        <v>1023</v>
      </c>
      <c r="G1641" s="34" t="s">
        <v>1023</v>
      </c>
      <c r="H1641" s="5" t="s">
        <v>1023</v>
      </c>
      <c r="I1641" s="34" t="s">
        <v>1023</v>
      </c>
      <c r="J1641" s="5" t="s">
        <v>1023</v>
      </c>
      <c r="K1641" s="34" t="s">
        <v>1023</v>
      </c>
      <c r="L1641" s="5" t="s">
        <v>1023</v>
      </c>
      <c r="M1641" s="34" t="s">
        <v>1023</v>
      </c>
      <c r="N1641" s="39"/>
      <c r="O1641" s="41"/>
    </row>
    <row r="1642" spans="1:22" s="145" customFormat="1">
      <c r="A1642" s="222" t="s">
        <v>332</v>
      </c>
      <c r="B1642" s="3"/>
      <c r="C1642" s="32"/>
      <c r="D1642" s="3"/>
      <c r="E1642" s="32"/>
      <c r="F1642" s="3"/>
      <c r="G1642" s="32"/>
      <c r="H1642" s="3"/>
      <c r="I1642" s="32"/>
      <c r="J1642" s="3"/>
      <c r="K1642" s="32"/>
      <c r="L1642" s="3"/>
      <c r="M1642" s="32"/>
      <c r="N1642" s="39"/>
      <c r="O1642" s="41"/>
    </row>
    <row r="1643" spans="1:22" s="145" customFormat="1">
      <c r="A1643" s="20"/>
      <c r="B1643" s="3"/>
      <c r="C1643" s="32"/>
      <c r="D1643" s="3"/>
      <c r="E1643" s="32"/>
      <c r="F1643" s="3"/>
      <c r="G1643" s="32"/>
      <c r="H1643" s="3"/>
      <c r="I1643" s="32"/>
      <c r="J1643" s="3"/>
      <c r="K1643" s="32"/>
      <c r="L1643" s="3"/>
      <c r="M1643" s="32"/>
      <c r="N1643" s="39"/>
      <c r="O1643" s="41"/>
    </row>
    <row r="1644" spans="1:22" s="145" customFormat="1">
      <c r="A1644" s="20" t="s">
        <v>328</v>
      </c>
      <c r="B1644" s="3">
        <v>52</v>
      </c>
      <c r="C1644" s="32">
        <v>5</v>
      </c>
      <c r="D1644" s="3">
        <v>0</v>
      </c>
      <c r="E1644" s="32">
        <v>2</v>
      </c>
      <c r="F1644" s="3">
        <v>0</v>
      </c>
      <c r="G1644" s="32">
        <v>0</v>
      </c>
      <c r="H1644" s="3">
        <v>0</v>
      </c>
      <c r="I1644" s="32">
        <v>0</v>
      </c>
      <c r="J1644" s="3">
        <v>0</v>
      </c>
      <c r="K1644" s="32">
        <v>1</v>
      </c>
      <c r="L1644" s="3">
        <v>39</v>
      </c>
      <c r="M1644" s="32">
        <v>98</v>
      </c>
      <c r="N1644" s="39">
        <f>SUM(B1644:M1644)</f>
        <v>197</v>
      </c>
      <c r="O1644" s="41">
        <f>N1644</f>
        <v>197</v>
      </c>
    </row>
    <row r="1645" spans="1:22" s="145" customFormat="1">
      <c r="A1645" s="25" t="s">
        <v>329</v>
      </c>
      <c r="B1645" s="3"/>
      <c r="C1645" s="32"/>
      <c r="D1645" s="3"/>
      <c r="E1645" s="32"/>
      <c r="F1645" s="3"/>
      <c r="G1645" s="32"/>
      <c r="H1645" s="3"/>
      <c r="I1645" s="32"/>
      <c r="J1645" s="3"/>
      <c r="K1645" s="32"/>
      <c r="L1645" s="3"/>
      <c r="M1645" s="32"/>
      <c r="N1645" s="39"/>
      <c r="O1645" s="41"/>
    </row>
    <row r="1646" spans="1:22" s="145" customFormat="1">
      <c r="A1646" s="20"/>
      <c r="B1646" s="3"/>
      <c r="C1646" s="32"/>
      <c r="D1646" s="3"/>
      <c r="E1646" s="32"/>
      <c r="F1646" s="3"/>
      <c r="G1646" s="32"/>
      <c r="H1646" s="3"/>
      <c r="I1646" s="32"/>
      <c r="J1646" s="3"/>
      <c r="K1646" s="32"/>
      <c r="L1646" s="3"/>
      <c r="M1646" s="32"/>
      <c r="N1646" s="39"/>
      <c r="O1646" s="41"/>
    </row>
    <row r="1647" spans="1:22" s="145" customFormat="1">
      <c r="A1647" s="20" t="s">
        <v>985</v>
      </c>
      <c r="B1647" s="3">
        <v>9</v>
      </c>
      <c r="C1647" s="32">
        <v>15</v>
      </c>
      <c r="D1647" s="3">
        <v>5</v>
      </c>
      <c r="E1647" s="32">
        <v>0</v>
      </c>
      <c r="F1647" s="3">
        <v>1</v>
      </c>
      <c r="G1647" s="32">
        <v>0</v>
      </c>
      <c r="H1647" s="3">
        <v>0</v>
      </c>
      <c r="I1647" s="32">
        <v>0</v>
      </c>
      <c r="J1647" s="3">
        <v>0</v>
      </c>
      <c r="K1647" s="32">
        <v>0</v>
      </c>
      <c r="L1647" s="3">
        <v>5</v>
      </c>
      <c r="M1647" s="32">
        <v>0</v>
      </c>
      <c r="N1647" s="39">
        <f>SUM(B1647:M1647)</f>
        <v>35</v>
      </c>
      <c r="O1647" s="41">
        <f>N1647</f>
        <v>35</v>
      </c>
    </row>
    <row r="1648" spans="1:22" s="145" customFormat="1">
      <c r="A1648" s="25" t="s">
        <v>330</v>
      </c>
      <c r="B1648" s="3"/>
      <c r="C1648" s="32"/>
      <c r="D1648" s="3"/>
      <c r="E1648" s="32"/>
      <c r="F1648" s="3"/>
      <c r="G1648" s="32"/>
      <c r="H1648" s="3"/>
      <c r="I1648" s="32"/>
      <c r="J1648" s="3"/>
      <c r="K1648" s="32"/>
      <c r="L1648" s="3"/>
      <c r="M1648" s="32"/>
      <c r="N1648" s="39"/>
      <c r="O1648" s="41"/>
      <c r="V1648" s="247" t="s">
        <v>1098</v>
      </c>
    </row>
    <row r="1649" spans="1:15" s="145" customFormat="1">
      <c r="A1649" s="20"/>
      <c r="B1649" s="3"/>
      <c r="C1649" s="32"/>
      <c r="D1649" s="3"/>
      <c r="E1649" s="32"/>
      <c r="F1649" s="3"/>
      <c r="G1649" s="32"/>
      <c r="H1649" s="3"/>
      <c r="I1649" s="32"/>
      <c r="J1649" s="3"/>
      <c r="K1649" s="32"/>
      <c r="L1649" s="3"/>
      <c r="M1649" s="32"/>
      <c r="N1649" s="39"/>
      <c r="O1649" s="41"/>
    </row>
    <row r="1650" spans="1:15" s="145" customFormat="1">
      <c r="A1650" s="20" t="s">
        <v>325</v>
      </c>
      <c r="B1650" s="3">
        <v>11</v>
      </c>
      <c r="C1650" s="32">
        <v>16</v>
      </c>
      <c r="D1650" s="3">
        <v>5</v>
      </c>
      <c r="E1650" s="32">
        <v>2</v>
      </c>
      <c r="F1650" s="3">
        <v>2</v>
      </c>
      <c r="G1650" s="32">
        <v>0</v>
      </c>
      <c r="H1650" s="3">
        <v>0</v>
      </c>
      <c r="I1650" s="32">
        <v>0</v>
      </c>
      <c r="J1650" s="3">
        <v>0</v>
      </c>
      <c r="K1650" s="32">
        <v>0</v>
      </c>
      <c r="L1650" s="3">
        <v>1</v>
      </c>
      <c r="M1650" s="32">
        <v>2</v>
      </c>
      <c r="N1650" s="39">
        <f>SUM(B1650:M1650)</f>
        <v>39</v>
      </c>
      <c r="O1650" s="41">
        <f>N1650</f>
        <v>39</v>
      </c>
    </row>
    <row r="1651" spans="1:15" s="145" customFormat="1">
      <c r="A1651" s="25" t="s">
        <v>326</v>
      </c>
      <c r="B1651" s="3"/>
      <c r="C1651" s="32"/>
      <c r="D1651" s="3"/>
      <c r="E1651" s="32"/>
      <c r="F1651" s="3"/>
      <c r="G1651" s="32"/>
      <c r="H1651" s="3"/>
      <c r="I1651" s="32"/>
      <c r="J1651" s="3"/>
      <c r="K1651" s="32"/>
      <c r="L1651" s="3"/>
      <c r="M1651" s="32"/>
      <c r="N1651" s="39"/>
      <c r="O1651" s="41"/>
    </row>
    <row r="1652" spans="1:15" s="145" customFormat="1">
      <c r="A1652" s="20"/>
      <c r="B1652" s="3"/>
      <c r="C1652" s="32"/>
      <c r="D1652" s="3"/>
      <c r="E1652" s="32"/>
      <c r="F1652" s="3"/>
      <c r="G1652" s="32"/>
      <c r="H1652" s="3"/>
      <c r="I1652" s="32"/>
      <c r="J1652" s="3"/>
      <c r="K1652" s="32"/>
      <c r="L1652" s="3"/>
      <c r="M1652" s="32"/>
      <c r="N1652" s="39"/>
      <c r="O1652" s="41"/>
    </row>
    <row r="1653" spans="1:15" s="145" customFormat="1">
      <c r="A1653" s="20" t="s">
        <v>986</v>
      </c>
      <c r="B1653" s="3">
        <v>29</v>
      </c>
      <c r="C1653" s="32">
        <v>16</v>
      </c>
      <c r="D1653" s="3">
        <v>20</v>
      </c>
      <c r="E1653" s="32">
        <v>0</v>
      </c>
      <c r="F1653" s="3">
        <v>3</v>
      </c>
      <c r="G1653" s="32">
        <v>2</v>
      </c>
      <c r="H1653" s="3">
        <v>0</v>
      </c>
      <c r="I1653" s="32">
        <v>1</v>
      </c>
      <c r="J1653" s="3">
        <v>0</v>
      </c>
      <c r="K1653" s="32">
        <v>0</v>
      </c>
      <c r="L1653" s="3">
        <v>58</v>
      </c>
      <c r="M1653" s="32">
        <v>44</v>
      </c>
      <c r="N1653" s="39">
        <f>SUM(B1653:M1653)</f>
        <v>173</v>
      </c>
      <c r="O1653" s="41">
        <f>N1653</f>
        <v>173</v>
      </c>
    </row>
    <row r="1654" spans="1:15" s="145" customFormat="1">
      <c r="A1654" s="25" t="s">
        <v>327</v>
      </c>
      <c r="B1654" s="3"/>
      <c r="C1654" s="32"/>
      <c r="D1654" s="3"/>
      <c r="E1654" s="32"/>
      <c r="F1654" s="3"/>
      <c r="G1654" s="32"/>
      <c r="H1654" s="3"/>
      <c r="I1654" s="32"/>
      <c r="J1654" s="3"/>
      <c r="K1654" s="32"/>
      <c r="L1654" s="3"/>
      <c r="M1654" s="32"/>
      <c r="N1654" s="39"/>
      <c r="O1654" s="41"/>
    </row>
    <row r="1655" spans="1:15" s="145" customFormat="1">
      <c r="A1655" s="20"/>
      <c r="B1655" s="3"/>
      <c r="C1655" s="32"/>
      <c r="D1655" s="3"/>
      <c r="E1655" s="32"/>
      <c r="F1655" s="3"/>
      <c r="G1655" s="32"/>
      <c r="H1655" s="3"/>
      <c r="I1655" s="32"/>
      <c r="J1655" s="3"/>
      <c r="K1655" s="32"/>
      <c r="L1655" s="3"/>
      <c r="M1655" s="32"/>
      <c r="N1655" s="39"/>
      <c r="O1655" s="41"/>
    </row>
    <row r="1656" spans="1:15" s="145" customFormat="1">
      <c r="A1656" s="20" t="s">
        <v>987</v>
      </c>
      <c r="B1656" s="3">
        <v>10</v>
      </c>
      <c r="C1656" s="32">
        <v>15</v>
      </c>
      <c r="D1656" s="3">
        <v>16</v>
      </c>
      <c r="E1656" s="32">
        <v>8</v>
      </c>
      <c r="F1656" s="3">
        <v>4</v>
      </c>
      <c r="G1656" s="32">
        <v>1</v>
      </c>
      <c r="H1656" s="3">
        <v>0</v>
      </c>
      <c r="I1656" s="32">
        <v>1</v>
      </c>
      <c r="J1656" s="3">
        <v>1</v>
      </c>
      <c r="K1656" s="32">
        <v>0</v>
      </c>
      <c r="L1656" s="3">
        <v>2</v>
      </c>
      <c r="M1656" s="32">
        <v>0</v>
      </c>
      <c r="N1656" s="39">
        <f>SUM(B1656:M1656)</f>
        <v>58</v>
      </c>
      <c r="O1656" s="41">
        <f>N1656</f>
        <v>58</v>
      </c>
    </row>
    <row r="1657" spans="1:15" s="145" customFormat="1">
      <c r="A1657" s="25" t="s">
        <v>320</v>
      </c>
      <c r="B1657" s="3"/>
      <c r="C1657" s="32"/>
      <c r="D1657" s="3"/>
      <c r="E1657" s="32"/>
      <c r="F1657" s="3"/>
      <c r="G1657" s="32"/>
      <c r="H1657" s="3"/>
      <c r="I1657" s="32"/>
      <c r="J1657" s="3"/>
      <c r="K1657" s="32"/>
      <c r="L1657" s="3"/>
      <c r="M1657" s="32"/>
      <c r="N1657" s="39"/>
      <c r="O1657" s="41"/>
    </row>
    <row r="1658" spans="1:15" s="145" customFormat="1">
      <c r="A1658" s="20"/>
      <c r="B1658" s="3"/>
      <c r="C1658" s="32"/>
      <c r="D1658" s="3"/>
      <c r="E1658" s="32"/>
      <c r="F1658" s="3"/>
      <c r="G1658" s="32"/>
      <c r="H1658" s="3"/>
      <c r="I1658" s="32"/>
      <c r="J1658" s="3"/>
      <c r="K1658" s="32"/>
      <c r="L1658" s="3"/>
      <c r="M1658" s="32"/>
      <c r="N1658" s="39"/>
      <c r="O1658" s="41"/>
    </row>
    <row r="1659" spans="1:15" s="145" customFormat="1">
      <c r="A1659" s="226" t="s">
        <v>988</v>
      </c>
      <c r="B1659" s="5" t="s">
        <v>1023</v>
      </c>
      <c r="C1659" s="34" t="s">
        <v>1023</v>
      </c>
      <c r="D1659" s="5" t="s">
        <v>1023</v>
      </c>
      <c r="E1659" s="34" t="s">
        <v>1023</v>
      </c>
      <c r="F1659" s="5" t="s">
        <v>1023</v>
      </c>
      <c r="G1659" s="34" t="s">
        <v>1023</v>
      </c>
      <c r="H1659" s="5" t="s">
        <v>1023</v>
      </c>
      <c r="I1659" s="34" t="s">
        <v>1023</v>
      </c>
      <c r="J1659" s="5" t="s">
        <v>1023</v>
      </c>
      <c r="K1659" s="34" t="s">
        <v>1023</v>
      </c>
      <c r="L1659" s="5" t="s">
        <v>1023</v>
      </c>
      <c r="M1659" s="34" t="s">
        <v>1023</v>
      </c>
      <c r="N1659" s="39"/>
      <c r="O1659" s="41"/>
    </row>
    <row r="1660" spans="1:15" s="145" customFormat="1">
      <c r="A1660" s="227" t="s">
        <v>319</v>
      </c>
      <c r="B1660" s="3"/>
      <c r="C1660" s="32"/>
      <c r="D1660" s="3"/>
      <c r="E1660" s="32"/>
      <c r="F1660" s="3"/>
      <c r="G1660" s="32"/>
      <c r="H1660" s="3"/>
      <c r="I1660" s="32"/>
      <c r="J1660" s="3"/>
      <c r="K1660" s="32"/>
      <c r="L1660" s="3"/>
      <c r="M1660" s="32"/>
      <c r="N1660" s="39"/>
      <c r="O1660" s="41"/>
    </row>
    <row r="1661" spans="1:15" s="145" customFormat="1">
      <c r="A1661" s="20"/>
      <c r="B1661" s="3"/>
      <c r="C1661" s="32"/>
      <c r="D1661" s="3"/>
      <c r="E1661" s="32"/>
      <c r="F1661" s="3"/>
      <c r="G1661" s="32"/>
      <c r="H1661" s="3"/>
      <c r="I1661" s="32"/>
      <c r="J1661" s="3"/>
      <c r="K1661" s="32"/>
      <c r="L1661" s="3"/>
      <c r="M1661" s="32"/>
      <c r="N1661" s="39"/>
      <c r="O1661" s="41"/>
    </row>
    <row r="1662" spans="1:15" s="145" customFormat="1">
      <c r="A1662" s="20" t="s">
        <v>989</v>
      </c>
      <c r="B1662" s="3">
        <v>5</v>
      </c>
      <c r="C1662" s="32">
        <v>17</v>
      </c>
      <c r="D1662" s="3">
        <v>5</v>
      </c>
      <c r="E1662" s="32">
        <v>7</v>
      </c>
      <c r="F1662" s="3">
        <v>2</v>
      </c>
      <c r="G1662" s="32">
        <v>1</v>
      </c>
      <c r="H1662" s="3">
        <v>2</v>
      </c>
      <c r="I1662" s="32">
        <v>3</v>
      </c>
      <c r="J1662" s="3">
        <v>1</v>
      </c>
      <c r="K1662" s="32">
        <v>1</v>
      </c>
      <c r="L1662" s="3">
        <v>0</v>
      </c>
      <c r="M1662" s="32">
        <v>5</v>
      </c>
      <c r="N1662" s="39">
        <f>SUM(B1662:M1662)</f>
        <v>49</v>
      </c>
      <c r="O1662" s="41">
        <f>N1662</f>
        <v>49</v>
      </c>
    </row>
    <row r="1663" spans="1:15" s="145" customFormat="1">
      <c r="A1663" s="25" t="s">
        <v>322</v>
      </c>
      <c r="B1663" s="3"/>
      <c r="C1663" s="32"/>
      <c r="D1663" s="3"/>
      <c r="E1663" s="32"/>
      <c r="F1663" s="3"/>
      <c r="G1663" s="32"/>
      <c r="H1663" s="3"/>
      <c r="I1663" s="32"/>
      <c r="J1663" s="3"/>
      <c r="K1663" s="32"/>
      <c r="L1663" s="3"/>
      <c r="M1663" s="32"/>
      <c r="N1663" s="39"/>
      <c r="O1663" s="41"/>
    </row>
    <row r="1664" spans="1:15" s="145" customFormat="1">
      <c r="A1664" s="20"/>
      <c r="B1664" s="3"/>
      <c r="C1664" s="32"/>
      <c r="D1664" s="3"/>
      <c r="E1664" s="32"/>
      <c r="F1664" s="3"/>
      <c r="G1664" s="32"/>
      <c r="H1664" s="3"/>
      <c r="I1664" s="32"/>
      <c r="J1664" s="3"/>
      <c r="K1664" s="32"/>
      <c r="L1664" s="3"/>
      <c r="M1664" s="32"/>
      <c r="N1664" s="39"/>
      <c r="O1664" s="41"/>
    </row>
    <row r="1665" spans="1:15" s="145" customFormat="1">
      <c r="A1665" s="20" t="s">
        <v>323</v>
      </c>
      <c r="B1665" s="8">
        <v>0</v>
      </c>
      <c r="C1665" s="37">
        <v>2</v>
      </c>
      <c r="D1665" s="8">
        <v>0</v>
      </c>
      <c r="E1665" s="37">
        <v>0</v>
      </c>
      <c r="F1665" s="8">
        <v>0</v>
      </c>
      <c r="G1665" s="37">
        <v>0</v>
      </c>
      <c r="H1665" s="8">
        <v>0</v>
      </c>
      <c r="I1665" s="37">
        <v>0</v>
      </c>
      <c r="J1665" s="8">
        <v>0</v>
      </c>
      <c r="K1665" s="37">
        <v>0</v>
      </c>
      <c r="L1665" s="8">
        <v>0</v>
      </c>
      <c r="M1665" s="37">
        <v>0</v>
      </c>
      <c r="N1665" s="39">
        <f>SUM(B1665:M1665)</f>
        <v>2</v>
      </c>
      <c r="O1665" s="41">
        <f>N1665</f>
        <v>2</v>
      </c>
    </row>
    <row r="1666" spans="1:15" s="145" customFormat="1">
      <c r="A1666" s="25" t="s">
        <v>324</v>
      </c>
      <c r="B1666" s="373" t="s">
        <v>1673</v>
      </c>
      <c r="C1666" s="374"/>
      <c r="D1666" s="374"/>
      <c r="E1666" s="374"/>
      <c r="F1666" s="374"/>
      <c r="G1666" s="374"/>
      <c r="H1666" s="374"/>
      <c r="I1666" s="374"/>
      <c r="J1666" s="374"/>
      <c r="K1666" s="374"/>
      <c r="L1666" s="374"/>
      <c r="M1666" s="402"/>
      <c r="N1666" s="39"/>
      <c r="O1666" s="41"/>
    </row>
    <row r="1667" spans="1:15" s="145" customFormat="1">
      <c r="A1667" s="20"/>
      <c r="B1667" s="3"/>
      <c r="C1667" s="32"/>
      <c r="D1667" s="3"/>
      <c r="E1667" s="32"/>
      <c r="F1667" s="3"/>
      <c r="G1667" s="32"/>
      <c r="H1667" s="3"/>
      <c r="I1667" s="32"/>
      <c r="J1667" s="3"/>
      <c r="K1667" s="32"/>
      <c r="L1667" s="3"/>
      <c r="M1667" s="32"/>
      <c r="N1667" s="39"/>
      <c r="O1667" s="41"/>
    </row>
    <row r="1668" spans="1:15" s="145" customFormat="1">
      <c r="A1668" s="243" t="s">
        <v>990</v>
      </c>
      <c r="B1668" s="8">
        <v>0</v>
      </c>
      <c r="C1668" s="37">
        <v>0</v>
      </c>
      <c r="D1668" s="8">
        <v>0</v>
      </c>
      <c r="E1668" s="37">
        <v>0</v>
      </c>
      <c r="F1668" s="8">
        <v>0</v>
      </c>
      <c r="G1668" s="37">
        <v>0</v>
      </c>
      <c r="H1668" s="8">
        <v>0</v>
      </c>
      <c r="I1668" s="37">
        <v>0</v>
      </c>
      <c r="J1668" s="8">
        <v>0</v>
      </c>
      <c r="K1668" s="37">
        <v>0</v>
      </c>
      <c r="L1668" s="8">
        <v>0</v>
      </c>
      <c r="M1668" s="37">
        <v>1</v>
      </c>
      <c r="N1668" s="45">
        <f>SUM(B1668:M1668)</f>
        <v>1</v>
      </c>
      <c r="O1668" s="41">
        <f>N1668</f>
        <v>1</v>
      </c>
    </row>
    <row r="1669" spans="1:15" s="145" customFormat="1">
      <c r="A1669" s="244" t="s">
        <v>321</v>
      </c>
      <c r="B1669" s="3"/>
      <c r="C1669" s="32"/>
      <c r="D1669" s="3"/>
      <c r="E1669" s="32"/>
      <c r="F1669" s="3"/>
      <c r="G1669" s="32"/>
      <c r="H1669" s="3"/>
      <c r="I1669" s="32"/>
      <c r="J1669" s="3"/>
      <c r="K1669" s="32"/>
      <c r="L1669" s="3"/>
      <c r="M1669" s="32"/>
      <c r="N1669" s="39"/>
      <c r="O1669" s="41"/>
    </row>
    <row r="1670" spans="1:15" s="145" customFormat="1">
      <c r="A1670" s="20"/>
      <c r="B1670" s="3"/>
      <c r="C1670" s="32"/>
      <c r="D1670" s="3"/>
      <c r="E1670" s="32"/>
      <c r="F1670" s="3"/>
      <c r="G1670" s="32"/>
      <c r="H1670" s="3"/>
      <c r="I1670" s="32"/>
      <c r="J1670" s="3"/>
      <c r="K1670" s="32"/>
      <c r="L1670" s="3"/>
      <c r="M1670" s="32"/>
      <c r="N1670" s="39"/>
      <c r="O1670" s="41"/>
    </row>
    <row r="1671" spans="1:15" s="145" customFormat="1">
      <c r="A1671" s="221" t="s">
        <v>991</v>
      </c>
      <c r="B1671" s="253" t="s">
        <v>1023</v>
      </c>
      <c r="C1671" s="254" t="s">
        <v>1023</v>
      </c>
      <c r="D1671" s="253" t="s">
        <v>1023</v>
      </c>
      <c r="E1671" s="254" t="s">
        <v>1023</v>
      </c>
      <c r="F1671" s="253" t="s">
        <v>1023</v>
      </c>
      <c r="G1671" s="254" t="s">
        <v>1023</v>
      </c>
      <c r="H1671" s="253" t="s">
        <v>1023</v>
      </c>
      <c r="I1671" s="254" t="s">
        <v>1023</v>
      </c>
      <c r="J1671" s="253" t="s">
        <v>1023</v>
      </c>
      <c r="K1671" s="254" t="s">
        <v>1023</v>
      </c>
      <c r="L1671" s="253" t="s">
        <v>1023</v>
      </c>
      <c r="M1671" s="254" t="s">
        <v>1023</v>
      </c>
      <c r="N1671" s="255"/>
      <c r="O1671" s="41"/>
    </row>
    <row r="1672" spans="1:15" s="145" customFormat="1">
      <c r="A1672" s="222" t="s">
        <v>333</v>
      </c>
      <c r="B1672" s="3"/>
      <c r="C1672" s="32"/>
      <c r="D1672" s="3"/>
      <c r="E1672" s="32"/>
      <c r="F1672" s="3"/>
      <c r="G1672" s="32"/>
      <c r="H1672" s="3"/>
      <c r="I1672" s="32"/>
      <c r="J1672" s="3"/>
      <c r="K1672" s="32"/>
      <c r="L1672" s="3"/>
      <c r="M1672" s="32"/>
      <c r="N1672" s="39"/>
      <c r="O1672" s="41"/>
    </row>
    <row r="1673" spans="1:15" s="145" customFormat="1">
      <c r="A1673" s="20"/>
      <c r="B1673" s="3"/>
      <c r="C1673" s="32"/>
      <c r="D1673" s="3"/>
      <c r="E1673" s="32"/>
      <c r="F1673" s="3"/>
      <c r="G1673" s="32"/>
      <c r="H1673" s="3"/>
      <c r="I1673" s="32"/>
      <c r="J1673" s="3"/>
      <c r="K1673" s="32"/>
      <c r="L1673" s="3"/>
      <c r="M1673" s="32"/>
      <c r="N1673" s="39"/>
      <c r="O1673" s="41"/>
    </row>
    <row r="1674" spans="1:15" s="145" customFormat="1">
      <c r="A1674" s="20" t="s">
        <v>992</v>
      </c>
      <c r="B1674" s="3">
        <v>3</v>
      </c>
      <c r="C1674" s="32">
        <v>5</v>
      </c>
      <c r="D1674" s="3">
        <v>21</v>
      </c>
      <c r="E1674" s="32">
        <v>7</v>
      </c>
      <c r="F1674" s="3">
        <v>5</v>
      </c>
      <c r="G1674" s="32">
        <v>2</v>
      </c>
      <c r="H1674" s="3">
        <v>2</v>
      </c>
      <c r="I1674" s="32">
        <v>0</v>
      </c>
      <c r="J1674" s="3">
        <v>4</v>
      </c>
      <c r="K1674" s="32">
        <v>3</v>
      </c>
      <c r="L1674" s="3">
        <v>3</v>
      </c>
      <c r="M1674" s="32">
        <v>2</v>
      </c>
      <c r="N1674" s="39">
        <f>SUM(B1674:M1674)</f>
        <v>57</v>
      </c>
      <c r="O1674" s="41">
        <f>N1674</f>
        <v>57</v>
      </c>
    </row>
    <row r="1675" spans="1:15" s="145" customFormat="1" ht="26.25" customHeight="1">
      <c r="A1675" s="80" t="s">
        <v>334</v>
      </c>
      <c r="B1675" s="389" t="s">
        <v>1332</v>
      </c>
      <c r="C1675" s="390"/>
      <c r="D1675" s="390"/>
      <c r="E1675" s="390"/>
      <c r="F1675" s="390"/>
      <c r="G1675" s="390"/>
      <c r="H1675" s="390"/>
      <c r="I1675" s="390"/>
      <c r="J1675" s="390"/>
      <c r="K1675" s="390"/>
      <c r="L1675" s="390"/>
      <c r="M1675" s="401"/>
      <c r="N1675" s="39"/>
      <c r="O1675" s="41"/>
    </row>
    <row r="1676" spans="1:15" s="145" customFormat="1">
      <c r="A1676" s="20"/>
      <c r="B1676" s="3"/>
      <c r="C1676" s="32"/>
      <c r="D1676" s="3"/>
      <c r="E1676" s="32"/>
      <c r="F1676" s="3"/>
      <c r="G1676" s="32"/>
      <c r="H1676" s="3"/>
      <c r="I1676" s="32"/>
      <c r="J1676" s="3"/>
      <c r="K1676" s="32"/>
      <c r="L1676" s="3"/>
      <c r="M1676" s="32"/>
      <c r="N1676" s="39"/>
      <c r="O1676" s="41"/>
    </row>
    <row r="1677" spans="1:15" s="145" customFormat="1">
      <c r="A1677" s="20" t="s">
        <v>993</v>
      </c>
      <c r="B1677" s="3">
        <v>0</v>
      </c>
      <c r="C1677" s="32">
        <v>0</v>
      </c>
      <c r="D1677" s="3">
        <v>0</v>
      </c>
      <c r="E1677" s="32">
        <v>0</v>
      </c>
      <c r="F1677" s="3">
        <v>1</v>
      </c>
      <c r="G1677" s="32">
        <v>0</v>
      </c>
      <c r="H1677" s="3">
        <v>0</v>
      </c>
      <c r="I1677" s="32">
        <v>0</v>
      </c>
      <c r="J1677" s="3">
        <v>0</v>
      </c>
      <c r="K1677" s="32">
        <v>0</v>
      </c>
      <c r="L1677" s="3">
        <v>0</v>
      </c>
      <c r="M1677" s="32">
        <v>0</v>
      </c>
      <c r="N1677" s="39">
        <f>SUM(B1677:M1677)</f>
        <v>1</v>
      </c>
      <c r="O1677" s="41">
        <f>N1677</f>
        <v>1</v>
      </c>
    </row>
    <row r="1678" spans="1:15" s="145" customFormat="1">
      <c r="A1678" s="25" t="s">
        <v>994</v>
      </c>
      <c r="B1678" s="3"/>
      <c r="C1678" s="32"/>
      <c r="D1678" s="3"/>
      <c r="E1678" s="32"/>
      <c r="F1678" s="3"/>
      <c r="G1678" s="32"/>
      <c r="H1678" s="3"/>
      <c r="I1678" s="32"/>
      <c r="J1678" s="3"/>
      <c r="K1678" s="32"/>
      <c r="L1678" s="3"/>
      <c r="M1678" s="32"/>
      <c r="N1678" s="39"/>
      <c r="O1678" s="41"/>
    </row>
    <row r="1679" spans="1:15" s="145" customFormat="1">
      <c r="A1679" s="20"/>
      <c r="B1679" s="3"/>
      <c r="C1679" s="32"/>
      <c r="D1679" s="3"/>
      <c r="E1679" s="32"/>
      <c r="F1679" s="3"/>
      <c r="G1679" s="32"/>
      <c r="H1679" s="3"/>
      <c r="I1679" s="32"/>
      <c r="J1679" s="3"/>
      <c r="K1679" s="32"/>
      <c r="L1679" s="3"/>
      <c r="M1679" s="32"/>
      <c r="N1679" s="39"/>
      <c r="O1679" s="41"/>
    </row>
    <row r="1680" spans="1:15" s="145" customFormat="1">
      <c r="A1680" s="226" t="s">
        <v>1029</v>
      </c>
      <c r="B1680" s="5" t="s">
        <v>1023</v>
      </c>
      <c r="C1680" s="34" t="s">
        <v>1023</v>
      </c>
      <c r="D1680" s="5" t="s">
        <v>1023</v>
      </c>
      <c r="E1680" s="34" t="s">
        <v>1023</v>
      </c>
      <c r="F1680" s="5" t="s">
        <v>1023</v>
      </c>
      <c r="G1680" s="34" t="s">
        <v>1023</v>
      </c>
      <c r="H1680" s="5" t="s">
        <v>1023</v>
      </c>
      <c r="I1680" s="34" t="s">
        <v>1023</v>
      </c>
      <c r="J1680" s="5" t="s">
        <v>1023</v>
      </c>
      <c r="K1680" s="34" t="s">
        <v>1023</v>
      </c>
      <c r="L1680" s="5" t="s">
        <v>1023</v>
      </c>
      <c r="M1680" s="34" t="s">
        <v>1023</v>
      </c>
      <c r="N1680" s="39"/>
      <c r="O1680" s="41"/>
    </row>
    <row r="1681" spans="1:15" s="145" customFormat="1">
      <c r="A1681" s="227" t="s">
        <v>1030</v>
      </c>
      <c r="B1681" s="3"/>
      <c r="C1681" s="32"/>
      <c r="D1681" s="3"/>
      <c r="E1681" s="32"/>
      <c r="F1681" s="3"/>
      <c r="G1681" s="32"/>
      <c r="H1681" s="3"/>
      <c r="I1681" s="32"/>
      <c r="J1681" s="3"/>
      <c r="K1681" s="32"/>
      <c r="L1681" s="3"/>
      <c r="M1681" s="32"/>
      <c r="N1681" s="39"/>
      <c r="O1681" s="41"/>
    </row>
    <row r="1682" spans="1:15" s="145" customFormat="1">
      <c r="A1682" s="20"/>
      <c r="B1682" s="3"/>
      <c r="C1682" s="32"/>
      <c r="D1682" s="3"/>
      <c r="E1682" s="32"/>
      <c r="F1682" s="3"/>
      <c r="G1682" s="32"/>
      <c r="H1682" s="3"/>
      <c r="I1682" s="32"/>
      <c r="J1682" s="3"/>
      <c r="K1682" s="32"/>
      <c r="L1682" s="3"/>
      <c r="M1682" s="32"/>
      <c r="N1682" s="39"/>
      <c r="O1682" s="41"/>
    </row>
    <row r="1683" spans="1:15" s="145" customFormat="1">
      <c r="A1683" s="243" t="s">
        <v>335</v>
      </c>
      <c r="B1683" s="8">
        <v>0</v>
      </c>
      <c r="C1683" s="37">
        <v>3</v>
      </c>
      <c r="D1683" s="8">
        <v>0</v>
      </c>
      <c r="E1683" s="37">
        <v>0</v>
      </c>
      <c r="F1683" s="8">
        <v>0</v>
      </c>
      <c r="G1683" s="37">
        <v>0</v>
      </c>
      <c r="H1683" s="8">
        <v>0</v>
      </c>
      <c r="I1683" s="37">
        <v>0</v>
      </c>
      <c r="J1683" s="8">
        <v>0</v>
      </c>
      <c r="K1683" s="37">
        <v>0</v>
      </c>
      <c r="L1683" s="8">
        <v>0</v>
      </c>
      <c r="M1683" s="37">
        <v>0</v>
      </c>
      <c r="N1683" s="39">
        <f>SUM(B1683:M1683)</f>
        <v>3</v>
      </c>
      <c r="O1683" s="41">
        <f>N1683</f>
        <v>3</v>
      </c>
    </row>
    <row r="1684" spans="1:15" s="145" customFormat="1">
      <c r="A1684" s="244" t="s">
        <v>995</v>
      </c>
      <c r="B1684" s="3"/>
      <c r="C1684" s="32"/>
      <c r="D1684" s="3"/>
      <c r="E1684" s="32"/>
      <c r="F1684" s="3"/>
      <c r="G1684" s="32"/>
      <c r="H1684" s="3"/>
      <c r="I1684" s="32"/>
      <c r="J1684" s="3"/>
      <c r="K1684" s="32"/>
      <c r="L1684" s="3"/>
      <c r="M1684" s="32"/>
      <c r="N1684" s="39"/>
      <c r="O1684" s="41"/>
    </row>
    <row r="1685" spans="1:15" s="145" customFormat="1">
      <c r="A1685" s="20"/>
      <c r="B1685" s="3"/>
      <c r="C1685" s="32"/>
      <c r="D1685" s="3"/>
      <c r="E1685" s="32"/>
      <c r="F1685" s="3"/>
      <c r="G1685" s="32"/>
      <c r="H1685" s="3"/>
      <c r="I1685" s="32"/>
      <c r="J1685" s="3"/>
      <c r="K1685" s="32"/>
      <c r="L1685" s="3"/>
      <c r="M1685" s="32"/>
      <c r="N1685" s="39"/>
      <c r="O1685" s="41"/>
    </row>
    <row r="1686" spans="1:15" s="145" customFormat="1" ht="12.75" customHeight="1">
      <c r="A1686" s="19" t="s">
        <v>996</v>
      </c>
      <c r="B1686" s="3"/>
      <c r="C1686" s="32"/>
      <c r="D1686" s="3"/>
      <c r="E1686" s="32"/>
      <c r="F1686" s="3"/>
      <c r="G1686" s="32"/>
      <c r="H1686" s="3"/>
      <c r="I1686" s="32"/>
      <c r="J1686" s="3"/>
      <c r="K1686" s="32"/>
      <c r="L1686" s="3"/>
      <c r="M1686" s="32"/>
      <c r="N1686" s="39"/>
      <c r="O1686" s="41"/>
    </row>
    <row r="1687" spans="1:15" s="145" customFormat="1">
      <c r="A1687" s="226" t="s">
        <v>309</v>
      </c>
      <c r="B1687" s="5" t="s">
        <v>1023</v>
      </c>
      <c r="C1687" s="34" t="s">
        <v>1023</v>
      </c>
      <c r="D1687" s="5" t="s">
        <v>1023</v>
      </c>
      <c r="E1687" s="34" t="s">
        <v>1023</v>
      </c>
      <c r="F1687" s="5" t="s">
        <v>1023</v>
      </c>
      <c r="G1687" s="34" t="s">
        <v>1023</v>
      </c>
      <c r="H1687" s="5" t="s">
        <v>1023</v>
      </c>
      <c r="I1687" s="34" t="s">
        <v>1023</v>
      </c>
      <c r="J1687" s="5" t="s">
        <v>1023</v>
      </c>
      <c r="K1687" s="34" t="s">
        <v>1023</v>
      </c>
      <c r="L1687" s="5" t="s">
        <v>1023</v>
      </c>
      <c r="M1687" s="34" t="s">
        <v>1023</v>
      </c>
      <c r="N1687" s="39"/>
      <c r="O1687" s="41"/>
    </row>
    <row r="1688" spans="1:15" s="145" customFormat="1">
      <c r="A1688" s="227" t="s">
        <v>310</v>
      </c>
      <c r="B1688" s="3"/>
      <c r="C1688" s="32"/>
      <c r="D1688" s="3"/>
      <c r="E1688" s="32"/>
      <c r="F1688" s="3"/>
      <c r="G1688" s="32"/>
      <c r="H1688" s="3"/>
      <c r="I1688" s="32"/>
      <c r="J1688" s="3"/>
      <c r="K1688" s="32"/>
      <c r="L1688" s="3"/>
      <c r="M1688" s="32"/>
      <c r="N1688" s="39"/>
      <c r="O1688" s="41"/>
    </row>
    <row r="1689" spans="1:15" s="145" customFormat="1">
      <c r="A1689" s="20"/>
      <c r="B1689" s="3"/>
      <c r="C1689" s="32"/>
      <c r="D1689" s="3"/>
      <c r="E1689" s="32"/>
      <c r="F1689" s="3"/>
      <c r="G1689" s="32"/>
      <c r="H1689" s="3"/>
      <c r="I1689" s="32"/>
      <c r="J1689" s="3"/>
      <c r="K1689" s="32"/>
      <c r="L1689" s="3"/>
      <c r="M1689" s="32"/>
      <c r="N1689" s="39"/>
      <c r="O1689" s="41"/>
    </row>
    <row r="1690" spans="1:15" s="145" customFormat="1">
      <c r="A1690" s="221" t="s">
        <v>997</v>
      </c>
      <c r="B1690" s="253" t="s">
        <v>1023</v>
      </c>
      <c r="C1690" s="254" t="s">
        <v>1023</v>
      </c>
      <c r="D1690" s="253" t="s">
        <v>1023</v>
      </c>
      <c r="E1690" s="254" t="s">
        <v>1023</v>
      </c>
      <c r="F1690" s="253" t="s">
        <v>1023</v>
      </c>
      <c r="G1690" s="254" t="s">
        <v>1023</v>
      </c>
      <c r="H1690" s="253" t="s">
        <v>1023</v>
      </c>
      <c r="I1690" s="254" t="s">
        <v>1023</v>
      </c>
      <c r="J1690" s="253" t="s">
        <v>1023</v>
      </c>
      <c r="K1690" s="254" t="s">
        <v>1023</v>
      </c>
      <c r="L1690" s="253" t="s">
        <v>1023</v>
      </c>
      <c r="M1690" s="254" t="s">
        <v>1023</v>
      </c>
      <c r="N1690" s="39"/>
      <c r="O1690" s="41"/>
    </row>
    <row r="1691" spans="1:15" s="145" customFormat="1">
      <c r="A1691" s="222" t="s">
        <v>336</v>
      </c>
      <c r="B1691" s="3"/>
      <c r="C1691" s="32"/>
      <c r="D1691" s="3"/>
      <c r="E1691" s="32"/>
      <c r="F1691" s="3"/>
      <c r="G1691" s="32"/>
      <c r="H1691" s="3"/>
      <c r="I1691" s="32"/>
      <c r="J1691" s="3"/>
      <c r="K1691" s="32"/>
      <c r="L1691" s="3"/>
      <c r="M1691" s="32"/>
      <c r="N1691" s="39"/>
      <c r="O1691" s="41"/>
    </row>
    <row r="1692" spans="1:15" s="145" customFormat="1">
      <c r="A1692" s="20"/>
      <c r="B1692" s="3"/>
      <c r="C1692" s="32"/>
      <c r="D1692" s="3"/>
      <c r="E1692" s="32"/>
      <c r="F1692" s="3"/>
      <c r="G1692" s="32"/>
      <c r="H1692" s="3"/>
      <c r="I1692" s="32"/>
      <c r="J1692" s="3"/>
      <c r="K1692" s="32"/>
      <c r="L1692" s="3"/>
      <c r="M1692" s="32"/>
      <c r="N1692" s="39"/>
      <c r="O1692" s="41"/>
    </row>
    <row r="1693" spans="1:15" s="145" customFormat="1">
      <c r="A1693" s="226" t="s">
        <v>998</v>
      </c>
      <c r="B1693" s="5" t="s">
        <v>1023</v>
      </c>
      <c r="C1693" s="34" t="s">
        <v>1023</v>
      </c>
      <c r="D1693" s="5" t="s">
        <v>1023</v>
      </c>
      <c r="E1693" s="34" t="s">
        <v>1023</v>
      </c>
      <c r="F1693" s="5" t="s">
        <v>1023</v>
      </c>
      <c r="G1693" s="34" t="s">
        <v>1023</v>
      </c>
      <c r="H1693" s="5" t="s">
        <v>1023</v>
      </c>
      <c r="I1693" s="34" t="s">
        <v>1023</v>
      </c>
      <c r="J1693" s="5" t="s">
        <v>1023</v>
      </c>
      <c r="K1693" s="34" t="s">
        <v>1023</v>
      </c>
      <c r="L1693" s="5" t="s">
        <v>1023</v>
      </c>
      <c r="M1693" s="34" t="s">
        <v>1023</v>
      </c>
      <c r="N1693" s="39"/>
      <c r="O1693" s="41"/>
    </row>
    <row r="1694" spans="1:15" s="145" customFormat="1">
      <c r="A1694" s="227" t="s">
        <v>339</v>
      </c>
      <c r="B1694" s="3"/>
      <c r="C1694" s="32"/>
      <c r="D1694" s="3"/>
      <c r="E1694" s="32"/>
      <c r="F1694" s="3"/>
      <c r="G1694" s="32"/>
      <c r="H1694" s="3"/>
      <c r="I1694" s="32"/>
      <c r="J1694" s="3"/>
      <c r="K1694" s="32"/>
      <c r="L1694" s="3"/>
      <c r="M1694" s="32"/>
      <c r="N1694" s="39"/>
      <c r="O1694" s="41"/>
    </row>
    <row r="1695" spans="1:15" s="145" customFormat="1">
      <c r="A1695" s="20"/>
      <c r="B1695" s="3"/>
      <c r="C1695" s="32"/>
      <c r="D1695" s="3"/>
      <c r="E1695" s="32"/>
      <c r="F1695" s="3"/>
      <c r="G1695" s="32"/>
      <c r="H1695" s="3"/>
      <c r="I1695" s="32"/>
      <c r="J1695" s="3"/>
      <c r="K1695" s="32"/>
      <c r="L1695" s="3"/>
      <c r="M1695" s="32"/>
      <c r="N1695" s="39"/>
      <c r="O1695" s="41"/>
    </row>
    <row r="1696" spans="1:15" s="145" customFormat="1">
      <c r="A1696" s="20" t="s">
        <v>1027</v>
      </c>
      <c r="B1696" s="3">
        <v>0</v>
      </c>
      <c r="C1696" s="32">
        <v>0</v>
      </c>
      <c r="D1696" s="3">
        <v>0</v>
      </c>
      <c r="E1696" s="32">
        <v>1</v>
      </c>
      <c r="F1696" s="3">
        <v>0</v>
      </c>
      <c r="G1696" s="32">
        <v>0</v>
      </c>
      <c r="H1696" s="3">
        <v>0</v>
      </c>
      <c r="I1696" s="32">
        <v>0</v>
      </c>
      <c r="J1696" s="3">
        <v>0</v>
      </c>
      <c r="K1696" s="32">
        <v>0</v>
      </c>
      <c r="L1696" s="3">
        <v>0</v>
      </c>
      <c r="M1696" s="32">
        <v>0</v>
      </c>
      <c r="N1696" s="39">
        <f>SUM(B1696:M1696)</f>
        <v>1</v>
      </c>
      <c r="O1696" s="41">
        <f>N1696</f>
        <v>1</v>
      </c>
    </row>
    <row r="1697" spans="1:15" s="145" customFormat="1">
      <c r="A1697" s="25" t="s">
        <v>338</v>
      </c>
      <c r="B1697" s="3"/>
      <c r="C1697" s="32"/>
      <c r="D1697" s="3"/>
      <c r="E1697" s="32"/>
      <c r="F1697" s="3"/>
      <c r="G1697" s="32"/>
      <c r="H1697" s="3"/>
      <c r="I1697" s="32"/>
      <c r="J1697" s="3"/>
      <c r="K1697" s="32"/>
      <c r="L1697" s="3"/>
      <c r="M1697" s="32"/>
      <c r="N1697" s="39"/>
      <c r="O1697" s="41"/>
    </row>
    <row r="1698" spans="1:15" s="145" customFormat="1">
      <c r="A1698" s="20"/>
      <c r="B1698" s="3"/>
      <c r="C1698" s="32"/>
      <c r="D1698" s="3"/>
      <c r="E1698" s="32"/>
      <c r="F1698" s="3"/>
      <c r="G1698" s="32"/>
      <c r="H1698" s="3"/>
      <c r="I1698" s="32"/>
      <c r="J1698" s="3"/>
      <c r="K1698" s="32"/>
      <c r="L1698" s="3"/>
      <c r="M1698" s="32"/>
      <c r="N1698" s="39"/>
      <c r="O1698" s="41"/>
    </row>
    <row r="1699" spans="1:15" s="145" customFormat="1">
      <c r="A1699" s="20" t="s">
        <v>999</v>
      </c>
      <c r="B1699" s="3">
        <v>0</v>
      </c>
      <c r="C1699" s="32">
        <v>1</v>
      </c>
      <c r="D1699" s="3">
        <v>0</v>
      </c>
      <c r="E1699" s="32">
        <v>1</v>
      </c>
      <c r="F1699" s="3">
        <v>0</v>
      </c>
      <c r="G1699" s="32">
        <v>0</v>
      </c>
      <c r="H1699" s="3">
        <v>0</v>
      </c>
      <c r="I1699" s="32">
        <v>0</v>
      </c>
      <c r="J1699" s="3">
        <v>0</v>
      </c>
      <c r="K1699" s="32">
        <v>0</v>
      </c>
      <c r="L1699" s="3">
        <v>0</v>
      </c>
      <c r="M1699" s="32">
        <v>0</v>
      </c>
      <c r="N1699" s="39">
        <f>SUM(B1699:M1699)</f>
        <v>2</v>
      </c>
      <c r="O1699" s="41">
        <f>N1699</f>
        <v>2</v>
      </c>
    </row>
    <row r="1700" spans="1:15" s="145" customFormat="1">
      <c r="A1700" s="25" t="s">
        <v>337</v>
      </c>
      <c r="B1700" s="3"/>
      <c r="C1700" s="32"/>
      <c r="D1700" s="3"/>
      <c r="E1700" s="32"/>
      <c r="F1700" s="3"/>
      <c r="G1700" s="32"/>
      <c r="H1700" s="3"/>
      <c r="I1700" s="32"/>
      <c r="J1700" s="3"/>
      <c r="K1700" s="32"/>
      <c r="L1700" s="3"/>
      <c r="M1700" s="32"/>
      <c r="N1700" s="39"/>
      <c r="O1700" s="41"/>
    </row>
    <row r="1701" spans="1:15" s="145" customFormat="1">
      <c r="A1701" s="20"/>
      <c r="B1701" s="3"/>
      <c r="C1701" s="32"/>
      <c r="D1701" s="3"/>
      <c r="E1701" s="32"/>
      <c r="F1701" s="3"/>
      <c r="G1701" s="32"/>
      <c r="H1701" s="3"/>
      <c r="I1701" s="32"/>
      <c r="J1701" s="3"/>
      <c r="K1701" s="32"/>
      <c r="L1701" s="3"/>
      <c r="M1701" s="32"/>
      <c r="N1701" s="39"/>
      <c r="O1701" s="41"/>
    </row>
    <row r="1702" spans="1:15" s="145" customFormat="1">
      <c r="A1702" s="20" t="s">
        <v>1000</v>
      </c>
      <c r="B1702" s="8">
        <v>0</v>
      </c>
      <c r="C1702" s="37">
        <v>1</v>
      </c>
      <c r="D1702" s="8">
        <v>2</v>
      </c>
      <c r="E1702" s="37">
        <v>3</v>
      </c>
      <c r="F1702" s="8">
        <v>0</v>
      </c>
      <c r="G1702" s="37">
        <v>0</v>
      </c>
      <c r="H1702" s="8">
        <v>0</v>
      </c>
      <c r="I1702" s="37">
        <v>0</v>
      </c>
      <c r="J1702" s="8">
        <v>0</v>
      </c>
      <c r="K1702" s="37">
        <v>0</v>
      </c>
      <c r="L1702" s="8">
        <v>1</v>
      </c>
      <c r="M1702" s="37">
        <v>0</v>
      </c>
      <c r="N1702" s="39">
        <f>SUM(B1702:M1702)</f>
        <v>7</v>
      </c>
      <c r="O1702" s="41">
        <f>N1702</f>
        <v>7</v>
      </c>
    </row>
    <row r="1703" spans="1:15" s="145" customFormat="1">
      <c r="A1703" s="25" t="s">
        <v>341</v>
      </c>
      <c r="B1703" s="3"/>
      <c r="C1703" s="32"/>
      <c r="D1703" s="3"/>
      <c r="E1703" s="32"/>
      <c r="F1703" s="3"/>
      <c r="G1703" s="32"/>
      <c r="H1703" s="3"/>
      <c r="I1703" s="32"/>
      <c r="J1703" s="3"/>
      <c r="K1703" s="32"/>
      <c r="L1703" s="3"/>
      <c r="M1703" s="32"/>
      <c r="N1703" s="39"/>
      <c r="O1703" s="41"/>
    </row>
    <row r="1704" spans="1:15" s="145" customFormat="1">
      <c r="A1704" s="20"/>
      <c r="B1704" s="3"/>
      <c r="C1704" s="32"/>
      <c r="D1704" s="3"/>
      <c r="E1704" s="32"/>
      <c r="F1704" s="3"/>
      <c r="G1704" s="32"/>
      <c r="H1704" s="3"/>
      <c r="I1704" s="32"/>
      <c r="J1704" s="3"/>
      <c r="K1704" s="32"/>
      <c r="L1704" s="3"/>
      <c r="M1704" s="32"/>
      <c r="N1704" s="39"/>
      <c r="O1704" s="41"/>
    </row>
    <row r="1705" spans="1:15" s="145" customFormat="1">
      <c r="A1705" s="226" t="s">
        <v>1028</v>
      </c>
      <c r="B1705" s="5" t="s">
        <v>1023</v>
      </c>
      <c r="C1705" s="34" t="s">
        <v>1023</v>
      </c>
      <c r="D1705" s="5" t="s">
        <v>1023</v>
      </c>
      <c r="E1705" s="34" t="s">
        <v>1023</v>
      </c>
      <c r="F1705" s="5" t="s">
        <v>1023</v>
      </c>
      <c r="G1705" s="34" t="s">
        <v>1023</v>
      </c>
      <c r="H1705" s="5" t="s">
        <v>1023</v>
      </c>
      <c r="I1705" s="34" t="s">
        <v>1023</v>
      </c>
      <c r="J1705" s="5" t="s">
        <v>1023</v>
      </c>
      <c r="K1705" s="34" t="s">
        <v>1023</v>
      </c>
      <c r="L1705" s="5" t="s">
        <v>1023</v>
      </c>
      <c r="M1705" s="34" t="s">
        <v>1023</v>
      </c>
      <c r="N1705" s="39"/>
      <c r="O1705" s="41"/>
    </row>
    <row r="1706" spans="1:15" s="145" customFormat="1">
      <c r="A1706" s="227" t="s">
        <v>340</v>
      </c>
      <c r="B1706" s="3"/>
      <c r="C1706" s="32"/>
      <c r="D1706" s="3"/>
      <c r="E1706" s="32"/>
      <c r="F1706" s="3"/>
      <c r="G1706" s="32"/>
      <c r="H1706" s="3"/>
      <c r="I1706" s="32"/>
      <c r="J1706" s="3"/>
      <c r="K1706" s="32"/>
      <c r="L1706" s="3"/>
      <c r="M1706" s="32"/>
      <c r="N1706" s="39"/>
      <c r="O1706" s="41"/>
    </row>
    <row r="1707" spans="1:15" s="145" customFormat="1">
      <c r="A1707" s="20"/>
      <c r="B1707" s="3"/>
      <c r="C1707" s="32"/>
      <c r="D1707" s="3"/>
      <c r="E1707" s="32"/>
      <c r="F1707" s="3"/>
      <c r="G1707" s="32"/>
      <c r="H1707" s="3"/>
      <c r="I1707" s="32"/>
      <c r="J1707" s="3"/>
      <c r="K1707" s="32"/>
      <c r="L1707" s="3"/>
      <c r="M1707" s="32"/>
      <c r="N1707" s="39"/>
      <c r="O1707" s="41"/>
    </row>
    <row r="1708" spans="1:15" s="145" customFormat="1" ht="12.75" customHeight="1">
      <c r="A1708" s="19" t="s">
        <v>1001</v>
      </c>
      <c r="B1708" s="3"/>
      <c r="C1708" s="32"/>
      <c r="D1708" s="3"/>
      <c r="E1708" s="32"/>
      <c r="F1708" s="3"/>
      <c r="G1708" s="32"/>
      <c r="H1708" s="3"/>
      <c r="I1708" s="32"/>
      <c r="J1708" s="3"/>
      <c r="K1708" s="32"/>
      <c r="L1708" s="3"/>
      <c r="M1708" s="32"/>
      <c r="N1708" s="39"/>
      <c r="O1708" s="41"/>
    </row>
    <row r="1709" spans="1:15" s="145" customFormat="1">
      <c r="A1709" s="20" t="s">
        <v>1002</v>
      </c>
      <c r="B1709" s="3">
        <v>5</v>
      </c>
      <c r="C1709" s="32">
        <v>9</v>
      </c>
      <c r="D1709" s="3">
        <v>6</v>
      </c>
      <c r="E1709" s="32">
        <v>1</v>
      </c>
      <c r="F1709" s="3">
        <v>1</v>
      </c>
      <c r="G1709" s="32">
        <v>0</v>
      </c>
      <c r="H1709" s="3">
        <v>0</v>
      </c>
      <c r="I1709" s="32">
        <v>0</v>
      </c>
      <c r="J1709" s="3">
        <v>2</v>
      </c>
      <c r="K1709" s="32">
        <v>2</v>
      </c>
      <c r="L1709" s="3">
        <v>2</v>
      </c>
      <c r="M1709" s="32">
        <v>10</v>
      </c>
      <c r="N1709" s="39">
        <f>SUM(B1709:M1709)</f>
        <v>38</v>
      </c>
      <c r="O1709" s="41">
        <f>N1709</f>
        <v>38</v>
      </c>
    </row>
    <row r="1710" spans="1:15" s="145" customFormat="1">
      <c r="A1710" s="25" t="s">
        <v>343</v>
      </c>
      <c r="B1710" s="3"/>
      <c r="C1710" s="32"/>
      <c r="D1710" s="3"/>
      <c r="E1710" s="32"/>
      <c r="F1710" s="3"/>
      <c r="G1710" s="32"/>
      <c r="H1710" s="3"/>
      <c r="I1710" s="32"/>
      <c r="J1710" s="3"/>
      <c r="K1710" s="32"/>
      <c r="L1710" s="3"/>
      <c r="M1710" s="32"/>
      <c r="N1710" s="39"/>
      <c r="O1710" s="41"/>
    </row>
    <row r="1711" spans="1:15" s="145" customFormat="1">
      <c r="A1711" s="20"/>
      <c r="B1711" s="3"/>
      <c r="C1711" s="32"/>
      <c r="D1711" s="3"/>
      <c r="E1711" s="32"/>
      <c r="F1711" s="3"/>
      <c r="G1711" s="32"/>
      <c r="H1711" s="3"/>
      <c r="I1711" s="32"/>
      <c r="J1711" s="3"/>
      <c r="K1711" s="32"/>
      <c r="L1711" s="3"/>
      <c r="M1711" s="32"/>
      <c r="N1711" s="39"/>
      <c r="O1711" s="41"/>
    </row>
    <row r="1712" spans="1:15" s="145" customFormat="1">
      <c r="A1712" s="226" t="s">
        <v>1003</v>
      </c>
      <c r="B1712" s="5" t="s">
        <v>1023</v>
      </c>
      <c r="C1712" s="34" t="s">
        <v>1023</v>
      </c>
      <c r="D1712" s="5" t="s">
        <v>1023</v>
      </c>
      <c r="E1712" s="34" t="s">
        <v>1023</v>
      </c>
      <c r="F1712" s="5" t="s">
        <v>1023</v>
      </c>
      <c r="G1712" s="34" t="s">
        <v>1023</v>
      </c>
      <c r="H1712" s="5" t="s">
        <v>1023</v>
      </c>
      <c r="I1712" s="34" t="s">
        <v>1023</v>
      </c>
      <c r="J1712" s="5" t="s">
        <v>1023</v>
      </c>
      <c r="K1712" s="34" t="s">
        <v>1023</v>
      </c>
      <c r="L1712" s="5" t="s">
        <v>1023</v>
      </c>
      <c r="M1712" s="34" t="s">
        <v>1023</v>
      </c>
      <c r="N1712" s="39"/>
      <c r="O1712" s="41"/>
    </row>
    <row r="1713" spans="1:15" s="145" customFormat="1">
      <c r="A1713" s="227" t="s">
        <v>342</v>
      </c>
      <c r="B1713" s="3"/>
      <c r="C1713" s="32"/>
      <c r="D1713" s="3"/>
      <c r="E1713" s="32"/>
      <c r="F1713" s="3"/>
      <c r="G1713" s="32"/>
      <c r="H1713" s="3"/>
      <c r="I1713" s="32"/>
      <c r="J1713" s="3"/>
      <c r="K1713" s="32"/>
      <c r="L1713" s="3"/>
      <c r="M1713" s="32"/>
      <c r="N1713" s="39"/>
      <c r="O1713" s="41"/>
    </row>
    <row r="1714" spans="1:15" s="145" customFormat="1">
      <c r="A1714" s="20"/>
      <c r="B1714" s="3"/>
      <c r="C1714" s="32"/>
      <c r="D1714" s="3"/>
      <c r="E1714" s="32"/>
      <c r="F1714" s="3"/>
      <c r="G1714" s="32"/>
      <c r="H1714" s="3"/>
      <c r="I1714" s="32"/>
      <c r="J1714" s="3"/>
      <c r="K1714" s="32"/>
      <c r="L1714" s="3"/>
      <c r="M1714" s="32"/>
      <c r="N1714" s="39"/>
      <c r="O1714" s="41"/>
    </row>
    <row r="1715" spans="1:15" s="145" customFormat="1">
      <c r="A1715" s="20" t="s">
        <v>344</v>
      </c>
      <c r="B1715" s="3">
        <v>5</v>
      </c>
      <c r="C1715" s="32">
        <v>2</v>
      </c>
      <c r="D1715" s="3">
        <v>9</v>
      </c>
      <c r="E1715" s="32">
        <v>0</v>
      </c>
      <c r="F1715" s="3">
        <v>0</v>
      </c>
      <c r="G1715" s="32">
        <v>0</v>
      </c>
      <c r="H1715" s="3">
        <v>0</v>
      </c>
      <c r="I1715" s="32">
        <v>2</v>
      </c>
      <c r="J1715" s="3">
        <v>3</v>
      </c>
      <c r="K1715" s="32">
        <v>2</v>
      </c>
      <c r="L1715" s="3">
        <v>0</v>
      </c>
      <c r="M1715" s="32">
        <v>6</v>
      </c>
      <c r="N1715" s="39">
        <f>SUM(B1715:M1715)</f>
        <v>29</v>
      </c>
      <c r="O1715" s="41">
        <f>N1715</f>
        <v>29</v>
      </c>
    </row>
    <row r="1716" spans="1:15" s="145" customFormat="1">
      <c r="A1716" s="25" t="s">
        <v>345</v>
      </c>
      <c r="B1716" s="3"/>
      <c r="C1716" s="32"/>
      <c r="D1716" s="3"/>
      <c r="E1716" s="32"/>
      <c r="F1716" s="3"/>
      <c r="G1716" s="32"/>
      <c r="H1716" s="3"/>
      <c r="I1716" s="32"/>
      <c r="J1716" s="3"/>
      <c r="K1716" s="32"/>
      <c r="L1716" s="3"/>
      <c r="M1716" s="32"/>
      <c r="N1716" s="39"/>
      <c r="O1716" s="41"/>
    </row>
    <row r="1717" spans="1:15" s="145" customFormat="1">
      <c r="A1717" s="20"/>
      <c r="B1717" s="3"/>
      <c r="C1717" s="32"/>
      <c r="D1717" s="3"/>
      <c r="E1717" s="32"/>
      <c r="F1717" s="3"/>
      <c r="G1717" s="32"/>
      <c r="H1717" s="3"/>
      <c r="I1717" s="32"/>
      <c r="J1717" s="3"/>
      <c r="K1717" s="32"/>
      <c r="L1717" s="3"/>
      <c r="M1717" s="32"/>
      <c r="N1717" s="39"/>
      <c r="O1717" s="41"/>
    </row>
    <row r="1718" spans="1:15" s="145" customFormat="1">
      <c r="A1718" s="20" t="s">
        <v>1004</v>
      </c>
      <c r="B1718" s="3">
        <v>27</v>
      </c>
      <c r="C1718" s="32">
        <v>12</v>
      </c>
      <c r="D1718" s="3">
        <v>8</v>
      </c>
      <c r="E1718" s="32">
        <v>1</v>
      </c>
      <c r="F1718" s="3">
        <v>3</v>
      </c>
      <c r="G1718" s="32">
        <v>6</v>
      </c>
      <c r="H1718" s="3">
        <v>1</v>
      </c>
      <c r="I1718" s="32">
        <v>3</v>
      </c>
      <c r="J1718" s="3">
        <v>1</v>
      </c>
      <c r="K1718" s="32">
        <v>2</v>
      </c>
      <c r="L1718" s="3">
        <v>13</v>
      </c>
      <c r="M1718" s="32">
        <v>24</v>
      </c>
      <c r="N1718" s="39">
        <f>SUM(B1718:M1718)</f>
        <v>101</v>
      </c>
      <c r="O1718" s="41">
        <f>N1718</f>
        <v>101</v>
      </c>
    </row>
    <row r="1719" spans="1:15" s="145" customFormat="1">
      <c r="A1719" s="25" t="s">
        <v>346</v>
      </c>
      <c r="B1719" s="3"/>
      <c r="C1719" s="32"/>
      <c r="D1719" s="3"/>
      <c r="E1719" s="32"/>
      <c r="F1719" s="3"/>
      <c r="G1719" s="32"/>
      <c r="H1719" s="3"/>
      <c r="I1719" s="32"/>
      <c r="J1719" s="3"/>
      <c r="K1719" s="32"/>
      <c r="L1719" s="3"/>
      <c r="M1719" s="32"/>
      <c r="N1719" s="39"/>
      <c r="O1719" s="41"/>
    </row>
    <row r="1720" spans="1:15" s="145" customFormat="1">
      <c r="A1720" s="20"/>
      <c r="B1720" s="3"/>
      <c r="C1720" s="32"/>
      <c r="D1720" s="3"/>
      <c r="E1720" s="32"/>
      <c r="F1720" s="3"/>
      <c r="G1720" s="32"/>
      <c r="H1720" s="3"/>
      <c r="I1720" s="32"/>
      <c r="J1720" s="3"/>
      <c r="K1720" s="32"/>
      <c r="L1720" s="3"/>
      <c r="M1720" s="32"/>
      <c r="N1720" s="39"/>
      <c r="O1720" s="41"/>
    </row>
    <row r="1721" spans="1:15" s="145" customFormat="1">
      <c r="A1721" s="20" t="s">
        <v>1255</v>
      </c>
      <c r="B1721" s="8">
        <v>0</v>
      </c>
      <c r="C1721" s="37">
        <v>0</v>
      </c>
      <c r="D1721" s="8">
        <v>3</v>
      </c>
      <c r="E1721" s="37">
        <v>1</v>
      </c>
      <c r="F1721" s="8">
        <v>0</v>
      </c>
      <c r="G1721" s="37">
        <v>0</v>
      </c>
      <c r="H1721" s="8">
        <v>0</v>
      </c>
      <c r="I1721" s="37">
        <v>0</v>
      </c>
      <c r="J1721" s="8">
        <v>0</v>
      </c>
      <c r="K1721" s="37">
        <v>0</v>
      </c>
      <c r="L1721" s="8">
        <v>0</v>
      </c>
      <c r="M1721" s="37">
        <v>0</v>
      </c>
      <c r="N1721" s="39">
        <f>SUM(B1721:M1721)</f>
        <v>4</v>
      </c>
      <c r="O1721" s="41">
        <f>N1721</f>
        <v>4</v>
      </c>
    </row>
    <row r="1722" spans="1:15" s="145" customFormat="1">
      <c r="A1722" s="25" t="s">
        <v>1256</v>
      </c>
      <c r="B1722" s="3"/>
      <c r="C1722" s="32"/>
      <c r="D1722" s="3"/>
      <c r="E1722" s="32"/>
      <c r="F1722" s="3"/>
      <c r="G1722" s="32"/>
      <c r="H1722" s="3"/>
      <c r="I1722" s="32"/>
      <c r="J1722" s="3"/>
      <c r="K1722" s="32"/>
      <c r="L1722" s="3"/>
      <c r="M1722" s="32"/>
      <c r="N1722" s="39"/>
      <c r="O1722" s="41"/>
    </row>
    <row r="1723" spans="1:15" s="145" customFormat="1">
      <c r="A1723" s="20"/>
      <c r="B1723" s="3"/>
      <c r="C1723" s="32"/>
      <c r="D1723" s="3"/>
      <c r="E1723" s="32"/>
      <c r="F1723" s="3"/>
      <c r="G1723" s="32"/>
      <c r="H1723" s="3"/>
      <c r="I1723" s="32"/>
      <c r="J1723" s="3"/>
      <c r="K1723" s="32"/>
      <c r="L1723" s="3"/>
      <c r="M1723" s="32"/>
      <c r="N1723" s="39"/>
      <c r="O1723" s="41"/>
    </row>
    <row r="1724" spans="1:15" s="145" customFormat="1" ht="12.75" customHeight="1">
      <c r="A1724" s="19" t="s">
        <v>1006</v>
      </c>
      <c r="B1724" s="3"/>
      <c r="C1724" s="32"/>
      <c r="D1724" s="3"/>
      <c r="E1724" s="32"/>
      <c r="F1724" s="3"/>
      <c r="G1724" s="32"/>
      <c r="H1724" s="3"/>
      <c r="I1724" s="32"/>
      <c r="J1724" s="3"/>
      <c r="K1724" s="32"/>
      <c r="L1724" s="3"/>
      <c r="M1724" s="32"/>
      <c r="N1724" s="39"/>
      <c r="O1724" s="41"/>
    </row>
    <row r="1725" spans="1:15" s="145" customFormat="1">
      <c r="A1725" s="20" t="s">
        <v>1007</v>
      </c>
      <c r="B1725" s="3">
        <v>9</v>
      </c>
      <c r="C1725" s="32">
        <v>6</v>
      </c>
      <c r="D1725" s="3">
        <v>6</v>
      </c>
      <c r="E1725" s="32">
        <v>0</v>
      </c>
      <c r="F1725" s="3">
        <v>0</v>
      </c>
      <c r="G1725" s="32">
        <v>0</v>
      </c>
      <c r="H1725" s="3">
        <v>0</v>
      </c>
      <c r="I1725" s="32">
        <v>0</v>
      </c>
      <c r="J1725" s="3">
        <v>1</v>
      </c>
      <c r="K1725" s="32">
        <v>0</v>
      </c>
      <c r="L1725" s="3">
        <v>3</v>
      </c>
      <c r="M1725" s="32">
        <v>2</v>
      </c>
      <c r="N1725" s="39">
        <f>SUM(B1725:M1725)</f>
        <v>27</v>
      </c>
      <c r="O1725" s="41">
        <f>N1725</f>
        <v>27</v>
      </c>
    </row>
    <row r="1726" spans="1:15" s="145" customFormat="1">
      <c r="A1726" s="25" t="s">
        <v>347</v>
      </c>
      <c r="B1726" s="3"/>
      <c r="C1726" s="32"/>
      <c r="D1726" s="3"/>
      <c r="E1726" s="32"/>
      <c r="F1726" s="3"/>
      <c r="G1726" s="32"/>
      <c r="H1726" s="3"/>
      <c r="I1726" s="32"/>
      <c r="J1726" s="3"/>
      <c r="K1726" s="32"/>
      <c r="L1726" s="3"/>
      <c r="M1726" s="32"/>
      <c r="N1726" s="39"/>
      <c r="O1726" s="41"/>
    </row>
    <row r="1727" spans="1:15" s="145" customFormat="1">
      <c r="A1727" s="20"/>
      <c r="B1727" s="3"/>
      <c r="C1727" s="32"/>
      <c r="D1727" s="3"/>
      <c r="E1727" s="32"/>
      <c r="F1727" s="3"/>
      <c r="G1727" s="32"/>
      <c r="H1727" s="3"/>
      <c r="I1727" s="32"/>
      <c r="J1727" s="3"/>
      <c r="K1727" s="32"/>
      <c r="L1727" s="3"/>
      <c r="M1727" s="32"/>
      <c r="N1727" s="39"/>
      <c r="O1727" s="41"/>
    </row>
    <row r="1728" spans="1:15" s="145" customFormat="1">
      <c r="A1728" s="20" t="s">
        <v>1008</v>
      </c>
      <c r="B1728" s="3">
        <v>2</v>
      </c>
      <c r="C1728" s="32">
        <v>3</v>
      </c>
      <c r="D1728" s="3">
        <v>3</v>
      </c>
      <c r="E1728" s="32">
        <v>2</v>
      </c>
      <c r="F1728" s="3">
        <v>0</v>
      </c>
      <c r="G1728" s="32">
        <v>0</v>
      </c>
      <c r="H1728" s="3">
        <v>0</v>
      </c>
      <c r="I1728" s="32">
        <v>0</v>
      </c>
      <c r="J1728" s="3">
        <v>0</v>
      </c>
      <c r="K1728" s="32">
        <v>0</v>
      </c>
      <c r="L1728" s="3">
        <v>0</v>
      </c>
      <c r="M1728" s="32">
        <v>0</v>
      </c>
      <c r="N1728" s="39">
        <f>SUM(B1728:M1728)</f>
        <v>10</v>
      </c>
      <c r="O1728" s="41">
        <f>N1728</f>
        <v>10</v>
      </c>
    </row>
    <row r="1729" spans="1:15" s="145" customFormat="1">
      <c r="A1729" s="25" t="s">
        <v>350</v>
      </c>
      <c r="B1729" s="3"/>
      <c r="C1729" s="32"/>
      <c r="D1729" s="3"/>
      <c r="E1729" s="32"/>
      <c r="F1729" s="3"/>
      <c r="G1729" s="32"/>
      <c r="H1729" s="3"/>
      <c r="I1729" s="32"/>
      <c r="J1729" s="3"/>
      <c r="K1729" s="32"/>
      <c r="L1729" s="3"/>
      <c r="M1729" s="32"/>
      <c r="N1729" s="39"/>
      <c r="O1729" s="41"/>
    </row>
    <row r="1730" spans="1:15" s="145" customFormat="1">
      <c r="A1730" s="20"/>
      <c r="B1730" s="3"/>
      <c r="C1730" s="32"/>
      <c r="D1730" s="3"/>
      <c r="E1730" s="32"/>
      <c r="F1730" s="3"/>
      <c r="G1730" s="32"/>
      <c r="H1730" s="3"/>
      <c r="I1730" s="32"/>
      <c r="J1730" s="3"/>
      <c r="K1730" s="32"/>
      <c r="L1730" s="3"/>
      <c r="M1730" s="32"/>
      <c r="N1730" s="39"/>
      <c r="O1730" s="41"/>
    </row>
    <row r="1731" spans="1:15" s="145" customFormat="1">
      <c r="A1731" s="20" t="s">
        <v>348</v>
      </c>
      <c r="B1731" s="3">
        <v>0</v>
      </c>
      <c r="C1731" s="32">
        <v>2</v>
      </c>
      <c r="D1731" s="3">
        <v>3</v>
      </c>
      <c r="E1731" s="32">
        <v>1</v>
      </c>
      <c r="F1731" s="3">
        <v>9</v>
      </c>
      <c r="G1731" s="32">
        <v>4</v>
      </c>
      <c r="H1731" s="3">
        <v>0</v>
      </c>
      <c r="I1731" s="32">
        <v>0</v>
      </c>
      <c r="J1731" s="3">
        <v>1</v>
      </c>
      <c r="K1731" s="32">
        <v>0</v>
      </c>
      <c r="L1731" s="3">
        <v>0</v>
      </c>
      <c r="M1731" s="32">
        <v>1</v>
      </c>
      <c r="N1731" s="39">
        <f>SUM(B1731:M1731)</f>
        <v>21</v>
      </c>
      <c r="O1731" s="41">
        <f>N1731</f>
        <v>21</v>
      </c>
    </row>
    <row r="1732" spans="1:15" s="145" customFormat="1">
      <c r="A1732" s="25" t="s">
        <v>349</v>
      </c>
      <c r="B1732" s="3"/>
      <c r="C1732" s="32"/>
      <c r="D1732" s="3"/>
      <c r="E1732" s="32"/>
      <c r="F1732" s="3"/>
      <c r="G1732" s="32"/>
      <c r="H1732" s="3"/>
      <c r="I1732" s="32"/>
      <c r="J1732" s="3"/>
      <c r="K1732" s="32"/>
      <c r="L1732" s="3"/>
      <c r="M1732" s="32"/>
      <c r="N1732" s="39"/>
      <c r="O1732" s="41"/>
    </row>
    <row r="1733" spans="1:15" s="145" customFormat="1">
      <c r="A1733" s="20"/>
      <c r="B1733" s="3"/>
      <c r="C1733" s="32"/>
      <c r="D1733" s="3"/>
      <c r="E1733" s="32"/>
      <c r="F1733" s="3"/>
      <c r="G1733" s="32"/>
      <c r="H1733" s="3"/>
      <c r="I1733" s="32"/>
      <c r="J1733" s="3"/>
      <c r="K1733" s="32"/>
      <c r="L1733" s="3"/>
      <c r="M1733" s="32"/>
      <c r="N1733" s="39"/>
      <c r="O1733" s="41"/>
    </row>
    <row r="1734" spans="1:15" s="145" customFormat="1">
      <c r="A1734" s="20" t="s">
        <v>1009</v>
      </c>
      <c r="B1734" s="3">
        <v>12</v>
      </c>
      <c r="C1734" s="32">
        <v>3</v>
      </c>
      <c r="D1734" s="3">
        <v>38</v>
      </c>
      <c r="E1734" s="32">
        <v>35</v>
      </c>
      <c r="F1734" s="3">
        <v>67</v>
      </c>
      <c r="G1734" s="32">
        <v>29</v>
      </c>
      <c r="H1734" s="3">
        <v>1</v>
      </c>
      <c r="I1734" s="32">
        <v>2</v>
      </c>
      <c r="J1734" s="3">
        <v>0</v>
      </c>
      <c r="K1734" s="32">
        <v>0</v>
      </c>
      <c r="L1734" s="3">
        <v>1</v>
      </c>
      <c r="M1734" s="32">
        <v>1</v>
      </c>
      <c r="N1734" s="39">
        <f>SUM(B1734:M1734)</f>
        <v>189</v>
      </c>
      <c r="O1734" s="41">
        <f>N1734</f>
        <v>189</v>
      </c>
    </row>
    <row r="1735" spans="1:15" s="145" customFormat="1">
      <c r="A1735" s="25" t="s">
        <v>351</v>
      </c>
      <c r="B1735" s="3"/>
      <c r="C1735" s="32"/>
      <c r="D1735" s="3"/>
      <c r="E1735" s="32"/>
      <c r="F1735" s="3"/>
      <c r="G1735" s="32"/>
      <c r="H1735" s="3"/>
      <c r="I1735" s="32"/>
      <c r="J1735" s="3"/>
      <c r="K1735" s="32"/>
      <c r="L1735" s="3"/>
      <c r="M1735" s="32"/>
      <c r="N1735" s="48"/>
      <c r="O1735" s="41"/>
    </row>
    <row r="1736" spans="1:15" ht="13.5" thickBot="1">
      <c r="A1736" s="167"/>
      <c r="B1736" s="10"/>
      <c r="C1736" s="38"/>
      <c r="D1736" s="10"/>
      <c r="E1736" s="38"/>
      <c r="F1736" s="10"/>
      <c r="G1736" s="38"/>
      <c r="H1736" s="10"/>
      <c r="I1736" s="38"/>
      <c r="J1736" s="10"/>
      <c r="K1736" s="38"/>
      <c r="L1736" s="10"/>
      <c r="M1736" s="38"/>
      <c r="N1736" s="49"/>
      <c r="O1736" s="170"/>
    </row>
    <row r="1737" spans="1:15">
      <c r="A1737" s="172" t="s">
        <v>1277</v>
      </c>
      <c r="N1737" s="168">
        <f>SUM(N10:N1736)</f>
        <v>18697</v>
      </c>
      <c r="O1737" s="173"/>
    </row>
    <row r="1738" spans="1:15" ht="13.5" thickBot="1">
      <c r="A1738" s="174" t="s">
        <v>1278</v>
      </c>
      <c r="B1738" s="159"/>
      <c r="C1738" s="159"/>
      <c r="D1738" s="159"/>
      <c r="E1738" s="159"/>
      <c r="F1738" s="159"/>
      <c r="G1738" s="159"/>
      <c r="H1738" s="159"/>
      <c r="I1738" s="159"/>
      <c r="J1738" s="159"/>
      <c r="K1738" s="159"/>
      <c r="L1738" s="159"/>
      <c r="M1738" s="159"/>
      <c r="N1738" s="175"/>
      <c r="O1738" s="176">
        <f>SUM(O10:O1737)</f>
        <v>3303733</v>
      </c>
    </row>
    <row r="1746" spans="19:19">
      <c r="S1746" t="s">
        <v>1114</v>
      </c>
    </row>
  </sheetData>
  <mergeCells count="35">
    <mergeCell ref="A1:O1"/>
    <mergeCell ref="N8:N9"/>
    <mergeCell ref="B1675:M1675"/>
    <mergeCell ref="B758:M758"/>
    <mergeCell ref="B714:M714"/>
    <mergeCell ref="B960:M960"/>
    <mergeCell ref="B723:M723"/>
    <mergeCell ref="B755:M755"/>
    <mergeCell ref="B764:M764"/>
    <mergeCell ref="B749:M749"/>
    <mergeCell ref="B746:M746"/>
    <mergeCell ref="B717:M717"/>
    <mergeCell ref="B1666:M1666"/>
    <mergeCell ref="B752:M752"/>
    <mergeCell ref="B742:M742"/>
    <mergeCell ref="B726:M726"/>
    <mergeCell ref="B705:M705"/>
    <mergeCell ref="B383:M383"/>
    <mergeCell ref="B362:M362"/>
    <mergeCell ref="B365:M365"/>
    <mergeCell ref="B368:M368"/>
    <mergeCell ref="B371:M371"/>
    <mergeCell ref="B377:M377"/>
    <mergeCell ref="B386:M386"/>
    <mergeCell ref="A2:O2"/>
    <mergeCell ref="A4:O4"/>
    <mergeCell ref="A6:O6"/>
    <mergeCell ref="B702:M702"/>
    <mergeCell ref="A8:A9"/>
    <mergeCell ref="B699:M699"/>
    <mergeCell ref="A7:O7"/>
    <mergeCell ref="O8:O9"/>
    <mergeCell ref="B8:M8"/>
    <mergeCell ref="A5:O5"/>
    <mergeCell ref="A3:O3"/>
  </mergeCells>
  <hyperlinks>
    <hyperlink ref="A68" r:id="rId1" display="http://avibase.bsc-eoc.org/species.jsp?avibaseid=8BAFB01E85D7AF4B"/>
    <hyperlink ref="A4" r:id="rId2"/>
  </hyperlinks>
  <pageMargins left="0.2" right="0.2" top="0.5" bottom="0.5" header="0.3" footer="0.3"/>
  <pageSetup orientation="portrait" r:id="rId3"/>
  <drawing r:id="rId4"/>
</worksheet>
</file>

<file path=xl/worksheets/sheet4.xml><?xml version="1.0" encoding="utf-8"?>
<worksheet xmlns="http://schemas.openxmlformats.org/spreadsheetml/2006/main" xmlns:r="http://schemas.openxmlformats.org/officeDocument/2006/relationships">
  <dimension ref="A1:AI1061"/>
  <sheetViews>
    <sheetView zoomScale="90" zoomScaleNormal="90" workbookViewId="0">
      <pane ySplit="8" topLeftCell="A9" activePane="bottomLeft" state="frozen"/>
      <selection pane="bottomLeft" activeCell="AG649" sqref="AG649"/>
    </sheetView>
  </sheetViews>
  <sheetFormatPr defaultColWidth="8.85546875" defaultRowHeight="12.75"/>
  <cols>
    <col min="1" max="1" width="30.42578125" style="158" customWidth="1"/>
    <col min="2" max="2" width="6.140625" style="15" customWidth="1"/>
    <col min="3" max="3" width="6.7109375" style="299" customWidth="1"/>
    <col min="4" max="4" width="6.28515625" style="15" customWidth="1"/>
    <col min="5" max="5" width="7.7109375" style="183" customWidth="1"/>
    <col min="6" max="17" width="6.28515625" style="11" customWidth="1"/>
    <col min="18" max="18" width="6.28515625" style="50" customWidth="1"/>
    <col min="19" max="20" width="6.28515625" customWidth="1"/>
    <col min="21" max="21" width="6.28515625" style="116" customWidth="1"/>
    <col min="22" max="22" width="6.28515625" customWidth="1"/>
    <col min="23" max="23" width="6.28515625" style="116" customWidth="1"/>
    <col min="24" max="26" width="6.28515625" customWidth="1"/>
    <col min="27" max="40" width="6.5703125" customWidth="1"/>
  </cols>
  <sheetData>
    <row r="1" spans="1:32" ht="38.25" customHeight="1">
      <c r="A1" s="397" t="s">
        <v>1303</v>
      </c>
      <c r="B1" s="398"/>
      <c r="C1" s="398"/>
      <c r="D1" s="398"/>
      <c r="E1" s="398"/>
      <c r="F1" s="398"/>
      <c r="G1" s="398"/>
      <c r="H1" s="398"/>
      <c r="I1" s="398"/>
      <c r="J1" s="398"/>
      <c r="K1" s="398"/>
      <c r="L1" s="398"/>
      <c r="M1" s="398"/>
      <c r="N1" s="398"/>
      <c r="O1" s="398"/>
      <c r="P1" s="398"/>
      <c r="Q1" s="398"/>
      <c r="R1" s="398"/>
      <c r="S1" s="398"/>
      <c r="T1" s="398"/>
      <c r="U1" s="398"/>
      <c r="V1" s="398"/>
      <c r="W1" s="398"/>
      <c r="X1" s="399"/>
    </row>
    <row r="2" spans="1:32" ht="27" customHeight="1">
      <c r="A2" s="364" t="s">
        <v>1304</v>
      </c>
      <c r="B2" s="411"/>
      <c r="C2" s="411"/>
      <c r="D2" s="411"/>
      <c r="E2" s="411"/>
      <c r="F2" s="411"/>
      <c r="G2" s="411"/>
      <c r="H2" s="411"/>
      <c r="I2" s="411"/>
      <c r="J2" s="411"/>
      <c r="K2" s="411"/>
      <c r="L2" s="411"/>
      <c r="M2" s="411"/>
      <c r="N2" s="411"/>
      <c r="O2" s="411"/>
      <c r="P2" s="411"/>
      <c r="Q2" s="411"/>
      <c r="R2" s="411"/>
      <c r="S2" s="411"/>
      <c r="T2" s="411"/>
      <c r="U2" s="411"/>
      <c r="V2" s="411"/>
      <c r="W2" s="411"/>
      <c r="X2" s="412"/>
    </row>
    <row r="3" spans="1:32" ht="20.25" customHeight="1">
      <c r="A3" s="364" t="s">
        <v>1346</v>
      </c>
      <c r="B3" s="365"/>
      <c r="C3" s="365"/>
      <c r="D3" s="365"/>
      <c r="E3" s="365"/>
      <c r="F3" s="365"/>
      <c r="G3" s="365"/>
      <c r="H3" s="365"/>
      <c r="I3" s="365"/>
      <c r="J3" s="365"/>
      <c r="K3" s="365"/>
      <c r="L3" s="365"/>
      <c r="M3" s="365"/>
      <c r="N3" s="365"/>
      <c r="O3" s="365"/>
      <c r="P3" s="365"/>
      <c r="Q3" s="365"/>
      <c r="R3" s="365"/>
      <c r="S3" s="365"/>
      <c r="T3" s="365"/>
      <c r="U3" s="365"/>
      <c r="V3" s="365"/>
      <c r="W3" s="365"/>
      <c r="X3" s="366"/>
    </row>
    <row r="4" spans="1:32" ht="17.25" customHeight="1" thickBot="1">
      <c r="A4" s="367" t="s">
        <v>1347</v>
      </c>
      <c r="B4" s="413"/>
      <c r="C4" s="413"/>
      <c r="D4" s="413"/>
      <c r="E4" s="413"/>
      <c r="F4" s="413"/>
      <c r="G4" s="413"/>
      <c r="H4" s="413"/>
      <c r="I4" s="413"/>
      <c r="J4" s="413"/>
      <c r="K4" s="413"/>
      <c r="L4" s="413"/>
      <c r="M4" s="413"/>
      <c r="N4" s="413"/>
      <c r="O4" s="413"/>
      <c r="P4" s="413"/>
      <c r="Q4" s="413"/>
      <c r="R4" s="413"/>
      <c r="S4" s="413"/>
      <c r="T4" s="413"/>
      <c r="U4" s="413"/>
      <c r="V4" s="413"/>
      <c r="W4" s="413"/>
      <c r="X4" s="414"/>
    </row>
    <row r="5" spans="1:32" ht="42" customHeight="1" thickBot="1">
      <c r="A5" s="408" t="s">
        <v>1727</v>
      </c>
      <c r="B5" s="409"/>
      <c r="C5" s="409"/>
      <c r="D5" s="409"/>
      <c r="E5" s="409"/>
      <c r="F5" s="409"/>
      <c r="G5" s="409"/>
      <c r="H5" s="409"/>
      <c r="I5" s="409"/>
      <c r="J5" s="409"/>
      <c r="K5" s="409"/>
      <c r="L5" s="409"/>
      <c r="M5" s="409"/>
      <c r="N5" s="409"/>
      <c r="O5" s="409"/>
      <c r="P5" s="409"/>
      <c r="Q5" s="409"/>
      <c r="R5" s="409"/>
      <c r="S5" s="409"/>
      <c r="T5" s="409"/>
      <c r="U5" s="409"/>
      <c r="V5" s="409"/>
      <c r="W5" s="409"/>
      <c r="X5" s="410"/>
    </row>
    <row r="6" spans="1:32" ht="75" customHeight="1" thickBot="1">
      <c r="A6" s="405" t="s">
        <v>1350</v>
      </c>
      <c r="B6" s="406"/>
      <c r="C6" s="406"/>
      <c r="D6" s="406"/>
      <c r="E6" s="406"/>
      <c r="F6" s="406"/>
      <c r="G6" s="406"/>
      <c r="H6" s="406"/>
      <c r="I6" s="406"/>
      <c r="J6" s="406"/>
      <c r="K6" s="406"/>
      <c r="L6" s="406"/>
      <c r="M6" s="406"/>
      <c r="N6" s="406"/>
      <c r="O6" s="406"/>
      <c r="P6" s="406"/>
      <c r="Q6" s="406"/>
      <c r="R6" s="406"/>
      <c r="S6" s="406"/>
      <c r="T6" s="406"/>
      <c r="U6" s="406"/>
      <c r="V6" s="406"/>
      <c r="W6" s="406"/>
      <c r="X6" s="407"/>
      <c r="Y6" s="178"/>
      <c r="Z6" s="178"/>
      <c r="AA6" s="178"/>
      <c r="AB6" s="178"/>
    </row>
    <row r="7" spans="1:32">
      <c r="A7" s="403" t="s">
        <v>1073</v>
      </c>
      <c r="B7" s="381" t="s">
        <v>1072</v>
      </c>
      <c r="C7" s="382"/>
      <c r="D7" s="382"/>
      <c r="E7" s="404"/>
      <c r="F7" s="381" t="s">
        <v>1077</v>
      </c>
      <c r="G7" s="382"/>
      <c r="H7" s="382"/>
      <c r="I7" s="382"/>
      <c r="J7" s="382"/>
      <c r="K7" s="382"/>
      <c r="L7" s="382"/>
      <c r="M7" s="382"/>
      <c r="N7" s="382"/>
      <c r="O7" s="382"/>
      <c r="P7" s="382"/>
      <c r="Q7" s="382"/>
      <c r="R7" s="382"/>
      <c r="S7" s="382"/>
      <c r="T7" s="382"/>
      <c r="U7" s="382"/>
      <c r="V7" s="382"/>
      <c r="W7" s="382"/>
      <c r="X7" s="382"/>
      <c r="Y7" s="382"/>
      <c r="Z7" s="382"/>
      <c r="AA7" s="382"/>
      <c r="AB7" s="382"/>
    </row>
    <row r="8" spans="1:32">
      <c r="A8" s="403"/>
      <c r="B8" s="191" t="s">
        <v>1109</v>
      </c>
      <c r="C8" s="204" t="s">
        <v>1108</v>
      </c>
      <c r="D8" s="52" t="s">
        <v>1107</v>
      </c>
      <c r="E8" s="200" t="s">
        <v>1110</v>
      </c>
      <c r="F8" s="67">
        <v>1</v>
      </c>
      <c r="G8" s="143">
        <v>2</v>
      </c>
      <c r="H8" s="67">
        <v>3</v>
      </c>
      <c r="I8" s="143">
        <v>4</v>
      </c>
      <c r="J8" s="67">
        <v>5</v>
      </c>
      <c r="K8" s="143">
        <v>6</v>
      </c>
      <c r="L8" s="67">
        <v>7</v>
      </c>
      <c r="M8" s="143">
        <v>8</v>
      </c>
      <c r="N8" s="67">
        <v>9</v>
      </c>
      <c r="O8" s="143">
        <v>10</v>
      </c>
      <c r="P8" s="67">
        <v>11</v>
      </c>
      <c r="Q8" s="143">
        <v>12</v>
      </c>
      <c r="R8" s="67">
        <v>13</v>
      </c>
      <c r="S8" s="143">
        <v>14</v>
      </c>
      <c r="T8" s="67">
        <v>15</v>
      </c>
      <c r="U8" s="143">
        <v>16</v>
      </c>
      <c r="V8" s="67">
        <v>17</v>
      </c>
      <c r="W8" s="143">
        <v>18</v>
      </c>
      <c r="X8" s="117">
        <v>19</v>
      </c>
      <c r="Y8" s="179" t="s">
        <v>1282</v>
      </c>
      <c r="Z8" s="53" t="s">
        <v>1076</v>
      </c>
      <c r="AA8" s="2" t="s">
        <v>1074</v>
      </c>
      <c r="AB8" s="2" t="s">
        <v>1075</v>
      </c>
      <c r="AC8" s="147"/>
      <c r="AD8" s="147"/>
      <c r="AE8" s="147"/>
      <c r="AF8" s="147"/>
    </row>
    <row r="9" spans="1:32">
      <c r="A9" s="142"/>
      <c r="B9" s="192"/>
      <c r="C9" s="205"/>
      <c r="D9" s="206"/>
      <c r="E9" s="201"/>
      <c r="F9" s="67"/>
      <c r="G9" s="143"/>
      <c r="H9" s="67"/>
      <c r="I9" s="143"/>
      <c r="J9" s="67"/>
      <c r="K9" s="143"/>
      <c r="L9" s="67"/>
      <c r="M9" s="143"/>
      <c r="N9" s="67"/>
      <c r="O9" s="143"/>
      <c r="P9" s="67"/>
      <c r="Q9" s="143"/>
      <c r="R9" s="67"/>
      <c r="S9" s="143"/>
      <c r="T9" s="67"/>
      <c r="U9" s="143"/>
      <c r="V9" s="67"/>
      <c r="W9" s="143"/>
      <c r="X9" s="117"/>
      <c r="Y9" s="143"/>
      <c r="Z9" s="53"/>
      <c r="AA9" s="2"/>
      <c r="AB9" s="2"/>
      <c r="AC9" s="147"/>
      <c r="AD9" s="147"/>
      <c r="AE9" s="147"/>
      <c r="AF9" s="147"/>
    </row>
    <row r="10" spans="1:32">
      <c r="A10" s="54" t="s">
        <v>1194</v>
      </c>
      <c r="B10" s="193">
        <v>4</v>
      </c>
      <c r="C10" s="205">
        <f>((Y10*7.5)+(Z10*15)+(AA10*25)+(AB10*35))/E10</f>
        <v>15.635964912280702</v>
      </c>
      <c r="D10" s="35">
        <v>34</v>
      </c>
      <c r="E10" s="202">
        <f>SUM(Y10:AB10)</f>
        <v>114</v>
      </c>
      <c r="F10" s="68"/>
      <c r="G10" s="58"/>
      <c r="H10" s="68"/>
      <c r="I10" s="58">
        <v>2</v>
      </c>
      <c r="J10" s="68">
        <v>6</v>
      </c>
      <c r="K10" s="58">
        <v>2</v>
      </c>
      <c r="L10" s="68">
        <v>3</v>
      </c>
      <c r="M10" s="58">
        <v>4</v>
      </c>
      <c r="N10" s="68">
        <v>5</v>
      </c>
      <c r="O10" s="58">
        <v>7</v>
      </c>
      <c r="P10" s="68"/>
      <c r="Q10" s="58"/>
      <c r="R10" s="76"/>
      <c r="S10" s="59"/>
      <c r="T10" s="78"/>
      <c r="U10" s="115"/>
      <c r="V10" s="78"/>
      <c r="W10" s="115"/>
      <c r="X10" s="118"/>
      <c r="Y10" s="59">
        <f>SUM(F10:O10)</f>
        <v>29</v>
      </c>
      <c r="Z10" s="59">
        <v>63</v>
      </c>
      <c r="AA10" s="59">
        <v>15</v>
      </c>
      <c r="AB10" s="59">
        <v>7</v>
      </c>
      <c r="AC10" s="148"/>
      <c r="AD10" s="148"/>
      <c r="AE10" s="148"/>
      <c r="AF10" s="145"/>
    </row>
    <row r="11" spans="1:32" ht="12.75" customHeight="1">
      <c r="A11" s="13"/>
      <c r="B11" s="193"/>
      <c r="C11" s="296"/>
      <c r="D11" s="35"/>
      <c r="E11" s="202"/>
      <c r="F11" s="69"/>
      <c r="H11" s="69"/>
      <c r="J11" s="69"/>
      <c r="L11" s="69"/>
      <c r="N11" s="69"/>
      <c r="P11" s="69"/>
      <c r="R11" s="77"/>
      <c r="T11" s="79"/>
      <c r="V11" s="79"/>
      <c r="X11" s="119"/>
    </row>
    <row r="12" spans="1:32">
      <c r="A12" s="54" t="s">
        <v>1195</v>
      </c>
      <c r="B12" s="193">
        <v>1</v>
      </c>
      <c r="C12" s="296">
        <f>((F12)+(G12*$G$8)+(H12*$H$8)+(I12*$I$8)+(J12*$J$8)+(K12*$K$8)+(L12*$L$8)+(M12*$M$8)+(N12*$N$8)+(O12*$O$8)+(P12*$P$8)+(Q12*$Q$8)+(R12*$R$8)+(S12*$S$8)+(T12*$T$8)+(U12*$U$8)+(V12*$V$8)+(W12*$W$8)+(X12*$X$8))/E12</f>
        <v>1.775831247765463</v>
      </c>
      <c r="D12" s="35">
        <v>3</v>
      </c>
      <c r="E12" s="203">
        <f>SUM(F12:X12)</f>
        <v>2797</v>
      </c>
      <c r="F12" s="68">
        <v>629</v>
      </c>
      <c r="G12" s="60">
        <v>2166</v>
      </c>
      <c r="H12" s="68">
        <v>2</v>
      </c>
      <c r="J12" s="69"/>
      <c r="L12" s="69"/>
      <c r="N12" s="69"/>
      <c r="P12" s="69"/>
      <c r="R12" s="77"/>
      <c r="T12" s="79"/>
      <c r="V12" s="79"/>
      <c r="X12" s="119"/>
    </row>
    <row r="13" spans="1:32">
      <c r="A13" s="54"/>
      <c r="B13" s="193"/>
      <c r="C13" s="296"/>
      <c r="D13" s="35"/>
      <c r="E13" s="202"/>
      <c r="F13" s="69"/>
      <c r="H13" s="69"/>
      <c r="J13" s="69"/>
      <c r="L13" s="69"/>
      <c r="N13" s="69"/>
      <c r="P13" s="69"/>
      <c r="R13" s="77"/>
      <c r="T13" s="79"/>
      <c r="V13" s="79"/>
      <c r="X13" s="119"/>
    </row>
    <row r="14" spans="1:32">
      <c r="A14" s="54" t="s">
        <v>1090</v>
      </c>
      <c r="B14" s="193">
        <v>1</v>
      </c>
      <c r="C14" s="296">
        <f>((F14)+(G14*$G$8)+(H14*$H$8)+(I14*$I$8)+(J14*$J$8)+(K14*$K$8)+(L14*$L$8)+(M14*$M$8)+(N14*$N$8)+(O14*$O$8)+(P14*$P$8)+(Q14*$Q$8)+(R14*$R$8)+(S14*$S$8)+(T14*$T$8)+(U14*$U$8)+(V14*$V$8)+(W14*$W$8)+(X14*$X$8))/E14</f>
        <v>3.901098901098901</v>
      </c>
      <c r="D14" s="35">
        <v>8</v>
      </c>
      <c r="E14" s="202">
        <f>SUM(F14:X14)</f>
        <v>91</v>
      </c>
      <c r="F14" s="69">
        <v>5</v>
      </c>
      <c r="G14" s="11">
        <v>19</v>
      </c>
      <c r="H14" s="69">
        <v>16</v>
      </c>
      <c r="I14" s="11">
        <v>19</v>
      </c>
      <c r="J14" s="69">
        <v>15</v>
      </c>
      <c r="K14" s="11">
        <v>8</v>
      </c>
      <c r="L14" s="69">
        <v>7</v>
      </c>
      <c r="M14" s="11">
        <v>2</v>
      </c>
      <c r="N14" s="69"/>
      <c r="P14" s="69"/>
      <c r="R14" s="77"/>
      <c r="T14" s="79"/>
      <c r="V14" s="79"/>
      <c r="X14" s="119"/>
    </row>
    <row r="15" spans="1:32">
      <c r="A15" s="55"/>
      <c r="B15" s="193"/>
      <c r="C15" s="296"/>
      <c r="D15" s="35"/>
      <c r="E15" s="202"/>
      <c r="F15" s="69"/>
      <c r="H15" s="69"/>
      <c r="J15" s="69"/>
      <c r="L15" s="69"/>
      <c r="N15" s="69"/>
      <c r="P15" s="69"/>
      <c r="R15" s="77"/>
      <c r="T15" s="79"/>
      <c r="V15" s="79"/>
      <c r="X15" s="119"/>
    </row>
    <row r="16" spans="1:32">
      <c r="A16" s="54" t="s">
        <v>355</v>
      </c>
      <c r="B16" s="193">
        <v>1</v>
      </c>
      <c r="C16" s="296">
        <f>((F16)+(G16*$G$8)+(H16*$H$8)+(I16*$I$8)+(J16*$J$8)+(K16*$K$8)+(L16*$L$8)+(M16*$M$8)+(N16*$N$8)+(O16*$O$8)+(P16*$P$8)+(Q16*$Q$8)+(R16*$R$8)+(S16*$S$8)+(T16*$T$8)+(U16*$U$8)+(V16*$V$8)+(W16*$W$8)+(X16*$X$8))/E16</f>
        <v>1.7142857142857142</v>
      </c>
      <c r="D16" s="35">
        <v>2</v>
      </c>
      <c r="E16" s="202">
        <f>SUM(F16:X16)</f>
        <v>7</v>
      </c>
      <c r="F16" s="69">
        <v>2</v>
      </c>
      <c r="G16" s="11">
        <v>5</v>
      </c>
      <c r="H16" s="69"/>
      <c r="J16" s="69"/>
      <c r="L16" s="69"/>
      <c r="N16" s="69"/>
      <c r="P16" s="69"/>
      <c r="R16" s="77"/>
      <c r="T16" s="79"/>
      <c r="V16" s="79"/>
      <c r="X16" s="119"/>
    </row>
    <row r="17" spans="1:24">
      <c r="A17" s="56"/>
      <c r="B17" s="193"/>
      <c r="C17" s="296"/>
      <c r="D17" s="35"/>
      <c r="E17" s="202"/>
      <c r="F17" s="69"/>
      <c r="H17" s="69"/>
      <c r="J17" s="69"/>
      <c r="L17" s="69"/>
      <c r="N17" s="69"/>
      <c r="P17" s="69"/>
      <c r="R17" s="77"/>
      <c r="T17" s="79"/>
      <c r="V17" s="79"/>
      <c r="X17" s="119"/>
    </row>
    <row r="18" spans="1:24">
      <c r="A18" s="54" t="s">
        <v>608</v>
      </c>
      <c r="B18" s="193">
        <v>1</v>
      </c>
      <c r="C18" s="296">
        <f>((F18)+(G18*$G$8)+(H18*$H$8)+(I18*$I$8)+(J18*$J$8)+(K18*$K$8)+(L18*$L$8)+(M18*$M$8)+(N18*$N$8)+(O18*$O$8)+(P18*$P$8)+(Q18*$Q$8)+(R18*$R$8)+(S18*$S$8)+(T18*$T$8)+(U18*$U$8)+(V18*$V$8)+(W18*$W$8)+(X18*$X$8))/E18</f>
        <v>3.2004662004662006</v>
      </c>
      <c r="D18" s="35">
        <v>8</v>
      </c>
      <c r="E18" s="202">
        <f>SUM(F18:X18)</f>
        <v>429</v>
      </c>
      <c r="F18" s="69">
        <v>44</v>
      </c>
      <c r="G18" s="11">
        <v>88</v>
      </c>
      <c r="H18" s="69">
        <v>111</v>
      </c>
      <c r="I18" s="11">
        <v>131</v>
      </c>
      <c r="J18" s="69">
        <v>42</v>
      </c>
      <c r="K18" s="11">
        <v>8</v>
      </c>
      <c r="L18" s="69">
        <v>2</v>
      </c>
      <c r="M18" s="11">
        <v>3</v>
      </c>
      <c r="N18" s="69"/>
      <c r="P18" s="69"/>
      <c r="R18" s="77"/>
      <c r="T18" s="79"/>
      <c r="V18" s="79"/>
      <c r="X18" s="119"/>
    </row>
    <row r="19" spans="1:24">
      <c r="A19" s="57"/>
      <c r="B19" s="193"/>
      <c r="C19" s="296"/>
      <c r="D19" s="35"/>
      <c r="E19" s="202"/>
      <c r="F19" s="69"/>
      <c r="H19" s="69"/>
      <c r="J19" s="69"/>
      <c r="L19" s="69"/>
      <c r="N19" s="69"/>
      <c r="P19" s="69"/>
      <c r="R19" s="77"/>
      <c r="T19" s="79"/>
      <c r="V19" s="79"/>
      <c r="X19" s="119"/>
    </row>
    <row r="20" spans="1:24">
      <c r="A20" s="54" t="s">
        <v>361</v>
      </c>
      <c r="B20" s="193">
        <v>1</v>
      </c>
      <c r="C20" s="296">
        <f>((F20)+(G20*$G$8)+(H20*$H$8)+(I20*$I$8)+(J20*$J$8)+(K20*$K$8)+(L20*$L$8)+(M20*$M$8)+(N20*$N$8)+(O20*$O$8)+(P20*$P$8)+(Q20*$Q$8)+(R20*$R$8)+(S20*$S$8)+(T20*$T$8)+(U20*$U$8)+(V20*$V$8)+(W20*$W$8)+(X20*$X$8))/E20</f>
        <v>1.0015649452269171</v>
      </c>
      <c r="D20" s="35">
        <v>2</v>
      </c>
      <c r="E20" s="203">
        <f>SUM(F20:X20)</f>
        <v>639</v>
      </c>
      <c r="F20" s="69">
        <v>638</v>
      </c>
      <c r="G20" s="11">
        <v>1</v>
      </c>
      <c r="H20" s="69"/>
      <c r="J20" s="69"/>
      <c r="L20" s="69"/>
      <c r="N20" s="69"/>
      <c r="P20" s="69"/>
      <c r="R20" s="77"/>
      <c r="T20" s="79"/>
      <c r="V20" s="79"/>
      <c r="X20" s="119"/>
    </row>
    <row r="21" spans="1:24">
      <c r="A21" s="57"/>
      <c r="B21" s="193"/>
      <c r="C21" s="296"/>
      <c r="D21" s="35"/>
      <c r="E21" s="202"/>
      <c r="F21" s="69"/>
      <c r="H21" s="69"/>
      <c r="J21" s="69"/>
      <c r="L21" s="69"/>
      <c r="N21" s="69"/>
      <c r="P21" s="69"/>
      <c r="R21" s="77"/>
      <c r="T21" s="79"/>
      <c r="V21" s="79"/>
      <c r="X21" s="119"/>
    </row>
    <row r="22" spans="1:24">
      <c r="A22" s="54" t="s">
        <v>610</v>
      </c>
      <c r="B22" s="194" t="s">
        <v>1023</v>
      </c>
      <c r="C22" s="296"/>
      <c r="D22" s="34"/>
      <c r="E22" s="202">
        <f>SUM(F22:X22)</f>
        <v>0</v>
      </c>
      <c r="F22" s="70"/>
      <c r="G22" s="14"/>
      <c r="H22" s="70"/>
      <c r="I22" s="14"/>
      <c r="J22" s="70"/>
      <c r="K22" s="14"/>
      <c r="L22" s="70"/>
      <c r="M22" s="14"/>
      <c r="N22" s="70"/>
      <c r="O22" s="14"/>
      <c r="P22" s="70"/>
      <c r="R22" s="77"/>
      <c r="T22" s="79"/>
      <c r="V22" s="79"/>
      <c r="X22" s="119"/>
    </row>
    <row r="23" spans="1:24">
      <c r="A23" s="149"/>
      <c r="B23" s="193"/>
      <c r="C23" s="296"/>
      <c r="D23" s="35"/>
      <c r="E23" s="202"/>
      <c r="F23" s="69"/>
      <c r="H23" s="69"/>
      <c r="J23" s="69"/>
      <c r="L23" s="69"/>
      <c r="N23" s="69"/>
      <c r="P23" s="69"/>
      <c r="R23" s="77"/>
      <c r="T23" s="79"/>
      <c r="V23" s="79"/>
      <c r="X23" s="119"/>
    </row>
    <row r="24" spans="1:24">
      <c r="A24" s="54" t="s">
        <v>1198</v>
      </c>
      <c r="B24" s="193">
        <v>1</v>
      </c>
      <c r="C24" s="296">
        <f>((F24)+(G24*$G$8)+(H24*$H$8)+(I24*$I$8)+(J24*$J$8)+(K24*$K$8)+(L24*$L$8)+(M24*$M$8)+(N24*$N$8)+(O24*$O$8)+(P24*$P$8)+(Q24*$Q$8)+(R24*$R$8)+(S24*$S$8)+(T24*$T$8)+(U24*$U$8)+(V24*$V$8)+(W24*$W$8)+(X24*$X$8))/E24</f>
        <v>2.5704467353951892</v>
      </c>
      <c r="D24" s="35">
        <v>4</v>
      </c>
      <c r="E24" s="202">
        <f>SUM(F24:X24)</f>
        <v>291</v>
      </c>
      <c r="F24" s="69">
        <v>23</v>
      </c>
      <c r="G24" s="11">
        <v>100</v>
      </c>
      <c r="H24" s="69">
        <v>147</v>
      </c>
      <c r="I24" s="11">
        <v>21</v>
      </c>
      <c r="J24" s="69"/>
      <c r="L24" s="69"/>
      <c r="N24" s="69"/>
      <c r="P24" s="69"/>
      <c r="R24" s="77"/>
      <c r="T24" s="79"/>
      <c r="V24" s="79"/>
      <c r="X24" s="119"/>
    </row>
    <row r="25" spans="1:24">
      <c r="A25" s="54"/>
      <c r="B25" s="193"/>
      <c r="C25" s="296"/>
      <c r="D25" s="35"/>
      <c r="E25" s="202"/>
      <c r="F25" s="69"/>
      <c r="H25" s="69"/>
      <c r="J25" s="69"/>
      <c r="L25" s="69"/>
      <c r="N25" s="69"/>
      <c r="P25" s="69"/>
      <c r="R25" s="77"/>
      <c r="T25" s="79"/>
      <c r="V25" s="79"/>
      <c r="X25" s="119"/>
    </row>
    <row r="26" spans="1:24">
      <c r="A26" s="54" t="s">
        <v>365</v>
      </c>
      <c r="B26" s="193">
        <v>1</v>
      </c>
      <c r="C26" s="296">
        <f>((F26)+(G26*$G$8)+(H26*$H$8)+(I26*$I$8)+(J26*$J$8)+(K26*$K$8)+(L26*$L$8)+(M26*$M$8)+(N26*$N$8)+(O26*$O$8)+(P26*$P$8)+(Q26*$Q$8)+(R26*$R$8)+(S26*$S$8)+(T26*$T$8)+(U26*$U$8)+(V26*$V$8)+(W26*$W$8)+(X26*$X$8))/E26</f>
        <v>2.4680648236415634</v>
      </c>
      <c r="D26" s="35">
        <v>5</v>
      </c>
      <c r="E26" s="261">
        <f>SUM(F26:X26)</f>
        <v>1049</v>
      </c>
      <c r="F26" s="69">
        <v>179</v>
      </c>
      <c r="G26" s="11">
        <v>346</v>
      </c>
      <c r="H26" s="69">
        <v>393</v>
      </c>
      <c r="I26" s="11">
        <v>116</v>
      </c>
      <c r="J26" s="69">
        <v>15</v>
      </c>
      <c r="L26" s="69"/>
      <c r="N26" s="69"/>
      <c r="P26" s="69"/>
      <c r="R26" s="77"/>
      <c r="T26" s="79"/>
      <c r="V26" s="79"/>
      <c r="X26" s="119"/>
    </row>
    <row r="27" spans="1:24">
      <c r="A27" s="54"/>
      <c r="B27" s="193"/>
      <c r="C27" s="296"/>
      <c r="D27" s="35"/>
      <c r="E27" s="202"/>
      <c r="F27" s="69"/>
      <c r="H27" s="69"/>
      <c r="J27" s="69"/>
      <c r="L27" s="69"/>
      <c r="N27" s="69"/>
      <c r="P27" s="69"/>
      <c r="R27" s="77"/>
      <c r="T27" s="79"/>
      <c r="V27" s="79"/>
      <c r="X27" s="119"/>
    </row>
    <row r="28" spans="1:24">
      <c r="A28" s="54" t="s">
        <v>367</v>
      </c>
      <c r="B28" s="193">
        <v>1</v>
      </c>
      <c r="C28" s="296">
        <f>((F28)+(G28*$G$8)+(H28*$H$8)+(I28*$I$8)+(J28*$J$8)+(K28*$K$8)+(L28*$L$8)+(M28*$M$8)+(N28*$N$8)+(O28*$O$8)+(P28*$P$8)+(Q28*$Q$8)+(R28*$R$8)+(S28*$S$8)+(T28*$T$8)+(U28*$U$8)+(V28*$V$8)+(W28*$W$8)+(X28*$X$8))/E28</f>
        <v>2.0736842105263156</v>
      </c>
      <c r="D28" s="35">
        <v>3</v>
      </c>
      <c r="E28" s="203">
        <f>SUM(F28:X28)</f>
        <v>95</v>
      </c>
      <c r="F28" s="69">
        <v>21</v>
      </c>
      <c r="G28" s="11">
        <v>46</v>
      </c>
      <c r="H28" s="69">
        <v>28</v>
      </c>
      <c r="J28" s="69"/>
      <c r="L28" s="69"/>
      <c r="N28" s="69"/>
      <c r="P28" s="69"/>
      <c r="R28" s="77"/>
      <c r="T28" s="79"/>
      <c r="V28" s="79"/>
      <c r="X28" s="119"/>
    </row>
    <row r="29" spans="1:24">
      <c r="A29" s="54"/>
      <c r="B29" s="193"/>
      <c r="C29" s="296"/>
      <c r="D29" s="35"/>
      <c r="E29" s="202"/>
      <c r="F29" s="69"/>
      <c r="H29" s="69"/>
      <c r="J29" s="69"/>
      <c r="L29" s="69"/>
      <c r="N29" s="69"/>
      <c r="P29" s="69"/>
      <c r="R29" s="77"/>
      <c r="T29" s="79"/>
      <c r="V29" s="79"/>
      <c r="X29" s="119"/>
    </row>
    <row r="30" spans="1:24">
      <c r="A30" s="54" t="s">
        <v>369</v>
      </c>
      <c r="B30" s="193">
        <v>1</v>
      </c>
      <c r="C30" s="296">
        <f>((F30)+(G30*$G$8)+(H30*$H$8)+(I30*$I$8)+(J30*$J$8)+(K30*$K$8)+(L30*$L$8)+(M30*$M$8)+(N30*$N$8)+(O30*$O$8)+(P30*$P$8)+(Q30*$Q$8)+(R30*$R$8)+(S30*$S$8)+(T30*$T$8)+(U30*$U$8)+(V30*$V$8)+(W30*$W$8)+(X30*$X$8))/E30</f>
        <v>2.6936936936936937</v>
      </c>
      <c r="D30" s="35">
        <v>5</v>
      </c>
      <c r="E30" s="202">
        <f>SUM(F30:X30)</f>
        <v>111</v>
      </c>
      <c r="F30" s="69">
        <v>21</v>
      </c>
      <c r="G30" s="11">
        <v>25</v>
      </c>
      <c r="H30" s="69">
        <v>36</v>
      </c>
      <c r="I30" s="11">
        <v>25</v>
      </c>
      <c r="J30" s="69">
        <v>4</v>
      </c>
      <c r="L30" s="69"/>
      <c r="N30" s="69"/>
      <c r="P30" s="69"/>
      <c r="R30" s="77"/>
      <c r="T30" s="79"/>
      <c r="V30" s="79"/>
      <c r="X30" s="119"/>
    </row>
    <row r="31" spans="1:24">
      <c r="A31" s="54"/>
      <c r="B31" s="193"/>
      <c r="C31" s="296"/>
      <c r="D31" s="35"/>
      <c r="E31" s="202"/>
      <c r="F31" s="69"/>
      <c r="H31" s="69"/>
      <c r="J31" s="69"/>
      <c r="L31" s="69"/>
      <c r="N31" s="69"/>
      <c r="P31" s="69"/>
      <c r="R31" s="77"/>
      <c r="T31" s="79"/>
      <c r="V31" s="79"/>
      <c r="X31" s="119"/>
    </row>
    <row r="32" spans="1:24">
      <c r="A32" s="54" t="s">
        <v>371</v>
      </c>
      <c r="B32" s="193">
        <v>1</v>
      </c>
      <c r="C32" s="296">
        <f>((F32)+(G32*$G$8)+(H32*$H$8)+(I32*$I$8)+(J32*$J$8)+(K32*$K$8)+(L32*$L$8)+(M32*$M$8)+(N32*$N$8)+(O32*$O$8)+(P32*$P$8)+(Q32*$Q$8)+(R32*$R$8)+(S32*$S$8)+(T32*$T$8)+(U32*$U$8)+(V32*$V$8)+(W32*$W$8)+(X32*$X$8))/E32</f>
        <v>2.3472222222222223</v>
      </c>
      <c r="D32" s="35">
        <v>3</v>
      </c>
      <c r="E32" s="202">
        <f>SUM(F32:X32)</f>
        <v>72</v>
      </c>
      <c r="F32" s="69">
        <v>11</v>
      </c>
      <c r="G32" s="11">
        <v>25</v>
      </c>
      <c r="H32" s="69">
        <v>36</v>
      </c>
      <c r="J32" s="69"/>
      <c r="L32" s="69"/>
      <c r="N32" s="69"/>
      <c r="P32" s="69"/>
      <c r="R32" s="77"/>
      <c r="T32" s="79"/>
      <c r="V32" s="79"/>
      <c r="X32" s="119"/>
    </row>
    <row r="33" spans="1:24">
      <c r="A33" s="57"/>
      <c r="B33" s="193"/>
      <c r="C33" s="296"/>
      <c r="D33" s="35"/>
      <c r="E33" s="202"/>
      <c r="F33" s="69"/>
      <c r="H33" s="69"/>
      <c r="J33" s="69"/>
      <c r="L33" s="69"/>
      <c r="N33" s="69"/>
      <c r="P33" s="69"/>
      <c r="R33" s="77"/>
      <c r="T33" s="79"/>
      <c r="V33" s="79"/>
      <c r="X33" s="119"/>
    </row>
    <row r="34" spans="1:24">
      <c r="A34" s="54" t="s">
        <v>613</v>
      </c>
      <c r="B34" s="193">
        <v>2</v>
      </c>
      <c r="C34" s="296">
        <f>((F34)+(G34*$G$8)+(H34*$H$8)+(I34*$I$8)+(J34*$J$8)+(K34*$K$8)+(L34*$L$8)+(M34*$M$8)+(N34*$N$8)+(O34*$O$8)+(P34*$P$8)+(Q34*$Q$8)+(R34*$R$8)+(S34*$S$8)+(T34*$T$8)+(U34*$U$8)+(V34*$V$8)+(W34*$W$8)+(X34*$X$8))/E34</f>
        <v>3.2068965517241379</v>
      </c>
      <c r="D34" s="248">
        <v>6</v>
      </c>
      <c r="E34" s="202">
        <f>SUM(F34:X34)</f>
        <v>203</v>
      </c>
      <c r="F34" s="69">
        <v>0</v>
      </c>
      <c r="G34" s="11">
        <v>48</v>
      </c>
      <c r="H34" s="69">
        <v>84</v>
      </c>
      <c r="I34" s="11">
        <v>54</v>
      </c>
      <c r="J34" s="69">
        <v>15</v>
      </c>
      <c r="K34" s="11">
        <v>2</v>
      </c>
      <c r="L34" s="69"/>
      <c r="N34" s="69"/>
      <c r="P34" s="69"/>
      <c r="R34" s="77"/>
      <c r="T34" s="79"/>
      <c r="V34" s="79"/>
      <c r="X34" s="119"/>
    </row>
    <row r="35" spans="1:24">
      <c r="A35" s="13"/>
      <c r="B35" s="193"/>
      <c r="C35" s="296"/>
      <c r="D35" s="35"/>
      <c r="E35" s="202"/>
      <c r="F35" s="69"/>
      <c r="H35" s="69"/>
      <c r="J35" s="69"/>
      <c r="L35" s="69"/>
      <c r="N35" s="69"/>
      <c r="P35" s="69"/>
      <c r="R35" s="77"/>
      <c r="T35" s="79"/>
      <c r="V35" s="79"/>
      <c r="X35" s="119"/>
    </row>
    <row r="36" spans="1:24">
      <c r="A36" s="54" t="s">
        <v>616</v>
      </c>
      <c r="B36" s="193">
        <v>1</v>
      </c>
      <c r="C36" s="296">
        <f>((F36)+(G36*$G$8)+(H36*$H$8)+(I36*$I$8)+(J36*$J$8)+(K36*$K$8)+(L36*$L$8)+(M36*$M$8)+(N36*$N$8)+(O36*$O$8)+(P36*$P$8)+(Q36*$Q$8)+(R36*$R$8)+(S36*$S$8)+(T36*$T$8)+(U36*$U$8)+(V36*$V$8)+(W36*$W$8)+(X36*$X$8))/E36</f>
        <v>1.9559322033898305</v>
      </c>
      <c r="D36" s="35">
        <v>4</v>
      </c>
      <c r="E36" s="203">
        <f>SUM(F36:X36)</f>
        <v>590</v>
      </c>
      <c r="F36" s="69">
        <v>103</v>
      </c>
      <c r="G36" s="11">
        <v>412</v>
      </c>
      <c r="H36" s="69">
        <v>73</v>
      </c>
      <c r="I36" s="11">
        <v>2</v>
      </c>
      <c r="J36" s="69"/>
      <c r="L36" s="69"/>
      <c r="N36" s="69"/>
      <c r="P36" s="69"/>
      <c r="R36" s="77"/>
      <c r="T36" s="79"/>
      <c r="V36" s="79"/>
      <c r="X36" s="119"/>
    </row>
    <row r="37" spans="1:24">
      <c r="A37" s="54"/>
      <c r="B37" s="193"/>
      <c r="C37" s="296"/>
      <c r="D37" s="35"/>
      <c r="E37" s="202"/>
      <c r="F37" s="69"/>
      <c r="H37" s="69"/>
      <c r="J37" s="69"/>
      <c r="L37" s="69"/>
      <c r="N37" s="69"/>
      <c r="P37" s="69"/>
      <c r="R37" s="77"/>
      <c r="T37" s="79"/>
      <c r="V37" s="79"/>
      <c r="X37" s="119"/>
    </row>
    <row r="38" spans="1:24">
      <c r="A38" s="54" t="s">
        <v>617</v>
      </c>
      <c r="B38" s="193">
        <v>2</v>
      </c>
      <c r="C38" s="296">
        <f>((F38)+(G38*$G$8)+(H38*$H$8)+(I38*$I$8)+(J38*$J$8)+(K38*$K$8)+(L38*$L$8)+(M38*$M$8)+(N38*$N$8)+(O38*$O$8)+(P38*$P$8)+(Q38*$Q$8)+(R38*$R$8)+(S38*$S$8)+(T38*$T$8)+(U38*$U$8)+(V38*$V$8)+(W38*$W$8)+(X38*$X$8))/E38</f>
        <v>2.3333333333333335</v>
      </c>
      <c r="D38" s="35">
        <v>4</v>
      </c>
      <c r="E38" s="202">
        <f>SUM(F38:X38)</f>
        <v>15</v>
      </c>
      <c r="F38" s="72">
        <v>0</v>
      </c>
      <c r="G38" s="16">
        <v>11</v>
      </c>
      <c r="H38" s="72">
        <v>3</v>
      </c>
      <c r="I38" s="16">
        <v>1</v>
      </c>
      <c r="J38" s="70"/>
      <c r="K38" s="14"/>
      <c r="L38" s="70"/>
      <c r="M38" s="14"/>
      <c r="N38" s="70"/>
      <c r="O38" s="14"/>
      <c r="P38" s="70"/>
      <c r="R38" s="77"/>
      <c r="T38" s="79"/>
      <c r="V38" s="79"/>
      <c r="X38" s="119"/>
    </row>
    <row r="39" spans="1:24">
      <c r="A39" s="57"/>
      <c r="B39" s="193"/>
      <c r="C39" s="296"/>
      <c r="D39" s="35"/>
      <c r="E39" s="202"/>
      <c r="F39" s="69"/>
      <c r="H39" s="69"/>
      <c r="J39" s="69"/>
      <c r="L39" s="69"/>
      <c r="N39" s="69"/>
      <c r="P39" s="69"/>
      <c r="R39" s="77"/>
      <c r="T39" s="79"/>
      <c r="V39" s="79"/>
      <c r="X39" s="119"/>
    </row>
    <row r="40" spans="1:24">
      <c r="A40" s="54" t="s">
        <v>619</v>
      </c>
      <c r="B40" s="194" t="s">
        <v>1023</v>
      </c>
      <c r="C40" s="296"/>
      <c r="D40" s="34"/>
      <c r="E40" s="202">
        <f>SUM(F40:X40)</f>
        <v>0</v>
      </c>
      <c r="F40" s="70"/>
      <c r="G40" s="14"/>
      <c r="H40" s="70"/>
      <c r="I40" s="14"/>
      <c r="J40" s="70"/>
      <c r="K40" s="14"/>
      <c r="L40" s="70"/>
      <c r="M40" s="14"/>
      <c r="N40" s="70"/>
      <c r="O40" s="14"/>
      <c r="P40" s="70"/>
      <c r="R40" s="77"/>
      <c r="T40" s="79"/>
      <c r="V40" s="79"/>
      <c r="X40" s="119"/>
    </row>
    <row r="41" spans="1:24">
      <c r="A41" s="54"/>
      <c r="B41" s="193"/>
      <c r="C41" s="296"/>
      <c r="D41" s="35"/>
      <c r="E41" s="202"/>
      <c r="F41" s="69"/>
      <c r="H41" s="69"/>
      <c r="J41" s="69"/>
      <c r="L41" s="69"/>
      <c r="N41" s="69"/>
      <c r="P41" s="69"/>
      <c r="R41" s="77"/>
      <c r="T41" s="79"/>
      <c r="V41" s="79"/>
      <c r="X41" s="119"/>
    </row>
    <row r="42" spans="1:24">
      <c r="A42" s="54" t="s">
        <v>393</v>
      </c>
      <c r="B42" s="193">
        <v>2</v>
      </c>
      <c r="C42" s="296">
        <f>((F42)+(G42*$G$8)+(H42*$H$8)+(I42*$I$8)+(J42*$J$8)+(K42*$K$8)+(L42*$L$8)+(M42*$M$8)+(N42*$N$8)+(O42*$O$8)+(P42*$P$8)+(Q42*$Q$8)+(R42*$R$8)+(S42*$S$8)+(T42*$T$8)+(U42*$U$8)+(V42*$V$8)+(W42*$W$8)+(X42*$X$8))/E42</f>
        <v>2</v>
      </c>
      <c r="D42" s="35">
        <v>2</v>
      </c>
      <c r="E42" s="202">
        <f>SUM(F42:X42)</f>
        <v>3</v>
      </c>
      <c r="F42" s="69">
        <v>0</v>
      </c>
      <c r="G42" s="11">
        <v>3</v>
      </c>
      <c r="H42" s="69"/>
      <c r="J42" s="69"/>
      <c r="L42" s="69"/>
      <c r="N42" s="69"/>
      <c r="P42" s="69"/>
      <c r="R42" s="77"/>
      <c r="T42" s="79"/>
      <c r="V42" s="79"/>
      <c r="X42" s="119"/>
    </row>
    <row r="43" spans="1:24">
      <c r="A43" s="54"/>
      <c r="B43" s="193"/>
      <c r="C43" s="296"/>
      <c r="D43" s="35"/>
      <c r="E43" s="202"/>
      <c r="F43" s="69"/>
      <c r="H43" s="69"/>
      <c r="J43" s="69"/>
      <c r="L43" s="69"/>
      <c r="N43" s="69"/>
      <c r="P43" s="69"/>
      <c r="R43" s="77"/>
      <c r="T43" s="79"/>
      <c r="V43" s="79"/>
      <c r="X43" s="119"/>
    </row>
    <row r="44" spans="1:24">
      <c r="A44" s="54" t="s">
        <v>395</v>
      </c>
      <c r="B44" s="193">
        <v>3</v>
      </c>
      <c r="C44" s="296">
        <f>((F44)+(G44*$G$8)+(H44*$H$8)+(I44*$I$8)+(J44*$J$8)+(K44*$K$8)+(L44*$L$8)+(M44*$M$8)+(N44*$N$8)+(O44*$O$8)+(P44*$P$8)+(Q44*$Q$8)+(R44*$R$8)+(S44*$S$8)+(T44*$T$8)+(U44*$U$8)+(V44*$V$8)+(W44*$W$8)+(X44*$X$8))/E44</f>
        <v>3.5135135135135136</v>
      </c>
      <c r="D44" s="35">
        <v>5</v>
      </c>
      <c r="E44" s="203">
        <f t="shared" ref="E44:E108" si="0">SUM(F44:X44)</f>
        <v>37</v>
      </c>
      <c r="F44" s="69">
        <v>0</v>
      </c>
      <c r="G44" s="11">
        <v>7</v>
      </c>
      <c r="H44" s="69">
        <v>6</v>
      </c>
      <c r="I44" s="11">
        <v>22</v>
      </c>
      <c r="J44" s="69">
        <v>2</v>
      </c>
      <c r="L44" s="69"/>
      <c r="N44" s="69"/>
      <c r="P44" s="69"/>
      <c r="R44" s="77"/>
      <c r="T44" s="79"/>
      <c r="V44" s="79"/>
      <c r="X44" s="119"/>
    </row>
    <row r="45" spans="1:24">
      <c r="A45" s="54"/>
      <c r="B45" s="193"/>
      <c r="C45" s="296"/>
      <c r="D45" s="35"/>
      <c r="E45" s="202"/>
      <c r="F45" s="69"/>
      <c r="H45" s="69"/>
      <c r="J45" s="69"/>
      <c r="L45" s="69"/>
      <c r="N45" s="69"/>
      <c r="P45" s="69"/>
      <c r="R45" s="77"/>
      <c r="T45" s="79"/>
      <c r="V45" s="79"/>
      <c r="X45" s="119"/>
    </row>
    <row r="46" spans="1:24">
      <c r="A46" s="54" t="s">
        <v>620</v>
      </c>
      <c r="B46" s="195">
        <v>2</v>
      </c>
      <c r="C46" s="296">
        <f>((F46)+(G46*$G$8)+(H46*$H$8)+(I46*$I$8)+(J46*$J$8)+(K46*$K$8)+(L46*$L$8)+(M46*$M$8)+(N46*$N$8)+(O46*$O$8)+(P46*$P$8)+(Q46*$Q$8)+(R46*$R$8)+(S46*$S$8)+(T46*$T$8)+(U46*$U$8)+(V46*$V$8)+(W46*$W$8)+(X46*$X$8))/E46</f>
        <v>2.5</v>
      </c>
      <c r="D46" s="37">
        <v>3</v>
      </c>
      <c r="E46" s="203">
        <f t="shared" si="0"/>
        <v>2</v>
      </c>
      <c r="F46" s="72">
        <v>0</v>
      </c>
      <c r="G46" s="16">
        <v>1</v>
      </c>
      <c r="H46" s="72">
        <v>1</v>
      </c>
      <c r="I46" s="16"/>
      <c r="J46" s="72"/>
      <c r="K46" s="16"/>
      <c r="L46" s="72"/>
      <c r="M46" s="16"/>
      <c r="N46" s="72"/>
      <c r="O46" s="16"/>
      <c r="P46" s="72"/>
      <c r="R46" s="77"/>
      <c r="T46" s="79"/>
      <c r="V46" s="79"/>
      <c r="X46" s="119"/>
    </row>
    <row r="47" spans="1:24">
      <c r="A47" s="54"/>
      <c r="B47" s="193"/>
      <c r="C47" s="296"/>
      <c r="D47" s="35"/>
      <c r="E47" s="202"/>
      <c r="F47" s="69"/>
      <c r="H47" s="69"/>
      <c r="J47" s="69"/>
      <c r="L47" s="69"/>
      <c r="N47" s="69"/>
      <c r="P47" s="69"/>
      <c r="R47" s="77"/>
      <c r="T47" s="79"/>
      <c r="V47" s="79"/>
      <c r="X47" s="119"/>
    </row>
    <row r="48" spans="1:24">
      <c r="A48" s="54" t="s">
        <v>621</v>
      </c>
      <c r="B48" s="193">
        <v>2</v>
      </c>
      <c r="C48" s="296">
        <f>((F48)+(G48*$G$8)+(H48*$H$8)+(I48*$I$8)+(J48*$J$8)+(K48*$K$8)+(L48*$L$8)+(M48*$M$8)+(N48*$N$8)+(O48*$O$8)+(P48*$P$8)+(Q48*$Q$8)+(R48*$R$8)+(S48*$S$8)+(T48*$T$8)+(U48*$U$8)+(V48*$V$8)+(W48*$W$8)+(X48*$X$8))/E48</f>
        <v>2.736842105263158</v>
      </c>
      <c r="D48" s="35">
        <v>4</v>
      </c>
      <c r="E48" s="203">
        <f t="shared" si="0"/>
        <v>19</v>
      </c>
      <c r="F48" s="69">
        <v>0</v>
      </c>
      <c r="G48" s="11">
        <v>7</v>
      </c>
      <c r="H48" s="69">
        <v>10</v>
      </c>
      <c r="I48" s="11">
        <v>2</v>
      </c>
      <c r="J48" s="69"/>
      <c r="L48" s="69"/>
      <c r="N48" s="69"/>
      <c r="P48" s="69"/>
      <c r="R48" s="77"/>
      <c r="T48" s="79"/>
      <c r="V48" s="79"/>
      <c r="X48" s="119"/>
    </row>
    <row r="49" spans="1:24">
      <c r="A49" s="54"/>
      <c r="B49" s="193"/>
      <c r="C49" s="296"/>
      <c r="D49" s="35"/>
      <c r="E49" s="202"/>
      <c r="F49" s="69"/>
      <c r="H49" s="69"/>
      <c r="J49" s="69"/>
      <c r="L49" s="69"/>
      <c r="N49" s="69"/>
      <c r="P49" s="69"/>
      <c r="R49" s="77"/>
      <c r="T49" s="79"/>
      <c r="V49" s="79"/>
      <c r="X49" s="119"/>
    </row>
    <row r="50" spans="1:24">
      <c r="A50" s="54" t="s">
        <v>389</v>
      </c>
      <c r="B50" s="193">
        <v>1</v>
      </c>
      <c r="C50" s="296">
        <f>((F50)+(G50*$G$8)+(H50*$H$8)+(I50*$I$8)+(J50*$J$8)+(K50*$K$8)+(L50*$L$8)+(M50*$M$8)+(N50*$N$8)+(O50*$O$8)+(P50*$P$8)+(Q50*$Q$8)+(R50*$R$8)+(S50*$S$8)+(T50*$T$8)+(U50*$U$8)+(V50*$V$8)+(W50*$W$8)+(X50*$X$8))/E50</f>
        <v>2.3571428571428572</v>
      </c>
      <c r="D50" s="35">
        <v>3</v>
      </c>
      <c r="E50" s="203">
        <f t="shared" si="0"/>
        <v>14</v>
      </c>
      <c r="F50" s="69">
        <v>3</v>
      </c>
      <c r="G50" s="11">
        <v>3</v>
      </c>
      <c r="H50" s="69">
        <v>8</v>
      </c>
      <c r="J50" s="69"/>
      <c r="L50" s="69"/>
      <c r="N50" s="69"/>
      <c r="P50" s="69"/>
      <c r="R50" s="77"/>
      <c r="T50" s="79"/>
      <c r="V50" s="79"/>
      <c r="X50" s="119"/>
    </row>
    <row r="51" spans="1:24">
      <c r="A51" s="54"/>
      <c r="B51" s="193"/>
      <c r="C51" s="296"/>
      <c r="D51" s="35"/>
      <c r="E51" s="202"/>
      <c r="F51" s="69"/>
      <c r="H51" s="69"/>
      <c r="J51" s="69"/>
      <c r="L51" s="69"/>
      <c r="N51" s="69"/>
      <c r="P51" s="69"/>
      <c r="R51" s="77"/>
      <c r="T51" s="79"/>
      <c r="V51" s="79"/>
      <c r="X51" s="119"/>
    </row>
    <row r="52" spans="1:24">
      <c r="A52" s="54" t="s">
        <v>622</v>
      </c>
      <c r="B52" s="193">
        <v>4</v>
      </c>
      <c r="C52" s="296">
        <f>((F52)+(G52*$G$8)+(H52*$H$8)+(I52*$I$8)+(J52*$J$8)+(K52*$K$8)+(L52*$L$8)+(M52*$M$8)+(N52*$N$8)+(O52*$O$8)+(P52*$P$8)+(Q52*$Q$8)+(R52*$R$8)+(S52*$S$8)+(T52*$T$8)+(U52*$U$8)+(V52*$V$8)+(W52*$W$8)+(X52*$X$8))/E52</f>
        <v>4</v>
      </c>
      <c r="D52" s="35">
        <v>4</v>
      </c>
      <c r="E52" s="203">
        <f t="shared" si="0"/>
        <v>2</v>
      </c>
      <c r="F52" s="69">
        <v>0</v>
      </c>
      <c r="G52" s="11">
        <v>0</v>
      </c>
      <c r="H52" s="69">
        <v>0</v>
      </c>
      <c r="I52" s="11">
        <v>2</v>
      </c>
      <c r="J52" s="69"/>
      <c r="L52" s="69"/>
      <c r="N52" s="69"/>
      <c r="P52" s="69"/>
      <c r="R52" s="77"/>
      <c r="T52" s="79"/>
      <c r="V52" s="79"/>
      <c r="X52" s="119"/>
    </row>
    <row r="53" spans="1:24">
      <c r="A53" s="54"/>
      <c r="B53" s="193"/>
      <c r="C53" s="296"/>
      <c r="D53" s="35"/>
      <c r="E53" s="202"/>
      <c r="F53" s="69"/>
      <c r="H53" s="69"/>
      <c r="J53" s="69"/>
      <c r="L53" s="69"/>
      <c r="N53" s="69"/>
      <c r="P53" s="69"/>
      <c r="R53" s="77"/>
      <c r="T53" s="79"/>
      <c r="V53" s="79"/>
      <c r="X53" s="119"/>
    </row>
    <row r="54" spans="1:24">
      <c r="A54" s="54" t="s">
        <v>387</v>
      </c>
      <c r="B54" s="193">
        <v>3</v>
      </c>
      <c r="C54" s="296">
        <f>((F54)+(G54*$G$8)+(H54*$H$8)+(I54*$I$8)+(J54*$J$8)+(K54*$K$8)+(L54*$L$8)+(M54*$M$8)+(N54*$N$8)+(O54*$O$8)+(P54*$P$8)+(Q54*$Q$8)+(R54*$R$8)+(S54*$S$8)+(T54*$T$8)+(U54*$U$8)+(V54*$V$8)+(W54*$W$8)+(X54*$X$8))/E54</f>
        <v>3.4444444444444446</v>
      </c>
      <c r="D54" s="35">
        <v>4</v>
      </c>
      <c r="E54" s="203">
        <f t="shared" si="0"/>
        <v>9</v>
      </c>
      <c r="F54" s="69">
        <v>0</v>
      </c>
      <c r="G54" s="11">
        <v>0</v>
      </c>
      <c r="H54" s="69">
        <v>5</v>
      </c>
      <c r="I54" s="11">
        <v>4</v>
      </c>
      <c r="J54" s="69"/>
      <c r="L54" s="69"/>
      <c r="N54" s="69"/>
      <c r="P54" s="69"/>
      <c r="R54" s="77"/>
      <c r="T54" s="79"/>
      <c r="V54" s="79"/>
      <c r="X54" s="119"/>
    </row>
    <row r="55" spans="1:24">
      <c r="A55" s="54"/>
      <c r="B55" s="193"/>
      <c r="C55" s="296"/>
      <c r="D55" s="35"/>
      <c r="E55" s="202"/>
      <c r="F55" s="69"/>
      <c r="H55" s="69"/>
      <c r="J55" s="69"/>
      <c r="L55" s="69"/>
      <c r="N55" s="69"/>
      <c r="P55" s="69"/>
      <c r="R55" s="77"/>
      <c r="T55" s="79"/>
      <c r="V55" s="79"/>
      <c r="X55" s="119"/>
    </row>
    <row r="56" spans="1:24">
      <c r="A56" s="54" t="s">
        <v>1199</v>
      </c>
      <c r="B56" s="193">
        <v>2</v>
      </c>
      <c r="C56" s="296">
        <f>((F56)+(G56*$G$8)+(H56*$H$8)+(I56*$I$8)+(J56*$J$8)+(K56*$K$8)+(L56*$L$8)+(M56*$M$8)+(N56*$N$8)+(O56*$O$8)+(P56*$P$8)+(Q56*$Q$8)+(R56*$R$8)+(S56*$S$8)+(T56*$T$8)+(U56*$U$8)+(V56*$V$8)+(W56*$W$8)+(X56*$X$8))/E56</f>
        <v>2.6666666666666665</v>
      </c>
      <c r="D56" s="35">
        <v>3</v>
      </c>
      <c r="E56" s="203">
        <f t="shared" si="0"/>
        <v>3</v>
      </c>
      <c r="F56" s="69">
        <v>0</v>
      </c>
      <c r="G56" s="11">
        <v>1</v>
      </c>
      <c r="H56" s="69">
        <v>2</v>
      </c>
      <c r="J56" s="69"/>
      <c r="L56" s="69"/>
      <c r="N56" s="69"/>
      <c r="P56" s="69"/>
      <c r="R56" s="77"/>
      <c r="T56" s="79"/>
      <c r="V56" s="79"/>
      <c r="X56" s="119"/>
    </row>
    <row r="57" spans="1:24">
      <c r="A57" s="54"/>
      <c r="B57" s="193"/>
      <c r="C57" s="296"/>
      <c r="D57" s="35"/>
      <c r="E57" s="202"/>
      <c r="F57" s="69"/>
      <c r="H57" s="69"/>
      <c r="J57" s="69"/>
      <c r="L57" s="69"/>
      <c r="N57" s="69"/>
      <c r="P57" s="69"/>
      <c r="R57" s="77"/>
      <c r="T57" s="79"/>
      <c r="V57" s="79"/>
      <c r="X57" s="119"/>
    </row>
    <row r="58" spans="1:24">
      <c r="A58" s="54" t="s">
        <v>625</v>
      </c>
      <c r="B58" s="194"/>
      <c r="C58" s="296"/>
      <c r="D58" s="34"/>
      <c r="E58" s="203">
        <f t="shared" si="0"/>
        <v>0</v>
      </c>
      <c r="F58" s="69"/>
      <c r="H58" s="69"/>
      <c r="J58" s="69"/>
      <c r="L58" s="69"/>
      <c r="N58" s="69"/>
      <c r="P58" s="69"/>
      <c r="R58" s="77"/>
      <c r="T58" s="79"/>
      <c r="V58" s="79"/>
      <c r="X58" s="119"/>
    </row>
    <row r="59" spans="1:24">
      <c r="A59" s="54"/>
      <c r="B59" s="193"/>
      <c r="C59" s="296"/>
      <c r="D59" s="35"/>
      <c r="E59" s="202"/>
      <c r="F59" s="69"/>
      <c r="H59" s="69"/>
      <c r="J59" s="69"/>
      <c r="L59" s="69"/>
      <c r="N59" s="69"/>
      <c r="P59" s="69"/>
      <c r="R59" s="77"/>
      <c r="T59" s="79"/>
      <c r="V59" s="79"/>
      <c r="X59" s="119"/>
    </row>
    <row r="60" spans="1:24">
      <c r="A60" s="54" t="s">
        <v>385</v>
      </c>
      <c r="B60" s="193">
        <v>1</v>
      </c>
      <c r="C60" s="296">
        <f>((F60)+(G60*$G$8)+(H60*$H$8)+(I60*$I$8)+(J60*$J$8)+(K60*$K$8)+(L60*$L$8)+(M60*$M$8)+(N60*$N$8)+(O60*$O$8)+(P60*$P$8)+(Q60*$Q$8)+(R60*$R$8)+(S60*$S$8)+(T60*$T$8)+(U60*$U$8)+(V60*$V$8)+(W60*$W$8)+(X60*$X$8))/E60</f>
        <v>2.5909090909090908</v>
      </c>
      <c r="D60" s="35">
        <v>3</v>
      </c>
      <c r="E60" s="203">
        <f t="shared" si="0"/>
        <v>22</v>
      </c>
      <c r="F60" s="69">
        <v>3</v>
      </c>
      <c r="G60" s="11">
        <v>3</v>
      </c>
      <c r="H60" s="69">
        <v>16</v>
      </c>
      <c r="J60" s="69"/>
      <c r="L60" s="69"/>
      <c r="N60" s="69"/>
      <c r="P60" s="69"/>
      <c r="R60" s="77"/>
      <c r="T60" s="79"/>
      <c r="V60" s="79"/>
      <c r="X60" s="119"/>
    </row>
    <row r="61" spans="1:24">
      <c r="A61" s="54"/>
      <c r="B61" s="193"/>
      <c r="C61" s="296"/>
      <c r="D61" s="35"/>
      <c r="E61" s="202"/>
      <c r="F61" s="69"/>
      <c r="H61" s="69"/>
      <c r="J61" s="69"/>
      <c r="L61" s="69"/>
      <c r="N61" s="69"/>
      <c r="P61" s="69"/>
      <c r="R61" s="77"/>
      <c r="T61" s="79"/>
      <c r="V61" s="79"/>
      <c r="X61" s="119"/>
    </row>
    <row r="62" spans="1:24">
      <c r="A62" s="54" t="s">
        <v>381</v>
      </c>
      <c r="B62" s="193">
        <v>1</v>
      </c>
      <c r="C62" s="296">
        <f>((F62)+(G62*$G$8)+(H62*$H$8)+(I62*$I$8)+(J62*$J$8)+(K62*$K$8)+(L62*$L$8)+(M62*$M$8)+(N62*$N$8)+(O62*$O$8)+(P62*$P$8)+(Q62*$Q$8)+(R62*$R$8)+(S62*$S$8)+(T62*$T$8)+(U62*$U$8)+(V62*$V$8)+(W62*$W$8)+(X62*$X$8))/E62</f>
        <v>2.7051282051282053</v>
      </c>
      <c r="D62" s="35">
        <v>6</v>
      </c>
      <c r="E62" s="203">
        <f t="shared" si="0"/>
        <v>78</v>
      </c>
      <c r="F62" s="69">
        <v>11</v>
      </c>
      <c r="G62" s="11">
        <v>20</v>
      </c>
      <c r="H62" s="69">
        <v>32</v>
      </c>
      <c r="I62" s="11">
        <v>12</v>
      </c>
      <c r="J62" s="69">
        <v>2</v>
      </c>
      <c r="K62" s="11">
        <v>1</v>
      </c>
      <c r="L62" s="69"/>
      <c r="N62" s="69"/>
      <c r="P62" s="69"/>
      <c r="R62" s="77"/>
      <c r="T62" s="79"/>
      <c r="V62" s="79"/>
      <c r="X62" s="119"/>
    </row>
    <row r="63" spans="1:24">
      <c r="A63" s="54"/>
      <c r="B63" s="193"/>
      <c r="C63" s="296"/>
      <c r="D63" s="35"/>
      <c r="E63" s="202"/>
      <c r="F63" s="69"/>
      <c r="H63" s="69"/>
      <c r="J63" s="69"/>
      <c r="L63" s="69"/>
      <c r="N63" s="69"/>
      <c r="P63" s="69"/>
      <c r="R63" s="77"/>
      <c r="T63" s="79"/>
      <c r="V63" s="79"/>
      <c r="X63" s="119"/>
    </row>
    <row r="64" spans="1:24">
      <c r="A64" s="54" t="s">
        <v>1200</v>
      </c>
      <c r="B64" s="194"/>
      <c r="C64" s="296"/>
      <c r="D64" s="34"/>
      <c r="E64" s="203">
        <f t="shared" si="0"/>
        <v>0</v>
      </c>
      <c r="F64" s="69"/>
      <c r="H64" s="69"/>
      <c r="J64" s="69"/>
      <c r="L64" s="69"/>
      <c r="N64" s="69"/>
      <c r="P64" s="69"/>
      <c r="R64" s="77"/>
      <c r="T64" s="79"/>
      <c r="V64" s="79"/>
      <c r="X64" s="119"/>
    </row>
    <row r="65" spans="1:24">
      <c r="A65" s="54"/>
      <c r="B65" s="193"/>
      <c r="C65" s="296"/>
      <c r="D65" s="35"/>
      <c r="E65" s="202"/>
      <c r="F65" s="71"/>
      <c r="G65" s="15"/>
      <c r="H65" s="71"/>
      <c r="I65" s="15"/>
      <c r="J65" s="71"/>
      <c r="K65" s="15"/>
      <c r="L65" s="71"/>
      <c r="M65" s="15"/>
      <c r="N65" s="71"/>
      <c r="O65" s="15"/>
      <c r="P65" s="71"/>
      <c r="R65" s="77"/>
      <c r="T65" s="79"/>
      <c r="V65" s="79"/>
      <c r="X65" s="119"/>
    </row>
    <row r="66" spans="1:24">
      <c r="A66" s="54" t="s">
        <v>626</v>
      </c>
      <c r="B66" s="194"/>
      <c r="C66" s="296"/>
      <c r="D66" s="34"/>
      <c r="E66" s="203">
        <f t="shared" si="0"/>
        <v>0</v>
      </c>
      <c r="F66" s="70"/>
      <c r="G66" s="14"/>
      <c r="H66" s="70"/>
      <c r="I66" s="14"/>
      <c r="J66" s="70"/>
      <c r="K66" s="14"/>
      <c r="L66" s="70"/>
      <c r="M66" s="14"/>
      <c r="N66" s="70"/>
      <c r="O66" s="14"/>
      <c r="P66" s="70"/>
      <c r="R66" s="77"/>
      <c r="T66" s="79"/>
      <c r="V66" s="79"/>
      <c r="X66" s="119"/>
    </row>
    <row r="67" spans="1:24">
      <c r="A67" s="54"/>
      <c r="B67" s="193"/>
      <c r="C67" s="296"/>
      <c r="D67" s="35"/>
      <c r="E67" s="202"/>
      <c r="F67" s="69"/>
      <c r="H67" s="69"/>
      <c r="J67" s="69"/>
      <c r="L67" s="69"/>
      <c r="N67" s="69"/>
      <c r="P67" s="69"/>
      <c r="R67" s="77"/>
      <c r="T67" s="79"/>
      <c r="V67" s="79"/>
      <c r="X67" s="119"/>
    </row>
    <row r="68" spans="1:24">
      <c r="A68" s="54" t="s">
        <v>378</v>
      </c>
      <c r="B68" s="193">
        <v>2</v>
      </c>
      <c r="C68" s="296">
        <f>((F68)+(G68*$G$8)+(H68*$H$8)+(I68*$I$8)+(J68*$J$8)+(K68*$K$8)+(L68*$L$8)+(M68*$M$8)+(N68*$N$8)+(O68*$O$8)+(P68*$P$8)+(Q68*$Q$8)+(R68*$R$8)+(S68*$S$8)+(T68*$T$8)+(U68*$U$8)+(V68*$V$8)+(W68*$W$8)+(X68*$X$8))/E68</f>
        <v>2</v>
      </c>
      <c r="D68" s="35">
        <v>2</v>
      </c>
      <c r="E68" s="203">
        <f t="shared" si="0"/>
        <v>2</v>
      </c>
      <c r="F68" s="69">
        <v>0</v>
      </c>
      <c r="G68" s="11">
        <v>2</v>
      </c>
      <c r="H68" s="69"/>
      <c r="J68" s="69"/>
      <c r="L68" s="69"/>
      <c r="N68" s="69"/>
      <c r="P68" s="69"/>
      <c r="R68" s="77"/>
      <c r="T68" s="79"/>
      <c r="V68" s="79"/>
      <c r="X68" s="119"/>
    </row>
    <row r="69" spans="1:24">
      <c r="A69" s="54"/>
      <c r="B69" s="193"/>
      <c r="C69" s="296"/>
      <c r="D69" s="35"/>
      <c r="E69" s="202"/>
      <c r="F69" s="69"/>
      <c r="H69" s="69"/>
      <c r="J69" s="69"/>
      <c r="L69" s="69"/>
      <c r="N69" s="69"/>
      <c r="P69" s="69"/>
      <c r="R69" s="77"/>
      <c r="T69" s="79"/>
      <c r="V69" s="79"/>
      <c r="X69" s="119"/>
    </row>
    <row r="70" spans="1:24">
      <c r="A70" s="54" t="s">
        <v>373</v>
      </c>
      <c r="B70" s="193">
        <v>1</v>
      </c>
      <c r="C70" s="296">
        <f>((F70)+(G70*$G$8)+(H70*$H$8)+(I70*$I$8)+(J70*$J$8)+(K70*$K$8)+(L70*$L$8)+(M70*$M$8)+(N70*$N$8)+(O70*$O$8)+(P70*$P$8)+(Q70*$Q$8)+(R70*$R$8)+(S70*$S$8)+(T70*$T$8)+(U70*$U$8)+(V70*$V$8)+(W70*$W$8)+(X70*$X$8))/E70</f>
        <v>2.9084745762711863</v>
      </c>
      <c r="D70" s="35">
        <v>5</v>
      </c>
      <c r="E70" s="203">
        <f t="shared" si="0"/>
        <v>295</v>
      </c>
      <c r="F70" s="69">
        <v>18</v>
      </c>
      <c r="G70" s="11">
        <v>99</v>
      </c>
      <c r="H70" s="69">
        <v>97</v>
      </c>
      <c r="I70" s="11">
        <v>54</v>
      </c>
      <c r="J70" s="69">
        <v>27</v>
      </c>
      <c r="L70" s="69"/>
      <c r="N70" s="69"/>
      <c r="P70" s="69"/>
      <c r="R70" s="77"/>
      <c r="T70" s="79"/>
      <c r="V70" s="79"/>
      <c r="X70" s="119"/>
    </row>
    <row r="71" spans="1:24">
      <c r="A71" s="54"/>
      <c r="B71" s="193"/>
      <c r="C71" s="296"/>
      <c r="D71" s="35"/>
      <c r="E71" s="202"/>
      <c r="F71" s="69"/>
      <c r="H71" s="69"/>
      <c r="J71" s="69"/>
      <c r="L71" s="69"/>
      <c r="N71" s="69"/>
      <c r="P71" s="69"/>
      <c r="R71" s="77"/>
      <c r="T71" s="79"/>
      <c r="V71" s="79"/>
      <c r="X71" s="119"/>
    </row>
    <row r="72" spans="1:24">
      <c r="A72" s="54" t="s">
        <v>627</v>
      </c>
      <c r="B72" s="193">
        <v>2</v>
      </c>
      <c r="C72" s="296">
        <f>((F72)+(G72*$G$8)+(H72*$H$8)+(I72*$I$8)+(J72*$J$8)+(K72*$K$8)+(L72*$L$8)+(M72*$M$8)+(N72*$N$8)+(O72*$O$8)+(P72*$P$8)+(Q72*$Q$8)+(R72*$R$8)+(S72*$S$8)+(T72*$T$8)+(U72*$U$8)+(V72*$V$8)+(W72*$W$8)+(X72*$X$8))/E72</f>
        <v>2.5</v>
      </c>
      <c r="D72" s="35">
        <v>3</v>
      </c>
      <c r="E72" s="203">
        <f t="shared" si="0"/>
        <v>4</v>
      </c>
      <c r="F72" s="69">
        <v>0</v>
      </c>
      <c r="G72" s="11">
        <v>2</v>
      </c>
      <c r="H72" s="69">
        <v>2</v>
      </c>
      <c r="J72" s="69"/>
      <c r="L72" s="69"/>
      <c r="N72" s="69"/>
      <c r="P72" s="69"/>
      <c r="R72" s="77"/>
      <c r="T72" s="79"/>
      <c r="V72" s="79"/>
      <c r="X72" s="119"/>
    </row>
    <row r="73" spans="1:24">
      <c r="A73" s="54"/>
      <c r="B73" s="193"/>
      <c r="C73" s="296"/>
      <c r="D73" s="35"/>
      <c r="E73" s="202"/>
      <c r="F73" s="69"/>
      <c r="H73" s="69"/>
      <c r="J73" s="69"/>
      <c r="L73" s="69"/>
      <c r="N73" s="69"/>
      <c r="P73" s="69"/>
      <c r="R73" s="77"/>
      <c r="T73" s="79"/>
      <c r="V73" s="79"/>
      <c r="X73" s="119"/>
    </row>
    <row r="74" spans="1:24">
      <c r="A74" s="54" t="s">
        <v>376</v>
      </c>
      <c r="B74" s="193">
        <v>1</v>
      </c>
      <c r="C74" s="296">
        <f>((F74)+(G74*$G$8)+(H74*$H$8)+(I74*$I$8)+(J74*$J$8)+(K74*$K$8)+(L74*$L$8)+(M74*$M$8)+(N74*$N$8)+(O74*$O$8)+(P74*$P$8)+(Q74*$Q$8)+(R74*$R$8)+(S74*$S$8)+(T74*$T$8)+(U74*$U$8)+(V74*$V$8)+(W74*$W$8)+(X74*$X$8))/E74</f>
        <v>2.1428571428571428</v>
      </c>
      <c r="D74" s="35">
        <v>4</v>
      </c>
      <c r="E74" s="203">
        <f t="shared" si="0"/>
        <v>7</v>
      </c>
      <c r="F74" s="69">
        <v>2</v>
      </c>
      <c r="G74" s="11">
        <v>3</v>
      </c>
      <c r="H74" s="69">
        <v>1</v>
      </c>
      <c r="I74" s="11">
        <v>1</v>
      </c>
      <c r="J74" s="69"/>
      <c r="L74" s="69"/>
      <c r="N74" s="69"/>
      <c r="P74" s="69"/>
      <c r="R74" s="77"/>
      <c r="T74" s="79"/>
      <c r="V74" s="79"/>
      <c r="X74" s="119"/>
    </row>
    <row r="75" spans="1:24">
      <c r="A75" s="57"/>
      <c r="B75" s="193"/>
      <c r="C75" s="296"/>
      <c r="D75" s="35"/>
      <c r="E75" s="202"/>
      <c r="F75" s="69"/>
      <c r="H75" s="69"/>
      <c r="J75" s="69"/>
      <c r="L75" s="69"/>
      <c r="N75" s="69"/>
      <c r="P75" s="69"/>
      <c r="R75" s="77"/>
      <c r="T75" s="79"/>
      <c r="V75" s="79"/>
      <c r="X75" s="119"/>
    </row>
    <row r="76" spans="1:24">
      <c r="A76" s="54" t="s">
        <v>398</v>
      </c>
      <c r="B76" s="193">
        <v>4</v>
      </c>
      <c r="C76" s="296">
        <f>((F76)+(G76*$G$8)+(H76*$H$8)+(I76*$I$8)+(J76*$J$8)+(K76*$K$8)+(L76*$L$8)+(M76*$M$8)+(N76*$N$8)+(O76*$O$8)+(P76*$P$8)+(Q76*$Q$8)+(R76*$R$8)+(S76*$S$8)+(T76*$T$8)+(U76*$U$8)+(V76*$V$8)+(W76*$W$8)+(X76*$X$8))/E76</f>
        <v>5.5</v>
      </c>
      <c r="D76" s="35">
        <v>7</v>
      </c>
      <c r="E76" s="203">
        <f t="shared" si="0"/>
        <v>2</v>
      </c>
      <c r="F76" s="69">
        <v>0</v>
      </c>
      <c r="G76" s="11">
        <v>0</v>
      </c>
      <c r="H76" s="69">
        <v>0</v>
      </c>
      <c r="I76" s="11">
        <v>1</v>
      </c>
      <c r="J76" s="69">
        <v>0</v>
      </c>
      <c r="K76" s="11">
        <v>0</v>
      </c>
      <c r="L76" s="69">
        <v>1</v>
      </c>
      <c r="N76" s="69"/>
      <c r="P76" s="69"/>
      <c r="R76" s="77"/>
      <c r="T76" s="79"/>
      <c r="V76" s="79"/>
      <c r="X76" s="119"/>
    </row>
    <row r="77" spans="1:24">
      <c r="A77" s="57"/>
      <c r="B77" s="193"/>
      <c r="C77" s="296"/>
      <c r="D77" s="35"/>
      <c r="E77" s="202"/>
      <c r="F77" s="69"/>
      <c r="H77" s="69"/>
      <c r="J77" s="69"/>
      <c r="L77" s="69"/>
      <c r="N77" s="69"/>
      <c r="P77" s="69"/>
      <c r="R77" s="77"/>
      <c r="T77" s="79"/>
      <c r="V77" s="79"/>
      <c r="X77" s="119"/>
    </row>
    <row r="78" spans="1:24">
      <c r="A78" s="54" t="s">
        <v>630</v>
      </c>
      <c r="B78" s="195">
        <v>1</v>
      </c>
      <c r="C78" s="296">
        <f>((F78)+(G78*$G$8)+(H78*$H$8)+(I78*$I$8)+(J78*$J$8)+(K78*$K$8)+(L78*$L$8)+(M78*$M$8)+(N78*$N$8)+(O78*$O$8)+(P78*$P$8)+(Q78*$Q$8)+(R78*$R$8)+(S78*$S$8)+(T78*$T$8)+(U78*$U$8)+(V78*$V$8)+(W78*$W$8)+(X78*$X$8))/E78</f>
        <v>2.5714285714285716</v>
      </c>
      <c r="D78" s="37">
        <v>4</v>
      </c>
      <c r="E78" s="203">
        <f t="shared" si="0"/>
        <v>14</v>
      </c>
      <c r="F78" s="72">
        <v>1</v>
      </c>
      <c r="G78" s="16">
        <v>5</v>
      </c>
      <c r="H78" s="72">
        <v>7</v>
      </c>
      <c r="I78" s="16">
        <v>1</v>
      </c>
      <c r="J78" s="70"/>
      <c r="K78" s="14"/>
      <c r="L78" s="70"/>
      <c r="M78" s="14"/>
      <c r="N78" s="70"/>
      <c r="O78" s="14"/>
      <c r="P78" s="70"/>
      <c r="R78" s="77"/>
      <c r="T78" s="79"/>
      <c r="V78" s="79"/>
      <c r="X78" s="119"/>
    </row>
    <row r="79" spans="1:24">
      <c r="A79" s="54"/>
      <c r="B79" s="193"/>
      <c r="C79" s="296"/>
      <c r="D79" s="35"/>
      <c r="E79" s="202"/>
      <c r="F79" s="69"/>
      <c r="H79" s="69"/>
      <c r="J79" s="69"/>
      <c r="L79" s="69"/>
      <c r="N79" s="69"/>
      <c r="P79" s="69"/>
      <c r="R79" s="77"/>
      <c r="T79" s="79"/>
      <c r="V79" s="79"/>
      <c r="X79" s="119"/>
    </row>
    <row r="80" spans="1:24">
      <c r="A80" s="54" t="s">
        <v>631</v>
      </c>
      <c r="B80" s="193">
        <v>1</v>
      </c>
      <c r="C80" s="296">
        <f>((F80)+(G80*$G$8)+(H80*$H$8)+(I80*$I$8)+(J80*$J$8)+(K80*$K$8)+(L80*$L$8)+(M80*$M$8)+(N80*$N$8)+(O80*$O$8)+(P80*$P$8)+(Q80*$Q$8)+(R80*$R$8)+(S80*$S$8)+(T80*$T$8)+(U80*$U$8)+(V80*$V$8)+(W80*$W$8)+(X80*$X$8))/E80</f>
        <v>2.8225108225108224</v>
      </c>
      <c r="D80" s="35">
        <v>5</v>
      </c>
      <c r="E80" s="203">
        <f t="shared" si="0"/>
        <v>231</v>
      </c>
      <c r="F80" s="69">
        <v>2</v>
      </c>
      <c r="G80" s="11">
        <v>87</v>
      </c>
      <c r="H80" s="69">
        <v>94</v>
      </c>
      <c r="I80" s="11">
        <v>46</v>
      </c>
      <c r="J80" s="69">
        <v>2</v>
      </c>
      <c r="L80" s="69"/>
      <c r="N80" s="69"/>
      <c r="P80" s="69"/>
      <c r="R80" s="77"/>
      <c r="T80" s="79"/>
      <c r="V80" s="79"/>
      <c r="X80" s="119"/>
    </row>
    <row r="81" spans="1:35">
      <c r="A81" s="54"/>
      <c r="B81" s="193"/>
      <c r="C81" s="296"/>
      <c r="D81" s="35"/>
      <c r="E81" s="203"/>
      <c r="F81" s="69"/>
      <c r="H81" s="69"/>
      <c r="J81" s="69"/>
      <c r="L81" s="69"/>
      <c r="N81" s="69"/>
      <c r="P81" s="69"/>
      <c r="R81" s="77"/>
      <c r="T81" s="79"/>
      <c r="V81" s="79"/>
      <c r="X81" s="119"/>
    </row>
    <row r="82" spans="1:35">
      <c r="A82" s="54" t="s">
        <v>1284</v>
      </c>
      <c r="B82" s="193"/>
      <c r="C82" s="296"/>
      <c r="D82" s="35"/>
      <c r="E82" s="203">
        <f t="shared" si="0"/>
        <v>0</v>
      </c>
      <c r="F82" s="69"/>
      <c r="H82" s="69"/>
      <c r="J82" s="69"/>
      <c r="L82" s="69"/>
      <c r="N82" s="69"/>
      <c r="P82" s="69"/>
      <c r="R82" s="77"/>
      <c r="T82" s="79"/>
      <c r="V82" s="79"/>
      <c r="X82" s="119"/>
    </row>
    <row r="83" spans="1:35">
      <c r="A83" s="54"/>
      <c r="B83" s="193"/>
      <c r="C83" s="296"/>
      <c r="D83" s="35"/>
      <c r="E83" s="203"/>
      <c r="F83" s="69"/>
      <c r="H83" s="69"/>
      <c r="J83" s="69"/>
      <c r="L83" s="69"/>
      <c r="N83" s="69"/>
      <c r="P83" s="69"/>
      <c r="R83" s="77"/>
      <c r="T83" s="79"/>
      <c r="V83" s="79"/>
      <c r="X83" s="119"/>
    </row>
    <row r="84" spans="1:35">
      <c r="A84" s="54" t="s">
        <v>400</v>
      </c>
      <c r="B84" s="193">
        <v>1</v>
      </c>
      <c r="C84" s="296">
        <f>((F84)+(G84*$G$8)+(H84*$H$8)+(I84*$I$8)+(J84*$J$8)+(K84*$K$8)+(L84*$L$8)+(M84*$M$8)+(N84*$N$8)+(O84*$O$8)+(P84*$P$8)+(Q84*$Q$8)+(R84*$R$8)+(S84*$S$8)+(T84*$T$8)+(U84*$U$8)+(V84*$V$8)+(W84*$W$8)+(X84*$X$8))/E84</f>
        <v>2.4</v>
      </c>
      <c r="D84" s="35">
        <v>3</v>
      </c>
      <c r="E84" s="203">
        <f t="shared" si="0"/>
        <v>5</v>
      </c>
      <c r="F84" s="69">
        <v>1</v>
      </c>
      <c r="G84" s="11">
        <v>1</v>
      </c>
      <c r="H84" s="69">
        <v>3</v>
      </c>
      <c r="J84" s="69"/>
      <c r="L84" s="69"/>
      <c r="N84" s="69"/>
      <c r="P84" s="69"/>
      <c r="R84" s="77"/>
      <c r="T84" s="79"/>
      <c r="V84" s="79"/>
      <c r="X84" s="119"/>
    </row>
    <row r="85" spans="1:35">
      <c r="A85" s="54"/>
      <c r="B85" s="193"/>
      <c r="C85" s="296"/>
      <c r="D85" s="35"/>
      <c r="E85" s="202"/>
      <c r="F85" s="69"/>
      <c r="H85" s="69"/>
      <c r="J85" s="69"/>
      <c r="L85" s="69"/>
      <c r="N85" s="69"/>
      <c r="P85" s="69"/>
      <c r="R85" s="77"/>
      <c r="T85" s="79"/>
      <c r="V85" s="79"/>
      <c r="X85" s="119"/>
    </row>
    <row r="86" spans="1:35">
      <c r="A86" s="54" t="s">
        <v>632</v>
      </c>
      <c r="B86" s="193">
        <v>1</v>
      </c>
      <c r="C86" s="296">
        <f>((F86)+(G86*$G$8)+(H86*$H$8)+(I86*$I$8)+(J86*$J$8)+(K86*$K$8)+(L86*$L$8)+(M86*$M$8)+(N86*$N$8)+(O86*$O$8)+(P86*$P$8)+(Q86*$Q$8)+(R86*$R$8)+(S86*$S$8)+(T86*$T$8)+(U86*$U$8)+(V86*$V$8)+(W86*$W$8)+(X86*$X$8))/E86</f>
        <v>3.25</v>
      </c>
      <c r="D86" s="35">
        <v>4</v>
      </c>
      <c r="E86" s="203">
        <f t="shared" si="0"/>
        <v>4</v>
      </c>
      <c r="F86" s="69">
        <v>1</v>
      </c>
      <c r="G86" s="11">
        <v>0</v>
      </c>
      <c r="H86" s="69">
        <v>0</v>
      </c>
      <c r="I86" s="11">
        <v>3</v>
      </c>
      <c r="J86" s="69"/>
      <c r="L86" s="69"/>
      <c r="N86" s="69"/>
      <c r="P86" s="69"/>
      <c r="R86" s="77"/>
      <c r="T86" s="79"/>
      <c r="V86" s="79"/>
      <c r="X86" s="119"/>
    </row>
    <row r="87" spans="1:35">
      <c r="A87" s="54"/>
      <c r="B87" s="193"/>
      <c r="C87" s="296"/>
      <c r="D87" s="35"/>
      <c r="E87" s="202"/>
      <c r="F87" s="69"/>
      <c r="H87" s="69"/>
      <c r="J87" s="69"/>
      <c r="L87" s="69"/>
      <c r="N87" s="69"/>
      <c r="P87" s="69"/>
      <c r="R87" s="77"/>
      <c r="T87" s="79"/>
      <c r="V87" s="79"/>
      <c r="X87" s="119"/>
    </row>
    <row r="88" spans="1:35">
      <c r="A88" s="54" t="s">
        <v>404</v>
      </c>
      <c r="B88" s="195">
        <v>2</v>
      </c>
      <c r="C88" s="297">
        <f>((F88)+(G88*$G$8)+(H88*$H$8)+(I88*$I$8)+(J88*$J$8)+(K88*$K$8)+(L88*$L$8)+(M88*$M$8)+(N88*$N$8)+(O88*$O$8)+(P88*$P$8)+(Q88*$Q$8)+(R88*$R$8)+(S88*$S$8)+(T88*$T$8)+(U88*$U$8)+(V88*$V$8)+(W88*$W$8)+(X88*$X$8))/E88</f>
        <v>2.6896551724137931</v>
      </c>
      <c r="D88" s="37">
        <v>4</v>
      </c>
      <c r="E88" s="249">
        <f t="shared" si="0"/>
        <v>29</v>
      </c>
      <c r="F88" s="69">
        <v>0</v>
      </c>
      <c r="G88" s="11">
        <v>12</v>
      </c>
      <c r="H88" s="69">
        <v>14</v>
      </c>
      <c r="I88" s="11">
        <v>3</v>
      </c>
      <c r="J88" s="69"/>
      <c r="L88" s="69"/>
      <c r="N88" s="69"/>
      <c r="P88" s="69"/>
      <c r="R88" s="77"/>
      <c r="T88" s="79"/>
      <c r="V88" s="79"/>
      <c r="X88" s="119"/>
    </row>
    <row r="89" spans="1:35">
      <c r="A89" s="57"/>
      <c r="B89" s="193"/>
      <c r="C89" s="296"/>
      <c r="D89" s="35"/>
      <c r="E89" s="202"/>
      <c r="F89" s="69"/>
      <c r="H89" s="69"/>
      <c r="J89" s="69"/>
      <c r="L89" s="69"/>
      <c r="N89" s="69"/>
      <c r="P89" s="69"/>
      <c r="R89" s="77"/>
      <c r="T89" s="79"/>
      <c r="V89" s="79"/>
      <c r="X89" s="119"/>
    </row>
    <row r="90" spans="1:35">
      <c r="A90" s="54" t="s">
        <v>409</v>
      </c>
      <c r="B90" s="193">
        <v>1</v>
      </c>
      <c r="C90" s="296">
        <f>((F90)+(G90*$G$8)+(H90*$H$8)+(I90*$I$8)+(J90*$J$8)+(K90*$K$8)+(L90*$L$8)+(M90*$M$8)+(N90*$N$8)+(O90*$O$8)+(P90*$P$8)+(Q90*$Q$8)+(R90*$R$8)+(S90*$S$8)+(T90*$T$8)+(U90*$U$8)+(V90*$V$8)+(W90*$W$8)+(X90*$X$8))/E90</f>
        <v>1.8148148148148149</v>
      </c>
      <c r="D90" s="35">
        <v>4</v>
      </c>
      <c r="E90" s="203">
        <f t="shared" si="0"/>
        <v>27</v>
      </c>
      <c r="F90" s="69">
        <v>9</v>
      </c>
      <c r="G90" s="11">
        <v>16</v>
      </c>
      <c r="H90" s="69">
        <v>0</v>
      </c>
      <c r="I90" s="11">
        <v>2</v>
      </c>
      <c r="J90" s="69"/>
      <c r="L90" s="69"/>
      <c r="N90" s="69"/>
      <c r="P90" s="69"/>
      <c r="R90" s="77"/>
      <c r="T90" s="79"/>
      <c r="V90" s="79"/>
      <c r="X90" s="119"/>
    </row>
    <row r="91" spans="1:35">
      <c r="A91" s="54"/>
      <c r="B91" s="193"/>
      <c r="C91" s="296"/>
      <c r="D91" s="35"/>
      <c r="E91" s="202"/>
      <c r="F91" s="69"/>
      <c r="H91" s="69"/>
      <c r="J91" s="69"/>
      <c r="L91" s="69"/>
      <c r="N91" s="69"/>
      <c r="P91" s="69"/>
      <c r="R91" s="77"/>
      <c r="T91" s="79"/>
      <c r="V91" s="79"/>
      <c r="X91" s="119"/>
    </row>
    <row r="92" spans="1:35">
      <c r="A92" s="54" t="s">
        <v>1353</v>
      </c>
      <c r="B92" s="195">
        <v>2</v>
      </c>
      <c r="C92" s="297">
        <f t="shared" ref="C92" si="1">((F92)+(G92*$G$8)+(H92*$H$8)+(I92*$I$8)+(J92*$J$8)+(K92*$K$8)+(L92*$L$8)+(M92*$M$8)+(N92*$N$8)+(O92*$O$8)+(P92*$P$8)+(Q92*$Q$8)+(R92*$R$8)+(S92*$S$8)+(T92*$T$8)+(U92*$U$8)+(V92*$V$8)+(W92*$W$8)+(X92*$X$8))/E92</f>
        <v>2.3333333333333335</v>
      </c>
      <c r="D92" s="37">
        <v>3</v>
      </c>
      <c r="E92" s="249">
        <f t="shared" si="0"/>
        <v>3</v>
      </c>
      <c r="F92" s="72">
        <v>0</v>
      </c>
      <c r="G92" s="16">
        <v>2</v>
      </c>
      <c r="H92" s="72">
        <v>1</v>
      </c>
      <c r="I92" s="16"/>
      <c r="J92" s="70"/>
      <c r="K92" s="14"/>
      <c r="L92" s="70"/>
      <c r="M92" s="14"/>
      <c r="N92" s="70"/>
      <c r="O92" s="14"/>
      <c r="P92" s="70"/>
      <c r="R92" s="77"/>
      <c r="T92" s="79"/>
      <c r="V92" s="79"/>
      <c r="X92" s="119"/>
    </row>
    <row r="93" spans="1:35">
      <c r="A93" s="54"/>
      <c r="B93" s="193"/>
      <c r="C93" s="296"/>
      <c r="D93" s="35"/>
      <c r="E93" s="202"/>
      <c r="F93" s="69"/>
      <c r="H93" s="69"/>
      <c r="J93" s="69"/>
      <c r="L93" s="69"/>
      <c r="N93" s="69"/>
      <c r="P93" s="69"/>
      <c r="R93" s="77"/>
      <c r="T93" s="79"/>
      <c r="V93" s="79"/>
      <c r="X93" s="119"/>
    </row>
    <row r="94" spans="1:35">
      <c r="A94" s="54" t="s">
        <v>407</v>
      </c>
      <c r="B94" s="194" t="s">
        <v>1023</v>
      </c>
      <c r="C94" s="296"/>
      <c r="D94" s="34"/>
      <c r="E94" s="203">
        <f t="shared" si="0"/>
        <v>0</v>
      </c>
      <c r="F94" s="69"/>
      <c r="H94" s="69"/>
      <c r="J94" s="69"/>
      <c r="L94" s="69"/>
      <c r="N94" s="69"/>
      <c r="P94" s="69"/>
      <c r="R94" s="77"/>
      <c r="T94" s="79"/>
      <c r="V94" s="79"/>
      <c r="X94" s="119"/>
    </row>
    <row r="95" spans="1:35">
      <c r="A95" s="54"/>
      <c r="B95" s="193"/>
      <c r="C95" s="296"/>
      <c r="D95" s="35"/>
      <c r="E95" s="202"/>
      <c r="F95" s="69"/>
      <c r="H95" s="69"/>
      <c r="J95" s="69"/>
      <c r="L95" s="69"/>
      <c r="N95" s="69"/>
      <c r="P95" s="69"/>
      <c r="R95" s="77"/>
      <c r="T95" s="79"/>
      <c r="V95" s="79"/>
      <c r="X95" s="119"/>
      <c r="AI95" s="145" t="s">
        <v>1032</v>
      </c>
    </row>
    <row r="96" spans="1:35">
      <c r="A96" s="54" t="s">
        <v>412</v>
      </c>
      <c r="B96" s="193">
        <v>1</v>
      </c>
      <c r="C96" s="296">
        <f>((F96)+(G96*$G$8)+(H96*$H$8)+(I96*$I$8)+(J96*$J$8)+(K96*$K$8)+(L96*$L$8)+(M96*$M$8)+(N96*$N$8)+(O96*$O$8)+(P96*$P$8)+(Q96*$Q$8)+(R96*$R$8)+(S96*$S$8)+(T96*$T$8)+(U96*$U$8)+(V96*$V$8)+(W96*$W$8)+(X96*$X$8))/E96</f>
        <v>2.1428571428571428</v>
      </c>
      <c r="D96" s="35">
        <v>3</v>
      </c>
      <c r="E96" s="203">
        <f t="shared" si="0"/>
        <v>35</v>
      </c>
      <c r="F96" s="69">
        <v>2</v>
      </c>
      <c r="G96" s="11">
        <v>26</v>
      </c>
      <c r="H96" s="69">
        <v>7</v>
      </c>
      <c r="J96" s="69"/>
      <c r="L96" s="69"/>
      <c r="N96" s="69"/>
      <c r="P96" s="69"/>
      <c r="R96" s="77"/>
      <c r="T96" s="79"/>
      <c r="V96" s="79"/>
      <c r="X96" s="119"/>
    </row>
    <row r="97" spans="1:24">
      <c r="A97" s="57"/>
      <c r="B97" s="193"/>
      <c r="C97" s="296"/>
      <c r="D97" s="35"/>
      <c r="E97" s="202"/>
      <c r="F97" s="69"/>
      <c r="H97" s="69"/>
      <c r="J97" s="69"/>
      <c r="L97" s="69"/>
      <c r="N97" s="69"/>
      <c r="P97" s="69"/>
      <c r="R97" s="77"/>
      <c r="T97" s="79"/>
      <c r="V97" s="79"/>
      <c r="X97" s="119"/>
    </row>
    <row r="98" spans="1:24">
      <c r="A98" s="54" t="s">
        <v>414</v>
      </c>
      <c r="B98" s="193">
        <v>1</v>
      </c>
      <c r="C98" s="296">
        <f>((F98)+(G98*$G$8)+(H98*$H$8)+(I98*$I$8)+(J98*$J$8)+(K98*$K$8)+(L98*$L$8)+(M98*$M$8)+(N98*$N$8)+(O98*$O$8)+(P98*$P$8)+(Q98*$Q$8)+(R98*$R$8)+(S98*$S$8)+(T98*$T$8)+(U98*$U$8)+(V98*$V$8)+(W98*$W$8)+(X98*$X$8))/E98</f>
        <v>1</v>
      </c>
      <c r="D98" s="35">
        <v>1</v>
      </c>
      <c r="E98" s="203">
        <f t="shared" si="0"/>
        <v>27000</v>
      </c>
      <c r="F98" s="73">
        <v>27000</v>
      </c>
      <c r="H98" s="69"/>
      <c r="J98" s="69"/>
      <c r="L98" s="69"/>
      <c r="N98" s="69"/>
      <c r="P98" s="69"/>
      <c r="R98" s="77"/>
      <c r="T98" s="79"/>
      <c r="V98" s="79"/>
      <c r="X98" s="119"/>
    </row>
    <row r="99" spans="1:24">
      <c r="A99" s="54"/>
      <c r="B99" s="193"/>
      <c r="C99" s="296"/>
      <c r="D99" s="35"/>
      <c r="E99" s="202"/>
      <c r="F99" s="69"/>
      <c r="H99" s="69"/>
      <c r="J99" s="69"/>
      <c r="L99" s="69"/>
      <c r="N99" s="69"/>
      <c r="P99" s="69"/>
      <c r="R99" s="77"/>
      <c r="T99" s="79"/>
      <c r="V99" s="79"/>
      <c r="X99" s="119"/>
    </row>
    <row r="100" spans="1:24">
      <c r="A100" s="54" t="s">
        <v>416</v>
      </c>
      <c r="B100" s="193">
        <v>1</v>
      </c>
      <c r="C100" s="296">
        <f>((F100)+(G100*$G$8)+(H100*$H$8)+(I100*$I$8)+(J100*$J$8)+(K100*$K$8)+(L100*$L$8)+(M100*$M$8)+(N100*$N$8)+(O100*$O$8)+(P100*$P$8)+(Q100*$Q$8)+(R100*$R$8)+(S100*$S$8)+(T100*$T$8)+(U100*$U$8)+(V100*$V$8)+(W100*$W$8)+(X100*$X$8))/E100</f>
        <v>1</v>
      </c>
      <c r="D100" s="35">
        <v>1</v>
      </c>
      <c r="E100" s="203">
        <f t="shared" si="0"/>
        <v>50500</v>
      </c>
      <c r="F100" s="73">
        <v>50500</v>
      </c>
      <c r="H100" s="69"/>
      <c r="J100" s="69"/>
      <c r="L100" s="69"/>
      <c r="N100" s="69"/>
      <c r="P100" s="69"/>
      <c r="R100" s="77"/>
      <c r="T100" s="79"/>
      <c r="V100" s="79"/>
      <c r="X100" s="119"/>
    </row>
    <row r="101" spans="1:24">
      <c r="A101" s="57"/>
      <c r="B101" s="193"/>
      <c r="C101" s="296"/>
      <c r="D101" s="35"/>
      <c r="E101" s="202"/>
      <c r="F101" s="69"/>
      <c r="H101" s="69"/>
      <c r="J101" s="69"/>
      <c r="L101" s="69"/>
      <c r="N101" s="69"/>
      <c r="P101" s="69"/>
      <c r="R101" s="77"/>
      <c r="T101" s="79"/>
      <c r="V101" s="79"/>
      <c r="X101" s="119"/>
    </row>
    <row r="102" spans="1:24">
      <c r="A102" s="54" t="s">
        <v>637</v>
      </c>
      <c r="B102" s="193" t="s">
        <v>1081</v>
      </c>
      <c r="C102" s="296">
        <f>((F102)+(G102*$G$8)+(H102*$H$8)+(I102*$I$8)+(J102*$J$8)+(K102*$K$8)+(L102*$L$8)+(M102*$M$8)+(N102*$N$8)+(O102*$O$8)+(P102*$P$8)+(Q102*$Q$8)+(R102*$R$8)+(S102*$S$8)+(T102*$T$8)+(U102*$U$8)+(V102*$V$8)+(W102*$W$8)+(X102*$X$8))/E102</f>
        <v>10.333333333333334</v>
      </c>
      <c r="D102" s="35">
        <v>6</v>
      </c>
      <c r="E102" s="203">
        <f t="shared" si="0"/>
        <v>3</v>
      </c>
      <c r="F102" s="69">
        <v>0</v>
      </c>
      <c r="G102" s="11">
        <v>0</v>
      </c>
      <c r="H102" s="69">
        <v>0</v>
      </c>
      <c r="I102" s="11">
        <v>0</v>
      </c>
      <c r="J102" s="69">
        <v>0</v>
      </c>
      <c r="K102" s="11">
        <v>2</v>
      </c>
      <c r="L102" s="69"/>
      <c r="N102" s="69"/>
      <c r="P102" s="69"/>
      <c r="R102" s="77"/>
      <c r="T102" s="79"/>
      <c r="V102" s="79"/>
      <c r="X102" s="119">
        <v>1</v>
      </c>
    </row>
    <row r="103" spans="1:24">
      <c r="A103" s="54"/>
      <c r="B103" s="193"/>
      <c r="C103" s="296"/>
      <c r="D103" s="35"/>
      <c r="E103" s="202"/>
      <c r="F103" s="69"/>
      <c r="H103" s="69"/>
      <c r="J103" s="69"/>
      <c r="L103" s="69"/>
      <c r="N103" s="69"/>
      <c r="P103" s="69"/>
      <c r="R103" s="77"/>
      <c r="T103" s="79"/>
      <c r="V103" s="79"/>
      <c r="X103" s="119"/>
    </row>
    <row r="104" spans="1:24">
      <c r="A104" s="54" t="s">
        <v>1201</v>
      </c>
      <c r="B104" s="194" t="s">
        <v>1023</v>
      </c>
      <c r="C104" s="296"/>
      <c r="D104" s="34"/>
      <c r="E104" s="203">
        <f t="shared" si="0"/>
        <v>0</v>
      </c>
      <c r="F104" s="74"/>
      <c r="G104" s="63"/>
      <c r="H104" s="74"/>
      <c r="I104" s="63"/>
      <c r="J104" s="74"/>
      <c r="K104" s="63"/>
      <c r="L104" s="74"/>
      <c r="M104" s="63"/>
      <c r="N104" s="74"/>
      <c r="O104" s="63"/>
      <c r="P104" s="74"/>
      <c r="R104" s="77"/>
      <c r="T104" s="79"/>
      <c r="V104" s="79"/>
      <c r="X104" s="119"/>
    </row>
    <row r="105" spans="1:24">
      <c r="A105" s="54"/>
      <c r="B105" s="193"/>
      <c r="C105" s="296"/>
      <c r="D105" s="35"/>
      <c r="E105" s="202"/>
      <c r="F105" s="69"/>
      <c r="H105" s="69"/>
      <c r="J105" s="69"/>
      <c r="L105" s="69"/>
      <c r="N105" s="69"/>
      <c r="P105" s="69"/>
      <c r="R105" s="77"/>
      <c r="T105" s="79"/>
      <c r="V105" s="79"/>
      <c r="X105" s="119"/>
    </row>
    <row r="106" spans="1:24">
      <c r="A106" s="54" t="s">
        <v>638</v>
      </c>
      <c r="B106" s="195">
        <v>3</v>
      </c>
      <c r="C106" s="296">
        <f>((F106)+(G106*$G$8)+(H106*$H$8)+(I106*$I$8)+(J106*$J$8)+(K106*$K$8)+(L106*$L$8)+(M106*$M$8)+(N106*$N$8)+(O106*$O$8)+(P106*$P$8)+(Q106*$Q$8)+(R106*$R$8)+(S106*$S$8)+(T106*$T$8)+(U106*$U$8)+(V106*$V$8)+(W106*$W$8)+(X106*$X$8))/E106</f>
        <v>7.625</v>
      </c>
      <c r="D106" s="37">
        <v>12</v>
      </c>
      <c r="E106" s="203">
        <f t="shared" si="0"/>
        <v>8</v>
      </c>
      <c r="F106" s="69">
        <v>0</v>
      </c>
      <c r="G106" s="11">
        <v>0</v>
      </c>
      <c r="H106" s="69">
        <v>2</v>
      </c>
      <c r="I106" s="11">
        <v>0</v>
      </c>
      <c r="J106" s="69">
        <v>1</v>
      </c>
      <c r="K106" s="11">
        <v>0</v>
      </c>
      <c r="L106" s="69">
        <v>1</v>
      </c>
      <c r="M106" s="11">
        <v>0</v>
      </c>
      <c r="N106" s="69">
        <v>1</v>
      </c>
      <c r="O106" s="11">
        <v>1</v>
      </c>
      <c r="P106" s="69">
        <v>0</v>
      </c>
      <c r="Q106" s="11">
        <v>2</v>
      </c>
      <c r="R106" s="77"/>
      <c r="T106" s="79"/>
      <c r="V106" s="79"/>
      <c r="X106" s="119"/>
    </row>
    <row r="107" spans="1:24">
      <c r="A107" s="54"/>
      <c r="B107" s="193"/>
      <c r="C107" s="296"/>
      <c r="D107" s="35"/>
      <c r="E107" s="202"/>
      <c r="F107" s="69"/>
      <c r="H107" s="69"/>
      <c r="J107" s="69"/>
      <c r="L107" s="69"/>
      <c r="N107" s="69"/>
      <c r="P107" s="69"/>
      <c r="R107" s="77"/>
      <c r="T107" s="79"/>
      <c r="V107" s="79"/>
      <c r="X107" s="119"/>
    </row>
    <row r="108" spans="1:24">
      <c r="A108" s="54" t="s">
        <v>421</v>
      </c>
      <c r="B108" s="193">
        <v>1</v>
      </c>
      <c r="C108" s="296">
        <f>((F108)+(G108*$G$8)+(H108*$H$8)+(I108*$I$8)+(J108*$J$8)+(K108*$K$8)+(L108*$L$8)+(M108*$M$8)+(N108*$N$8)+(O108*$O$8)+(P108*$P$8)+(Q108*$Q$8)+(R108*$R$8)+(S108*$S$8)+(T108*$T$8)+(U108*$U$8)+(V108*$V$8)+(W108*$W$8)+(X108*$X$8))/E108</f>
        <v>5.6326530612244898</v>
      </c>
      <c r="D108" s="35">
        <v>11</v>
      </c>
      <c r="E108" s="203">
        <f t="shared" si="0"/>
        <v>49</v>
      </c>
      <c r="F108" s="69">
        <v>4</v>
      </c>
      <c r="G108" s="11">
        <v>4</v>
      </c>
      <c r="H108" s="69">
        <v>3</v>
      </c>
      <c r="I108" s="11">
        <v>5</v>
      </c>
      <c r="J108" s="69">
        <v>9</v>
      </c>
      <c r="K108" s="11">
        <v>3</v>
      </c>
      <c r="L108" s="69">
        <v>9</v>
      </c>
      <c r="M108" s="11">
        <v>6</v>
      </c>
      <c r="N108" s="69">
        <v>1</v>
      </c>
      <c r="O108" s="11">
        <v>3</v>
      </c>
      <c r="P108" s="69">
        <v>2</v>
      </c>
      <c r="R108" s="77"/>
      <c r="T108" s="79"/>
      <c r="V108" s="79"/>
      <c r="X108" s="119"/>
    </row>
    <row r="109" spans="1:24">
      <c r="A109" s="54"/>
      <c r="B109" s="193"/>
      <c r="C109" s="296"/>
      <c r="D109" s="35"/>
      <c r="E109" s="202"/>
      <c r="F109" s="69"/>
      <c r="H109" s="69"/>
      <c r="J109" s="69"/>
      <c r="L109" s="69"/>
      <c r="N109" s="69"/>
      <c r="P109" s="69"/>
      <c r="R109" s="77"/>
      <c r="T109" s="79"/>
      <c r="V109" s="79"/>
      <c r="X109" s="119"/>
    </row>
    <row r="110" spans="1:24">
      <c r="A110" s="54" t="s">
        <v>422</v>
      </c>
      <c r="B110" s="193">
        <v>4</v>
      </c>
      <c r="C110" s="296">
        <f>((F110)+(G110*$G$8)+(H110*$H$8)+(I110*$I$8)+(J110*$J$8)+(K110*$K$8)+(L110*$L$8)+(M110*$M$8)+(N110*$N$8)+(O110*$O$8)+(P110*$P$8)+(Q110*$Q$8)+(R110*$R$8)+(S110*$S$8)+(T110*$T$8)+(U110*$U$8)+(V110*$V$8)+(W110*$W$8)+(X110*$X$8))/E110</f>
        <v>7</v>
      </c>
      <c r="D110" s="35">
        <v>8</v>
      </c>
      <c r="E110" s="203">
        <f t="shared" ref="E110:E172" si="2">SUM(F110:X110)</f>
        <v>9</v>
      </c>
      <c r="F110" s="69">
        <v>0</v>
      </c>
      <c r="G110" s="11">
        <v>0</v>
      </c>
      <c r="H110" s="69">
        <v>0</v>
      </c>
      <c r="I110" s="11">
        <v>1</v>
      </c>
      <c r="J110" s="69">
        <v>0</v>
      </c>
      <c r="K110" s="11">
        <v>2</v>
      </c>
      <c r="L110" s="69">
        <v>1</v>
      </c>
      <c r="M110" s="11">
        <v>5</v>
      </c>
      <c r="N110" s="69"/>
      <c r="P110" s="69"/>
      <c r="R110" s="77"/>
      <c r="T110" s="79"/>
      <c r="V110" s="79"/>
      <c r="X110" s="119"/>
    </row>
    <row r="111" spans="1:24">
      <c r="A111" s="54"/>
      <c r="B111" s="193"/>
      <c r="C111" s="296"/>
      <c r="D111" s="35"/>
      <c r="E111" s="202"/>
      <c r="F111" s="69"/>
      <c r="H111" s="69"/>
      <c r="J111" s="69"/>
      <c r="L111" s="69"/>
      <c r="N111" s="69"/>
      <c r="P111" s="69"/>
      <c r="R111" s="77"/>
      <c r="T111" s="79"/>
      <c r="V111" s="79"/>
      <c r="X111" s="119"/>
    </row>
    <row r="112" spans="1:24">
      <c r="A112" s="54" t="s">
        <v>640</v>
      </c>
      <c r="B112" s="193">
        <v>4</v>
      </c>
      <c r="C112" s="296">
        <f>((F112)+(G112*$G$8)+(H112*$H$8)+(I112*$I$8)+(J112*$J$8)+(K112*$K$8)+(L112*$L$8)+(M112*$M$8)+(N112*$N$8)+(O112*$O$8)+(P112*$P$8)+(Q112*$Q$8)+(R112*$R$8)+(S112*$S$8)+(T112*$T$8)+(U112*$U$8)+(V112*$V$8)+(W112*$W$8)+(X112*$X$8))/E112</f>
        <v>9.6666666666666661</v>
      </c>
      <c r="D112" s="35">
        <v>13</v>
      </c>
      <c r="E112" s="203">
        <f t="shared" si="2"/>
        <v>3</v>
      </c>
      <c r="F112" s="69">
        <v>0</v>
      </c>
      <c r="G112" s="11">
        <v>0</v>
      </c>
      <c r="H112" s="69">
        <v>0</v>
      </c>
      <c r="I112" s="11">
        <v>1</v>
      </c>
      <c r="J112" s="69">
        <v>0</v>
      </c>
      <c r="K112" s="11">
        <v>0</v>
      </c>
      <c r="L112" s="69">
        <v>0</v>
      </c>
      <c r="M112" s="11">
        <v>0</v>
      </c>
      <c r="N112" s="69">
        <v>0</v>
      </c>
      <c r="O112" s="11">
        <v>0</v>
      </c>
      <c r="P112" s="69">
        <v>0</v>
      </c>
      <c r="Q112" s="11">
        <v>1</v>
      </c>
      <c r="R112" s="69">
        <v>1</v>
      </c>
      <c r="T112" s="79"/>
      <c r="V112" s="79"/>
      <c r="X112" s="119"/>
    </row>
    <row r="113" spans="1:25">
      <c r="A113" s="54"/>
      <c r="B113" s="193"/>
      <c r="C113" s="296"/>
      <c r="D113" s="35"/>
      <c r="E113" s="202"/>
      <c r="F113" s="69"/>
      <c r="H113" s="69"/>
      <c r="J113" s="69"/>
      <c r="L113" s="69"/>
      <c r="N113" s="69"/>
      <c r="P113" s="69"/>
      <c r="R113" s="77"/>
      <c r="T113" s="79"/>
      <c r="V113" s="79"/>
      <c r="X113" s="119"/>
    </row>
    <row r="114" spans="1:25">
      <c r="A114" s="54" t="s">
        <v>1202</v>
      </c>
      <c r="B114" s="193">
        <v>4</v>
      </c>
      <c r="C114" s="296">
        <f>((F114)+(G114*$G$8)+(H114*$H$8)+(I114*$I$8)+(J114*$J$8)+(K114*$K$8)+(L114*$L$8)+(M114*$M$8)+(N114*$N$8)+(O114*$O$8)+(P114*$P$8)+(Q114*$Q$8)+(R114*$R$8)+(S114*$S$8)+(T114*$T$8)+(U114*$U$8)+(V114*$V$8)+(W114*$W$8)+(X114*$X$8))/E114</f>
        <v>7.75</v>
      </c>
      <c r="D114" s="35">
        <v>13</v>
      </c>
      <c r="E114" s="203">
        <f t="shared" si="2"/>
        <v>4</v>
      </c>
      <c r="F114" s="69">
        <v>0</v>
      </c>
      <c r="G114" s="11">
        <v>0</v>
      </c>
      <c r="H114" s="69">
        <v>0</v>
      </c>
      <c r="I114" s="11">
        <v>1</v>
      </c>
      <c r="J114" s="69">
        <v>1</v>
      </c>
      <c r="K114" s="11">
        <v>0</v>
      </c>
      <c r="L114" s="69">
        <v>0</v>
      </c>
      <c r="M114" s="11">
        <v>0</v>
      </c>
      <c r="N114" s="69">
        <v>1</v>
      </c>
      <c r="O114" s="11">
        <v>0</v>
      </c>
      <c r="P114" s="69">
        <v>0</v>
      </c>
      <c r="Q114" s="11">
        <v>0</v>
      </c>
      <c r="R114" s="77">
        <v>1</v>
      </c>
      <c r="T114" s="79"/>
      <c r="V114" s="79"/>
      <c r="X114" s="119"/>
    </row>
    <row r="115" spans="1:25">
      <c r="A115" s="54"/>
      <c r="B115" s="193"/>
      <c r="C115" s="296"/>
      <c r="D115" s="35"/>
      <c r="E115" s="202"/>
      <c r="F115" s="69"/>
      <c r="H115" s="69"/>
      <c r="J115" s="69"/>
      <c r="L115" s="69"/>
      <c r="N115" s="69"/>
      <c r="P115" s="69"/>
      <c r="R115" s="77"/>
      <c r="T115" s="79"/>
      <c r="V115" s="79"/>
      <c r="X115" s="119"/>
    </row>
    <row r="116" spans="1:25">
      <c r="A116" s="54" t="s">
        <v>641</v>
      </c>
      <c r="B116" s="193">
        <v>5</v>
      </c>
      <c r="C116" s="296">
        <f>((F116)+(G116*$G$8)+(H116*$H$8)+(I116*$I$8)+(J116*$J$8)+(K116*$K$8)+(L116*$L$8)+(M116*$M$8)+(N116*$N$8)+(O116*$O$8)+(P116*$P$8)+(Q116*$Q$8)+(R116*$R$8)+(S116*$S$8)+(T116*$T$8)+(U116*$U$8)+(V116*$V$8)+(W116*$W$8)+(X116*$X$8))/E116</f>
        <v>5.7142857142857144</v>
      </c>
      <c r="D116" s="35">
        <v>7</v>
      </c>
      <c r="E116" s="203">
        <f t="shared" si="2"/>
        <v>7</v>
      </c>
      <c r="F116" s="69">
        <v>0</v>
      </c>
      <c r="G116" s="11">
        <v>0</v>
      </c>
      <c r="H116" s="69">
        <v>0</v>
      </c>
      <c r="I116" s="11">
        <v>0</v>
      </c>
      <c r="J116" s="69">
        <v>4</v>
      </c>
      <c r="K116" s="11">
        <v>1</v>
      </c>
      <c r="L116" s="69">
        <v>2</v>
      </c>
      <c r="N116" s="69"/>
      <c r="P116" s="69"/>
      <c r="R116" s="77"/>
      <c r="T116" s="79"/>
      <c r="V116" s="79"/>
      <c r="X116" s="119"/>
    </row>
    <row r="117" spans="1:25">
      <c r="A117" s="54"/>
      <c r="B117" s="193"/>
      <c r="C117" s="296"/>
      <c r="D117" s="35"/>
      <c r="E117" s="202"/>
      <c r="F117" s="69"/>
      <c r="H117" s="69"/>
      <c r="J117" s="69"/>
      <c r="L117" s="69"/>
      <c r="N117" s="69"/>
      <c r="P117" s="69"/>
      <c r="R117" s="77"/>
      <c r="T117" s="79"/>
      <c r="V117" s="79"/>
      <c r="X117" s="119"/>
    </row>
    <row r="118" spans="1:25">
      <c r="A118" s="54" t="s">
        <v>427</v>
      </c>
      <c r="B118" s="193">
        <v>3</v>
      </c>
      <c r="C118" s="296">
        <f>((F118)+(G118*$G$8)+(H118*$H$8)+(I118*$I$8)+(J118*$J$8)+(K118*$K$8)+(L118*$L$8)+(M118*$M$8)+(N118*$N$8)+(O118*$O$8)+(P118*$P$8)+(Q118*$Q$8)+(R118*$R$8)+(S118*$S$8)+(T118*$T$8)+(U118*$U$8)+(V118*$V$8)+(W118*$W$8)+(X118*$X$8))/E118</f>
        <v>6.4328358208955221</v>
      </c>
      <c r="D118" s="35">
        <v>11</v>
      </c>
      <c r="E118" s="203">
        <f t="shared" si="2"/>
        <v>67</v>
      </c>
      <c r="F118" s="69">
        <v>0</v>
      </c>
      <c r="G118" s="11">
        <v>0</v>
      </c>
      <c r="H118" s="69">
        <v>4</v>
      </c>
      <c r="I118" s="11">
        <v>9</v>
      </c>
      <c r="J118" s="69">
        <v>10</v>
      </c>
      <c r="K118" s="11">
        <v>15</v>
      </c>
      <c r="L118" s="69">
        <v>9</v>
      </c>
      <c r="M118" s="11">
        <v>7</v>
      </c>
      <c r="N118" s="69">
        <v>8</v>
      </c>
      <c r="O118" s="11">
        <v>3</v>
      </c>
      <c r="P118" s="69">
        <v>2</v>
      </c>
      <c r="R118" s="77"/>
      <c r="T118" s="79"/>
      <c r="V118" s="79"/>
      <c r="X118" s="119"/>
    </row>
    <row r="119" spans="1:25">
      <c r="A119" s="54"/>
      <c r="B119" s="193"/>
      <c r="C119" s="296"/>
      <c r="D119" s="35"/>
      <c r="E119" s="202"/>
      <c r="F119" s="69"/>
      <c r="H119" s="69"/>
      <c r="J119" s="69"/>
      <c r="L119" s="69"/>
      <c r="N119" s="69"/>
      <c r="P119" s="69"/>
      <c r="R119" s="77"/>
      <c r="T119" s="79"/>
      <c r="V119" s="79"/>
      <c r="X119" s="119"/>
    </row>
    <row r="120" spans="1:25">
      <c r="A120" s="54" t="s">
        <v>642</v>
      </c>
      <c r="B120" s="193">
        <v>5</v>
      </c>
      <c r="C120" s="296">
        <f>((F120)+(G120*$G$8)+(H120*$H$8)+(I120*$I$8)+(J120*$J$8)+(K120*$K$8)+(L120*$L$8)+(M120*$M$8)+(N120*$N$8)+(O120*$O$8)+(P120*$P$8)+(Q120*$Q$8)+(R120*$R$8)+(S120*$S$8)+(T120*$T$8)+(U120*$U$8)+(V120*$V$8)+(W120*$W$8)+(X120*$X$8))/E120</f>
        <v>5</v>
      </c>
      <c r="D120" s="35">
        <v>5</v>
      </c>
      <c r="E120" s="203">
        <f t="shared" si="2"/>
        <v>2</v>
      </c>
      <c r="F120" s="184">
        <v>0</v>
      </c>
      <c r="G120" s="185">
        <v>0</v>
      </c>
      <c r="H120" s="184">
        <v>0</v>
      </c>
      <c r="I120" s="185">
        <v>0</v>
      </c>
      <c r="J120" s="184">
        <v>2</v>
      </c>
      <c r="K120" s="185"/>
      <c r="L120" s="184"/>
      <c r="M120" s="185"/>
      <c r="N120" s="184"/>
      <c r="O120" s="185"/>
      <c r="P120" s="184"/>
      <c r="Q120" s="185"/>
      <c r="R120" s="186"/>
      <c r="S120" s="187"/>
      <c r="T120" s="188"/>
      <c r="U120" s="189"/>
      <c r="V120" s="188"/>
      <c r="W120" s="189"/>
      <c r="X120" s="190"/>
    </row>
    <row r="121" spans="1:25">
      <c r="A121" s="54"/>
      <c r="B121" s="193"/>
      <c r="C121" s="296"/>
      <c r="D121" s="35"/>
      <c r="E121" s="202"/>
      <c r="F121" s="69"/>
      <c r="H121" s="69"/>
      <c r="J121" s="69"/>
      <c r="L121" s="69"/>
      <c r="N121" s="69"/>
      <c r="P121" s="69"/>
      <c r="R121" s="77"/>
      <c r="T121" s="79"/>
      <c r="V121" s="79"/>
      <c r="X121" s="119"/>
    </row>
    <row r="122" spans="1:25">
      <c r="A122" s="54" t="s">
        <v>425</v>
      </c>
      <c r="B122" s="193">
        <v>8</v>
      </c>
      <c r="C122" s="296">
        <f>((F122)+(G122*$G$8)+(H122*$H$8)+(I122*$I$8)+(J122*$J$8)+(K122*$K$8)+(L122*$L$8)+(M122*$M$8)+(N122*$N$8)+(O122*$O$8)+(P122*$P$8)+(Q122*$Q$8)+(R122*$R$8)+(S122*$S$8)+(T122*$T$8)+(U122*$U$8)+(V122*$V$8)+(W122*$W$8)+(X122*$X$8))/E122</f>
        <v>8</v>
      </c>
      <c r="D122" s="35">
        <v>1</v>
      </c>
      <c r="E122" s="203">
        <f t="shared" si="2"/>
        <v>1</v>
      </c>
      <c r="F122" s="69">
        <v>0</v>
      </c>
      <c r="G122" s="11">
        <v>0</v>
      </c>
      <c r="H122" s="69">
        <v>0</v>
      </c>
      <c r="I122" s="11">
        <v>0</v>
      </c>
      <c r="J122" s="69">
        <v>0</v>
      </c>
      <c r="K122" s="11">
        <v>0</v>
      </c>
      <c r="L122" s="69">
        <v>0</v>
      </c>
      <c r="M122" s="11">
        <v>1</v>
      </c>
      <c r="N122" s="69"/>
      <c r="P122" s="69"/>
      <c r="R122" s="77"/>
      <c r="T122" s="79"/>
      <c r="V122" s="79"/>
      <c r="X122" s="119"/>
    </row>
    <row r="123" spans="1:25">
      <c r="A123" s="54"/>
      <c r="B123" s="193"/>
      <c r="C123" s="296"/>
      <c r="D123" s="35"/>
      <c r="E123" s="202"/>
      <c r="F123" s="69"/>
      <c r="H123" s="69"/>
      <c r="J123" s="69"/>
      <c r="L123" s="69"/>
      <c r="N123" s="69"/>
      <c r="P123" s="69"/>
      <c r="R123" s="77"/>
      <c r="T123" s="79"/>
      <c r="V123" s="79"/>
      <c r="X123" s="119"/>
    </row>
    <row r="124" spans="1:25">
      <c r="A124" s="54" t="s">
        <v>1031</v>
      </c>
      <c r="B124" s="193">
        <v>4</v>
      </c>
      <c r="C124" s="296">
        <f>((F124)+(G124*$G$8)+(H124*$H$8)+(I124*$I$8)+(J124*$J$8)+(K124*$K$8)+(L124*$L$8)+(M124*$M$8)+(N124*$N$8)+(O124*$O$8)+(P124*$P$8)+(Q124*$Q$8)+(R124*$R$8)+(S124*$S$8)+(T124*$T$8)+(U124*$U$8)+(V124*$V$8)+(W124*$W$8)+(X124*$X$8))/E124</f>
        <v>8.6875</v>
      </c>
      <c r="D124" s="35">
        <v>19</v>
      </c>
      <c r="E124" s="203">
        <f t="shared" si="2"/>
        <v>32</v>
      </c>
      <c r="F124" s="69">
        <v>0</v>
      </c>
      <c r="G124" s="11">
        <v>0</v>
      </c>
      <c r="H124" s="69">
        <v>0</v>
      </c>
      <c r="I124" s="11">
        <v>3</v>
      </c>
      <c r="J124" s="69">
        <v>1</v>
      </c>
      <c r="K124" s="11">
        <v>6</v>
      </c>
      <c r="L124" s="69">
        <v>4</v>
      </c>
      <c r="M124" s="11">
        <v>1</v>
      </c>
      <c r="N124" s="69">
        <v>4</v>
      </c>
      <c r="O124" s="11">
        <v>8</v>
      </c>
      <c r="P124" s="69">
        <v>0</v>
      </c>
      <c r="Q124" s="11">
        <v>2</v>
      </c>
      <c r="R124" s="69">
        <v>0</v>
      </c>
      <c r="S124" s="11">
        <v>0</v>
      </c>
      <c r="T124" s="69">
        <v>2</v>
      </c>
      <c r="U124" s="11">
        <v>0</v>
      </c>
      <c r="V124" s="69">
        <v>0</v>
      </c>
      <c r="W124" s="11">
        <v>0</v>
      </c>
      <c r="X124" s="120">
        <v>1</v>
      </c>
      <c r="Y124" s="11"/>
    </row>
    <row r="125" spans="1:25">
      <c r="A125" s="54"/>
      <c r="B125" s="193"/>
      <c r="C125" s="296"/>
      <c r="D125" s="35"/>
      <c r="E125" s="202"/>
      <c r="F125" s="69"/>
      <c r="H125" s="69"/>
      <c r="J125" s="69"/>
      <c r="L125" s="69"/>
      <c r="N125" s="69"/>
      <c r="P125" s="69"/>
      <c r="R125" s="77"/>
      <c r="T125" s="79"/>
      <c r="V125" s="79"/>
      <c r="X125" s="119"/>
    </row>
    <row r="126" spans="1:25">
      <c r="A126" s="54" t="s">
        <v>429</v>
      </c>
      <c r="B126" s="194" t="s">
        <v>1023</v>
      </c>
      <c r="C126" s="296"/>
      <c r="D126" s="34"/>
      <c r="E126" s="203">
        <f t="shared" si="2"/>
        <v>0</v>
      </c>
      <c r="F126" s="70"/>
      <c r="G126" s="14"/>
      <c r="H126" s="70"/>
      <c r="I126" s="14"/>
      <c r="J126" s="70"/>
      <c r="K126" s="14"/>
      <c r="L126" s="70"/>
      <c r="M126" s="14"/>
      <c r="N126" s="70"/>
      <c r="O126" s="14"/>
      <c r="P126" s="70"/>
      <c r="R126" s="77"/>
      <c r="T126" s="79"/>
      <c r="V126" s="79"/>
      <c r="X126" s="119"/>
    </row>
    <row r="127" spans="1:25">
      <c r="A127" s="54"/>
      <c r="B127" s="193"/>
      <c r="C127" s="296"/>
      <c r="D127" s="35"/>
      <c r="E127" s="202"/>
      <c r="F127" s="69"/>
      <c r="H127" s="69"/>
      <c r="J127" s="69"/>
      <c r="L127" s="69"/>
      <c r="N127" s="69"/>
      <c r="P127" s="69"/>
      <c r="R127" s="77"/>
      <c r="T127" s="79"/>
      <c r="V127" s="79"/>
      <c r="X127" s="119"/>
    </row>
    <row r="128" spans="1:25">
      <c r="A128" s="54" t="s">
        <v>643</v>
      </c>
      <c r="B128" s="193">
        <v>6</v>
      </c>
      <c r="C128" s="296">
        <f>((F128)+(G128*$G$8)+(H128*$H$8)+(I128*$I$8)+(J128*$J$8)+(K128*$K$8)+(L128*$L$8)+(M128*$M$8)+(N128*$N$8)+(O128*$O$8)+(P128*$P$8)+(Q128*$Q$8)+(R128*$R$8)+(S128*$S$8)+(T128*$T$8)+(U128*$U$8)+(V128*$V$8)+(W128*$W$8)+(X128*$X$8))/E128</f>
        <v>9.4285714285714288</v>
      </c>
      <c r="D128" s="35">
        <v>15</v>
      </c>
      <c r="E128" s="203">
        <f t="shared" si="2"/>
        <v>7</v>
      </c>
      <c r="F128" s="69">
        <v>0</v>
      </c>
      <c r="G128" s="11">
        <v>0</v>
      </c>
      <c r="H128" s="69">
        <v>0</v>
      </c>
      <c r="I128" s="11">
        <v>0</v>
      </c>
      <c r="J128" s="69">
        <v>0</v>
      </c>
      <c r="K128" s="11">
        <v>1</v>
      </c>
      <c r="L128" s="69">
        <v>2</v>
      </c>
      <c r="M128" s="11">
        <v>2</v>
      </c>
      <c r="N128" s="69">
        <v>0</v>
      </c>
      <c r="O128" s="11">
        <v>0</v>
      </c>
      <c r="P128" s="69">
        <v>0</v>
      </c>
      <c r="Q128" s="11">
        <v>0</v>
      </c>
      <c r="R128" s="69">
        <v>0</v>
      </c>
      <c r="S128" s="11">
        <v>0</v>
      </c>
      <c r="T128" s="69">
        <v>2</v>
      </c>
      <c r="U128" s="11"/>
      <c r="V128" s="69"/>
      <c r="W128" s="11"/>
      <c r="X128" s="119"/>
    </row>
    <row r="129" spans="1:24">
      <c r="A129" s="54"/>
      <c r="B129" s="193"/>
      <c r="C129" s="296"/>
      <c r="D129" s="35"/>
      <c r="E129" s="202"/>
      <c r="F129" s="69"/>
      <c r="H129" s="69"/>
      <c r="J129" s="69"/>
      <c r="L129" s="69"/>
      <c r="N129" s="69"/>
      <c r="P129" s="69"/>
      <c r="R129" s="77"/>
      <c r="T129" s="79"/>
      <c r="V129" s="79"/>
      <c r="X129" s="119"/>
    </row>
    <row r="130" spans="1:24">
      <c r="A130" s="54" t="s">
        <v>433</v>
      </c>
      <c r="B130" s="193">
        <v>7</v>
      </c>
      <c r="C130" s="296">
        <f>((F130)+(G130*$G$8)+(H130*$H$8)+(I130*$I$8)+(J130*$J$8)+(K130*$K$8)+(L130*$L$8)+(M130*$M$8)+(N130*$N$8)+(O130*$O$8)+(P130*$P$8)+(Q130*$Q$8)+(R130*$R$8)+(S130*$S$8)+(T130*$T$8)+(U130*$U$8)+(V130*$V$8)+(W130*$W$8)+(X130*$X$8))/E130</f>
        <v>8</v>
      </c>
      <c r="D130" s="35">
        <v>9</v>
      </c>
      <c r="E130" s="203">
        <f t="shared" si="2"/>
        <v>4</v>
      </c>
      <c r="F130" s="69">
        <v>0</v>
      </c>
      <c r="G130" s="11">
        <v>0</v>
      </c>
      <c r="H130" s="69">
        <v>0</v>
      </c>
      <c r="I130" s="11">
        <v>0</v>
      </c>
      <c r="J130" s="69">
        <v>0</v>
      </c>
      <c r="K130" s="11">
        <v>0</v>
      </c>
      <c r="L130" s="69">
        <v>1</v>
      </c>
      <c r="M130" s="11">
        <v>2</v>
      </c>
      <c r="N130" s="69">
        <v>1</v>
      </c>
      <c r="P130" s="69"/>
      <c r="R130" s="77"/>
      <c r="T130" s="79"/>
      <c r="V130" s="79"/>
      <c r="X130" s="119"/>
    </row>
    <row r="131" spans="1:24">
      <c r="A131" s="54"/>
      <c r="B131" s="193"/>
      <c r="C131" s="296"/>
      <c r="D131" s="35"/>
      <c r="E131" s="202"/>
      <c r="F131" s="69"/>
      <c r="H131" s="69"/>
      <c r="J131" s="69"/>
      <c r="L131" s="69"/>
      <c r="N131" s="69"/>
      <c r="P131" s="69"/>
      <c r="R131" s="77"/>
      <c r="T131" s="79"/>
      <c r="V131" s="79"/>
      <c r="X131" s="119"/>
    </row>
    <row r="132" spans="1:24">
      <c r="A132" s="54" t="s">
        <v>438</v>
      </c>
      <c r="B132" s="193">
        <v>3</v>
      </c>
      <c r="C132" s="296">
        <f>((F132)+(G132*$G$8)+(H132*$H$8)+(I132*$I$8)+(J132*$J$8)+(K132*$K$8)+(L132*$L$8)+(M132*$M$8)+(N132*$N$8)+(O132*$O$8)+(P132*$P$8)+(Q132*$Q$8)+(R132*$R$8)+(S132*$S$8)+(T132*$T$8)+(U132*$U$8)+(V132*$V$8)+(W132*$W$8)+(X132*$X$8))/E132</f>
        <v>5</v>
      </c>
      <c r="D132" s="35">
        <v>7</v>
      </c>
      <c r="E132" s="203">
        <f t="shared" si="2"/>
        <v>10</v>
      </c>
      <c r="F132" s="69">
        <v>0</v>
      </c>
      <c r="G132" s="11">
        <v>0</v>
      </c>
      <c r="H132" s="69">
        <v>2</v>
      </c>
      <c r="I132" s="11">
        <v>1</v>
      </c>
      <c r="J132" s="69">
        <v>3</v>
      </c>
      <c r="K132" s="11">
        <v>3</v>
      </c>
      <c r="L132" s="69">
        <v>1</v>
      </c>
      <c r="N132" s="69"/>
      <c r="P132" s="69"/>
      <c r="R132" s="77"/>
      <c r="T132" s="79"/>
      <c r="V132" s="79"/>
      <c r="X132" s="119"/>
    </row>
    <row r="133" spans="1:24">
      <c r="A133" s="57"/>
      <c r="B133" s="193"/>
      <c r="C133" s="296"/>
      <c r="D133" s="35"/>
      <c r="E133" s="202"/>
      <c r="F133" s="69"/>
      <c r="H133" s="69"/>
      <c r="J133" s="69"/>
      <c r="L133" s="69"/>
      <c r="N133" s="69"/>
      <c r="P133" s="69"/>
      <c r="R133" s="77"/>
      <c r="T133" s="79"/>
      <c r="V133" s="79"/>
      <c r="X133" s="119"/>
    </row>
    <row r="134" spans="1:24">
      <c r="A134" s="54" t="s">
        <v>1203</v>
      </c>
      <c r="B134" s="194" t="s">
        <v>1023</v>
      </c>
      <c r="C134" s="296"/>
      <c r="D134" s="34"/>
      <c r="E134" s="203">
        <f t="shared" si="2"/>
        <v>0</v>
      </c>
      <c r="F134" s="70"/>
      <c r="G134" s="14"/>
      <c r="H134" s="70"/>
      <c r="I134" s="14"/>
      <c r="J134" s="70"/>
      <c r="K134" s="14"/>
      <c r="L134" s="70"/>
      <c r="M134" s="14"/>
      <c r="N134" s="70"/>
      <c r="O134" s="14"/>
      <c r="P134" s="70"/>
      <c r="R134" s="77"/>
      <c r="T134" s="79"/>
      <c r="V134" s="79"/>
      <c r="X134" s="119"/>
    </row>
    <row r="135" spans="1:24">
      <c r="A135" s="54"/>
      <c r="B135" s="193"/>
      <c r="C135" s="296"/>
      <c r="D135" s="35"/>
      <c r="E135" s="202"/>
      <c r="F135" s="69"/>
      <c r="H135" s="69"/>
      <c r="J135" s="69"/>
      <c r="L135" s="69"/>
      <c r="N135" s="69"/>
      <c r="P135" s="69"/>
      <c r="R135" s="77"/>
      <c r="T135" s="79"/>
      <c r="V135" s="79"/>
      <c r="X135" s="119"/>
    </row>
    <row r="136" spans="1:24">
      <c r="A136" s="54" t="s">
        <v>452</v>
      </c>
      <c r="B136" s="194" t="s">
        <v>1023</v>
      </c>
      <c r="C136" s="296"/>
      <c r="D136" s="34"/>
      <c r="E136" s="203">
        <f t="shared" si="2"/>
        <v>0</v>
      </c>
      <c r="F136" s="70"/>
      <c r="G136" s="14"/>
      <c r="H136" s="70"/>
      <c r="I136" s="14"/>
      <c r="J136" s="70"/>
      <c r="K136" s="14"/>
      <c r="L136" s="70"/>
      <c r="M136" s="14"/>
      <c r="N136" s="70"/>
      <c r="O136" s="14"/>
      <c r="P136" s="70"/>
      <c r="R136" s="77"/>
      <c r="T136" s="79"/>
      <c r="V136" s="79"/>
      <c r="X136" s="119"/>
    </row>
    <row r="137" spans="1:24">
      <c r="A137" s="54"/>
      <c r="B137" s="193"/>
      <c r="C137" s="296"/>
      <c r="D137" s="35"/>
      <c r="E137" s="202"/>
      <c r="F137" s="69"/>
      <c r="H137" s="69"/>
      <c r="J137" s="69"/>
      <c r="L137" s="69"/>
      <c r="N137" s="69"/>
      <c r="P137" s="69"/>
      <c r="R137" s="77"/>
      <c r="T137" s="79"/>
      <c r="V137" s="79"/>
      <c r="X137" s="119"/>
    </row>
    <row r="138" spans="1:24">
      <c r="A138" s="54" t="s">
        <v>645</v>
      </c>
      <c r="B138" s="193">
        <v>1</v>
      </c>
      <c r="C138" s="296">
        <f>((F138)+(G138*$G$8)+(H138*$H$8)+(I138*$I$8)+(J138*$J$8)+(K138*$K$8)+(L138*$L$8)+(M138*$M$8)+(N138*$N$8)+(O138*$O$8)+(P138*$P$8)+(Q138*$Q$8)+(R138*$R$8)+(S138*$S$8)+(T138*$T$8)+(U138*$U$8)+(V138*$V$8)+(W138*$W$8)+(X138*$X$8))/E138</f>
        <v>3.2</v>
      </c>
      <c r="D138" s="35">
        <v>4</v>
      </c>
      <c r="E138" s="203">
        <f t="shared" si="2"/>
        <v>35</v>
      </c>
      <c r="F138" s="69">
        <v>1</v>
      </c>
      <c r="G138" s="11">
        <v>6</v>
      </c>
      <c r="H138" s="69">
        <v>13</v>
      </c>
      <c r="I138" s="11">
        <v>15</v>
      </c>
      <c r="J138" s="69"/>
      <c r="L138" s="69"/>
      <c r="N138" s="69"/>
      <c r="P138" s="69"/>
      <c r="R138" s="77"/>
      <c r="T138" s="79"/>
      <c r="V138" s="79"/>
      <c r="X138" s="119"/>
    </row>
    <row r="139" spans="1:24">
      <c r="A139" s="54"/>
      <c r="B139" s="193"/>
      <c r="C139" s="296"/>
      <c r="D139" s="35"/>
      <c r="E139" s="202"/>
      <c r="F139" s="69"/>
      <c r="H139" s="69"/>
      <c r="J139" s="69"/>
      <c r="L139" s="69"/>
      <c r="N139" s="69"/>
      <c r="P139" s="69"/>
      <c r="R139" s="77"/>
      <c r="T139" s="79"/>
      <c r="V139" s="79"/>
      <c r="X139" s="119"/>
    </row>
    <row r="140" spans="1:24">
      <c r="A140" s="54" t="s">
        <v>1033</v>
      </c>
      <c r="B140" s="193">
        <v>1</v>
      </c>
      <c r="C140" s="296">
        <f>((F140)+(G140*$G$8)+(H140*$H$8)+(I140*$I$8)+(J140*$J$8)+(K140*$K$8)+(L140*$L$8)+(M140*$M$8)+(N140*$N$8)+(O140*$O$8)+(P140*$P$8)+(Q140*$Q$8)+(R140*$R$8)+(S140*$S$8)+(T140*$T$8)+(U140*$U$8)+(V140*$V$8)+(W140*$W$8)+(X140*$X$8))/E140</f>
        <v>2</v>
      </c>
      <c r="D140" s="35">
        <v>3</v>
      </c>
      <c r="E140" s="203">
        <f t="shared" si="2"/>
        <v>7</v>
      </c>
      <c r="F140" s="69">
        <v>1</v>
      </c>
      <c r="G140" s="11">
        <v>5</v>
      </c>
      <c r="H140" s="69">
        <v>1</v>
      </c>
      <c r="J140" s="69"/>
      <c r="L140" s="69"/>
      <c r="N140" s="69"/>
      <c r="P140" s="69"/>
      <c r="R140" s="77"/>
      <c r="T140" s="79"/>
      <c r="V140" s="79"/>
      <c r="X140" s="119"/>
    </row>
    <row r="141" spans="1:24">
      <c r="A141" s="54"/>
      <c r="B141" s="193"/>
      <c r="C141" s="296"/>
      <c r="D141" s="35"/>
      <c r="E141" s="202"/>
      <c r="F141" s="69"/>
      <c r="H141" s="69"/>
      <c r="J141" s="69"/>
      <c r="L141" s="69"/>
      <c r="N141" s="69"/>
      <c r="P141" s="69"/>
      <c r="R141" s="77"/>
      <c r="T141" s="79"/>
      <c r="V141" s="79"/>
      <c r="X141" s="119"/>
    </row>
    <row r="142" spans="1:24">
      <c r="A142" s="54" t="s">
        <v>472</v>
      </c>
      <c r="B142" s="193">
        <v>1</v>
      </c>
      <c r="C142" s="296">
        <f>((F142)+(G142*$G$8)+(H142*$H$8)+(I142*$I$8)+(J142*$J$8)+(K142*$K$8)+(L142*$L$8)+(M142*$M$8)+(N142*$N$8)+(O142*$O$8)+(P142*$P$8)+(Q142*$Q$8)+(R142*$R$8)+(S142*$S$8)+(T142*$T$8)+(U142*$U$8)+(V142*$V$8)+(W142*$W$8)+(X142*$X$8))/E142</f>
        <v>1.96</v>
      </c>
      <c r="D142" s="35">
        <v>4</v>
      </c>
      <c r="E142" s="203">
        <f t="shared" si="2"/>
        <v>25</v>
      </c>
      <c r="F142" s="69">
        <v>5</v>
      </c>
      <c r="G142" s="11">
        <v>17</v>
      </c>
      <c r="H142" s="69">
        <v>2</v>
      </c>
      <c r="I142" s="11">
        <v>1</v>
      </c>
      <c r="J142" s="69"/>
      <c r="L142" s="69"/>
      <c r="N142" s="69"/>
      <c r="P142" s="69"/>
      <c r="R142" s="77"/>
      <c r="T142" s="79"/>
      <c r="V142" s="79"/>
      <c r="X142" s="119"/>
    </row>
    <row r="143" spans="1:24">
      <c r="A143" s="54"/>
      <c r="B143" s="193"/>
      <c r="C143" s="296"/>
      <c r="D143" s="35"/>
      <c r="E143" s="202"/>
      <c r="F143" s="69"/>
      <c r="H143" s="69"/>
      <c r="J143" s="69"/>
      <c r="L143" s="69"/>
      <c r="N143" s="69"/>
      <c r="P143" s="69"/>
      <c r="R143" s="77"/>
      <c r="T143" s="79"/>
      <c r="V143" s="79"/>
      <c r="X143" s="119"/>
    </row>
    <row r="144" spans="1:24">
      <c r="A144" s="54" t="s">
        <v>441</v>
      </c>
      <c r="B144" s="194" t="s">
        <v>1023</v>
      </c>
      <c r="C144" s="296"/>
      <c r="D144" s="34"/>
      <c r="E144" s="203">
        <f t="shared" si="2"/>
        <v>0</v>
      </c>
      <c r="F144" s="69"/>
      <c r="H144" s="69"/>
      <c r="J144" s="69"/>
      <c r="L144" s="69"/>
      <c r="N144" s="69"/>
      <c r="P144" s="69"/>
      <c r="R144" s="77"/>
      <c r="T144" s="79"/>
      <c r="V144" s="79"/>
      <c r="X144" s="119"/>
    </row>
    <row r="145" spans="1:24">
      <c r="A145" s="54"/>
      <c r="B145" s="193"/>
      <c r="C145" s="296"/>
      <c r="D145" s="35"/>
      <c r="E145" s="202"/>
      <c r="F145" s="69"/>
      <c r="H145" s="69"/>
      <c r="J145" s="69"/>
      <c r="L145" s="69"/>
      <c r="N145" s="69"/>
      <c r="P145" s="69"/>
      <c r="R145" s="77"/>
      <c r="T145" s="79"/>
      <c r="V145" s="79"/>
      <c r="X145" s="119"/>
    </row>
    <row r="146" spans="1:24">
      <c r="A146" s="54" t="s">
        <v>443</v>
      </c>
      <c r="B146" s="194" t="s">
        <v>1023</v>
      </c>
      <c r="C146" s="296"/>
      <c r="D146" s="34"/>
      <c r="E146" s="203">
        <f t="shared" si="2"/>
        <v>0</v>
      </c>
      <c r="F146" s="70"/>
      <c r="G146" s="14"/>
      <c r="H146" s="70"/>
      <c r="I146" s="14"/>
      <c r="J146" s="70"/>
      <c r="K146" s="14"/>
      <c r="L146" s="70"/>
      <c r="M146" s="14"/>
      <c r="N146" s="70"/>
      <c r="O146" s="14"/>
      <c r="P146" s="70"/>
      <c r="R146" s="77"/>
      <c r="T146" s="79"/>
      <c r="V146" s="79"/>
      <c r="X146" s="119"/>
    </row>
    <row r="147" spans="1:24">
      <c r="A147" s="54"/>
      <c r="B147" s="193"/>
      <c r="C147" s="296"/>
      <c r="D147" s="35"/>
      <c r="E147" s="202"/>
      <c r="F147" s="69"/>
      <c r="H147" s="69"/>
      <c r="J147" s="69"/>
      <c r="L147" s="69"/>
      <c r="N147" s="69"/>
      <c r="P147" s="69"/>
      <c r="R147" s="77"/>
      <c r="T147" s="79"/>
      <c r="V147" s="79"/>
      <c r="X147" s="119"/>
    </row>
    <row r="148" spans="1:24">
      <c r="A148" s="54" t="s">
        <v>646</v>
      </c>
      <c r="B148" s="193">
        <v>1</v>
      </c>
      <c r="C148" s="296">
        <f>((F148)+(G148*$G$8)+(H148*$H$8)+(I148*$I$8)+(J148*$J$8)+(K148*$K$8)+(L148*$L$8)+(M148*$M$8)+(N148*$N$8)+(O148*$O$8)+(P148*$P$8)+(Q148*$Q$8)+(R148*$R$8)+(S148*$S$8)+(T148*$T$8)+(U148*$U$8)+(V148*$V$8)+(W148*$W$8)+(X148*$X$8))/E148</f>
        <v>1.0254237288135593</v>
      </c>
      <c r="D148" s="35">
        <v>2</v>
      </c>
      <c r="E148" s="203">
        <f t="shared" si="2"/>
        <v>118</v>
      </c>
      <c r="F148" s="69">
        <v>115</v>
      </c>
      <c r="G148" s="11">
        <v>3</v>
      </c>
      <c r="H148" s="69"/>
      <c r="J148" s="69"/>
      <c r="L148" s="69"/>
      <c r="N148" s="69"/>
      <c r="P148" s="69"/>
      <c r="R148" s="77"/>
      <c r="T148" s="79"/>
      <c r="V148" s="79"/>
      <c r="X148" s="119"/>
    </row>
    <row r="149" spans="1:24">
      <c r="A149" s="54"/>
      <c r="B149" s="193"/>
      <c r="C149" s="296"/>
      <c r="D149" s="35"/>
      <c r="E149" s="202"/>
      <c r="F149" s="69"/>
      <c r="H149" s="69"/>
      <c r="J149" s="69"/>
      <c r="L149" s="69"/>
      <c r="N149" s="69"/>
      <c r="P149" s="69"/>
      <c r="R149" s="77"/>
      <c r="T149" s="79"/>
      <c r="V149" s="79"/>
      <c r="X149" s="119"/>
    </row>
    <row r="150" spans="1:24">
      <c r="A150" s="54" t="s">
        <v>445</v>
      </c>
      <c r="B150" s="193">
        <v>1</v>
      </c>
      <c r="C150" s="296">
        <f>((F150)+(G150*$G$8)+(H150*$H$8)+(I150*$I$8)+(J150*$J$8)+(K150*$K$8)+(L150*$L$8)+(M150*$M$8)+(N150*$N$8)+(O150*$O$8)+(P150*$P$8)+(Q150*$Q$8)+(R150*$R$8)+(S150*$S$8)+(T150*$T$8)+(U150*$U$8)+(V150*$V$8)+(W150*$W$8)+(X150*$X$8))/E150</f>
        <v>1</v>
      </c>
      <c r="D150" s="35">
        <v>1</v>
      </c>
      <c r="E150" s="203">
        <f t="shared" si="2"/>
        <v>49</v>
      </c>
      <c r="F150" s="69">
        <v>49</v>
      </c>
      <c r="H150" s="69"/>
      <c r="J150" s="69"/>
      <c r="L150" s="69"/>
      <c r="N150" s="69"/>
      <c r="P150" s="69"/>
      <c r="R150" s="77"/>
      <c r="T150" s="79"/>
      <c r="V150" s="79"/>
      <c r="X150" s="119"/>
    </row>
    <row r="151" spans="1:24">
      <c r="A151" s="54"/>
      <c r="B151" s="193"/>
      <c r="C151" s="296"/>
      <c r="D151" s="35"/>
      <c r="E151" s="202"/>
      <c r="F151" s="69"/>
      <c r="H151" s="69"/>
      <c r="J151" s="69"/>
      <c r="L151" s="69"/>
      <c r="N151" s="69"/>
      <c r="P151" s="69"/>
      <c r="R151" s="77"/>
      <c r="T151" s="79"/>
      <c r="V151" s="79"/>
      <c r="X151" s="119"/>
    </row>
    <row r="152" spans="1:24">
      <c r="A152" s="54" t="s">
        <v>647</v>
      </c>
      <c r="B152" s="193">
        <v>1</v>
      </c>
      <c r="C152" s="296">
        <f>((F152)+(G152*$G$8)+(H152*$H$8)+(I152*$I$8)+(J152*$J$8)+(K152*$K$8)+(L152*$L$8)+(M152*$M$8)+(N152*$N$8)+(O152*$O$8)+(P152*$P$8)+(Q152*$Q$8)+(R152*$R$8)+(S152*$S$8)+(T152*$T$8)+(U152*$U$8)+(V152*$V$8)+(W152*$W$8)+(X152*$X$8))/E152</f>
        <v>1.0140318054256314</v>
      </c>
      <c r="D152" s="35">
        <v>2</v>
      </c>
      <c r="E152" s="203">
        <f t="shared" si="2"/>
        <v>1069</v>
      </c>
      <c r="F152" s="69">
        <v>1054</v>
      </c>
      <c r="G152" s="11">
        <v>15</v>
      </c>
      <c r="H152" s="69"/>
      <c r="J152" s="69"/>
      <c r="L152" s="69"/>
      <c r="N152" s="69"/>
      <c r="P152" s="69"/>
      <c r="R152" s="77"/>
      <c r="T152" s="79"/>
      <c r="V152" s="79"/>
      <c r="X152" s="119"/>
    </row>
    <row r="153" spans="1:24">
      <c r="A153" s="54"/>
      <c r="B153" s="193"/>
      <c r="C153" s="296"/>
      <c r="D153" s="35"/>
      <c r="E153" s="202"/>
      <c r="F153" s="69"/>
      <c r="H153" s="69"/>
      <c r="J153" s="69"/>
      <c r="L153" s="69"/>
      <c r="N153" s="69"/>
      <c r="P153" s="69"/>
      <c r="R153" s="77"/>
      <c r="T153" s="79"/>
      <c r="V153" s="79"/>
      <c r="X153" s="119"/>
    </row>
    <row r="154" spans="1:24">
      <c r="A154" s="54" t="s">
        <v>648</v>
      </c>
      <c r="B154" s="193">
        <v>1</v>
      </c>
      <c r="C154" s="296">
        <f>((F154)+(G154*$G$8)+(H154*$H$8)+(I154*$I$8)+(J154*$J$8)+(K154*$K$8)+(L154*$L$8)+(M154*$M$8)+(N154*$N$8)+(O154*$O$8)+(P154*$P$8)+(Q154*$Q$8)+(R154*$R$8)+(S154*$S$8)+(T154*$T$8)+(U154*$U$8)+(V154*$V$8)+(W154*$W$8)+(X154*$X$8))/E154</f>
        <v>1</v>
      </c>
      <c r="D154" s="35">
        <v>1</v>
      </c>
      <c r="E154" s="203">
        <f t="shared" si="2"/>
        <v>11</v>
      </c>
      <c r="F154" s="69">
        <v>11</v>
      </c>
      <c r="H154" s="69"/>
      <c r="J154" s="69"/>
      <c r="L154" s="69"/>
      <c r="N154" s="69"/>
      <c r="P154" s="69"/>
      <c r="R154" s="77"/>
      <c r="T154" s="79"/>
      <c r="V154" s="79"/>
      <c r="X154" s="119"/>
    </row>
    <row r="155" spans="1:24">
      <c r="A155" s="54"/>
      <c r="B155" s="193"/>
      <c r="C155" s="296"/>
      <c r="D155" s="35"/>
      <c r="E155" s="202"/>
      <c r="F155" s="69"/>
      <c r="H155" s="69"/>
      <c r="J155" s="69"/>
      <c r="L155" s="69"/>
      <c r="N155" s="69"/>
      <c r="P155" s="69"/>
      <c r="R155" s="77"/>
      <c r="T155" s="79"/>
      <c r="V155" s="79"/>
      <c r="X155" s="119"/>
    </row>
    <row r="156" spans="1:24">
      <c r="A156" s="54" t="s">
        <v>649</v>
      </c>
      <c r="B156" s="193">
        <v>1</v>
      </c>
      <c r="C156" s="296">
        <f>((F156)+(G156*$G$8)+(H156*$H$8)+(I156*$I$8)+(J156*$J$8)+(K156*$K$8)+(L156*$L$8)+(M156*$M$8)+(N156*$N$8)+(O156*$O$8)+(P156*$P$8)+(Q156*$Q$8)+(R156*$R$8)+(S156*$S$8)+(T156*$T$8)+(U156*$U$8)+(V156*$V$8)+(W156*$W$8)+(X156*$X$8))/E156</f>
        <v>1</v>
      </c>
      <c r="D156" s="35">
        <v>1</v>
      </c>
      <c r="E156" s="203">
        <f t="shared" si="2"/>
        <v>63</v>
      </c>
      <c r="F156" s="69">
        <v>63</v>
      </c>
      <c r="H156" s="69"/>
      <c r="J156" s="69"/>
      <c r="L156" s="69"/>
      <c r="N156" s="69"/>
      <c r="P156" s="69"/>
      <c r="R156" s="77"/>
      <c r="T156" s="79"/>
      <c r="V156" s="79"/>
      <c r="X156" s="119"/>
    </row>
    <row r="157" spans="1:24">
      <c r="A157" s="54"/>
      <c r="B157" s="193"/>
      <c r="C157" s="296"/>
      <c r="D157" s="35"/>
      <c r="E157" s="202"/>
      <c r="F157" s="69"/>
      <c r="H157" s="69"/>
      <c r="J157" s="69"/>
      <c r="L157" s="69"/>
      <c r="N157" s="69"/>
      <c r="P157" s="69"/>
      <c r="R157" s="77"/>
      <c r="T157" s="79"/>
      <c r="V157" s="79"/>
      <c r="X157" s="119"/>
    </row>
    <row r="158" spans="1:24">
      <c r="A158" s="54" t="s">
        <v>465</v>
      </c>
      <c r="B158" s="193">
        <v>1</v>
      </c>
      <c r="C158" s="296">
        <f>((F158)+(G158*$G$8)+(H158*$H$8)+(I158*$I$8)+(J158*$J$8)+(K158*$K$8)+(L158*$L$8)+(M158*$M$8)+(N158*$N$8)+(O158*$O$8)+(P158*$P$8)+(Q158*$Q$8)+(R158*$R$8)+(S158*$S$8)+(T158*$T$8)+(U158*$U$8)+(V158*$V$8)+(W158*$W$8)+(X158*$X$8))/E158</f>
        <v>1</v>
      </c>
      <c r="D158" s="35">
        <v>1</v>
      </c>
      <c r="E158" s="203">
        <f t="shared" si="2"/>
        <v>8</v>
      </c>
      <c r="F158" s="69">
        <v>8</v>
      </c>
      <c r="H158" s="69"/>
      <c r="J158" s="69"/>
      <c r="L158" s="69"/>
      <c r="N158" s="69"/>
      <c r="P158" s="69"/>
      <c r="R158" s="77"/>
      <c r="T158" s="79"/>
      <c r="V158" s="79"/>
      <c r="X158" s="119"/>
    </row>
    <row r="159" spans="1:24">
      <c r="A159" s="54"/>
      <c r="B159" s="193"/>
      <c r="C159" s="296"/>
      <c r="D159" s="35"/>
      <c r="E159" s="202"/>
      <c r="F159" s="69"/>
      <c r="H159" s="69"/>
      <c r="J159" s="69"/>
      <c r="L159" s="69"/>
      <c r="N159" s="69"/>
      <c r="P159" s="69"/>
      <c r="R159" s="77"/>
      <c r="T159" s="79"/>
      <c r="V159" s="79"/>
      <c r="X159" s="119"/>
    </row>
    <row r="160" spans="1:24">
      <c r="A160" s="54" t="s">
        <v>468</v>
      </c>
      <c r="B160" s="193">
        <v>1</v>
      </c>
      <c r="C160" s="296">
        <f>((F160)+(G160*$G$8)+(H160*$H$8)+(I160*$I$8)+(J160*$J$8)+(K160*$K$8)+(L160*$L$8)+(M160*$M$8)+(N160*$N$8)+(O160*$O$8)+(P160*$P$8)+(Q160*$Q$8)+(R160*$R$8)+(S160*$S$8)+(T160*$T$8)+(U160*$U$8)+(V160*$V$8)+(W160*$W$8)+(X160*$X$8))/E160</f>
        <v>1</v>
      </c>
      <c r="D160" s="35">
        <v>1</v>
      </c>
      <c r="E160" s="203">
        <f t="shared" si="2"/>
        <v>2</v>
      </c>
      <c r="F160" s="69">
        <v>2</v>
      </c>
      <c r="H160" s="69"/>
      <c r="J160" s="69"/>
      <c r="L160" s="69"/>
      <c r="N160" s="69"/>
      <c r="P160" s="69"/>
      <c r="R160" s="77"/>
      <c r="T160" s="79"/>
      <c r="V160" s="79"/>
      <c r="X160" s="119"/>
    </row>
    <row r="161" spans="1:24">
      <c r="A161" s="54"/>
      <c r="B161" s="193"/>
      <c r="C161" s="296"/>
      <c r="D161" s="35"/>
      <c r="E161" s="202"/>
      <c r="F161" s="69"/>
      <c r="H161" s="69"/>
      <c r="J161" s="69"/>
      <c r="L161" s="69"/>
      <c r="N161" s="69"/>
      <c r="P161" s="69"/>
      <c r="R161" s="77"/>
      <c r="T161" s="79"/>
      <c r="V161" s="79"/>
      <c r="X161" s="119"/>
    </row>
    <row r="162" spans="1:24">
      <c r="A162" s="54" t="s">
        <v>470</v>
      </c>
      <c r="B162" s="193">
        <v>1</v>
      </c>
      <c r="C162" s="296">
        <f>((F162)+(G162*$G$8)+(H162*$H$8)+(I162*$I$8)+(J162*$J$8)+(K162*$K$8)+(L162*$L$8)+(M162*$M$8)+(N162*$N$8)+(O162*$O$8)+(P162*$P$8)+(Q162*$Q$8)+(R162*$R$8)+(S162*$S$8)+(T162*$T$8)+(U162*$U$8)+(V162*$V$8)+(W162*$W$8)+(X162*$X$8))/E162</f>
        <v>1</v>
      </c>
      <c r="D162" s="35">
        <v>1</v>
      </c>
      <c r="E162" s="203">
        <f t="shared" si="2"/>
        <v>23</v>
      </c>
      <c r="F162" s="69">
        <v>23</v>
      </c>
      <c r="H162" s="69"/>
      <c r="J162" s="69"/>
      <c r="L162" s="69"/>
      <c r="N162" s="69"/>
      <c r="P162" s="69"/>
      <c r="R162" s="77"/>
      <c r="T162" s="79"/>
      <c r="V162" s="79"/>
      <c r="X162" s="119"/>
    </row>
    <row r="163" spans="1:24">
      <c r="A163" s="54"/>
      <c r="B163" s="193"/>
      <c r="C163" s="296"/>
      <c r="D163" s="35"/>
      <c r="E163" s="202"/>
      <c r="F163" s="69"/>
      <c r="H163" s="69"/>
      <c r="J163" s="69"/>
      <c r="L163" s="69"/>
      <c r="N163" s="69"/>
      <c r="P163" s="69"/>
      <c r="R163" s="77"/>
      <c r="T163" s="79"/>
      <c r="V163" s="79"/>
      <c r="X163" s="119"/>
    </row>
    <row r="164" spans="1:24" ht="13.5" customHeight="1">
      <c r="A164" s="54" t="s">
        <v>1204</v>
      </c>
      <c r="B164" s="194" t="s">
        <v>1023</v>
      </c>
      <c r="C164" s="296"/>
      <c r="D164" s="34"/>
      <c r="E164" s="203">
        <f t="shared" si="2"/>
        <v>0</v>
      </c>
      <c r="F164" s="70"/>
      <c r="G164" s="14"/>
      <c r="H164" s="70"/>
      <c r="I164" s="14"/>
      <c r="J164" s="70"/>
      <c r="K164" s="14"/>
      <c r="L164" s="70"/>
      <c r="M164" s="14"/>
      <c r="N164" s="70"/>
      <c r="O164" s="14"/>
      <c r="P164" s="70"/>
      <c r="R164" s="77"/>
      <c r="T164" s="79"/>
      <c r="V164" s="79"/>
      <c r="X164" s="119"/>
    </row>
    <row r="165" spans="1:24">
      <c r="A165" s="54"/>
      <c r="B165" s="193"/>
      <c r="C165" s="296"/>
      <c r="D165" s="35"/>
      <c r="E165" s="202"/>
      <c r="F165" s="69"/>
      <c r="H165" s="69"/>
      <c r="J165" s="69"/>
      <c r="L165" s="69"/>
      <c r="N165" s="69"/>
      <c r="P165" s="69"/>
      <c r="R165" s="77"/>
      <c r="T165" s="79"/>
      <c r="V165" s="79"/>
      <c r="X165" s="119"/>
    </row>
    <row r="166" spans="1:24">
      <c r="A166" s="54" t="s">
        <v>496</v>
      </c>
      <c r="B166" s="194" t="s">
        <v>1023</v>
      </c>
      <c r="C166" s="296"/>
      <c r="D166" s="34"/>
      <c r="E166" s="203">
        <f t="shared" si="2"/>
        <v>0</v>
      </c>
      <c r="F166" s="70"/>
      <c r="G166" s="14"/>
      <c r="H166" s="70"/>
      <c r="I166" s="14"/>
      <c r="J166" s="70"/>
      <c r="K166" s="14"/>
      <c r="L166" s="70"/>
      <c r="M166" s="14"/>
      <c r="N166" s="70"/>
      <c r="O166" s="14"/>
      <c r="P166" s="70"/>
      <c r="R166" s="77"/>
      <c r="T166" s="79"/>
      <c r="V166" s="79"/>
      <c r="X166" s="119"/>
    </row>
    <row r="167" spans="1:24">
      <c r="A167" s="54"/>
      <c r="B167" s="193"/>
      <c r="C167" s="296"/>
      <c r="D167" s="35"/>
      <c r="E167" s="202"/>
      <c r="F167" s="69"/>
      <c r="H167" s="69"/>
      <c r="J167" s="69"/>
      <c r="L167" s="69"/>
      <c r="N167" s="69"/>
      <c r="P167" s="69"/>
      <c r="R167" s="77"/>
      <c r="T167" s="79"/>
      <c r="V167" s="79"/>
      <c r="X167" s="119"/>
    </row>
    <row r="168" spans="1:24">
      <c r="A168" s="54" t="s">
        <v>494</v>
      </c>
      <c r="B168" s="194" t="s">
        <v>1023</v>
      </c>
      <c r="C168" s="296"/>
      <c r="D168" s="34"/>
      <c r="E168" s="203">
        <f t="shared" si="2"/>
        <v>0</v>
      </c>
      <c r="F168" s="71"/>
      <c r="G168" s="15"/>
      <c r="H168" s="71"/>
      <c r="I168" s="15"/>
      <c r="J168" s="71"/>
      <c r="K168" s="15"/>
      <c r="L168" s="71"/>
      <c r="M168" s="15"/>
      <c r="N168" s="71"/>
      <c r="O168" s="15"/>
      <c r="P168" s="71"/>
      <c r="R168" s="77"/>
      <c r="T168" s="79"/>
      <c r="V168" s="79"/>
      <c r="X168" s="119"/>
    </row>
    <row r="169" spans="1:24">
      <c r="A169" s="54"/>
      <c r="B169" s="193"/>
      <c r="C169" s="296"/>
      <c r="D169" s="35"/>
      <c r="E169" s="202"/>
      <c r="F169" s="69"/>
      <c r="H169" s="69"/>
      <c r="J169" s="69"/>
      <c r="L169" s="69"/>
      <c r="N169" s="69"/>
      <c r="P169" s="69"/>
      <c r="R169" s="77"/>
      <c r="T169" s="79"/>
      <c r="V169" s="79"/>
      <c r="X169" s="119"/>
    </row>
    <row r="170" spans="1:24">
      <c r="A170" s="54" t="s">
        <v>488</v>
      </c>
      <c r="B170" s="193">
        <v>2</v>
      </c>
      <c r="C170" s="296">
        <f>((F170)+(G170*$G$8)+(H170*$H$8)+(I170*$I$8)+(J170*$J$8)+(K170*$K$8)+(L170*$L$8)+(M170*$M$8)+(N170*$N$8)+(O170*$O$8)+(P170*$P$8)+(Q170*$Q$8)+(R170*$R$8)+(S170*$S$8)+(T170*$T$8)+(U170*$U$8)+(V170*$V$8)+(W170*$W$8)+(X170*$X$8))/E170</f>
        <v>2.5217391304347827</v>
      </c>
      <c r="D170" s="35">
        <v>4</v>
      </c>
      <c r="E170" s="203">
        <f t="shared" si="2"/>
        <v>46</v>
      </c>
      <c r="F170" s="69">
        <v>0</v>
      </c>
      <c r="G170" s="11">
        <v>25</v>
      </c>
      <c r="H170" s="69">
        <v>18</v>
      </c>
      <c r="I170" s="11">
        <v>3</v>
      </c>
      <c r="J170" s="69"/>
      <c r="L170" s="69"/>
      <c r="N170" s="69"/>
      <c r="P170" s="69"/>
      <c r="R170" s="77"/>
      <c r="T170" s="79"/>
      <c r="V170" s="79"/>
      <c r="X170" s="119"/>
    </row>
    <row r="171" spans="1:24">
      <c r="A171" s="54"/>
      <c r="B171" s="193"/>
      <c r="C171" s="296"/>
      <c r="D171" s="35"/>
      <c r="E171" s="202"/>
      <c r="F171" s="69"/>
      <c r="H171" s="69"/>
      <c r="J171" s="69"/>
      <c r="L171" s="69"/>
      <c r="N171" s="69"/>
      <c r="P171" s="69"/>
      <c r="R171" s="77"/>
      <c r="T171" s="79"/>
      <c r="V171" s="79"/>
      <c r="X171" s="119"/>
    </row>
    <row r="172" spans="1:24">
      <c r="A172" s="54" t="s">
        <v>492</v>
      </c>
      <c r="B172" s="194" t="s">
        <v>1023</v>
      </c>
      <c r="C172" s="296"/>
      <c r="D172" s="34"/>
      <c r="E172" s="203">
        <f t="shared" si="2"/>
        <v>0</v>
      </c>
      <c r="F172" s="69"/>
      <c r="H172" s="69"/>
      <c r="J172" s="69"/>
      <c r="L172" s="69"/>
      <c r="N172" s="69"/>
      <c r="P172" s="69"/>
      <c r="R172" s="77"/>
      <c r="T172" s="79"/>
      <c r="V172" s="79"/>
      <c r="X172" s="119"/>
    </row>
    <row r="173" spans="1:24">
      <c r="A173" s="54"/>
      <c r="B173" s="193"/>
      <c r="C173" s="296"/>
      <c r="D173" s="35"/>
      <c r="E173" s="202"/>
      <c r="F173" s="69"/>
      <c r="H173" s="69"/>
      <c r="J173" s="69"/>
      <c r="L173" s="69"/>
      <c r="N173" s="69"/>
      <c r="P173" s="69"/>
      <c r="R173" s="77"/>
      <c r="T173" s="79"/>
      <c r="V173" s="79"/>
      <c r="X173" s="119"/>
    </row>
    <row r="174" spans="1:24">
      <c r="A174" s="54" t="s">
        <v>490</v>
      </c>
      <c r="B174" s="193">
        <v>1</v>
      </c>
      <c r="C174" s="296">
        <f>((F174)+(G174*$G$8)+(H174*$H$8)+(I174*$I$8)+(J174*$J$8)+(K174*$K$8)+(L174*$L$8)+(M174*$M$8)+(N174*$N$8)+(O174*$O$8)+(P174*$P$8)+(Q174*$Q$8)+(R174*$R$8)+(S174*$S$8)+(T174*$T$8)+(U174*$U$8)+(V174*$V$8)+(W174*$W$8)+(X174*$X$8))/E174</f>
        <v>1.54</v>
      </c>
      <c r="D174" s="35">
        <v>2</v>
      </c>
      <c r="E174" s="203">
        <f t="shared" ref="E174:E238" si="3">SUM(F174:X174)</f>
        <v>100</v>
      </c>
      <c r="F174" s="69">
        <v>46</v>
      </c>
      <c r="G174" s="11">
        <v>54</v>
      </c>
      <c r="H174" s="69"/>
      <c r="J174" s="69"/>
      <c r="L174" s="69"/>
      <c r="N174" s="69"/>
      <c r="P174" s="69"/>
      <c r="R174" s="77"/>
      <c r="T174" s="79"/>
      <c r="V174" s="79"/>
      <c r="X174" s="119"/>
    </row>
    <row r="175" spans="1:24">
      <c r="A175" s="54"/>
      <c r="B175" s="193"/>
      <c r="C175" s="296"/>
      <c r="D175" s="35"/>
      <c r="E175" s="202"/>
      <c r="F175" s="69"/>
      <c r="H175" s="69"/>
      <c r="J175" s="69"/>
      <c r="L175" s="69"/>
      <c r="N175" s="69"/>
      <c r="P175" s="69"/>
      <c r="R175" s="77"/>
      <c r="T175" s="79"/>
      <c r="V175" s="79"/>
      <c r="X175" s="119"/>
    </row>
    <row r="176" spans="1:24">
      <c r="A176" s="54" t="s">
        <v>486</v>
      </c>
      <c r="B176" s="194" t="s">
        <v>1023</v>
      </c>
      <c r="C176" s="296"/>
      <c r="D176" s="34"/>
      <c r="E176" s="203">
        <f t="shared" si="3"/>
        <v>0</v>
      </c>
      <c r="F176" s="70"/>
      <c r="G176" s="14"/>
      <c r="H176" s="70"/>
      <c r="I176" s="14"/>
      <c r="J176" s="70"/>
      <c r="K176" s="14"/>
      <c r="L176" s="70"/>
      <c r="M176" s="14"/>
      <c r="N176" s="70"/>
      <c r="O176" s="14"/>
      <c r="P176" s="70"/>
      <c r="R176" s="77"/>
      <c r="T176" s="79"/>
      <c r="V176" s="79"/>
      <c r="X176" s="119"/>
    </row>
    <row r="177" spans="1:24">
      <c r="A177" s="54"/>
      <c r="B177" s="193"/>
      <c r="C177" s="296"/>
      <c r="D177" s="35"/>
      <c r="E177" s="202"/>
      <c r="F177" s="69"/>
      <c r="H177" s="69"/>
      <c r="J177" s="69"/>
      <c r="L177" s="69"/>
      <c r="N177" s="69"/>
      <c r="P177" s="69"/>
      <c r="R177" s="77"/>
      <c r="T177" s="79"/>
      <c r="V177" s="79"/>
      <c r="X177" s="119"/>
    </row>
    <row r="178" spans="1:24">
      <c r="A178" s="54" t="s">
        <v>650</v>
      </c>
      <c r="B178" s="193">
        <v>3</v>
      </c>
      <c r="C178" s="296">
        <f>((F178)+(G178*$G$8)+(H178*$H$8)+(I178*$I$8)+(J178*$J$8)+(K178*$K$8)+(L178*$L$8)+(M178*$M$8)+(N178*$N$8)+(O178*$O$8)+(P178*$P$8)+(Q178*$Q$8)+(R178*$R$8)+(S178*$S$8)+(T178*$T$8)+(U178*$U$8)+(V178*$V$8)+(W178*$W$8)+(X178*$X$8))/E178</f>
        <v>2.6666666666666665</v>
      </c>
      <c r="D178" s="35">
        <v>3</v>
      </c>
      <c r="E178" s="203">
        <f t="shared" si="3"/>
        <v>6</v>
      </c>
      <c r="F178" s="69">
        <v>0</v>
      </c>
      <c r="G178" s="11">
        <v>2</v>
      </c>
      <c r="H178" s="69">
        <v>4</v>
      </c>
      <c r="J178" s="69"/>
      <c r="L178" s="69"/>
      <c r="N178" s="69"/>
      <c r="P178" s="69"/>
      <c r="R178" s="77"/>
      <c r="T178" s="79"/>
      <c r="V178" s="79"/>
      <c r="X178" s="119"/>
    </row>
    <row r="179" spans="1:24">
      <c r="A179" s="54"/>
      <c r="B179" s="193"/>
      <c r="C179" s="296"/>
      <c r="D179" s="35"/>
      <c r="E179" s="202"/>
      <c r="F179" s="69"/>
      <c r="H179" s="69"/>
      <c r="J179" s="69"/>
      <c r="L179" s="69"/>
      <c r="N179" s="69"/>
      <c r="P179" s="69"/>
      <c r="R179" s="77"/>
      <c r="T179" s="79"/>
      <c r="V179" s="79"/>
      <c r="X179" s="119"/>
    </row>
    <row r="180" spans="1:24">
      <c r="A180" s="54" t="s">
        <v>481</v>
      </c>
      <c r="B180" s="195">
        <v>2</v>
      </c>
      <c r="C180" s="296">
        <f>((F180)+(G180*$G$8)+(H180*$H$8)+(I180*$I$8)+(J180*$J$8)+(K180*$K$8)+(L180*$L$8)+(M180*$M$8)+(N180*$N$8)+(O180*$O$8)+(P180*$P$8)+(Q180*$Q$8)+(R180*$R$8)+(S180*$S$8)+(T180*$T$8)+(U180*$U$8)+(V180*$V$8)+(W180*$W$8)+(X180*$X$8))/E180</f>
        <v>2</v>
      </c>
      <c r="D180" s="37">
        <v>2</v>
      </c>
      <c r="E180" s="203">
        <f t="shared" si="3"/>
        <v>5</v>
      </c>
      <c r="F180" s="69">
        <v>0</v>
      </c>
      <c r="G180" s="11">
        <v>5</v>
      </c>
      <c r="H180" s="69"/>
      <c r="J180" s="69"/>
      <c r="L180" s="69"/>
      <c r="N180" s="69"/>
      <c r="P180" s="69"/>
      <c r="R180" s="77"/>
      <c r="T180" s="79"/>
      <c r="V180" s="79"/>
      <c r="X180" s="119"/>
    </row>
    <row r="181" spans="1:24">
      <c r="A181" s="54"/>
      <c r="B181" s="193"/>
      <c r="C181" s="296"/>
      <c r="D181" s="35"/>
      <c r="E181" s="202"/>
      <c r="F181" s="69"/>
      <c r="H181" s="69"/>
      <c r="J181" s="69"/>
      <c r="L181" s="69"/>
      <c r="N181" s="69"/>
      <c r="P181" s="69"/>
      <c r="R181" s="77"/>
      <c r="T181" s="79"/>
      <c r="V181" s="79"/>
      <c r="X181" s="119"/>
    </row>
    <row r="182" spans="1:24">
      <c r="A182" s="54" t="s">
        <v>1082</v>
      </c>
      <c r="B182" s="194" t="s">
        <v>1023</v>
      </c>
      <c r="C182" s="296"/>
      <c r="D182" s="34"/>
      <c r="E182" s="203">
        <f t="shared" si="3"/>
        <v>0</v>
      </c>
      <c r="F182" s="70"/>
      <c r="G182" s="14"/>
      <c r="H182" s="70"/>
      <c r="I182" s="14"/>
      <c r="J182" s="70"/>
      <c r="K182" s="14"/>
      <c r="L182" s="70"/>
      <c r="M182" s="14"/>
      <c r="N182" s="70"/>
      <c r="O182" s="14"/>
      <c r="P182" s="70"/>
      <c r="R182" s="77"/>
      <c r="T182" s="79"/>
      <c r="V182" s="79"/>
      <c r="X182" s="119"/>
    </row>
    <row r="183" spans="1:24">
      <c r="A183" s="54"/>
      <c r="B183" s="193"/>
      <c r="C183" s="296"/>
      <c r="D183" s="35"/>
      <c r="E183" s="202"/>
      <c r="F183" s="69"/>
      <c r="H183" s="69"/>
      <c r="J183" s="69"/>
      <c r="L183" s="69"/>
      <c r="N183" s="69"/>
      <c r="P183" s="69"/>
      <c r="R183" s="77"/>
      <c r="T183" s="79"/>
      <c r="V183" s="79"/>
      <c r="X183" s="119"/>
    </row>
    <row r="184" spans="1:24">
      <c r="A184" s="54" t="s">
        <v>483</v>
      </c>
      <c r="B184" s="194" t="s">
        <v>1023</v>
      </c>
      <c r="C184" s="296"/>
      <c r="D184" s="34"/>
      <c r="E184" s="203">
        <f t="shared" si="3"/>
        <v>0</v>
      </c>
      <c r="F184" s="70"/>
      <c r="G184" s="14"/>
      <c r="H184" s="70"/>
      <c r="I184" s="14"/>
      <c r="J184" s="70"/>
      <c r="K184" s="14"/>
      <c r="L184" s="70"/>
      <c r="M184" s="14"/>
      <c r="N184" s="70"/>
      <c r="O184" s="14"/>
      <c r="P184" s="70"/>
      <c r="R184" s="77"/>
      <c r="T184" s="79"/>
      <c r="V184" s="79"/>
      <c r="X184" s="119"/>
    </row>
    <row r="185" spans="1:24">
      <c r="A185" s="54"/>
      <c r="B185" s="193"/>
      <c r="C185" s="296"/>
      <c r="D185" s="35"/>
      <c r="E185" s="202"/>
      <c r="F185" s="69"/>
      <c r="H185" s="69"/>
      <c r="J185" s="69"/>
      <c r="L185" s="69"/>
      <c r="N185" s="69"/>
      <c r="P185" s="69"/>
      <c r="R185" s="77"/>
      <c r="T185" s="79"/>
      <c r="V185" s="79"/>
      <c r="X185" s="119"/>
    </row>
    <row r="186" spans="1:24">
      <c r="A186" s="54" t="s">
        <v>478</v>
      </c>
      <c r="B186" s="195">
        <v>2</v>
      </c>
      <c r="C186" s="296">
        <f>((F186)+(G186*$G$8)+(H186*$H$8)+(I186*$I$8)+(J186*$J$8)+(K186*$K$8)+(L186*$L$8)+(M186*$M$8)+(N186*$N$8)+(O186*$O$8)+(P186*$P$8)+(Q186*$Q$8)+(R186*$R$8)+(S186*$S$8)+(T186*$T$8)+(U186*$U$8)+(V186*$V$8)+(W186*$W$8)+(X186*$X$8))/E186</f>
        <v>2</v>
      </c>
      <c r="D186" s="37">
        <v>2</v>
      </c>
      <c r="E186" s="203">
        <f t="shared" si="3"/>
        <v>2</v>
      </c>
      <c r="F186" s="69">
        <v>0</v>
      </c>
      <c r="G186" s="11">
        <v>2</v>
      </c>
      <c r="H186" s="69"/>
      <c r="J186" s="69"/>
      <c r="L186" s="69"/>
      <c r="N186" s="69"/>
      <c r="P186" s="69"/>
      <c r="R186" s="77"/>
      <c r="T186" s="79"/>
      <c r="V186" s="79"/>
      <c r="X186" s="119"/>
    </row>
    <row r="187" spans="1:24">
      <c r="A187" s="54"/>
      <c r="B187" s="193"/>
      <c r="C187" s="296"/>
      <c r="D187" s="35"/>
      <c r="E187" s="202"/>
      <c r="F187" s="69"/>
      <c r="H187" s="69"/>
      <c r="J187" s="69"/>
      <c r="L187" s="69"/>
      <c r="N187" s="69"/>
      <c r="P187" s="69"/>
      <c r="R187" s="77"/>
      <c r="T187" s="79"/>
      <c r="V187" s="79"/>
      <c r="X187" s="119"/>
    </row>
    <row r="188" spans="1:24">
      <c r="A188" s="54" t="s">
        <v>474</v>
      </c>
      <c r="B188" s="193">
        <v>1</v>
      </c>
      <c r="C188" s="296">
        <f>((F188)+(G188*$G$8)+(H188*$H$8)+(I188*$I$8)+(J188*$J$8)+(K188*$K$8)+(L188*$L$8)+(M188*$M$8)+(N188*$N$8)+(O188*$O$8)+(P188*$P$8)+(Q188*$Q$8)+(R188*$R$8)+(S188*$S$8)+(T188*$T$8)+(U188*$U$8)+(V188*$V$8)+(W188*$W$8)+(X188*$X$8))/E188</f>
        <v>1</v>
      </c>
      <c r="D188" s="35">
        <v>1</v>
      </c>
      <c r="E188" s="203">
        <f t="shared" si="3"/>
        <v>1</v>
      </c>
      <c r="F188" s="69">
        <v>1</v>
      </c>
      <c r="H188" s="69"/>
      <c r="J188" s="69"/>
      <c r="L188" s="69"/>
      <c r="N188" s="69"/>
      <c r="P188" s="69"/>
      <c r="R188" s="77"/>
      <c r="T188" s="79"/>
      <c r="V188" s="79"/>
      <c r="X188" s="119"/>
    </row>
    <row r="189" spans="1:24">
      <c r="A189" s="54"/>
      <c r="B189" s="193"/>
      <c r="C189" s="296"/>
      <c r="D189" s="35"/>
      <c r="E189" s="202"/>
      <c r="F189" s="69"/>
      <c r="H189" s="69"/>
      <c r="J189" s="69"/>
      <c r="L189" s="69"/>
      <c r="N189" s="69"/>
      <c r="P189" s="69"/>
      <c r="R189" s="77"/>
      <c r="T189" s="79"/>
      <c r="V189" s="79"/>
      <c r="X189" s="119"/>
    </row>
    <row r="190" spans="1:24">
      <c r="A190" s="54" t="s">
        <v>476</v>
      </c>
      <c r="B190" s="193">
        <v>1</v>
      </c>
      <c r="C190" s="296">
        <f>((F190)+(G190*$G$8)+(H190*$H$8)+(I190*$I$8)+(J190*$J$8)+(K190*$K$8)+(L190*$L$8)+(M190*$M$8)+(N190*$N$8)+(O190*$O$8)+(P190*$P$8)+(Q190*$Q$8)+(R190*$R$8)+(S190*$S$8)+(T190*$T$8)+(U190*$U$8)+(V190*$V$8)+(W190*$W$8)+(X190*$X$8))/E190</f>
        <v>1.7142857142857142</v>
      </c>
      <c r="D190" s="35">
        <v>2</v>
      </c>
      <c r="E190" s="203">
        <f t="shared" si="3"/>
        <v>7</v>
      </c>
      <c r="F190" s="69">
        <v>2</v>
      </c>
      <c r="G190" s="11">
        <v>5</v>
      </c>
      <c r="H190" s="69"/>
      <c r="J190" s="69"/>
      <c r="L190" s="69"/>
      <c r="N190" s="69"/>
      <c r="P190" s="69"/>
      <c r="R190" s="77"/>
      <c r="T190" s="79"/>
      <c r="V190" s="79"/>
      <c r="X190" s="119"/>
    </row>
    <row r="191" spans="1:24">
      <c r="A191" s="54"/>
      <c r="B191" s="193"/>
      <c r="C191" s="296"/>
      <c r="D191" s="35"/>
      <c r="E191" s="202"/>
      <c r="F191" s="69"/>
      <c r="H191" s="69"/>
      <c r="J191" s="69"/>
      <c r="L191" s="69"/>
      <c r="N191" s="69"/>
      <c r="P191" s="69"/>
      <c r="R191" s="77"/>
      <c r="T191" s="79"/>
      <c r="V191" s="79"/>
      <c r="X191" s="119"/>
    </row>
    <row r="192" spans="1:24">
      <c r="A192" s="54" t="s">
        <v>1317</v>
      </c>
      <c r="B192" s="193">
        <v>1</v>
      </c>
      <c r="C192" s="296">
        <f>((F192)+(G192*$G$8)+(H192*$H$8)+(I192*$I$8)+(J192*$J$8)+(K192*$K$8)+(L192*$L$8)+(M192*$M$8)+(N192*$N$8)+(O192*$O$8)+(P192*$P$8)+(Q192*$Q$8)+(R192*$R$8)+(S192*$S$8)+(T192*$T$8)+(U192*$U$8)+(V192*$V$8)+(W192*$W$8)+(X192*$X$8))/E192</f>
        <v>1.6382978723404256</v>
      </c>
      <c r="D192" s="35">
        <v>2</v>
      </c>
      <c r="E192" s="203">
        <f t="shared" si="3"/>
        <v>47</v>
      </c>
      <c r="F192" s="69">
        <v>17</v>
      </c>
      <c r="G192" s="11">
        <v>30</v>
      </c>
      <c r="H192" s="69"/>
      <c r="J192" s="69"/>
      <c r="L192" s="69"/>
      <c r="N192" s="69"/>
      <c r="P192" s="69"/>
      <c r="R192" s="77"/>
      <c r="T192" s="79"/>
      <c r="V192" s="79"/>
      <c r="X192" s="119"/>
    </row>
    <row r="193" spans="1:24">
      <c r="A193" s="54"/>
      <c r="B193" s="193"/>
      <c r="C193" s="296"/>
      <c r="D193" s="35"/>
      <c r="E193" s="202"/>
      <c r="F193" s="69"/>
      <c r="H193" s="69"/>
      <c r="J193" s="69"/>
      <c r="L193" s="69"/>
      <c r="N193" s="69"/>
      <c r="P193" s="69"/>
      <c r="R193" s="77"/>
      <c r="T193" s="79"/>
      <c r="V193" s="79"/>
      <c r="X193" s="119"/>
    </row>
    <row r="194" spans="1:24">
      <c r="A194" s="54" t="s">
        <v>455</v>
      </c>
      <c r="B194" s="193">
        <v>1</v>
      </c>
      <c r="C194" s="296">
        <f>((F194)+(G194*$G$8)+(H194*$H$8)+(I194*$I$8)+(J194*$J$8)+(K194*$K$8)+(L194*$L$8)+(M194*$M$8)+(N194*$N$8)+(O194*$O$8)+(P194*$P$8)+(Q194*$Q$8)+(R194*$R$8)+(S194*$S$8)+(T194*$T$8)+(U194*$U$8)+(V194*$V$8)+(W194*$W$8)+(X194*$X$8))/E194</f>
        <v>1.6666666666666667</v>
      </c>
      <c r="D194" s="35">
        <v>2</v>
      </c>
      <c r="E194" s="203">
        <f t="shared" si="3"/>
        <v>69</v>
      </c>
      <c r="F194" s="69">
        <v>23</v>
      </c>
      <c r="G194" s="11">
        <v>46</v>
      </c>
      <c r="H194" s="69"/>
      <c r="J194" s="69"/>
      <c r="L194" s="69"/>
      <c r="N194" s="69"/>
      <c r="P194" s="69"/>
      <c r="R194" s="77"/>
      <c r="T194" s="79"/>
      <c r="V194" s="79"/>
      <c r="X194" s="119"/>
    </row>
    <row r="195" spans="1:24">
      <c r="A195" s="54"/>
      <c r="B195" s="193"/>
      <c r="C195" s="296"/>
      <c r="D195" s="35"/>
      <c r="E195" s="202"/>
      <c r="F195" s="69"/>
      <c r="H195" s="69"/>
      <c r="J195" s="69"/>
      <c r="L195" s="69"/>
      <c r="N195" s="69"/>
      <c r="P195" s="69"/>
      <c r="R195" s="77"/>
      <c r="T195" s="79"/>
      <c r="V195" s="79"/>
      <c r="X195" s="119"/>
    </row>
    <row r="196" spans="1:24">
      <c r="A196" s="54" t="s">
        <v>651</v>
      </c>
      <c r="B196" s="193">
        <v>1</v>
      </c>
      <c r="C196" s="296">
        <f>((F196)+(G196*$G$8)+(H196*$H$8)+(I196*$I$8)+(J196*$J$8)+(K196*$K$8)+(L196*$L$8)+(M196*$M$8)+(N196*$N$8)+(O196*$O$8)+(P196*$P$8)+(Q196*$Q$8)+(R196*$R$8)+(S196*$S$8)+(T196*$T$8)+(U196*$U$8)+(V196*$V$8)+(W196*$W$8)+(X196*$X$8))/E196</f>
        <v>1.0263157894736843</v>
      </c>
      <c r="D196" s="35">
        <v>2</v>
      </c>
      <c r="E196" s="203">
        <f>SUM(F196:X196)</f>
        <v>38</v>
      </c>
      <c r="F196" s="69">
        <v>37</v>
      </c>
      <c r="G196" s="11">
        <v>1</v>
      </c>
      <c r="H196" s="69"/>
      <c r="J196" s="69"/>
      <c r="L196" s="69"/>
      <c r="N196" s="69"/>
      <c r="P196" s="69"/>
      <c r="R196" s="77"/>
      <c r="T196" s="79"/>
      <c r="V196" s="79"/>
      <c r="X196" s="119"/>
    </row>
    <row r="197" spans="1:24">
      <c r="A197" s="54"/>
      <c r="B197" s="193"/>
      <c r="C197" s="296"/>
      <c r="D197" s="35"/>
      <c r="E197" s="202"/>
      <c r="F197" s="69"/>
      <c r="H197" s="69"/>
      <c r="J197" s="69"/>
      <c r="L197" s="69"/>
      <c r="N197" s="69"/>
      <c r="P197" s="69"/>
      <c r="R197" s="77"/>
      <c r="T197" s="79"/>
      <c r="V197" s="79"/>
      <c r="X197" s="119"/>
    </row>
    <row r="198" spans="1:24">
      <c r="A198" s="54" t="s">
        <v>1205</v>
      </c>
      <c r="B198" s="193">
        <v>1</v>
      </c>
      <c r="C198" s="296">
        <f>((F198)+(G198*$G$8)+(H198*$H$8)+(I198*$I$8)+(J198*$J$8)+(K198*$K$8)+(L198*$L$8)+(M198*$M$8)+(N198*$N$8)+(O198*$O$8)+(P198*$P$8)+(Q198*$Q$8)+(R198*$R$8)+(S198*$S$8)+(T198*$T$8)+(U198*$U$8)+(V198*$V$8)+(W198*$W$8)+(X198*$X$8))/E198</f>
        <v>1.6</v>
      </c>
      <c r="D198" s="35">
        <v>2</v>
      </c>
      <c r="E198" s="203">
        <f t="shared" si="3"/>
        <v>40</v>
      </c>
      <c r="F198" s="69">
        <v>16</v>
      </c>
      <c r="G198" s="11">
        <v>24</v>
      </c>
      <c r="H198" s="69"/>
      <c r="J198" s="69"/>
      <c r="L198" s="69"/>
      <c r="N198" s="69"/>
      <c r="P198" s="69"/>
      <c r="R198" s="77"/>
      <c r="T198" s="79"/>
      <c r="V198" s="79"/>
      <c r="X198" s="119"/>
    </row>
    <row r="199" spans="1:24">
      <c r="A199" s="54"/>
      <c r="B199" s="193"/>
      <c r="C199" s="296"/>
      <c r="D199" s="35"/>
      <c r="E199" s="202"/>
      <c r="F199" s="69"/>
      <c r="H199" s="69"/>
      <c r="J199" s="69"/>
      <c r="L199" s="69"/>
      <c r="N199" s="69"/>
      <c r="P199" s="69"/>
      <c r="R199" s="77"/>
      <c r="T199" s="79"/>
      <c r="V199" s="79"/>
      <c r="X199" s="119"/>
    </row>
    <row r="200" spans="1:24">
      <c r="A200" s="54" t="s">
        <v>458</v>
      </c>
      <c r="B200" s="194" t="s">
        <v>1023</v>
      </c>
      <c r="C200" s="296"/>
      <c r="D200" s="34"/>
      <c r="E200" s="203">
        <f t="shared" si="3"/>
        <v>0</v>
      </c>
      <c r="F200" s="69"/>
      <c r="H200" s="69"/>
      <c r="J200" s="69"/>
      <c r="L200" s="69"/>
      <c r="N200" s="69"/>
      <c r="P200" s="69"/>
      <c r="R200" s="77"/>
      <c r="T200" s="79"/>
      <c r="V200" s="79"/>
      <c r="X200" s="119"/>
    </row>
    <row r="201" spans="1:24">
      <c r="A201" s="54"/>
      <c r="B201" s="193"/>
      <c r="C201" s="296"/>
      <c r="D201" s="35"/>
      <c r="E201" s="202"/>
      <c r="F201" s="69"/>
      <c r="H201" s="69"/>
      <c r="J201" s="69"/>
      <c r="L201" s="69"/>
      <c r="N201" s="69"/>
      <c r="P201" s="69"/>
      <c r="R201" s="77"/>
      <c r="T201" s="79"/>
      <c r="V201" s="79"/>
      <c r="X201" s="119"/>
    </row>
    <row r="202" spans="1:24">
      <c r="A202" s="54" t="s">
        <v>1206</v>
      </c>
      <c r="B202" s="194" t="s">
        <v>1023</v>
      </c>
      <c r="C202" s="296"/>
      <c r="D202" s="34"/>
      <c r="E202" s="203">
        <f t="shared" si="3"/>
        <v>0</v>
      </c>
      <c r="F202" s="69"/>
      <c r="H202" s="69"/>
      <c r="J202" s="69"/>
      <c r="L202" s="69"/>
      <c r="N202" s="69"/>
      <c r="P202" s="69"/>
      <c r="R202" s="77"/>
      <c r="T202" s="79"/>
      <c r="V202" s="79"/>
      <c r="X202" s="119"/>
    </row>
    <row r="203" spans="1:24">
      <c r="A203" s="54"/>
      <c r="B203" s="193"/>
      <c r="C203" s="296"/>
      <c r="D203" s="35"/>
      <c r="E203" s="202"/>
      <c r="F203" s="69"/>
      <c r="H203" s="69"/>
      <c r="J203" s="69"/>
      <c r="L203" s="69"/>
      <c r="N203" s="69"/>
      <c r="P203" s="69"/>
      <c r="R203" s="77"/>
      <c r="T203" s="79"/>
      <c r="V203" s="79"/>
      <c r="X203" s="119"/>
    </row>
    <row r="204" spans="1:24">
      <c r="A204" s="54" t="s">
        <v>652</v>
      </c>
      <c r="B204" s="194" t="s">
        <v>1023</v>
      </c>
      <c r="C204" s="296"/>
      <c r="D204" s="34"/>
      <c r="E204" s="203">
        <f t="shared" si="3"/>
        <v>0</v>
      </c>
      <c r="F204" s="69"/>
      <c r="H204" s="69"/>
      <c r="J204" s="69"/>
      <c r="L204" s="69"/>
      <c r="N204" s="69"/>
      <c r="P204" s="69"/>
      <c r="R204" s="77"/>
      <c r="T204" s="79"/>
      <c r="V204" s="79"/>
      <c r="X204" s="119"/>
    </row>
    <row r="205" spans="1:24">
      <c r="A205" s="54"/>
      <c r="B205" s="194"/>
      <c r="C205" s="296"/>
      <c r="D205" s="34"/>
      <c r="E205" s="203"/>
      <c r="F205" s="69"/>
      <c r="H205" s="69"/>
      <c r="J205" s="69"/>
      <c r="L205" s="69"/>
      <c r="N205" s="69"/>
      <c r="P205" s="69"/>
      <c r="R205" s="77"/>
      <c r="T205" s="79"/>
      <c r="V205" s="79"/>
      <c r="X205" s="119"/>
    </row>
    <row r="206" spans="1:24">
      <c r="A206" s="54" t="s">
        <v>1286</v>
      </c>
      <c r="B206" s="194"/>
      <c r="C206" s="296"/>
      <c r="D206" s="34"/>
      <c r="E206" s="203">
        <f t="shared" si="3"/>
        <v>0</v>
      </c>
      <c r="F206" s="69"/>
      <c r="H206" s="69"/>
      <c r="J206" s="69"/>
      <c r="L206" s="69"/>
      <c r="N206" s="69"/>
      <c r="P206" s="69"/>
      <c r="R206" s="77"/>
      <c r="T206" s="79"/>
      <c r="V206" s="79"/>
      <c r="X206" s="119"/>
    </row>
    <row r="207" spans="1:24">
      <c r="A207" s="54"/>
      <c r="B207" s="193"/>
      <c r="C207" s="296"/>
      <c r="D207" s="35"/>
      <c r="E207" s="203"/>
      <c r="F207" s="69"/>
      <c r="H207" s="69"/>
      <c r="J207" s="69"/>
      <c r="L207" s="69"/>
      <c r="N207" s="69"/>
      <c r="P207" s="69"/>
      <c r="R207" s="77"/>
      <c r="T207" s="79"/>
      <c r="V207" s="79"/>
      <c r="X207" s="119"/>
    </row>
    <row r="208" spans="1:24">
      <c r="A208" s="54" t="s">
        <v>463</v>
      </c>
      <c r="B208" s="193">
        <v>1</v>
      </c>
      <c r="C208" s="296">
        <f>((F208)+(G208*$G$8)+(H208*$H$8)+(I208*$I$8)+(J208*$J$8)+(K208*$K$8)+(L208*$L$8)+(M208*$M$8)+(N208*$N$8)+(O208*$O$8)+(P208*$P$8)+(Q208*$Q$8)+(R208*$R$8)+(S208*$S$8)+(T208*$T$8)+(U208*$U$8)+(V208*$V$8)+(W208*$W$8)+(X208*$X$8))/E208</f>
        <v>1</v>
      </c>
      <c r="D208" s="35">
        <v>1</v>
      </c>
      <c r="E208" s="203">
        <f t="shared" si="3"/>
        <v>28</v>
      </c>
      <c r="F208" s="69">
        <v>28</v>
      </c>
      <c r="H208" s="69"/>
      <c r="J208" s="69"/>
      <c r="L208" s="69"/>
      <c r="N208" s="69"/>
      <c r="P208" s="69"/>
      <c r="R208" s="77"/>
      <c r="T208" s="79"/>
      <c r="V208" s="79"/>
      <c r="X208" s="119"/>
    </row>
    <row r="209" spans="1:24">
      <c r="A209" s="57"/>
      <c r="B209" s="193"/>
      <c r="C209" s="296"/>
      <c r="D209" s="35"/>
      <c r="E209" s="202"/>
      <c r="F209" s="69"/>
      <c r="H209" s="69"/>
      <c r="J209" s="69"/>
      <c r="L209" s="69"/>
      <c r="N209" s="69"/>
      <c r="P209" s="69"/>
      <c r="R209" s="77"/>
      <c r="T209" s="79"/>
      <c r="V209" s="79"/>
      <c r="X209" s="119"/>
    </row>
    <row r="210" spans="1:24" s="145" customFormat="1">
      <c r="A210" s="54" t="s">
        <v>1207</v>
      </c>
      <c r="B210" s="193">
        <v>1</v>
      </c>
      <c r="C210" s="296">
        <f>((F210)+(G210*$G$8)+(H210*$H$8)+(I210*$I$8)+(J210*$J$8)+(K210*$K$8)+(L210*$L$8)+(M210*$M$8)+(N210*$N$8)+(O210*$O$8)+(P210*$P$8)+(Q210*$Q$8)+(R210*$R$8)+(S210*$S$8)+(T210*$T$8)+(U210*$U$8)+(V210*$V$8)+(W210*$W$8)+(X210*$X$8))/E210</f>
        <v>1.6666666666666667</v>
      </c>
      <c r="D210" s="35">
        <v>3</v>
      </c>
      <c r="E210" s="203">
        <f t="shared" si="3"/>
        <v>42</v>
      </c>
      <c r="F210" s="69">
        <v>15</v>
      </c>
      <c r="G210" s="11">
        <v>26</v>
      </c>
      <c r="H210" s="69">
        <v>1</v>
      </c>
      <c r="I210" s="11"/>
      <c r="J210" s="69"/>
      <c r="K210" s="11"/>
      <c r="L210" s="69"/>
      <c r="M210" s="11"/>
      <c r="N210" s="69"/>
      <c r="O210" s="11"/>
      <c r="P210" s="69"/>
      <c r="Q210" s="11"/>
      <c r="R210" s="150"/>
      <c r="T210" s="151"/>
      <c r="U210" s="152"/>
      <c r="V210" s="151"/>
      <c r="W210" s="152"/>
      <c r="X210" s="153"/>
    </row>
    <row r="211" spans="1:24" s="145" customFormat="1">
      <c r="A211" s="54"/>
      <c r="B211" s="193"/>
      <c r="C211" s="296"/>
      <c r="D211" s="35"/>
      <c r="E211" s="202"/>
      <c r="F211" s="69"/>
      <c r="G211" s="11"/>
      <c r="H211" s="69"/>
      <c r="I211" s="11"/>
      <c r="J211" s="69"/>
      <c r="K211" s="11"/>
      <c r="L211" s="69"/>
      <c r="M211" s="11"/>
      <c r="N211" s="69"/>
      <c r="O211" s="11"/>
      <c r="P211" s="69"/>
      <c r="Q211" s="11"/>
      <c r="R211" s="150"/>
      <c r="T211" s="151"/>
      <c r="U211" s="152"/>
      <c r="V211" s="151"/>
      <c r="W211" s="152"/>
      <c r="X211" s="153"/>
    </row>
    <row r="212" spans="1:24" s="145" customFormat="1">
      <c r="A212" s="54" t="s">
        <v>511</v>
      </c>
      <c r="B212" s="193">
        <v>2</v>
      </c>
      <c r="C212" s="296">
        <f>((F212)+(G212*$G$8)+(H212*$H$8)+(I212*$I$8)+(J212*$J$8)+(K212*$K$8)+(L212*$L$8)+(M212*$M$8)+(N212*$N$8)+(O212*$O$8)+(P212*$P$8)+(Q212*$Q$8)+(R212*$R$8)+(S212*$S$8)+(T212*$T$8)+(U212*$U$8)+(V212*$V$8)+(W212*$W$8)+(X212*$X$8))/E212</f>
        <v>3.0769230769230771</v>
      </c>
      <c r="D212" s="35">
        <v>4</v>
      </c>
      <c r="E212" s="203">
        <f t="shared" si="3"/>
        <v>39</v>
      </c>
      <c r="F212" s="69">
        <v>0</v>
      </c>
      <c r="G212" s="11">
        <v>4</v>
      </c>
      <c r="H212" s="69">
        <v>28</v>
      </c>
      <c r="I212" s="11">
        <v>7</v>
      </c>
      <c r="J212" s="69"/>
      <c r="K212" s="11"/>
      <c r="L212" s="69"/>
      <c r="M212" s="11"/>
      <c r="N212" s="69"/>
      <c r="O212" s="11"/>
      <c r="P212" s="69"/>
      <c r="Q212" s="11"/>
      <c r="R212" s="150"/>
      <c r="T212" s="151"/>
      <c r="U212" s="152"/>
      <c r="V212" s="151"/>
      <c r="W212" s="152"/>
      <c r="X212" s="153"/>
    </row>
    <row r="213" spans="1:24" s="145" customFormat="1">
      <c r="A213" s="54"/>
      <c r="B213" s="193"/>
      <c r="C213" s="296"/>
      <c r="D213" s="35"/>
      <c r="E213" s="202"/>
      <c r="F213" s="69"/>
      <c r="G213" s="11"/>
      <c r="H213" s="69"/>
      <c r="I213" s="11"/>
      <c r="J213" s="69"/>
      <c r="K213" s="11"/>
      <c r="L213" s="69"/>
      <c r="M213" s="11"/>
      <c r="N213" s="69"/>
      <c r="O213" s="11"/>
      <c r="P213" s="69"/>
      <c r="Q213" s="11"/>
      <c r="R213" s="150"/>
      <c r="T213" s="151"/>
      <c r="U213" s="152"/>
      <c r="V213" s="151"/>
      <c r="W213" s="152"/>
      <c r="X213" s="153"/>
    </row>
    <row r="214" spans="1:24" s="145" customFormat="1">
      <c r="A214" s="54" t="s">
        <v>1208</v>
      </c>
      <c r="B214" s="193">
        <v>3</v>
      </c>
      <c r="C214" s="296">
        <f>((F214)+(G214*$G$8)+(H214*$H$8)+(I214*$I$8)+(J214*$J$8)+(K214*$K$8)+(L214*$L$8)+(M214*$M$8)+(N214*$N$8)+(O214*$O$8)+(P214*$P$8)+(Q214*$Q$8)+(R214*$R$8)+(S214*$S$8)+(T214*$T$8)+(U214*$U$8)+(V214*$V$8)+(W214*$W$8)+(X214*$X$8))/E214</f>
        <v>3.9629629629629628</v>
      </c>
      <c r="D214" s="35">
        <v>5</v>
      </c>
      <c r="E214" s="203">
        <f t="shared" si="3"/>
        <v>27</v>
      </c>
      <c r="F214" s="69">
        <v>0</v>
      </c>
      <c r="G214" s="11">
        <v>0</v>
      </c>
      <c r="H214" s="69">
        <v>8</v>
      </c>
      <c r="I214" s="11">
        <v>12</v>
      </c>
      <c r="J214" s="69">
        <v>7</v>
      </c>
      <c r="K214" s="11"/>
      <c r="L214" s="69"/>
      <c r="M214" s="11"/>
      <c r="N214" s="69"/>
      <c r="O214" s="11"/>
      <c r="P214" s="69"/>
      <c r="Q214" s="11"/>
      <c r="R214" s="150"/>
      <c r="T214" s="151"/>
      <c r="U214" s="152"/>
      <c r="V214" s="151"/>
      <c r="W214" s="152"/>
      <c r="X214" s="153"/>
    </row>
    <row r="215" spans="1:24" s="145" customFormat="1">
      <c r="A215" s="54"/>
      <c r="B215" s="193"/>
      <c r="C215" s="296"/>
      <c r="D215" s="35"/>
      <c r="E215" s="202"/>
      <c r="F215" s="69"/>
      <c r="G215" s="11"/>
      <c r="H215" s="69"/>
      <c r="I215" s="11"/>
      <c r="J215" s="69"/>
      <c r="K215" s="11"/>
      <c r="L215" s="69"/>
      <c r="M215" s="11"/>
      <c r="N215" s="69"/>
      <c r="O215" s="11"/>
      <c r="P215" s="69"/>
      <c r="Q215" s="11"/>
      <c r="R215" s="150"/>
      <c r="T215" s="151"/>
      <c r="U215" s="152"/>
      <c r="V215" s="151"/>
      <c r="W215" s="152"/>
      <c r="X215" s="153"/>
    </row>
    <row r="216" spans="1:24" s="145" customFormat="1">
      <c r="A216" s="54" t="s">
        <v>506</v>
      </c>
      <c r="B216" s="193">
        <v>1</v>
      </c>
      <c r="C216" s="296">
        <f>((F216)+(G216*$G$8)+(H216*$H$8)+(I216*$I$8)+(J216*$J$8)+(K216*$K$8)+(L216*$L$8)+(M216*$M$8)+(N216*$N$8)+(O216*$O$8)+(P216*$P$8)+(Q216*$Q$8)+(R216*$R$8)+(S216*$S$8)+(T216*$T$8)+(U216*$U$8)+(V216*$V$8)+(W216*$W$8)+(X216*$X$8))/E216</f>
        <v>3.1538461538461537</v>
      </c>
      <c r="D216" s="35">
        <v>5</v>
      </c>
      <c r="E216" s="203">
        <f t="shared" si="3"/>
        <v>104</v>
      </c>
      <c r="F216" s="69">
        <v>2</v>
      </c>
      <c r="G216" s="11">
        <v>23</v>
      </c>
      <c r="H216" s="69">
        <v>38</v>
      </c>
      <c r="I216" s="11">
        <v>39</v>
      </c>
      <c r="J216" s="69">
        <v>2</v>
      </c>
      <c r="K216" s="11"/>
      <c r="L216" s="69"/>
      <c r="M216" s="11"/>
      <c r="N216" s="69"/>
      <c r="O216" s="11"/>
      <c r="P216" s="69"/>
      <c r="Q216" s="11"/>
      <c r="R216" s="150"/>
      <c r="T216" s="151"/>
      <c r="U216" s="152"/>
      <c r="V216" s="151"/>
      <c r="W216" s="152"/>
      <c r="X216" s="153"/>
    </row>
    <row r="217" spans="1:24" s="145" customFormat="1">
      <c r="A217" s="54"/>
      <c r="B217" s="193"/>
      <c r="C217" s="296"/>
      <c r="D217" s="35"/>
      <c r="E217" s="202"/>
      <c r="F217" s="69"/>
      <c r="G217" s="11"/>
      <c r="H217" s="69"/>
      <c r="I217" s="11"/>
      <c r="J217" s="69"/>
      <c r="K217" s="11"/>
      <c r="L217" s="69"/>
      <c r="M217" s="11"/>
      <c r="N217" s="69"/>
      <c r="O217" s="11"/>
      <c r="P217" s="69"/>
      <c r="Q217" s="11"/>
      <c r="R217" s="150"/>
      <c r="T217" s="151"/>
      <c r="U217" s="152"/>
      <c r="V217" s="151"/>
      <c r="W217" s="152"/>
      <c r="X217" s="153"/>
    </row>
    <row r="218" spans="1:24" s="145" customFormat="1">
      <c r="A218" s="54" t="s">
        <v>508</v>
      </c>
      <c r="B218" s="195">
        <v>4</v>
      </c>
      <c r="C218" s="296">
        <f>((F218)+(G218*$G$8)+(H218*$H$8)+(I218*$I$8)+(J218*$J$8)+(K218*$K$8)+(L218*$L$8)+(M218*$M$8)+(N218*$N$8)+(O218*$O$8)+(P218*$P$8)+(Q218*$Q$8)+(R218*$R$8)+(S218*$S$8)+(T218*$T$8)+(U218*$U$8)+(V218*$V$8)+(W218*$W$8)+(X218*$X$8))/E218</f>
        <v>4</v>
      </c>
      <c r="D218" s="37">
        <v>4</v>
      </c>
      <c r="E218" s="203">
        <f t="shared" si="3"/>
        <v>1</v>
      </c>
      <c r="F218" s="72"/>
      <c r="G218" s="16"/>
      <c r="H218" s="72"/>
      <c r="I218" s="16">
        <v>1</v>
      </c>
      <c r="J218" s="70"/>
      <c r="K218" s="14"/>
      <c r="L218" s="70"/>
      <c r="M218" s="14"/>
      <c r="N218" s="70"/>
      <c r="O218" s="14"/>
      <c r="P218" s="70"/>
      <c r="Q218" s="11"/>
      <c r="R218" s="150"/>
      <c r="T218" s="151"/>
      <c r="U218" s="152"/>
      <c r="V218" s="151"/>
      <c r="W218" s="152"/>
      <c r="X218" s="153"/>
    </row>
    <row r="219" spans="1:24" s="145" customFormat="1">
      <c r="A219" s="54"/>
      <c r="B219" s="193"/>
      <c r="C219" s="296"/>
      <c r="D219" s="35"/>
      <c r="E219" s="202"/>
      <c r="F219" s="69"/>
      <c r="G219" s="11"/>
      <c r="H219" s="69"/>
      <c r="I219" s="11"/>
      <c r="J219" s="69"/>
      <c r="K219" s="11"/>
      <c r="L219" s="69"/>
      <c r="M219" s="11"/>
      <c r="N219" s="69"/>
      <c r="O219" s="11"/>
      <c r="P219" s="69"/>
      <c r="Q219" s="11"/>
      <c r="R219" s="150"/>
      <c r="T219" s="151"/>
      <c r="U219" s="152"/>
      <c r="V219" s="151"/>
      <c r="W219" s="152"/>
      <c r="X219" s="153"/>
    </row>
    <row r="220" spans="1:24" s="145" customFormat="1">
      <c r="A220" s="54" t="s">
        <v>655</v>
      </c>
      <c r="B220" s="194" t="s">
        <v>1023</v>
      </c>
      <c r="C220" s="296"/>
      <c r="D220" s="34"/>
      <c r="E220" s="203">
        <f t="shared" si="3"/>
        <v>0</v>
      </c>
      <c r="F220" s="70"/>
      <c r="G220" s="14"/>
      <c r="H220" s="70"/>
      <c r="I220" s="14"/>
      <c r="J220" s="70"/>
      <c r="K220" s="14"/>
      <c r="L220" s="70"/>
      <c r="M220" s="14"/>
      <c r="N220" s="70"/>
      <c r="O220" s="14"/>
      <c r="P220" s="70"/>
      <c r="Q220" s="11"/>
      <c r="R220" s="150"/>
      <c r="T220" s="151"/>
      <c r="U220" s="152"/>
      <c r="V220" s="151"/>
      <c r="W220" s="152"/>
      <c r="X220" s="153"/>
    </row>
    <row r="221" spans="1:24" s="145" customFormat="1">
      <c r="A221" s="54"/>
      <c r="B221" s="193"/>
      <c r="C221" s="296"/>
      <c r="D221" s="35"/>
      <c r="E221" s="202"/>
      <c r="F221" s="69"/>
      <c r="G221" s="11"/>
      <c r="H221" s="69"/>
      <c r="I221" s="11"/>
      <c r="J221" s="69"/>
      <c r="K221" s="11"/>
      <c r="L221" s="69"/>
      <c r="M221" s="11"/>
      <c r="N221" s="69"/>
      <c r="O221" s="11"/>
      <c r="P221" s="69"/>
      <c r="Q221" s="11"/>
      <c r="R221" s="150"/>
      <c r="T221" s="151"/>
      <c r="U221" s="152"/>
      <c r="V221" s="151"/>
      <c r="W221" s="152"/>
      <c r="X221" s="153"/>
    </row>
    <row r="222" spans="1:24" s="145" customFormat="1">
      <c r="A222" s="54" t="s">
        <v>656</v>
      </c>
      <c r="B222" s="193">
        <v>1</v>
      </c>
      <c r="C222" s="296">
        <f>((F222)+(G222*$G$8)+(H222*$H$8)+(I222*$I$8)+(J222*$J$8)+(K222*$K$8)+(L222*$L$8)+(M222*$M$8)+(N222*$N$8)+(O222*$O$8)+(P222*$P$8)+(Q222*$Q$8)+(R222*$R$8)+(S222*$S$8)+(T222*$T$8)+(U222*$U$8)+(V222*$V$8)+(W222*$W$8)+(X222*$X$8))/E222</f>
        <v>2.9523809523809526</v>
      </c>
      <c r="D222" s="35">
        <v>4</v>
      </c>
      <c r="E222" s="203">
        <f t="shared" si="3"/>
        <v>42</v>
      </c>
      <c r="F222" s="69">
        <v>3</v>
      </c>
      <c r="G222" s="11">
        <v>6</v>
      </c>
      <c r="H222" s="69">
        <v>23</v>
      </c>
      <c r="I222" s="11">
        <v>10</v>
      </c>
      <c r="J222" s="69"/>
      <c r="K222" s="11"/>
      <c r="L222" s="69"/>
      <c r="M222" s="11"/>
      <c r="N222" s="69"/>
      <c r="O222" s="11"/>
      <c r="P222" s="69"/>
      <c r="Q222" s="11"/>
      <c r="R222" s="150"/>
      <c r="T222" s="151"/>
      <c r="U222" s="152"/>
      <c r="V222" s="151"/>
      <c r="W222" s="152"/>
      <c r="X222" s="153"/>
    </row>
    <row r="223" spans="1:24" s="145" customFormat="1">
      <c r="A223" s="54"/>
      <c r="B223" s="193"/>
      <c r="C223" s="296"/>
      <c r="D223" s="35"/>
      <c r="E223" s="202"/>
      <c r="F223" s="69"/>
      <c r="G223" s="11"/>
      <c r="H223" s="69"/>
      <c r="I223" s="11"/>
      <c r="J223" s="69"/>
      <c r="K223" s="11"/>
      <c r="L223" s="69"/>
      <c r="M223" s="11"/>
      <c r="N223" s="69"/>
      <c r="O223" s="11"/>
      <c r="P223" s="69"/>
      <c r="Q223" s="11"/>
      <c r="R223" s="150"/>
      <c r="T223" s="151"/>
      <c r="U223" s="152"/>
      <c r="V223" s="151"/>
      <c r="W223" s="152"/>
      <c r="X223" s="153"/>
    </row>
    <row r="224" spans="1:24" s="145" customFormat="1">
      <c r="A224" s="54" t="s">
        <v>657</v>
      </c>
      <c r="B224" s="194" t="s">
        <v>1023</v>
      </c>
      <c r="C224" s="296"/>
      <c r="D224" s="34"/>
      <c r="E224" s="203">
        <f t="shared" si="3"/>
        <v>0</v>
      </c>
      <c r="F224" s="70"/>
      <c r="G224" s="14"/>
      <c r="H224" s="70"/>
      <c r="I224" s="14"/>
      <c r="J224" s="70"/>
      <c r="K224" s="14"/>
      <c r="L224" s="70"/>
      <c r="M224" s="14"/>
      <c r="N224" s="70"/>
      <c r="O224" s="14"/>
      <c r="P224" s="70"/>
      <c r="Q224" s="11"/>
      <c r="R224" s="150"/>
      <c r="T224" s="151"/>
      <c r="U224" s="152"/>
      <c r="V224" s="151"/>
      <c r="W224" s="152"/>
      <c r="X224" s="153"/>
    </row>
    <row r="225" spans="1:24" s="145" customFormat="1">
      <c r="A225" s="54"/>
      <c r="B225" s="193"/>
      <c r="C225" s="296"/>
      <c r="D225" s="35"/>
      <c r="E225" s="202"/>
      <c r="F225" s="69"/>
      <c r="G225" s="11"/>
      <c r="H225" s="69"/>
      <c r="I225" s="11"/>
      <c r="J225" s="69"/>
      <c r="K225" s="11"/>
      <c r="L225" s="69"/>
      <c r="M225" s="11"/>
      <c r="N225" s="69"/>
      <c r="O225" s="11"/>
      <c r="P225" s="69"/>
      <c r="Q225" s="11"/>
      <c r="R225" s="150"/>
      <c r="T225" s="151"/>
      <c r="U225" s="152"/>
      <c r="V225" s="151"/>
      <c r="W225" s="152"/>
      <c r="X225" s="153"/>
    </row>
    <row r="226" spans="1:24" s="145" customFormat="1">
      <c r="A226" s="54" t="s">
        <v>501</v>
      </c>
      <c r="B226" s="193">
        <v>2</v>
      </c>
      <c r="C226" s="296">
        <f>((F226)+(G226*$G$8)+(H226*$H$8)+(I226*$I$8)+(J226*$J$8)+(K226*$K$8)+(L226*$L$8)+(M226*$M$8)+(N226*$N$8)+(O226*$O$8)+(P226*$P$8)+(Q226*$Q$8)+(R226*$R$8)+(S226*$S$8)+(T226*$T$8)+(U226*$U$8)+(V226*$V$8)+(W226*$W$8)+(X226*$X$8))/E226</f>
        <v>3.3333333333333335</v>
      </c>
      <c r="D226" s="35">
        <v>4</v>
      </c>
      <c r="E226" s="203">
        <f t="shared" si="3"/>
        <v>12</v>
      </c>
      <c r="F226" s="69">
        <v>0</v>
      </c>
      <c r="G226" s="11">
        <v>2</v>
      </c>
      <c r="H226" s="69">
        <v>4</v>
      </c>
      <c r="I226" s="11">
        <v>6</v>
      </c>
      <c r="J226" s="69"/>
      <c r="K226" s="11"/>
      <c r="L226" s="69"/>
      <c r="M226" s="11"/>
      <c r="N226" s="69"/>
      <c r="O226" s="11"/>
      <c r="P226" s="69"/>
      <c r="Q226" s="11"/>
      <c r="R226" s="150"/>
      <c r="T226" s="151"/>
      <c r="U226" s="152"/>
      <c r="V226" s="151"/>
      <c r="W226" s="152"/>
      <c r="X226" s="153"/>
    </row>
    <row r="227" spans="1:24" s="145" customFormat="1">
      <c r="A227" s="54"/>
      <c r="B227" s="193"/>
      <c r="C227" s="296"/>
      <c r="D227" s="35"/>
      <c r="E227" s="202"/>
      <c r="F227" s="69"/>
      <c r="G227" s="11"/>
      <c r="H227" s="69"/>
      <c r="I227" s="11"/>
      <c r="J227" s="69"/>
      <c r="K227" s="11"/>
      <c r="L227" s="69"/>
      <c r="M227" s="11"/>
      <c r="N227" s="69"/>
      <c r="O227" s="11"/>
      <c r="P227" s="69"/>
      <c r="Q227" s="11"/>
      <c r="R227" s="150"/>
      <c r="T227" s="151"/>
      <c r="U227" s="152"/>
      <c r="V227" s="151"/>
      <c r="W227" s="152"/>
      <c r="X227" s="153"/>
    </row>
    <row r="228" spans="1:24" s="145" customFormat="1">
      <c r="A228" s="54" t="s">
        <v>499</v>
      </c>
      <c r="B228" s="193">
        <v>2</v>
      </c>
      <c r="C228" s="296">
        <f>((F228)+(G228*$G$8)+(H228*$H$8)+(I228*$I$8)+(J228*$J$8)+(K228*$K$8)+(L228*$L$8)+(M228*$M$8)+(N228*$N$8)+(O228*$O$8)+(P228*$P$8)+(Q228*$Q$8)+(R228*$R$8)+(S228*$S$8)+(T228*$T$8)+(U228*$U$8)+(V228*$V$8)+(W228*$W$8)+(X228*$X$8))/E228</f>
        <v>3.1666666666666665</v>
      </c>
      <c r="D228" s="35">
        <v>4</v>
      </c>
      <c r="E228" s="203">
        <f t="shared" si="3"/>
        <v>6</v>
      </c>
      <c r="F228" s="69">
        <v>0</v>
      </c>
      <c r="G228" s="11">
        <v>1</v>
      </c>
      <c r="H228" s="69">
        <v>3</v>
      </c>
      <c r="I228" s="11">
        <v>2</v>
      </c>
      <c r="J228" s="69"/>
      <c r="K228" s="11"/>
      <c r="L228" s="69"/>
      <c r="M228" s="11"/>
      <c r="N228" s="69"/>
      <c r="O228" s="11"/>
      <c r="P228" s="69"/>
      <c r="Q228" s="11"/>
      <c r="R228" s="150"/>
      <c r="T228" s="151"/>
      <c r="U228" s="152"/>
      <c r="V228" s="151"/>
      <c r="W228" s="152"/>
      <c r="X228" s="153"/>
    </row>
    <row r="229" spans="1:24" s="145" customFormat="1">
      <c r="A229" s="54"/>
      <c r="B229" s="193"/>
      <c r="C229" s="296"/>
      <c r="D229" s="35"/>
      <c r="E229" s="202"/>
      <c r="F229" s="69"/>
      <c r="G229" s="11"/>
      <c r="H229" s="69"/>
      <c r="I229" s="11"/>
      <c r="J229" s="69"/>
      <c r="K229" s="11"/>
      <c r="L229" s="69"/>
      <c r="M229" s="11"/>
      <c r="N229" s="69"/>
      <c r="O229" s="11"/>
      <c r="P229" s="69"/>
      <c r="Q229" s="11"/>
      <c r="R229" s="150"/>
      <c r="T229" s="151"/>
      <c r="U229" s="152"/>
      <c r="V229" s="151"/>
      <c r="W229" s="152"/>
      <c r="X229" s="153"/>
    </row>
    <row r="230" spans="1:24" s="145" customFormat="1">
      <c r="A230" s="54" t="s">
        <v>523</v>
      </c>
      <c r="B230" s="194" t="s">
        <v>1023</v>
      </c>
      <c r="C230" s="296"/>
      <c r="D230" s="34"/>
      <c r="E230" s="203">
        <f t="shared" si="3"/>
        <v>0</v>
      </c>
      <c r="F230" s="70"/>
      <c r="G230" s="14"/>
      <c r="H230" s="70"/>
      <c r="I230" s="14"/>
      <c r="J230" s="70"/>
      <c r="K230" s="14"/>
      <c r="L230" s="70"/>
      <c r="M230" s="14"/>
      <c r="N230" s="70"/>
      <c r="O230" s="14"/>
      <c r="P230" s="70"/>
      <c r="Q230" s="11"/>
      <c r="R230" s="150"/>
      <c r="T230" s="151"/>
      <c r="U230" s="152"/>
      <c r="V230" s="151"/>
      <c r="W230" s="152"/>
      <c r="X230" s="153"/>
    </row>
    <row r="231" spans="1:24" s="145" customFormat="1">
      <c r="A231" s="54"/>
      <c r="B231" s="193"/>
      <c r="C231" s="296"/>
      <c r="D231" s="35"/>
      <c r="E231" s="202"/>
      <c r="F231" s="69"/>
      <c r="G231" s="11"/>
      <c r="H231" s="69"/>
      <c r="I231" s="11"/>
      <c r="J231" s="69"/>
      <c r="K231" s="11"/>
      <c r="L231" s="69"/>
      <c r="M231" s="11"/>
      <c r="N231" s="69"/>
      <c r="O231" s="11"/>
      <c r="P231" s="69"/>
      <c r="Q231" s="11"/>
      <c r="R231" s="150"/>
      <c r="T231" s="151"/>
      <c r="U231" s="152"/>
      <c r="V231" s="151"/>
      <c r="W231" s="152"/>
      <c r="X231" s="153"/>
    </row>
    <row r="232" spans="1:24" s="145" customFormat="1">
      <c r="A232" s="54" t="s">
        <v>521</v>
      </c>
      <c r="B232" s="193">
        <v>6</v>
      </c>
      <c r="C232" s="296">
        <f>((F232)+(G232*$G$8)+(H232*$H$8)+(I232*$I$8)+(J232*$J$8)+(K232*$K$8)+(L232*$L$8)+(M232*$M$8)+(N232*$N$8)+(O232*$O$8)+(P232*$P$8)+(Q232*$Q$8)+(R232*$R$8)+(S232*$S$8)+(T232*$T$8)+(U232*$U$8)+(V232*$V$8)+(W232*$W$8)+(X232*$X$8))/E232</f>
        <v>10.390243902439025</v>
      </c>
      <c r="D232" s="35">
        <v>18</v>
      </c>
      <c r="E232" s="203">
        <f t="shared" si="3"/>
        <v>41</v>
      </c>
      <c r="F232" s="69">
        <v>0</v>
      </c>
      <c r="G232" s="11">
        <v>0</v>
      </c>
      <c r="H232" s="69">
        <v>0</v>
      </c>
      <c r="I232" s="11">
        <v>0</v>
      </c>
      <c r="J232" s="69">
        <v>0</v>
      </c>
      <c r="K232" s="11">
        <v>4</v>
      </c>
      <c r="L232" s="69">
        <v>0</v>
      </c>
      <c r="M232" s="11">
        <v>4</v>
      </c>
      <c r="N232" s="69">
        <v>4</v>
      </c>
      <c r="O232" s="11">
        <v>7</v>
      </c>
      <c r="P232" s="69">
        <v>11</v>
      </c>
      <c r="Q232" s="11">
        <v>6</v>
      </c>
      <c r="R232" s="69">
        <v>3</v>
      </c>
      <c r="S232" s="11">
        <v>1</v>
      </c>
      <c r="T232" s="151">
        <v>0</v>
      </c>
      <c r="U232" s="152">
        <v>0</v>
      </c>
      <c r="V232" s="151">
        <v>0</v>
      </c>
      <c r="W232" s="152">
        <v>1</v>
      </c>
      <c r="X232" s="153"/>
    </row>
    <row r="233" spans="1:24" s="145" customFormat="1">
      <c r="A233" s="54"/>
      <c r="B233" s="193"/>
      <c r="C233" s="296"/>
      <c r="D233" s="35"/>
      <c r="E233" s="202"/>
      <c r="F233" s="69"/>
      <c r="G233" s="11"/>
      <c r="H233" s="69"/>
      <c r="I233" s="11"/>
      <c r="J233" s="69"/>
      <c r="K233" s="11"/>
      <c r="L233" s="69"/>
      <c r="M233" s="11"/>
      <c r="N233" s="69"/>
      <c r="O233" s="11"/>
      <c r="P233" s="69"/>
      <c r="Q233" s="11"/>
      <c r="R233" s="150"/>
      <c r="T233" s="151"/>
      <c r="U233" s="152"/>
      <c r="V233" s="151"/>
      <c r="W233" s="152"/>
      <c r="X233" s="153"/>
    </row>
    <row r="234" spans="1:24" s="145" customFormat="1">
      <c r="A234" s="54" t="s">
        <v>517</v>
      </c>
      <c r="B234" s="195">
        <v>4</v>
      </c>
      <c r="C234" s="296">
        <f>((F234)+(G234*$G$8)+(H234*$H$8)+(I234*$I$8)+(J234*$J$8)+(K234*$K$8)+(L234*$L$8)+(M234*$M$8)+(N234*$N$8)+(O234*$O$8)+(P234*$P$8)+(Q234*$Q$8)+(R234*$R$8)+(S234*$S$8)+(T234*$T$8)+(U234*$U$8)+(V234*$V$8)+(W234*$W$8)+(X234*$X$8))/E234</f>
        <v>5.666666666666667</v>
      </c>
      <c r="D234" s="37">
        <v>9</v>
      </c>
      <c r="E234" s="203">
        <f t="shared" si="3"/>
        <v>6</v>
      </c>
      <c r="F234" s="72">
        <v>0</v>
      </c>
      <c r="G234" s="16">
        <v>0</v>
      </c>
      <c r="H234" s="72">
        <v>0</v>
      </c>
      <c r="I234" s="16">
        <v>4</v>
      </c>
      <c r="J234" s="72">
        <v>0</v>
      </c>
      <c r="K234" s="16">
        <v>0</v>
      </c>
      <c r="L234" s="72">
        <v>0</v>
      </c>
      <c r="M234" s="16">
        <v>0</v>
      </c>
      <c r="N234" s="72">
        <v>2</v>
      </c>
      <c r="O234" s="16"/>
      <c r="P234" s="72"/>
      <c r="Q234" s="64"/>
      <c r="R234" s="154"/>
      <c r="S234" s="155"/>
      <c r="T234" s="156"/>
      <c r="U234" s="157"/>
      <c r="V234" s="156"/>
      <c r="W234" s="157"/>
      <c r="X234" s="153"/>
    </row>
    <row r="235" spans="1:24" s="145" customFormat="1">
      <c r="A235" s="54"/>
      <c r="B235" s="193"/>
      <c r="C235" s="296"/>
      <c r="D235" s="35"/>
      <c r="E235" s="202"/>
      <c r="F235" s="71"/>
      <c r="G235" s="15"/>
      <c r="H235" s="71"/>
      <c r="I235" s="15"/>
      <c r="J235" s="71"/>
      <c r="K235" s="15"/>
      <c r="L235" s="71"/>
      <c r="M235" s="15"/>
      <c r="N235" s="71"/>
      <c r="O235" s="15"/>
      <c r="P235" s="71"/>
      <c r="Q235" s="11"/>
      <c r="R235" s="150"/>
      <c r="T235" s="151"/>
      <c r="U235" s="152"/>
      <c r="V235" s="151"/>
      <c r="W235" s="152"/>
      <c r="X235" s="153"/>
    </row>
    <row r="236" spans="1:24" s="145" customFormat="1">
      <c r="A236" s="54" t="s">
        <v>519</v>
      </c>
      <c r="B236" s="193">
        <v>4</v>
      </c>
      <c r="C236" s="296">
        <f>((F236)+(G236*$G$8)+(H236*$H$8)+(I236*$I$8)+(J236*$J$8)+(K236*$K$8)+(L236*$L$8)+(M236*$M$8)+(N236*$N$8)+(O236*$O$8)+(P236*$P$8)+(Q236*$Q$8)+(R236*$R$8)+(S236*$S$8)+(T236*$T$8)+(U236*$U$8)+(V236*$V$8)+(W236*$W$8)+(X236*$X$8))/E236</f>
        <v>6.1818181818181817</v>
      </c>
      <c r="D236" s="35">
        <v>9</v>
      </c>
      <c r="E236" s="203">
        <f t="shared" si="3"/>
        <v>11</v>
      </c>
      <c r="F236" s="69">
        <v>0</v>
      </c>
      <c r="G236" s="11">
        <v>0</v>
      </c>
      <c r="H236" s="69">
        <v>0</v>
      </c>
      <c r="I236" s="11">
        <v>2</v>
      </c>
      <c r="J236" s="69">
        <v>1</v>
      </c>
      <c r="K236" s="11">
        <v>4</v>
      </c>
      <c r="L236" s="69">
        <v>2</v>
      </c>
      <c r="M236" s="11">
        <v>1</v>
      </c>
      <c r="N236" s="69">
        <v>1</v>
      </c>
      <c r="O236" s="11"/>
      <c r="P236" s="69"/>
      <c r="Q236" s="11"/>
      <c r="R236" s="150"/>
      <c r="T236" s="151"/>
      <c r="U236" s="152"/>
      <c r="V236" s="151"/>
      <c r="W236" s="152"/>
      <c r="X236" s="153"/>
    </row>
    <row r="237" spans="1:24" s="145" customFormat="1">
      <c r="A237" s="54"/>
      <c r="B237" s="193"/>
      <c r="C237" s="296"/>
      <c r="D237" s="35"/>
      <c r="E237" s="202"/>
      <c r="F237" s="69"/>
      <c r="G237" s="11"/>
      <c r="H237" s="69"/>
      <c r="I237" s="11"/>
      <c r="J237" s="69"/>
      <c r="K237" s="11"/>
      <c r="L237" s="69"/>
      <c r="M237" s="11"/>
      <c r="N237" s="69"/>
      <c r="O237" s="11"/>
      <c r="P237" s="69"/>
      <c r="Q237" s="11"/>
      <c r="R237" s="150"/>
      <c r="T237" s="151"/>
      <c r="U237" s="152"/>
      <c r="V237" s="151"/>
      <c r="W237" s="152"/>
      <c r="X237" s="153"/>
    </row>
    <row r="238" spans="1:24" s="145" customFormat="1">
      <c r="A238" s="54" t="s">
        <v>513</v>
      </c>
      <c r="B238" s="194" t="s">
        <v>1023</v>
      </c>
      <c r="C238" s="296"/>
      <c r="D238" s="34"/>
      <c r="E238" s="203">
        <f t="shared" si="3"/>
        <v>0</v>
      </c>
      <c r="F238" s="70"/>
      <c r="G238" s="14"/>
      <c r="H238" s="70"/>
      <c r="I238" s="14"/>
      <c r="J238" s="70"/>
      <c r="K238" s="14"/>
      <c r="L238" s="70"/>
      <c r="M238" s="14"/>
      <c r="N238" s="70"/>
      <c r="O238" s="14"/>
      <c r="P238" s="70"/>
      <c r="Q238" s="11"/>
      <c r="R238" s="150"/>
      <c r="T238" s="151"/>
      <c r="U238" s="152"/>
      <c r="V238" s="151"/>
      <c r="W238" s="152"/>
      <c r="X238" s="153"/>
    </row>
    <row r="239" spans="1:24" s="145" customFormat="1">
      <c r="A239" s="54"/>
      <c r="B239" s="193"/>
      <c r="C239" s="296"/>
      <c r="D239" s="35"/>
      <c r="E239" s="202"/>
      <c r="F239" s="69"/>
      <c r="G239" s="11"/>
      <c r="H239" s="69"/>
      <c r="I239" s="11"/>
      <c r="J239" s="69"/>
      <c r="K239" s="11"/>
      <c r="L239" s="69"/>
      <c r="M239" s="11"/>
      <c r="N239" s="69"/>
      <c r="O239" s="11"/>
      <c r="P239" s="69"/>
      <c r="Q239" s="11"/>
      <c r="R239" s="150"/>
      <c r="T239" s="151"/>
      <c r="U239" s="152"/>
      <c r="V239" s="151"/>
      <c r="W239" s="152"/>
      <c r="X239" s="153"/>
    </row>
    <row r="240" spans="1:24" s="145" customFormat="1">
      <c r="A240" s="54" t="s">
        <v>516</v>
      </c>
      <c r="B240" s="193">
        <v>2</v>
      </c>
      <c r="C240" s="296">
        <f>((F240)+(G240*$G$8)+(H240*$H$8)+(I240*$I$8)+(J240*$J$8)+(K240*$K$8)+(L240*$L$8)+(M240*$M$8)+(N240*$N$8)+(O240*$O$8)+(P240*$P$8)+(Q240*$Q$8)+(R240*$R$8)+(S240*$S$8)+(T240*$T$8)+(U240*$U$8)+(V240*$V$8)+(W240*$W$8)+(X240*$X$8))/E240</f>
        <v>4</v>
      </c>
      <c r="D240" s="35">
        <v>5</v>
      </c>
      <c r="E240" s="203">
        <f t="shared" ref="E240:E302" si="4">SUM(F240:X240)</f>
        <v>8</v>
      </c>
      <c r="F240" s="69">
        <v>0</v>
      </c>
      <c r="G240" s="11">
        <v>1</v>
      </c>
      <c r="H240" s="69">
        <v>1</v>
      </c>
      <c r="I240" s="11">
        <v>3</v>
      </c>
      <c r="J240" s="69">
        <v>3</v>
      </c>
      <c r="K240" s="11"/>
      <c r="L240" s="69"/>
      <c r="M240" s="11"/>
      <c r="N240" s="69"/>
      <c r="O240" s="11"/>
      <c r="P240" s="69"/>
      <c r="Q240" s="11"/>
      <c r="R240" s="150"/>
      <c r="T240" s="151"/>
      <c r="U240" s="152"/>
      <c r="V240" s="151"/>
      <c r="W240" s="152"/>
      <c r="X240" s="153"/>
    </row>
    <row r="241" spans="1:24" s="145" customFormat="1">
      <c r="A241" s="54"/>
      <c r="B241" s="193"/>
      <c r="C241" s="296"/>
      <c r="D241" s="35"/>
      <c r="E241" s="202"/>
      <c r="F241" s="69"/>
      <c r="G241" s="11"/>
      <c r="H241" s="69"/>
      <c r="I241" s="11"/>
      <c r="J241" s="69"/>
      <c r="K241" s="11"/>
      <c r="L241" s="69"/>
      <c r="M241" s="11"/>
      <c r="N241" s="69"/>
      <c r="O241" s="11"/>
      <c r="P241" s="69"/>
      <c r="Q241" s="11"/>
      <c r="R241" s="150"/>
      <c r="T241" s="151"/>
      <c r="U241" s="152"/>
      <c r="V241" s="151"/>
      <c r="W241" s="152"/>
      <c r="X241" s="153"/>
    </row>
    <row r="242" spans="1:24" s="145" customFormat="1">
      <c r="A242" s="54" t="s">
        <v>515</v>
      </c>
      <c r="B242" s="193">
        <v>2</v>
      </c>
      <c r="C242" s="296">
        <f>((F242)+(G242*$G$8)+(H242*$H$8)+(I242*$I$8)+(J242*$J$8)+(K242*$K$8)+(L242*$L$8)+(M242*$M$8)+(N242*$N$8)+(O242*$O$8)+(P242*$P$8)+(Q242*$Q$8)+(R242*$R$8)+(S242*$S$8)+(T242*$T$8)+(U242*$U$8)+(V242*$V$8)+(W242*$W$8)+(X242*$X$8))/E242</f>
        <v>4.333333333333333</v>
      </c>
      <c r="D242" s="35">
        <v>6</v>
      </c>
      <c r="E242" s="203">
        <f t="shared" si="4"/>
        <v>3</v>
      </c>
      <c r="F242" s="69">
        <v>0</v>
      </c>
      <c r="G242" s="11">
        <v>1</v>
      </c>
      <c r="H242" s="69">
        <v>0</v>
      </c>
      <c r="I242" s="11">
        <v>0</v>
      </c>
      <c r="J242" s="69">
        <v>1</v>
      </c>
      <c r="K242" s="11">
        <v>1</v>
      </c>
      <c r="L242" s="69"/>
      <c r="M242" s="11"/>
      <c r="N242" s="69"/>
      <c r="O242" s="11"/>
      <c r="P242" s="69"/>
      <c r="Q242" s="11"/>
      <c r="R242" s="150"/>
      <c r="T242" s="151"/>
      <c r="U242" s="152"/>
      <c r="V242" s="151"/>
      <c r="W242" s="152"/>
      <c r="X242" s="153"/>
    </row>
    <row r="243" spans="1:24" s="145" customFormat="1">
      <c r="A243" s="54"/>
      <c r="B243" s="193"/>
      <c r="C243" s="296"/>
      <c r="D243" s="35"/>
      <c r="E243" s="202"/>
      <c r="F243" s="69"/>
      <c r="G243" s="11"/>
      <c r="H243" s="69"/>
      <c r="I243" s="11"/>
      <c r="J243" s="69"/>
      <c r="K243" s="11"/>
      <c r="L243" s="69"/>
      <c r="M243" s="11"/>
      <c r="N243" s="69"/>
      <c r="O243" s="11"/>
      <c r="P243" s="69"/>
      <c r="Q243" s="11"/>
      <c r="R243" s="150"/>
      <c r="T243" s="151"/>
      <c r="U243" s="152"/>
      <c r="V243" s="151"/>
      <c r="W243" s="152"/>
      <c r="X243" s="153"/>
    </row>
    <row r="244" spans="1:24" s="145" customFormat="1">
      <c r="A244" s="54" t="s">
        <v>1209</v>
      </c>
      <c r="B244" s="193">
        <v>1</v>
      </c>
      <c r="C244" s="296">
        <f>((F244)+(G244*$G$8)+(H244*$H$8)+(I244*$I$8)+(J244*$J$8)+(K244*$K$8)+(L244*$L$8)+(M244*$M$8)+(N244*$N$8)+(O244*$O$8)+(P244*$P$8)+(Q244*$Q$8)+(R244*$R$8)+(S244*$S$8)+(T244*$T$8)+(U244*$U$8)+(V244*$V$8)+(W244*$W$8)+(X244*$X$8))/E244</f>
        <v>2.652173913043478</v>
      </c>
      <c r="D244" s="35">
        <v>3</v>
      </c>
      <c r="E244" s="203">
        <f t="shared" si="4"/>
        <v>23</v>
      </c>
      <c r="F244" s="69">
        <v>1</v>
      </c>
      <c r="G244" s="11">
        <v>6</v>
      </c>
      <c r="H244" s="69">
        <v>16</v>
      </c>
      <c r="I244" s="11"/>
      <c r="J244" s="69"/>
      <c r="K244" s="11"/>
      <c r="L244" s="69"/>
      <c r="M244" s="11"/>
      <c r="N244" s="69"/>
      <c r="O244" s="11"/>
      <c r="P244" s="69"/>
      <c r="Q244" s="11"/>
      <c r="R244" s="150"/>
      <c r="T244" s="151"/>
      <c r="U244" s="152"/>
      <c r="V244" s="151"/>
      <c r="W244" s="152"/>
      <c r="X244" s="153"/>
    </row>
    <row r="245" spans="1:24" s="145" customFormat="1">
      <c r="A245" s="54"/>
      <c r="B245" s="193"/>
      <c r="C245" s="296"/>
      <c r="D245" s="35"/>
      <c r="E245" s="202"/>
      <c r="F245" s="69"/>
      <c r="G245" s="11"/>
      <c r="H245" s="69"/>
      <c r="I245" s="11"/>
      <c r="J245" s="69"/>
      <c r="K245" s="11"/>
      <c r="L245" s="69"/>
      <c r="M245" s="11"/>
      <c r="N245" s="69"/>
      <c r="O245" s="11"/>
      <c r="P245" s="69"/>
      <c r="Q245" s="11"/>
      <c r="R245" s="150"/>
      <c r="T245" s="151"/>
      <c r="U245" s="152"/>
      <c r="V245" s="151"/>
      <c r="W245" s="152"/>
      <c r="X245" s="153"/>
    </row>
    <row r="246" spans="1:24" s="145" customFormat="1">
      <c r="A246" s="54" t="s">
        <v>1210</v>
      </c>
      <c r="B246" s="194" t="s">
        <v>1023</v>
      </c>
      <c r="C246" s="296"/>
      <c r="D246" s="34"/>
      <c r="E246" s="203">
        <f t="shared" si="4"/>
        <v>0</v>
      </c>
      <c r="F246" s="70"/>
      <c r="G246" s="14"/>
      <c r="H246" s="70"/>
      <c r="I246" s="14"/>
      <c r="J246" s="70"/>
      <c r="K246" s="14"/>
      <c r="L246" s="70"/>
      <c r="M246" s="14"/>
      <c r="N246" s="70"/>
      <c r="O246" s="14"/>
      <c r="P246" s="70"/>
      <c r="Q246" s="11"/>
      <c r="R246" s="150"/>
      <c r="T246" s="151"/>
      <c r="U246" s="152"/>
      <c r="V246" s="151"/>
      <c r="W246" s="152"/>
      <c r="X246" s="153"/>
    </row>
    <row r="247" spans="1:24" s="145" customFormat="1">
      <c r="A247" s="54"/>
      <c r="B247" s="193"/>
      <c r="C247" s="296"/>
      <c r="D247" s="35"/>
      <c r="E247" s="202"/>
      <c r="F247" s="69"/>
      <c r="G247" s="11"/>
      <c r="H247" s="69"/>
      <c r="I247" s="11"/>
      <c r="J247" s="69"/>
      <c r="K247" s="11"/>
      <c r="L247" s="69"/>
      <c r="M247" s="11"/>
      <c r="N247" s="69"/>
      <c r="O247" s="11"/>
      <c r="P247" s="69"/>
      <c r="Q247" s="11"/>
      <c r="R247" s="150"/>
      <c r="T247" s="151"/>
      <c r="U247" s="152"/>
      <c r="V247" s="151"/>
      <c r="W247" s="152"/>
      <c r="X247" s="153"/>
    </row>
    <row r="248" spans="1:24" s="145" customFormat="1">
      <c r="A248" s="54" t="s">
        <v>1093</v>
      </c>
      <c r="B248" s="193">
        <v>2</v>
      </c>
      <c r="C248" s="296">
        <f>((F248)+(G248*$G$8)+(H248*$H$8)+(I248*$I$8)+(J248*$J$8)+(K248*$K$8)+(L248*$L$8)+(M248*$M$8)+(N248*$N$8)+(O248*$O$8)+(P248*$P$8)+(Q248*$Q$8)+(R248*$R$8)+(S248*$S$8)+(T248*$T$8)+(U248*$U$8)+(V248*$V$8)+(W248*$W$8)+(X248*$X$8))/E248</f>
        <v>5.5076923076923077</v>
      </c>
      <c r="D248" s="35">
        <v>10</v>
      </c>
      <c r="E248" s="203">
        <f t="shared" si="4"/>
        <v>65</v>
      </c>
      <c r="F248" s="151">
        <v>0</v>
      </c>
      <c r="G248" s="11">
        <v>2</v>
      </c>
      <c r="H248" s="69">
        <v>9</v>
      </c>
      <c r="I248" s="11">
        <v>11</v>
      </c>
      <c r="J248" s="69">
        <v>12</v>
      </c>
      <c r="K248" s="11">
        <v>10</v>
      </c>
      <c r="L248" s="69">
        <v>12</v>
      </c>
      <c r="M248" s="11">
        <v>5</v>
      </c>
      <c r="N248" s="69">
        <v>1</v>
      </c>
      <c r="O248" s="11">
        <v>3</v>
      </c>
      <c r="P248" s="69"/>
      <c r="Q248" s="11"/>
      <c r="R248" s="150"/>
      <c r="T248" s="151"/>
      <c r="U248" s="152"/>
      <c r="V248" s="151"/>
      <c r="W248" s="152"/>
      <c r="X248" s="153"/>
    </row>
    <row r="249" spans="1:24" s="145" customFormat="1">
      <c r="A249" s="54"/>
      <c r="B249" s="193"/>
      <c r="C249" s="296"/>
      <c r="D249" s="35"/>
      <c r="E249" s="202"/>
      <c r="F249" s="69"/>
      <c r="G249" s="11"/>
      <c r="H249" s="69"/>
      <c r="I249" s="11"/>
      <c r="J249" s="69"/>
      <c r="K249" s="11"/>
      <c r="L249" s="69"/>
      <c r="M249" s="11"/>
      <c r="N249" s="69"/>
      <c r="O249" s="11"/>
      <c r="P249" s="69"/>
      <c r="Q249" s="11"/>
      <c r="R249" s="150"/>
      <c r="T249" s="151"/>
      <c r="U249" s="152"/>
      <c r="V249" s="151"/>
      <c r="W249" s="152"/>
      <c r="X249" s="153"/>
    </row>
    <row r="250" spans="1:24" s="145" customFormat="1">
      <c r="A250" s="54" t="s">
        <v>660</v>
      </c>
      <c r="B250" s="193">
        <v>4</v>
      </c>
      <c r="C250" s="296">
        <f>((F250)+(G250*$G$8)+(H250*$H$8)+(I250*$I$8)+(J250*$J$8)+(K250*$K$8)+(L250*$L$8)+(M250*$M$8)+(N250*$N$8)+(O250*$O$8)+(P250*$P$8)+(Q250*$Q$8)+(R250*$R$8)+(S250*$S$8)+(T250*$T$8)+(U250*$U$8)+(V250*$V$8)+(W250*$W$8)+(X250*$X$8))/E250</f>
        <v>5.4615384615384617</v>
      </c>
      <c r="D250" s="35">
        <v>9</v>
      </c>
      <c r="E250" s="203">
        <f t="shared" si="4"/>
        <v>13</v>
      </c>
      <c r="F250" s="69">
        <v>0</v>
      </c>
      <c r="G250" s="11">
        <v>0</v>
      </c>
      <c r="H250" s="69">
        <v>0</v>
      </c>
      <c r="I250" s="11">
        <v>4</v>
      </c>
      <c r="J250" s="69">
        <v>4</v>
      </c>
      <c r="K250" s="11">
        <v>2</v>
      </c>
      <c r="L250" s="69">
        <v>2</v>
      </c>
      <c r="M250" s="11">
        <v>0</v>
      </c>
      <c r="N250" s="69">
        <v>1</v>
      </c>
      <c r="O250" s="11"/>
      <c r="P250" s="69"/>
      <c r="Q250" s="11"/>
      <c r="R250" s="150"/>
      <c r="T250" s="151"/>
      <c r="U250" s="152"/>
      <c r="V250" s="151"/>
      <c r="W250" s="152"/>
      <c r="X250" s="153"/>
    </row>
    <row r="251" spans="1:24" s="145" customFormat="1">
      <c r="A251" s="54"/>
      <c r="B251" s="193"/>
      <c r="C251" s="296"/>
      <c r="D251" s="35"/>
      <c r="E251" s="202"/>
      <c r="F251" s="69"/>
      <c r="G251" s="11"/>
      <c r="H251" s="69"/>
      <c r="I251" s="11"/>
      <c r="J251" s="69"/>
      <c r="K251" s="11"/>
      <c r="L251" s="69"/>
      <c r="M251" s="11"/>
      <c r="N251" s="69"/>
      <c r="O251" s="11"/>
      <c r="P251" s="69"/>
      <c r="Q251" s="11"/>
      <c r="R251" s="150"/>
      <c r="T251" s="151"/>
      <c r="U251" s="152"/>
      <c r="V251" s="151"/>
      <c r="W251" s="152"/>
      <c r="X251" s="153"/>
    </row>
    <row r="252" spans="1:24" s="145" customFormat="1">
      <c r="A252" s="54" t="s">
        <v>661</v>
      </c>
      <c r="B252" s="194" t="s">
        <v>1023</v>
      </c>
      <c r="C252" s="296"/>
      <c r="D252" s="34"/>
      <c r="E252" s="203">
        <f t="shared" si="4"/>
        <v>0</v>
      </c>
      <c r="F252" s="70"/>
      <c r="G252" s="14"/>
      <c r="H252" s="70"/>
      <c r="I252" s="14"/>
      <c r="J252" s="70"/>
      <c r="K252" s="14"/>
      <c r="L252" s="70"/>
      <c r="M252" s="14"/>
      <c r="N252" s="70"/>
      <c r="O252" s="14"/>
      <c r="P252" s="70"/>
      <c r="Q252" s="11"/>
      <c r="R252" s="150"/>
      <c r="T252" s="151"/>
      <c r="U252" s="152"/>
      <c r="V252" s="151"/>
      <c r="W252" s="152"/>
      <c r="X252" s="153"/>
    </row>
    <row r="253" spans="1:24" s="145" customFormat="1">
      <c r="A253" s="54"/>
      <c r="B253" s="193"/>
      <c r="C253" s="296"/>
      <c r="D253" s="35"/>
      <c r="E253" s="202"/>
      <c r="F253" s="69"/>
      <c r="G253" s="11"/>
      <c r="H253" s="69"/>
      <c r="I253" s="11"/>
      <c r="J253" s="69"/>
      <c r="K253" s="11"/>
      <c r="L253" s="69"/>
      <c r="M253" s="11"/>
      <c r="N253" s="69"/>
      <c r="O253" s="11"/>
      <c r="P253" s="69"/>
      <c r="Q253" s="11"/>
      <c r="R253" s="150"/>
      <c r="T253" s="151"/>
      <c r="U253" s="152"/>
      <c r="V253" s="151"/>
      <c r="W253" s="152"/>
      <c r="X253" s="153"/>
    </row>
    <row r="254" spans="1:24" s="145" customFormat="1">
      <c r="A254" s="54" t="s">
        <v>525</v>
      </c>
      <c r="B254" s="193">
        <v>2</v>
      </c>
      <c r="C254" s="296">
        <f>((F254)+(G254*$G$8)+(H254*$H$8)+(I254*$I$8)+(J254*$J$8)+(K254*$K$8)+(L254*$L$8)+(M254*$M$8)+(N254*$N$8)+(O254*$O$8)+(P254*$P$8)+(Q254*$Q$8)+(R254*$R$8)+(S254*$S$8)+(T254*$T$8)+(U254*$U$8)+(V254*$V$8)+(W254*$W$8)+(X254*$X$8))/E254</f>
        <v>3.64</v>
      </c>
      <c r="D254" s="35">
        <v>4</v>
      </c>
      <c r="E254" s="203">
        <f t="shared" si="4"/>
        <v>25</v>
      </c>
      <c r="F254" s="69">
        <v>0</v>
      </c>
      <c r="G254" s="11">
        <v>3</v>
      </c>
      <c r="H254" s="69">
        <v>3</v>
      </c>
      <c r="I254" s="11">
        <v>19</v>
      </c>
      <c r="J254" s="69"/>
      <c r="K254" s="11"/>
      <c r="L254" s="69"/>
      <c r="M254" s="11"/>
      <c r="N254" s="69"/>
      <c r="O254" s="11"/>
      <c r="P254" s="69"/>
      <c r="Q254" s="11"/>
      <c r="R254" s="150"/>
      <c r="T254" s="151"/>
      <c r="U254" s="152"/>
      <c r="V254" s="151"/>
      <c r="W254" s="152"/>
      <c r="X254" s="153"/>
    </row>
    <row r="255" spans="1:24" s="145" customFormat="1">
      <c r="A255" s="55"/>
      <c r="B255" s="193"/>
      <c r="C255" s="296"/>
      <c r="D255" s="35"/>
      <c r="E255" s="202"/>
      <c r="F255" s="69"/>
      <c r="G255" s="11"/>
      <c r="H255" s="69"/>
      <c r="I255" s="11"/>
      <c r="J255" s="69"/>
      <c r="K255" s="11"/>
      <c r="L255" s="69"/>
      <c r="M255" s="11"/>
      <c r="N255" s="69"/>
      <c r="O255" s="11"/>
      <c r="P255" s="69"/>
      <c r="Q255" s="11"/>
      <c r="R255" s="150"/>
      <c r="T255" s="151"/>
      <c r="U255" s="152"/>
      <c r="V255" s="151"/>
      <c r="W255" s="152"/>
      <c r="X255" s="153"/>
    </row>
    <row r="256" spans="1:24" s="145" customFormat="1">
      <c r="A256" s="61" t="s">
        <v>1034</v>
      </c>
      <c r="B256" s="193">
        <v>2</v>
      </c>
      <c r="C256" s="296">
        <f>((F256)+(G256*$G$8)+(H256*$H$8)+(I256*$I$8)+(J256*$J$8)+(K256*$K$8)+(L256*$L$8)+(M256*$M$8)+(N256*$N$8)+(O256*$O$8)+(P256*$P$8)+(Q256*$Q$8)+(R256*$R$8)+(S256*$S$8)+(T256*$T$8)+(U256*$U$8)+(V256*$V$8)+(W256*$W$8)+(X256*$X$8))/E256</f>
        <v>2</v>
      </c>
      <c r="D256" s="35">
        <v>2</v>
      </c>
      <c r="E256" s="203">
        <f t="shared" si="4"/>
        <v>2</v>
      </c>
      <c r="F256" s="69">
        <v>0</v>
      </c>
      <c r="G256" s="11">
        <v>2</v>
      </c>
      <c r="H256" s="69"/>
      <c r="I256" s="11"/>
      <c r="J256" s="69"/>
      <c r="K256" s="11"/>
      <c r="L256" s="69"/>
      <c r="M256" s="11"/>
      <c r="N256" s="69"/>
      <c r="O256" s="11"/>
      <c r="P256" s="69"/>
      <c r="Q256" s="11"/>
      <c r="R256" s="150"/>
      <c r="T256" s="151"/>
      <c r="U256" s="152"/>
      <c r="V256" s="151"/>
      <c r="W256" s="152"/>
      <c r="X256" s="153"/>
    </row>
    <row r="257" spans="1:24" s="145" customFormat="1">
      <c r="A257" s="54"/>
      <c r="B257" s="193"/>
      <c r="C257" s="296"/>
      <c r="D257" s="35"/>
      <c r="E257" s="202"/>
      <c r="F257" s="69"/>
      <c r="G257" s="11"/>
      <c r="H257" s="69"/>
      <c r="I257" s="11"/>
      <c r="J257" s="69"/>
      <c r="K257" s="11"/>
      <c r="L257" s="69"/>
      <c r="M257" s="11"/>
      <c r="N257" s="69"/>
      <c r="O257" s="11"/>
      <c r="P257" s="69"/>
      <c r="Q257" s="11"/>
      <c r="R257" s="150"/>
      <c r="T257" s="151"/>
      <c r="U257" s="152"/>
      <c r="V257" s="151"/>
      <c r="W257" s="152"/>
      <c r="X257" s="153"/>
    </row>
    <row r="258" spans="1:24" s="145" customFormat="1">
      <c r="A258" s="54" t="s">
        <v>665</v>
      </c>
      <c r="B258" s="194" t="s">
        <v>1023</v>
      </c>
      <c r="C258" s="296"/>
      <c r="D258" s="34"/>
      <c r="E258" s="203">
        <f t="shared" si="4"/>
        <v>0</v>
      </c>
      <c r="F258" s="70"/>
      <c r="G258" s="14"/>
      <c r="H258" s="70"/>
      <c r="I258" s="14"/>
      <c r="J258" s="70"/>
      <c r="K258" s="14"/>
      <c r="L258" s="70"/>
      <c r="M258" s="14"/>
      <c r="N258" s="70"/>
      <c r="O258" s="14"/>
      <c r="P258" s="70"/>
      <c r="Q258" s="11"/>
      <c r="R258" s="150"/>
      <c r="T258" s="151"/>
      <c r="U258" s="152"/>
      <c r="V258" s="151"/>
      <c r="W258" s="152"/>
      <c r="X258" s="153"/>
    </row>
    <row r="259" spans="1:24" s="145" customFormat="1">
      <c r="A259" s="54"/>
      <c r="B259" s="193"/>
      <c r="C259" s="296"/>
      <c r="D259" s="35"/>
      <c r="E259" s="202"/>
      <c r="F259" s="69"/>
      <c r="G259" s="11"/>
      <c r="H259" s="69"/>
      <c r="I259" s="11"/>
      <c r="J259" s="69"/>
      <c r="K259" s="11"/>
      <c r="L259" s="69"/>
      <c r="M259" s="11"/>
      <c r="N259" s="69"/>
      <c r="O259" s="11"/>
      <c r="P259" s="69"/>
      <c r="Q259" s="11"/>
      <c r="R259" s="150"/>
      <c r="T259" s="151"/>
      <c r="U259" s="152"/>
      <c r="V259" s="151"/>
      <c r="W259" s="152"/>
      <c r="X259" s="153"/>
    </row>
    <row r="260" spans="1:24" s="145" customFormat="1">
      <c r="A260" s="54" t="s">
        <v>1036</v>
      </c>
      <c r="B260" s="194" t="s">
        <v>1023</v>
      </c>
      <c r="C260" s="296"/>
      <c r="D260" s="34"/>
      <c r="E260" s="203">
        <f t="shared" si="4"/>
        <v>0</v>
      </c>
      <c r="F260" s="70"/>
      <c r="G260" s="14"/>
      <c r="H260" s="70"/>
      <c r="I260" s="14"/>
      <c r="J260" s="70"/>
      <c r="K260" s="14"/>
      <c r="L260" s="70"/>
      <c r="M260" s="14"/>
      <c r="N260" s="70"/>
      <c r="O260" s="14"/>
      <c r="P260" s="70"/>
      <c r="Q260" s="11"/>
      <c r="R260" s="150"/>
      <c r="T260" s="151"/>
      <c r="U260" s="152"/>
      <c r="V260" s="151"/>
      <c r="W260" s="152"/>
      <c r="X260" s="153"/>
    </row>
    <row r="261" spans="1:24" s="145" customFormat="1">
      <c r="A261" s="54"/>
      <c r="B261" s="193"/>
      <c r="C261" s="296"/>
      <c r="D261" s="35"/>
      <c r="E261" s="202"/>
      <c r="F261" s="69"/>
      <c r="G261" s="11"/>
      <c r="H261" s="69"/>
      <c r="I261" s="11"/>
      <c r="J261" s="69"/>
      <c r="K261" s="11"/>
      <c r="L261" s="69"/>
      <c r="M261" s="11"/>
      <c r="N261" s="69"/>
      <c r="O261" s="11"/>
      <c r="P261" s="69"/>
      <c r="Q261" s="11"/>
      <c r="R261" s="150"/>
      <c r="T261" s="151"/>
      <c r="U261" s="152"/>
      <c r="V261" s="151"/>
      <c r="W261" s="152"/>
      <c r="X261" s="153"/>
    </row>
    <row r="262" spans="1:24" s="145" customFormat="1">
      <c r="A262" s="54" t="s">
        <v>533</v>
      </c>
      <c r="B262" s="193">
        <v>4</v>
      </c>
      <c r="C262" s="296">
        <f>((F262)+(G262*$G$8)+(H262*$H$8)+(I262*$I$8)+(J262*$J$8)+(K262*$K$8)+(L262*$L$8)+(M262*$M$8)+(N262*$N$8)+(O262*$O$8)+(P262*$P$8)+(Q262*$Q$8)+(R262*$R$8)+(S262*$S$8)+(T262*$T$8)+(U262*$U$8)+(V262*$V$8)+(W262*$W$8)+(X262*$X$8))/E262</f>
        <v>4</v>
      </c>
      <c r="D262" s="35">
        <v>4</v>
      </c>
      <c r="E262" s="203">
        <f t="shared" si="4"/>
        <v>1</v>
      </c>
      <c r="F262" s="69">
        <v>0</v>
      </c>
      <c r="G262" s="11">
        <v>0</v>
      </c>
      <c r="H262" s="69">
        <v>0</v>
      </c>
      <c r="I262" s="11">
        <v>1</v>
      </c>
      <c r="J262" s="69"/>
      <c r="K262" s="11"/>
      <c r="L262" s="69"/>
      <c r="M262" s="11"/>
      <c r="N262" s="69"/>
      <c r="O262" s="11"/>
      <c r="P262" s="69"/>
      <c r="Q262" s="11"/>
      <c r="R262" s="150"/>
      <c r="T262" s="151"/>
      <c r="U262" s="152"/>
      <c r="V262" s="151"/>
      <c r="W262" s="152"/>
      <c r="X262" s="153"/>
    </row>
    <row r="263" spans="1:24" s="145" customFormat="1">
      <c r="A263" s="54"/>
      <c r="B263" s="193"/>
      <c r="C263" s="296"/>
      <c r="D263" s="35"/>
      <c r="E263" s="202"/>
      <c r="F263" s="69"/>
      <c r="G263" s="11"/>
      <c r="H263" s="69"/>
      <c r="I263" s="11"/>
      <c r="J263" s="69"/>
      <c r="K263" s="11"/>
      <c r="L263" s="69"/>
      <c r="M263" s="11"/>
      <c r="N263" s="69"/>
      <c r="O263" s="11"/>
      <c r="P263" s="69"/>
      <c r="Q263" s="11"/>
      <c r="R263" s="150"/>
      <c r="T263" s="151"/>
      <c r="U263" s="152"/>
      <c r="V263" s="151"/>
      <c r="W263" s="152"/>
      <c r="X263" s="153"/>
    </row>
    <row r="264" spans="1:24" s="145" customFormat="1">
      <c r="A264" s="54" t="s">
        <v>531</v>
      </c>
      <c r="B264" s="194" t="s">
        <v>1023</v>
      </c>
      <c r="C264" s="296"/>
      <c r="D264" s="34"/>
      <c r="E264" s="203">
        <f t="shared" si="4"/>
        <v>0</v>
      </c>
      <c r="F264" s="70"/>
      <c r="G264" s="14"/>
      <c r="H264" s="70"/>
      <c r="I264" s="14"/>
      <c r="J264" s="70"/>
      <c r="K264" s="14"/>
      <c r="L264" s="70"/>
      <c r="M264" s="14"/>
      <c r="N264" s="70"/>
      <c r="O264" s="14"/>
      <c r="P264" s="70"/>
      <c r="Q264" s="11"/>
      <c r="R264" s="150"/>
      <c r="T264" s="151"/>
      <c r="U264" s="152"/>
      <c r="V264" s="151"/>
      <c r="W264" s="152"/>
      <c r="X264" s="153"/>
    </row>
    <row r="265" spans="1:24" s="145" customFormat="1">
      <c r="A265" s="54"/>
      <c r="B265" s="193"/>
      <c r="C265" s="296"/>
      <c r="D265" s="35"/>
      <c r="E265" s="202"/>
      <c r="F265" s="69"/>
      <c r="G265" s="11"/>
      <c r="H265" s="69"/>
      <c r="I265" s="11"/>
      <c r="J265" s="69"/>
      <c r="K265" s="11"/>
      <c r="L265" s="69"/>
      <c r="M265" s="11"/>
      <c r="N265" s="69"/>
      <c r="O265" s="11"/>
      <c r="P265" s="69"/>
      <c r="Q265" s="11"/>
      <c r="R265" s="150"/>
      <c r="T265" s="151"/>
      <c r="U265" s="152"/>
      <c r="V265" s="151"/>
      <c r="W265" s="152"/>
      <c r="X265" s="153"/>
    </row>
    <row r="266" spans="1:24" s="145" customFormat="1">
      <c r="A266" s="54" t="s">
        <v>666</v>
      </c>
      <c r="B266" s="194" t="s">
        <v>1023</v>
      </c>
      <c r="C266" s="296"/>
      <c r="D266" s="34"/>
      <c r="E266" s="203">
        <f t="shared" si="4"/>
        <v>0</v>
      </c>
      <c r="F266" s="70"/>
      <c r="G266" s="14"/>
      <c r="H266" s="70"/>
      <c r="I266" s="14"/>
      <c r="J266" s="70"/>
      <c r="K266" s="14"/>
      <c r="L266" s="70"/>
      <c r="M266" s="14"/>
      <c r="N266" s="70"/>
      <c r="O266" s="14"/>
      <c r="P266" s="70"/>
      <c r="Q266" s="11"/>
      <c r="R266" s="150"/>
      <c r="T266" s="151"/>
      <c r="U266" s="152"/>
      <c r="V266" s="151"/>
      <c r="W266" s="152"/>
      <c r="X266" s="153"/>
    </row>
    <row r="267" spans="1:24" s="145" customFormat="1">
      <c r="A267" s="54"/>
      <c r="B267" s="193"/>
      <c r="C267" s="296"/>
      <c r="D267" s="35"/>
      <c r="E267" s="202"/>
      <c r="F267" s="69"/>
      <c r="G267" s="11"/>
      <c r="H267" s="69"/>
      <c r="I267" s="11"/>
      <c r="J267" s="69"/>
      <c r="K267" s="11"/>
      <c r="L267" s="69"/>
      <c r="M267" s="11"/>
      <c r="N267" s="69"/>
      <c r="O267" s="11"/>
      <c r="P267" s="69"/>
      <c r="Q267" s="11"/>
      <c r="R267" s="150"/>
      <c r="T267" s="151"/>
      <c r="U267" s="152"/>
      <c r="V267" s="151"/>
      <c r="W267" s="152"/>
      <c r="X267" s="153"/>
    </row>
    <row r="268" spans="1:24" s="145" customFormat="1">
      <c r="A268" s="54" t="s">
        <v>537</v>
      </c>
      <c r="B268" s="193">
        <v>2</v>
      </c>
      <c r="C268" s="296">
        <f>((F268)+(G268*$G$8)+(H268*$H$8)+(I268*$I$8)+(J268*$J$8)+(K268*$K$8)+(L268*$L$8)+(M268*$M$8)+(N268*$N$8)+(O268*$O$8)+(P268*$P$8)+(Q268*$Q$8)+(R268*$R$8)+(S268*$S$8)+(T268*$T$8)+(U268*$U$8)+(V268*$V$8)+(W268*$W$8)+(X268*$X$8))/E268</f>
        <v>3</v>
      </c>
      <c r="D268" s="35">
        <v>4</v>
      </c>
      <c r="E268" s="203">
        <f t="shared" si="4"/>
        <v>4</v>
      </c>
      <c r="F268" s="69">
        <v>0</v>
      </c>
      <c r="G268" s="11">
        <v>2</v>
      </c>
      <c r="H268" s="69">
        <v>0</v>
      </c>
      <c r="I268" s="11">
        <v>2</v>
      </c>
      <c r="J268" s="69"/>
      <c r="K268" s="11"/>
      <c r="L268" s="69"/>
      <c r="M268" s="11"/>
      <c r="N268" s="69"/>
      <c r="O268" s="11"/>
      <c r="P268" s="69"/>
      <c r="Q268" s="11"/>
      <c r="R268" s="150"/>
      <c r="T268" s="151"/>
      <c r="U268" s="152"/>
      <c r="V268" s="151"/>
      <c r="W268" s="152"/>
      <c r="X268" s="153"/>
    </row>
    <row r="269" spans="1:24" s="145" customFormat="1">
      <c r="A269" s="54"/>
      <c r="B269" s="193"/>
      <c r="C269" s="296"/>
      <c r="D269" s="35"/>
      <c r="E269" s="202"/>
      <c r="F269" s="69"/>
      <c r="G269" s="11"/>
      <c r="H269" s="69"/>
      <c r="I269" s="11"/>
      <c r="J269" s="69"/>
      <c r="K269" s="11"/>
      <c r="L269" s="69"/>
      <c r="M269" s="11"/>
      <c r="N269" s="69"/>
      <c r="O269" s="11"/>
      <c r="P269" s="69"/>
      <c r="Q269" s="11"/>
      <c r="R269" s="150"/>
      <c r="T269" s="151"/>
      <c r="U269" s="152"/>
      <c r="V269" s="151"/>
      <c r="W269" s="152"/>
      <c r="X269" s="153"/>
    </row>
    <row r="270" spans="1:24" s="145" customFormat="1">
      <c r="A270" s="54" t="s">
        <v>535</v>
      </c>
      <c r="B270" s="195">
        <v>3</v>
      </c>
      <c r="C270" s="296">
        <f>((F270)+(G270*$G$8)+(H270*$H$8)+(I270*$I$8)+(J270*$J$8)+(K270*$K$8)+(L270*$L$8)+(M270*$M$8)+(N270*$N$8)+(O270*$O$8)+(P270*$P$8)+(Q270*$Q$8)+(R270*$R$8)+(S270*$S$8)+(T270*$T$8)+(U270*$U$8)+(V270*$V$8)+(W270*$W$8)+(X270*$X$8))/E270</f>
        <v>3</v>
      </c>
      <c r="D270" s="37">
        <v>3</v>
      </c>
      <c r="E270" s="203">
        <f t="shared" si="4"/>
        <v>2</v>
      </c>
      <c r="F270" s="69"/>
      <c r="G270" s="11"/>
      <c r="H270" s="69">
        <v>2</v>
      </c>
      <c r="I270" s="11"/>
      <c r="J270" s="69"/>
      <c r="K270" s="11"/>
      <c r="L270" s="69"/>
      <c r="M270" s="11"/>
      <c r="N270" s="69"/>
      <c r="O270" s="11"/>
      <c r="P270" s="69"/>
      <c r="Q270" s="11"/>
      <c r="R270" s="150"/>
      <c r="T270" s="151"/>
      <c r="U270" s="152"/>
      <c r="V270" s="151"/>
      <c r="W270" s="152"/>
      <c r="X270" s="153"/>
    </row>
    <row r="271" spans="1:24" s="145" customFormat="1">
      <c r="A271" s="54"/>
      <c r="B271" s="193"/>
      <c r="C271" s="296"/>
      <c r="D271" s="35"/>
      <c r="E271" s="202"/>
      <c r="F271" s="69"/>
      <c r="G271" s="11"/>
      <c r="H271" s="69"/>
      <c r="I271" s="11"/>
      <c r="J271" s="69"/>
      <c r="K271" s="11"/>
      <c r="L271" s="69"/>
      <c r="M271" s="11"/>
      <c r="N271" s="69"/>
      <c r="O271" s="11"/>
      <c r="P271" s="69"/>
      <c r="Q271" s="11"/>
      <c r="R271" s="150"/>
      <c r="T271" s="151"/>
      <c r="U271" s="152"/>
      <c r="V271" s="151"/>
      <c r="W271" s="152"/>
      <c r="X271" s="153"/>
    </row>
    <row r="272" spans="1:24" s="145" customFormat="1">
      <c r="A272" s="54" t="s">
        <v>668</v>
      </c>
      <c r="B272" s="193">
        <v>3</v>
      </c>
      <c r="C272" s="296">
        <f>((F272)+(G272*$G$8)+(H272*$H$8)+(I272*$I$8)+(J272*$J$8)+(K272*$K$8)+(L272*$L$8)+(M272*$M$8)+(N272*$N$8)+(O272*$O$8)+(P272*$P$8)+(Q272*$Q$8)+(R272*$R$8)+(S272*$S$8)+(T272*$T$8)+(U272*$U$8)+(V272*$V$8)+(W272*$W$8)+(X272*$X$8))/E272</f>
        <v>4.5</v>
      </c>
      <c r="D272" s="35">
        <v>6</v>
      </c>
      <c r="E272" s="203">
        <f t="shared" si="4"/>
        <v>8</v>
      </c>
      <c r="F272" s="69">
        <v>0</v>
      </c>
      <c r="G272" s="11">
        <v>0</v>
      </c>
      <c r="H272" s="69">
        <v>2</v>
      </c>
      <c r="I272" s="11">
        <v>2</v>
      </c>
      <c r="J272" s="69">
        <v>2</v>
      </c>
      <c r="K272" s="11">
        <v>2</v>
      </c>
      <c r="L272" s="69"/>
      <c r="M272" s="11"/>
      <c r="N272" s="69"/>
      <c r="O272" s="11"/>
      <c r="P272" s="69"/>
      <c r="Q272" s="11"/>
      <c r="R272" s="150"/>
      <c r="T272" s="151"/>
      <c r="U272" s="152"/>
      <c r="V272" s="151"/>
      <c r="W272" s="152"/>
      <c r="X272" s="153"/>
    </row>
    <row r="273" spans="1:24" s="145" customFormat="1">
      <c r="A273" s="54"/>
      <c r="B273" s="193"/>
      <c r="C273" s="296"/>
      <c r="D273" s="35"/>
      <c r="E273" s="202"/>
      <c r="F273" s="69"/>
      <c r="G273" s="11"/>
      <c r="H273" s="69"/>
      <c r="I273" s="11"/>
      <c r="J273" s="69"/>
      <c r="K273" s="11"/>
      <c r="L273" s="69"/>
      <c r="M273" s="11"/>
      <c r="N273" s="69"/>
      <c r="O273" s="11"/>
      <c r="P273" s="69"/>
      <c r="Q273" s="11"/>
      <c r="R273" s="150"/>
      <c r="T273" s="151"/>
      <c r="U273" s="152"/>
      <c r="V273" s="151"/>
      <c r="W273" s="152"/>
      <c r="X273" s="153"/>
    </row>
    <row r="274" spans="1:24" s="145" customFormat="1">
      <c r="A274" s="54" t="s">
        <v>670</v>
      </c>
      <c r="B274" s="193">
        <v>2</v>
      </c>
      <c r="C274" s="296">
        <f>((F274)+(G274*$G$8)+(H274*$H$8)+(I274*$I$8)+(J274*$J$8)+(K274*$K$8)+(L274*$L$8)+(M274*$M$8)+(N274*$N$8)+(O274*$O$8)+(P274*$P$8)+(Q274*$Q$8)+(R274*$R$8)+(S274*$S$8)+(T274*$T$8)+(U274*$U$8)+(V274*$V$8)+(W274*$W$8)+(X274*$X$8))/E274</f>
        <v>3.2</v>
      </c>
      <c r="D274" s="35">
        <v>5</v>
      </c>
      <c r="E274" s="203">
        <f t="shared" si="4"/>
        <v>20</v>
      </c>
      <c r="F274" s="69">
        <v>0</v>
      </c>
      <c r="G274" s="11">
        <v>5</v>
      </c>
      <c r="H274" s="69">
        <v>9</v>
      </c>
      <c r="I274" s="11">
        <v>3</v>
      </c>
      <c r="J274" s="69">
        <v>3</v>
      </c>
      <c r="K274" s="11"/>
      <c r="L274" s="69"/>
      <c r="M274" s="11"/>
      <c r="N274" s="69"/>
      <c r="O274" s="11"/>
      <c r="P274" s="69"/>
      <c r="Q274" s="11"/>
      <c r="R274" s="150"/>
      <c r="T274" s="151"/>
      <c r="U274" s="152"/>
      <c r="V274" s="151"/>
      <c r="W274" s="152"/>
      <c r="X274" s="153"/>
    </row>
    <row r="275" spans="1:24" s="145" customFormat="1">
      <c r="A275" s="54"/>
      <c r="B275" s="193"/>
      <c r="C275" s="296"/>
      <c r="D275" s="35"/>
      <c r="E275" s="202"/>
      <c r="F275" s="69"/>
      <c r="G275" s="11"/>
      <c r="H275" s="69"/>
      <c r="I275" s="11"/>
      <c r="J275" s="69"/>
      <c r="K275" s="11"/>
      <c r="L275" s="69"/>
      <c r="M275" s="11"/>
      <c r="N275" s="69"/>
      <c r="O275" s="11"/>
      <c r="P275" s="69"/>
      <c r="Q275" s="11"/>
      <c r="R275" s="150"/>
      <c r="T275" s="151"/>
      <c r="U275" s="152"/>
      <c r="V275" s="151"/>
      <c r="W275" s="152"/>
      <c r="X275" s="153"/>
    </row>
    <row r="276" spans="1:24" s="145" customFormat="1">
      <c r="A276" s="54" t="s">
        <v>671</v>
      </c>
      <c r="B276" s="193">
        <v>3</v>
      </c>
      <c r="C276" s="296">
        <f>((F276)+(G276*$G$8)+(H276*$H$8)+(I276*$I$8)+(J276*$J$8)+(K276*$K$8)+(L276*$L$8)+(M276*$M$8)+(N276*$N$8)+(O276*$O$8)+(P276*$P$8)+(Q276*$Q$8)+(R276*$R$8)+(S276*$S$8)+(T276*$T$8)+(U276*$U$8)+(V276*$V$8)+(W276*$W$8)+(X276*$X$8))/E276</f>
        <v>5.5666666666666664</v>
      </c>
      <c r="D276" s="35">
        <v>12</v>
      </c>
      <c r="E276" s="203">
        <f t="shared" si="4"/>
        <v>60</v>
      </c>
      <c r="F276" s="69">
        <v>0</v>
      </c>
      <c r="G276" s="11">
        <v>0</v>
      </c>
      <c r="H276" s="69">
        <v>11</v>
      </c>
      <c r="I276" s="11">
        <v>9</v>
      </c>
      <c r="J276" s="69">
        <v>10</v>
      </c>
      <c r="K276" s="11">
        <v>16</v>
      </c>
      <c r="L276" s="69">
        <v>5</v>
      </c>
      <c r="M276" s="11">
        <v>3</v>
      </c>
      <c r="N276" s="69">
        <v>2</v>
      </c>
      <c r="O276" s="11">
        <v>3</v>
      </c>
      <c r="P276" s="69">
        <v>0</v>
      </c>
      <c r="Q276" s="11">
        <v>1</v>
      </c>
      <c r="R276" s="150"/>
      <c r="T276" s="151"/>
      <c r="U276" s="152"/>
      <c r="V276" s="151"/>
      <c r="W276" s="152"/>
      <c r="X276" s="153"/>
    </row>
    <row r="277" spans="1:24" s="145" customFormat="1">
      <c r="A277" s="54"/>
      <c r="B277" s="193"/>
      <c r="C277" s="296"/>
      <c r="D277" s="35"/>
      <c r="E277" s="202"/>
      <c r="F277" s="69"/>
      <c r="G277" s="11"/>
      <c r="H277" s="69"/>
      <c r="I277" s="11"/>
      <c r="J277" s="69"/>
      <c r="K277" s="11"/>
      <c r="L277" s="69"/>
      <c r="M277" s="11"/>
      <c r="N277" s="69"/>
      <c r="O277" s="11"/>
      <c r="P277" s="69"/>
      <c r="Q277" s="11"/>
      <c r="R277" s="150"/>
      <c r="T277" s="151"/>
      <c r="U277" s="152"/>
      <c r="V277" s="151"/>
      <c r="W277" s="152"/>
      <c r="X277" s="153"/>
    </row>
    <row r="278" spans="1:24" s="145" customFormat="1">
      <c r="A278" s="54" t="s">
        <v>542</v>
      </c>
      <c r="B278" s="193">
        <v>3</v>
      </c>
      <c r="C278" s="296">
        <f>((F278)+(G278*$G$8)+(H278*$H$8)+(I278*$I$8)+(J278*$J$8)+(K278*$K$8)+(L278*$L$8)+(M278*$M$8)+(N278*$N$8)+(O278*$O$8)+(P278*$P$8)+(Q278*$Q$8)+(R278*$R$8)+(S278*$S$8)+(T278*$T$8)+(U278*$U$8)+(V278*$V$8)+(W278*$W$8)+(X278*$X$8))/E278</f>
        <v>5.5931034482758619</v>
      </c>
      <c r="D278" s="35">
        <v>11</v>
      </c>
      <c r="E278" s="203">
        <f t="shared" si="4"/>
        <v>145</v>
      </c>
      <c r="F278" s="69">
        <v>0</v>
      </c>
      <c r="G278" s="11">
        <v>1</v>
      </c>
      <c r="H278" s="69">
        <v>17</v>
      </c>
      <c r="I278" s="11">
        <v>26</v>
      </c>
      <c r="J278" s="69">
        <v>28</v>
      </c>
      <c r="K278" s="11">
        <v>32</v>
      </c>
      <c r="L278" s="69">
        <v>18</v>
      </c>
      <c r="M278" s="11">
        <v>16</v>
      </c>
      <c r="N278" s="69">
        <v>3</v>
      </c>
      <c r="O278" s="11">
        <v>3</v>
      </c>
      <c r="P278" s="69">
        <v>1</v>
      </c>
      <c r="Q278" s="11"/>
      <c r="R278" s="150"/>
      <c r="T278" s="151"/>
      <c r="U278" s="152"/>
      <c r="V278" s="151"/>
      <c r="W278" s="152"/>
      <c r="X278" s="153"/>
    </row>
    <row r="279" spans="1:24" s="145" customFormat="1">
      <c r="A279" s="54"/>
      <c r="B279" s="193"/>
      <c r="C279" s="296"/>
      <c r="D279" s="35"/>
      <c r="E279" s="202"/>
      <c r="F279" s="69"/>
      <c r="G279" s="11"/>
      <c r="H279" s="69"/>
      <c r="I279" s="11"/>
      <c r="J279" s="69"/>
      <c r="K279" s="11"/>
      <c r="L279" s="69"/>
      <c r="M279" s="11"/>
      <c r="N279" s="69"/>
      <c r="O279" s="11"/>
      <c r="P279" s="69"/>
      <c r="Q279" s="11"/>
      <c r="R279" s="150"/>
      <c r="T279" s="151"/>
      <c r="U279" s="152"/>
      <c r="V279" s="151"/>
      <c r="W279" s="152"/>
      <c r="X279" s="153"/>
    </row>
    <row r="280" spans="1:24" s="145" customFormat="1">
      <c r="A280" s="54" t="s">
        <v>672</v>
      </c>
      <c r="B280" s="193">
        <v>2</v>
      </c>
      <c r="C280" s="296">
        <f>((F280)+(G280*$G$8)+(H280*$H$8)+(I280*$I$8)+(J280*$J$8)+(K280*$K$8)+(L280*$L$8)+(M280*$M$8)+(N280*$N$8)+(O280*$O$8)+(P280*$P$8)+(Q280*$Q$8)+(R280*$R$8)+(S280*$S$8)+(T280*$T$8)+(U280*$U$8)+(V280*$V$8)+(W280*$W$8)+(X280*$X$8))/E280</f>
        <v>7.0705128205128203</v>
      </c>
      <c r="D280" s="35">
        <v>14</v>
      </c>
      <c r="E280" s="203">
        <f t="shared" si="4"/>
        <v>156</v>
      </c>
      <c r="F280" s="69">
        <v>0</v>
      </c>
      <c r="G280" s="11">
        <v>8</v>
      </c>
      <c r="H280" s="69">
        <v>14</v>
      </c>
      <c r="I280" s="11">
        <v>11</v>
      </c>
      <c r="J280" s="69">
        <v>13</v>
      </c>
      <c r="K280" s="11">
        <v>21</v>
      </c>
      <c r="L280" s="69">
        <v>24</v>
      </c>
      <c r="M280" s="11">
        <v>16</v>
      </c>
      <c r="N280" s="69">
        <v>13</v>
      </c>
      <c r="O280" s="11">
        <v>17</v>
      </c>
      <c r="P280" s="69">
        <v>9</v>
      </c>
      <c r="Q280" s="11">
        <v>4</v>
      </c>
      <c r="R280" s="150">
        <v>4</v>
      </c>
      <c r="S280" s="145">
        <v>2</v>
      </c>
      <c r="T280" s="151"/>
      <c r="U280" s="152"/>
      <c r="V280" s="151"/>
      <c r="W280" s="152"/>
      <c r="X280" s="153"/>
    </row>
    <row r="281" spans="1:24" s="145" customFormat="1">
      <c r="A281" s="54"/>
      <c r="B281" s="193"/>
      <c r="C281" s="296"/>
      <c r="D281" s="35"/>
      <c r="E281" s="202"/>
      <c r="F281" s="69"/>
      <c r="G281" s="11"/>
      <c r="H281" s="69"/>
      <c r="I281" s="11"/>
      <c r="J281" s="69"/>
      <c r="K281" s="11"/>
      <c r="L281" s="69"/>
      <c r="M281" s="11"/>
      <c r="N281" s="69"/>
      <c r="O281" s="11"/>
      <c r="P281" s="69"/>
      <c r="Q281" s="11"/>
      <c r="R281" s="150"/>
      <c r="T281" s="151"/>
      <c r="U281" s="152"/>
      <c r="V281" s="151"/>
      <c r="W281" s="152"/>
      <c r="X281" s="153"/>
    </row>
    <row r="282" spans="1:24" s="145" customFormat="1">
      <c r="A282" s="54" t="s">
        <v>526</v>
      </c>
      <c r="B282" s="193">
        <v>1</v>
      </c>
      <c r="C282" s="296">
        <f>((F282)+(G282*$G$8)+(H282*$H$8)+(I282*$I$8)+(J282*$J$8)+(K282*$K$8)+(L282*$L$8)+(M282*$M$8)+(N282*$N$8)+(O282*$O$8)+(P282*$P$8)+(Q282*$Q$8)+(R282*$R$8)+(S282*$S$8)+(T282*$T$8)+(U282*$U$8)+(V282*$V$8)+(W282*$W$8)+(X282*$X$8))/E282</f>
        <v>1.6363636363636365</v>
      </c>
      <c r="D282" s="35">
        <v>2</v>
      </c>
      <c r="E282" s="203">
        <f t="shared" si="4"/>
        <v>11</v>
      </c>
      <c r="F282" s="69">
        <v>4</v>
      </c>
      <c r="G282" s="11">
        <v>7</v>
      </c>
      <c r="H282" s="69"/>
      <c r="I282" s="11"/>
      <c r="J282" s="69"/>
      <c r="K282" s="11"/>
      <c r="L282" s="69"/>
      <c r="M282" s="11"/>
      <c r="N282" s="69"/>
      <c r="O282" s="11"/>
      <c r="P282" s="69"/>
      <c r="Q282" s="11"/>
      <c r="R282" s="150"/>
      <c r="T282" s="151"/>
      <c r="U282" s="152"/>
      <c r="V282" s="151"/>
      <c r="W282" s="152"/>
      <c r="X282" s="153"/>
    </row>
    <row r="283" spans="1:24" s="145" customFormat="1">
      <c r="A283" s="54"/>
      <c r="B283" s="193"/>
      <c r="C283" s="296"/>
      <c r="D283" s="35"/>
      <c r="E283" s="202"/>
      <c r="F283" s="69"/>
      <c r="G283" s="11"/>
      <c r="H283" s="69"/>
      <c r="I283" s="11"/>
      <c r="J283" s="69"/>
      <c r="K283" s="11"/>
      <c r="L283" s="69"/>
      <c r="M283" s="11"/>
      <c r="N283" s="69"/>
      <c r="O283" s="11"/>
      <c r="P283" s="69"/>
      <c r="Q283" s="11"/>
      <c r="R283" s="150"/>
      <c r="T283" s="151"/>
      <c r="U283" s="152"/>
      <c r="V283" s="151"/>
      <c r="W283" s="152"/>
      <c r="X283" s="153"/>
    </row>
    <row r="284" spans="1:24" s="145" customFormat="1">
      <c r="A284" s="54" t="s">
        <v>528</v>
      </c>
      <c r="B284" s="193">
        <v>1</v>
      </c>
      <c r="C284" s="296">
        <f>((F284)+(G284*$G$8)+(H284*$H$8)+(I284*$I$8)+(J284*$J$8)+(K284*$K$8)+(L284*$L$8)+(M284*$M$8)+(N284*$N$8)+(O284*$O$8)+(P284*$P$8)+(Q284*$Q$8)+(R284*$R$8)+(S284*$S$8)+(T284*$T$8)+(U284*$U$8)+(V284*$V$8)+(W284*$W$8)+(X284*$X$8))/E284</f>
        <v>1.8076923076923077</v>
      </c>
      <c r="D284" s="35">
        <v>2</v>
      </c>
      <c r="E284" s="203">
        <f t="shared" si="4"/>
        <v>26</v>
      </c>
      <c r="F284" s="69">
        <v>5</v>
      </c>
      <c r="G284" s="11">
        <v>21</v>
      </c>
      <c r="H284" s="69"/>
      <c r="I284" s="11"/>
      <c r="J284" s="69"/>
      <c r="K284" s="11"/>
      <c r="L284" s="69"/>
      <c r="M284" s="11"/>
      <c r="N284" s="69"/>
      <c r="O284" s="11"/>
      <c r="P284" s="69"/>
      <c r="Q284" s="11"/>
      <c r="R284" s="150"/>
      <c r="T284" s="151"/>
      <c r="U284" s="152"/>
      <c r="V284" s="151"/>
      <c r="W284" s="152"/>
      <c r="X284" s="153"/>
    </row>
    <row r="285" spans="1:24" s="145" customFormat="1">
      <c r="A285" s="54"/>
      <c r="B285" s="193"/>
      <c r="C285" s="296"/>
      <c r="D285" s="35"/>
      <c r="E285" s="202"/>
      <c r="F285" s="69"/>
      <c r="G285" s="11"/>
      <c r="H285" s="69"/>
      <c r="I285" s="11"/>
      <c r="J285" s="69"/>
      <c r="K285" s="11"/>
      <c r="L285" s="69"/>
      <c r="M285" s="11"/>
      <c r="N285" s="69"/>
      <c r="O285" s="11"/>
      <c r="P285" s="69"/>
      <c r="Q285" s="11"/>
      <c r="R285" s="150"/>
      <c r="T285" s="151"/>
      <c r="U285" s="152"/>
      <c r="V285" s="151"/>
      <c r="W285" s="152"/>
      <c r="X285" s="153"/>
    </row>
    <row r="286" spans="1:24" s="145" customFormat="1">
      <c r="A286" s="54" t="s">
        <v>674</v>
      </c>
      <c r="B286" s="193">
        <v>1</v>
      </c>
      <c r="C286" s="296">
        <f>((F286)+(G286*$G$8)+(H286*$H$8)+(I286*$I$8)+(J286*$J$8)+(K286*$K$8)+(L286*$L$8)+(M286*$M$8)+(N286*$N$8)+(O286*$O$8)+(P286*$P$8)+(Q286*$Q$8)+(R286*$R$8)+(S286*$S$8)+(T286*$T$8)+(U286*$U$8)+(V286*$V$8)+(W286*$W$8)+(X286*$X$8))/E286</f>
        <v>1</v>
      </c>
      <c r="D286" s="35">
        <v>1</v>
      </c>
      <c r="E286" s="203">
        <f t="shared" si="4"/>
        <v>1</v>
      </c>
      <c r="F286" s="69">
        <v>1</v>
      </c>
      <c r="G286" s="11"/>
      <c r="H286" s="69"/>
      <c r="I286" s="11"/>
      <c r="J286" s="69"/>
      <c r="K286" s="11"/>
      <c r="L286" s="69"/>
      <c r="M286" s="11"/>
      <c r="N286" s="69"/>
      <c r="O286" s="11"/>
      <c r="P286" s="69"/>
      <c r="Q286" s="11"/>
      <c r="R286" s="150"/>
      <c r="T286" s="151"/>
      <c r="U286" s="152"/>
      <c r="V286" s="151"/>
      <c r="W286" s="152"/>
      <c r="X286" s="153"/>
    </row>
    <row r="287" spans="1:24" s="145" customFormat="1">
      <c r="A287" s="54"/>
      <c r="B287" s="193"/>
      <c r="C287" s="296"/>
      <c r="D287" s="35"/>
      <c r="E287" s="202"/>
      <c r="F287" s="69"/>
      <c r="G287" s="11"/>
      <c r="H287" s="69"/>
      <c r="I287" s="11"/>
      <c r="J287" s="69"/>
      <c r="K287" s="11"/>
      <c r="L287" s="69"/>
      <c r="M287" s="11"/>
      <c r="N287" s="69"/>
      <c r="O287" s="11"/>
      <c r="P287" s="69"/>
      <c r="Q287" s="11"/>
      <c r="R287" s="150"/>
      <c r="T287" s="151"/>
      <c r="U287" s="152"/>
      <c r="V287" s="151"/>
      <c r="W287" s="152"/>
      <c r="X287" s="153"/>
    </row>
    <row r="288" spans="1:24" s="145" customFormat="1">
      <c r="A288" s="54" t="s">
        <v>545</v>
      </c>
      <c r="B288" s="195">
        <v>2</v>
      </c>
      <c r="C288" s="296">
        <f t="shared" ref="C288" si="5">((F288)+(G288*$G$8)+(H288*$H$8)+(I288*$I$8)+(J288*$J$8)+(K288*$K$8)+(L288*$L$8)+(M288*$M$8)+(N288*$N$8)+(O288*$O$8)+(P288*$P$8)+(Q288*$Q$8)+(R288*$R$8)+(S288*$S$8)+(T288*$T$8)+(U288*$U$8)+(V288*$V$8)+(W288*$W$8)+(X288*$X$8))/E288</f>
        <v>2</v>
      </c>
      <c r="D288" s="37">
        <v>2</v>
      </c>
      <c r="E288" s="249">
        <f t="shared" si="4"/>
        <v>1</v>
      </c>
      <c r="F288" s="72">
        <v>0</v>
      </c>
      <c r="G288" s="16">
        <v>1</v>
      </c>
      <c r="H288" s="72"/>
      <c r="I288" s="14"/>
      <c r="J288" s="70"/>
      <c r="K288" s="14"/>
      <c r="L288" s="70"/>
      <c r="M288" s="14"/>
      <c r="N288" s="70"/>
      <c r="O288" s="14"/>
      <c r="P288" s="70"/>
      <c r="Q288" s="11"/>
      <c r="R288" s="150"/>
      <c r="T288" s="151"/>
      <c r="U288" s="152"/>
      <c r="V288" s="151"/>
      <c r="W288" s="152"/>
      <c r="X288" s="153"/>
    </row>
    <row r="289" spans="1:24" s="145" customFormat="1">
      <c r="A289" s="54"/>
      <c r="B289" s="193"/>
      <c r="C289" s="296"/>
      <c r="D289" s="35"/>
      <c r="E289" s="202"/>
      <c r="F289" s="69"/>
      <c r="G289" s="11"/>
      <c r="H289" s="69"/>
      <c r="I289" s="11"/>
      <c r="J289" s="69"/>
      <c r="K289" s="11"/>
      <c r="L289" s="69"/>
      <c r="M289" s="11"/>
      <c r="N289" s="69"/>
      <c r="O289" s="11"/>
      <c r="P289" s="69"/>
      <c r="Q289" s="11"/>
      <c r="R289" s="150"/>
      <c r="T289" s="151"/>
      <c r="U289" s="152"/>
      <c r="V289" s="151"/>
      <c r="W289" s="152"/>
      <c r="X289" s="153"/>
    </row>
    <row r="290" spans="1:24" s="145" customFormat="1">
      <c r="A290" s="54" t="s">
        <v>677</v>
      </c>
      <c r="B290" s="194" t="s">
        <v>1023</v>
      </c>
      <c r="C290" s="296"/>
      <c r="D290" s="34"/>
      <c r="E290" s="203">
        <f t="shared" si="4"/>
        <v>0</v>
      </c>
      <c r="F290" s="70"/>
      <c r="G290" s="14"/>
      <c r="H290" s="70"/>
      <c r="I290" s="14"/>
      <c r="J290" s="70"/>
      <c r="K290" s="14"/>
      <c r="L290" s="70"/>
      <c r="M290" s="14"/>
      <c r="N290" s="70"/>
      <c r="O290" s="14"/>
      <c r="P290" s="70"/>
      <c r="Q290" s="11"/>
      <c r="R290" s="150"/>
      <c r="T290" s="151"/>
      <c r="U290" s="152"/>
      <c r="V290" s="151"/>
      <c r="W290" s="152"/>
      <c r="X290" s="153"/>
    </row>
    <row r="291" spans="1:24" s="145" customFormat="1">
      <c r="A291" s="54"/>
      <c r="B291" s="193"/>
      <c r="C291" s="296"/>
      <c r="D291" s="35"/>
      <c r="E291" s="202"/>
      <c r="F291" s="69"/>
      <c r="G291" s="11"/>
      <c r="H291" s="69"/>
      <c r="I291" s="11"/>
      <c r="J291" s="69"/>
      <c r="K291" s="11"/>
      <c r="L291" s="69"/>
      <c r="M291" s="11"/>
      <c r="N291" s="69"/>
      <c r="O291" s="11"/>
      <c r="P291" s="69"/>
      <c r="Q291" s="11"/>
      <c r="R291" s="150"/>
      <c r="T291" s="151"/>
      <c r="U291" s="152"/>
      <c r="V291" s="151"/>
      <c r="W291" s="152"/>
      <c r="X291" s="153"/>
    </row>
    <row r="292" spans="1:24" s="145" customFormat="1">
      <c r="A292" s="54" t="s">
        <v>678</v>
      </c>
      <c r="B292" s="193">
        <v>1</v>
      </c>
      <c r="C292" s="296">
        <f>((F292)+(G292*$G$8)+(H292*$H$8)+(I292*$I$8)+(J292*$J$8)+(K292*$K$8)+(L292*$L$8)+(M292*$M$8)+(N292*$N$8)+(O292*$O$8)+(P292*$P$8)+(Q292*$Q$8)+(R292*$R$8)+(S292*$S$8)+(T292*$T$8)+(U292*$U$8)+(V292*$V$8)+(W292*$W$8)+(X292*$X$8))/E292</f>
        <v>1.8461538461538463</v>
      </c>
      <c r="D292" s="35">
        <v>2</v>
      </c>
      <c r="E292" s="203">
        <f>SUM(F292:X292)</f>
        <v>13</v>
      </c>
      <c r="F292" s="69">
        <v>2</v>
      </c>
      <c r="G292" s="11">
        <v>11</v>
      </c>
      <c r="H292" s="69"/>
      <c r="I292" s="11"/>
      <c r="J292" s="69"/>
      <c r="K292" s="11"/>
      <c r="L292" s="69"/>
      <c r="M292" s="11"/>
      <c r="N292" s="69"/>
      <c r="O292" s="11"/>
      <c r="P292" s="69"/>
      <c r="Q292" s="11"/>
      <c r="R292" s="150"/>
      <c r="T292" s="151"/>
      <c r="U292" s="152"/>
      <c r="V292" s="151"/>
      <c r="W292" s="152"/>
      <c r="X292" s="153"/>
    </row>
    <row r="293" spans="1:24" s="145" customFormat="1">
      <c r="A293" s="54"/>
      <c r="B293" s="193"/>
      <c r="C293" s="296"/>
      <c r="D293" s="35"/>
      <c r="E293" s="202"/>
      <c r="F293" s="69"/>
      <c r="G293" s="11"/>
      <c r="H293" s="69"/>
      <c r="I293" s="11"/>
      <c r="J293" s="69"/>
      <c r="K293" s="11"/>
      <c r="L293" s="69"/>
      <c r="M293" s="11"/>
      <c r="N293" s="69"/>
      <c r="O293" s="11"/>
      <c r="P293" s="69"/>
      <c r="Q293" s="11"/>
      <c r="R293" s="150"/>
      <c r="T293" s="151"/>
      <c r="U293" s="152"/>
      <c r="V293" s="151"/>
      <c r="W293" s="152"/>
      <c r="X293" s="153"/>
    </row>
    <row r="294" spans="1:24" s="145" customFormat="1">
      <c r="A294" s="54" t="s">
        <v>547</v>
      </c>
      <c r="B294" s="193">
        <v>1</v>
      </c>
      <c r="C294" s="296">
        <f>((F294)+(G294*$G$8)+(H294*$H$8)+(I294*$I$8)+(J294*$J$8)+(K294*$K$8)+(L294*$L$8)+(M294*$M$8)+(N294*$N$8)+(O294*$O$8)+(P294*$P$8)+(Q294*$Q$8)+(R294*$R$8)+(S294*$S$8)+(T294*$T$8)+(U294*$U$8)+(V294*$V$8)+(W294*$W$8)+(X294*$X$8))/E294</f>
        <v>1.6923076923076923</v>
      </c>
      <c r="D294" s="35">
        <v>2</v>
      </c>
      <c r="E294" s="203">
        <f t="shared" si="4"/>
        <v>26</v>
      </c>
      <c r="F294" s="69">
        <v>8</v>
      </c>
      <c r="G294" s="11">
        <v>18</v>
      </c>
      <c r="H294" s="69"/>
      <c r="I294" s="11"/>
      <c r="J294" s="69"/>
      <c r="K294" s="11"/>
      <c r="L294" s="69"/>
      <c r="M294" s="11"/>
      <c r="N294" s="69"/>
      <c r="O294" s="11"/>
      <c r="P294" s="69"/>
      <c r="Q294" s="11"/>
      <c r="R294" s="150"/>
      <c r="T294" s="151"/>
      <c r="U294" s="152"/>
      <c r="V294" s="151"/>
      <c r="W294" s="152"/>
      <c r="X294" s="153"/>
    </row>
    <row r="295" spans="1:24" s="145" customFormat="1">
      <c r="A295" s="54"/>
      <c r="B295" s="193"/>
      <c r="C295" s="296"/>
      <c r="D295" s="35"/>
      <c r="E295" s="202"/>
      <c r="F295" s="69"/>
      <c r="G295" s="11"/>
      <c r="H295" s="69"/>
      <c r="I295" s="11"/>
      <c r="J295" s="69"/>
      <c r="K295" s="11"/>
      <c r="L295" s="69"/>
      <c r="M295" s="11"/>
      <c r="N295" s="69"/>
      <c r="O295" s="11"/>
      <c r="P295" s="69"/>
      <c r="Q295" s="11"/>
      <c r="R295" s="150"/>
      <c r="T295" s="151"/>
      <c r="U295" s="152"/>
      <c r="V295" s="151"/>
      <c r="W295" s="152"/>
      <c r="X295" s="153"/>
    </row>
    <row r="296" spans="1:24" s="145" customFormat="1">
      <c r="A296" s="54" t="s">
        <v>1084</v>
      </c>
      <c r="B296" s="193">
        <v>1</v>
      </c>
      <c r="C296" s="296">
        <f>((F296)+(G296*$G$8)+(H296*$H$8)+(I296*$I$8)+(J296*$J$8)+(K296*$K$8)+(L296*$L$8)+(M296*$M$8)+(N296*$N$8)+(O296*$O$8)+(P296*$P$8)+(Q296*$Q$8)+(R296*$R$8)+(S296*$S$8)+(T296*$T$8)+(U296*$U$8)+(V296*$V$8)+(W296*$W$8)+(X296*$X$8))/E296</f>
        <v>1.6206896551724137</v>
      </c>
      <c r="D296" s="35">
        <v>2</v>
      </c>
      <c r="E296" s="203">
        <f t="shared" si="4"/>
        <v>29</v>
      </c>
      <c r="F296" s="69">
        <v>11</v>
      </c>
      <c r="G296" s="11">
        <v>18</v>
      </c>
      <c r="H296" s="69"/>
      <c r="I296" s="11"/>
      <c r="J296" s="69"/>
      <c r="K296" s="11"/>
      <c r="L296" s="69"/>
      <c r="M296" s="11"/>
      <c r="N296" s="69"/>
      <c r="O296" s="11"/>
      <c r="P296" s="69"/>
      <c r="Q296" s="11"/>
      <c r="R296" s="150"/>
      <c r="T296" s="151"/>
      <c r="U296" s="152"/>
      <c r="V296" s="151"/>
      <c r="W296" s="152"/>
      <c r="X296" s="153"/>
    </row>
    <row r="297" spans="1:24" s="145" customFormat="1">
      <c r="A297" s="54"/>
      <c r="B297" s="193"/>
      <c r="C297" s="296"/>
      <c r="D297" s="35"/>
      <c r="E297" s="202"/>
      <c r="F297" s="69"/>
      <c r="G297" s="11"/>
      <c r="H297" s="69"/>
      <c r="I297" s="11"/>
      <c r="J297" s="69"/>
      <c r="K297" s="11"/>
      <c r="L297" s="69"/>
      <c r="M297" s="11"/>
      <c r="N297" s="69"/>
      <c r="O297" s="11"/>
      <c r="P297" s="69"/>
      <c r="Q297" s="11"/>
      <c r="R297" s="150"/>
      <c r="T297" s="151"/>
      <c r="U297" s="152"/>
      <c r="V297" s="151"/>
      <c r="W297" s="152"/>
      <c r="X297" s="153"/>
    </row>
    <row r="298" spans="1:24" s="145" customFormat="1">
      <c r="A298" s="54" t="s">
        <v>1038</v>
      </c>
      <c r="B298" s="193">
        <v>1</v>
      </c>
      <c r="C298" s="296">
        <f>((F298)+(G298*$G$8)+(H298*$H$8)+(I298*$I$8)+(J298*$J$8)+(K298*$K$8)+(L298*$L$8)+(M298*$M$8)+(N298*$N$8)+(O298*$O$8)+(P298*$P$8)+(Q298*$Q$8)+(R298*$R$8)+(S298*$S$8)+(T298*$T$8)+(U298*$U$8)+(V298*$V$8)+(W298*$W$8)+(X298*$X$8))/E298</f>
        <v>1.7692307692307692</v>
      </c>
      <c r="D298" s="35">
        <v>2</v>
      </c>
      <c r="E298" s="203">
        <f t="shared" si="4"/>
        <v>13</v>
      </c>
      <c r="F298" s="69">
        <v>5</v>
      </c>
      <c r="G298" s="11">
        <v>6</v>
      </c>
      <c r="H298" s="69">
        <v>2</v>
      </c>
      <c r="I298" s="11"/>
      <c r="J298" s="69"/>
      <c r="K298" s="11"/>
      <c r="L298" s="69"/>
      <c r="M298" s="11"/>
      <c r="N298" s="69"/>
      <c r="O298" s="11"/>
      <c r="P298" s="69"/>
      <c r="Q298" s="11"/>
      <c r="R298" s="150"/>
      <c r="T298" s="151"/>
      <c r="U298" s="152"/>
      <c r="V298" s="151"/>
      <c r="W298" s="152"/>
      <c r="X298" s="153"/>
    </row>
    <row r="299" spans="1:24" s="145" customFormat="1">
      <c r="A299" s="54"/>
      <c r="B299" s="193"/>
      <c r="C299" s="296"/>
      <c r="D299" s="35"/>
      <c r="E299" s="202"/>
      <c r="F299" s="69"/>
      <c r="G299" s="11"/>
      <c r="H299" s="69"/>
      <c r="I299" s="11"/>
      <c r="J299" s="69"/>
      <c r="K299" s="11"/>
      <c r="L299" s="69"/>
      <c r="M299" s="11"/>
      <c r="N299" s="69"/>
      <c r="O299" s="11"/>
      <c r="P299" s="69"/>
      <c r="Q299" s="11"/>
      <c r="R299" s="150"/>
      <c r="T299" s="151"/>
      <c r="U299" s="152"/>
      <c r="V299" s="151"/>
      <c r="W299" s="152"/>
      <c r="X299" s="153"/>
    </row>
    <row r="300" spans="1:24" s="145" customFormat="1">
      <c r="A300" s="54" t="s">
        <v>1085</v>
      </c>
      <c r="B300" s="193">
        <v>1</v>
      </c>
      <c r="C300" s="296">
        <f>((F300)+(G300*$G$8)+(H300*$H$8)+(I300*$I$8)+(J300*$J$8)+(K300*$K$8)+(L300*$L$8)+(M300*$M$8)+(N300*$N$8)+(O300*$O$8)+(P300*$P$8)+(Q300*$Q$8)+(R300*$R$8)+(S300*$S$8)+(T300*$T$8)+(U300*$U$8)+(V300*$V$8)+(W300*$W$8)+(X300*$X$8))/E300</f>
        <v>1.3333333333333333</v>
      </c>
      <c r="D300" s="35">
        <v>2</v>
      </c>
      <c r="E300" s="203">
        <f t="shared" si="4"/>
        <v>6</v>
      </c>
      <c r="F300" s="69">
        <v>4</v>
      </c>
      <c r="G300" s="11">
        <v>2</v>
      </c>
      <c r="H300" s="69"/>
      <c r="I300" s="11"/>
      <c r="J300" s="69"/>
      <c r="K300" s="11"/>
      <c r="L300" s="69"/>
      <c r="M300" s="11"/>
      <c r="N300" s="69"/>
      <c r="O300" s="11"/>
      <c r="P300" s="69"/>
      <c r="Q300" s="11"/>
      <c r="R300" s="150"/>
      <c r="T300" s="151"/>
      <c r="U300" s="152"/>
      <c r="V300" s="151"/>
      <c r="W300" s="152"/>
      <c r="X300" s="153"/>
    </row>
    <row r="301" spans="1:24" s="145" customFormat="1">
      <c r="A301" s="54"/>
      <c r="B301" s="193"/>
      <c r="C301" s="296"/>
      <c r="D301" s="35"/>
      <c r="E301" s="202"/>
      <c r="F301" s="69"/>
      <c r="G301" s="11"/>
      <c r="H301" s="69"/>
      <c r="I301" s="11"/>
      <c r="J301" s="69"/>
      <c r="K301" s="11"/>
      <c r="L301" s="69"/>
      <c r="M301" s="11"/>
      <c r="N301" s="69"/>
      <c r="O301" s="11"/>
      <c r="P301" s="69"/>
      <c r="Q301" s="11"/>
      <c r="R301" s="150"/>
      <c r="T301" s="151"/>
      <c r="U301" s="152"/>
      <c r="V301" s="151"/>
      <c r="W301" s="152"/>
      <c r="X301" s="153"/>
    </row>
    <row r="302" spans="1:24" s="145" customFormat="1">
      <c r="A302" s="54" t="s">
        <v>1086</v>
      </c>
      <c r="B302" s="193">
        <v>1</v>
      </c>
      <c r="C302" s="296">
        <f>((F302)+(G302*$G$8)+(H302*$H$8)+(I302*$I$8)+(J302*$J$8)+(K302*$K$8)+(L302*$L$8)+(M302*$M$8)+(N302*$N$8)+(O302*$O$8)+(P302*$P$8)+(Q302*$Q$8)+(R302*$R$8)+(S302*$S$8)+(T302*$T$8)+(U302*$U$8)+(V302*$V$8)+(W302*$W$8)+(X302*$X$8))/E302</f>
        <v>1.3647058823529412</v>
      </c>
      <c r="D302" s="35">
        <v>3</v>
      </c>
      <c r="E302" s="203">
        <f t="shared" si="4"/>
        <v>85</v>
      </c>
      <c r="F302" s="69">
        <v>57</v>
      </c>
      <c r="G302" s="11">
        <v>25</v>
      </c>
      <c r="H302" s="69">
        <v>3</v>
      </c>
      <c r="I302" s="11"/>
      <c r="J302" s="69"/>
      <c r="K302" s="11"/>
      <c r="L302" s="69"/>
      <c r="M302" s="11"/>
      <c r="N302" s="69"/>
      <c r="O302" s="11"/>
      <c r="P302" s="69"/>
      <c r="Q302" s="11"/>
      <c r="R302" s="150"/>
      <c r="T302" s="151"/>
      <c r="U302" s="152"/>
      <c r="V302" s="151"/>
      <c r="W302" s="152"/>
      <c r="X302" s="153"/>
    </row>
    <row r="303" spans="1:24" s="145" customFormat="1">
      <c r="A303" s="54"/>
      <c r="B303" s="193"/>
      <c r="C303" s="296"/>
      <c r="D303" s="35"/>
      <c r="E303" s="202"/>
      <c r="F303" s="69"/>
      <c r="G303" s="11"/>
      <c r="H303" s="69"/>
      <c r="I303" s="11"/>
      <c r="J303" s="69"/>
      <c r="K303" s="11"/>
      <c r="L303" s="69"/>
      <c r="M303" s="11"/>
      <c r="N303" s="69"/>
      <c r="O303" s="11"/>
      <c r="P303" s="69"/>
      <c r="Q303" s="11"/>
      <c r="R303" s="150"/>
      <c r="T303" s="151"/>
      <c r="U303" s="152"/>
      <c r="V303" s="151"/>
      <c r="W303" s="152"/>
      <c r="X303" s="153"/>
    </row>
    <row r="304" spans="1:24" s="145" customFormat="1">
      <c r="A304" s="54" t="s">
        <v>681</v>
      </c>
      <c r="B304" s="195">
        <v>1</v>
      </c>
      <c r="C304" s="296">
        <f>((F304)+(G304*$G$8)+(H304*$H$8)+(I304*$I$8)+(J304*$J$8)+(K304*$K$8)+(L304*$L$8)+(M304*$M$8)+(N304*$N$8)+(O304*$O$8)+(P304*$P$8)+(Q304*$Q$8)+(R304*$R$8)+(S304*$S$8)+(T304*$T$8)+(U304*$U$8)+(V304*$V$8)+(W304*$W$8)+(X304*$X$8))/E304</f>
        <v>1</v>
      </c>
      <c r="D304" s="37">
        <v>1</v>
      </c>
      <c r="E304" s="203">
        <f t="shared" ref="E304:E364" si="6">SUM(F304:X304)</f>
        <v>1</v>
      </c>
      <c r="F304" s="72">
        <v>1</v>
      </c>
      <c r="G304" s="16"/>
      <c r="H304" s="72"/>
      <c r="I304" s="16"/>
      <c r="J304" s="72"/>
      <c r="K304" s="16"/>
      <c r="L304" s="72"/>
      <c r="M304" s="16"/>
      <c r="N304" s="72"/>
      <c r="O304" s="16"/>
      <c r="P304" s="72"/>
      <c r="Q304" s="64"/>
      <c r="R304" s="154"/>
      <c r="T304" s="151"/>
      <c r="U304" s="152"/>
      <c r="V304" s="151"/>
      <c r="W304" s="152"/>
      <c r="X304" s="153"/>
    </row>
    <row r="305" spans="1:24" s="145" customFormat="1">
      <c r="A305" s="54"/>
      <c r="B305" s="193"/>
      <c r="C305" s="296"/>
      <c r="D305" s="35"/>
      <c r="E305" s="202"/>
      <c r="F305" s="69"/>
      <c r="G305" s="11"/>
      <c r="H305" s="69"/>
      <c r="I305" s="11"/>
      <c r="J305" s="69"/>
      <c r="K305" s="11"/>
      <c r="L305" s="69"/>
      <c r="M305" s="11"/>
      <c r="N305" s="69"/>
      <c r="O305" s="11"/>
      <c r="P305" s="69"/>
      <c r="Q305" s="11"/>
      <c r="R305" s="150"/>
      <c r="T305" s="151"/>
      <c r="U305" s="152"/>
      <c r="V305" s="151"/>
      <c r="W305" s="152"/>
      <c r="X305" s="153"/>
    </row>
    <row r="306" spans="1:24" s="145" customFormat="1">
      <c r="A306" s="54" t="s">
        <v>553</v>
      </c>
      <c r="B306" s="193">
        <v>2</v>
      </c>
      <c r="C306" s="296">
        <f>((F306)+(G306*$G$8)+(H306*$H$8)+(I306*$I$8)+(J306*$J$8)+(K306*$K$8)+(L306*$L$8)+(M306*$M$8)+(N306*$N$8)+(O306*$O$8)+(P306*$P$8)+(Q306*$Q$8)+(R306*$R$8)+(S306*$S$8)+(T306*$T$8)+(U306*$U$8)+(V306*$V$8)+(W306*$W$8)+(X306*$X$8))/E306</f>
        <v>3</v>
      </c>
      <c r="D306" s="35">
        <v>3</v>
      </c>
      <c r="E306" s="203">
        <f t="shared" si="6"/>
        <v>4</v>
      </c>
      <c r="F306" s="69">
        <v>0</v>
      </c>
      <c r="G306" s="11">
        <v>1</v>
      </c>
      <c r="H306" s="69">
        <v>2</v>
      </c>
      <c r="I306" s="11">
        <v>1</v>
      </c>
      <c r="J306" s="69"/>
      <c r="K306" s="11"/>
      <c r="L306" s="69"/>
      <c r="M306" s="11"/>
      <c r="N306" s="69"/>
      <c r="O306" s="11"/>
      <c r="P306" s="69"/>
      <c r="Q306" s="11"/>
      <c r="R306" s="150"/>
      <c r="T306" s="151"/>
      <c r="U306" s="152"/>
      <c r="V306" s="151"/>
      <c r="W306" s="152"/>
      <c r="X306" s="153"/>
    </row>
    <row r="307" spans="1:24" s="145" customFormat="1">
      <c r="A307" s="54"/>
      <c r="B307" s="193"/>
      <c r="C307" s="296"/>
      <c r="D307" s="35"/>
      <c r="E307" s="202"/>
      <c r="F307" s="69"/>
      <c r="G307" s="11"/>
      <c r="H307" s="69"/>
      <c r="I307" s="11"/>
      <c r="J307" s="69"/>
      <c r="K307" s="11"/>
      <c r="L307" s="69"/>
      <c r="M307" s="11"/>
      <c r="N307" s="69"/>
      <c r="O307" s="11"/>
      <c r="P307" s="69"/>
      <c r="Q307" s="11"/>
      <c r="R307" s="150"/>
      <c r="T307" s="151"/>
      <c r="U307" s="152"/>
      <c r="V307" s="151"/>
      <c r="W307" s="152"/>
      <c r="X307" s="153"/>
    </row>
    <row r="308" spans="1:24" s="145" customFormat="1">
      <c r="A308" s="54" t="s">
        <v>555</v>
      </c>
      <c r="B308" s="194" t="s">
        <v>1023</v>
      </c>
      <c r="C308" s="296"/>
      <c r="D308" s="34"/>
      <c r="E308" s="203">
        <f t="shared" si="6"/>
        <v>0</v>
      </c>
      <c r="F308" s="70"/>
      <c r="G308" s="14"/>
      <c r="H308" s="70"/>
      <c r="I308" s="14"/>
      <c r="J308" s="70"/>
      <c r="K308" s="14"/>
      <c r="L308" s="70"/>
      <c r="M308" s="14"/>
      <c r="N308" s="70"/>
      <c r="O308" s="14"/>
      <c r="P308" s="70"/>
      <c r="Q308" s="11"/>
      <c r="R308" s="150"/>
      <c r="T308" s="151"/>
      <c r="U308" s="152"/>
      <c r="V308" s="151"/>
      <c r="W308" s="152"/>
      <c r="X308" s="153"/>
    </row>
    <row r="309" spans="1:24" s="145" customFormat="1">
      <c r="A309" s="54"/>
      <c r="B309" s="193"/>
      <c r="C309" s="296"/>
      <c r="D309" s="35"/>
      <c r="E309" s="202"/>
      <c r="F309" s="69"/>
      <c r="G309" s="11"/>
      <c r="H309" s="69"/>
      <c r="I309" s="11"/>
      <c r="J309" s="69"/>
      <c r="K309" s="11"/>
      <c r="L309" s="69"/>
      <c r="M309" s="11"/>
      <c r="N309" s="69"/>
      <c r="O309" s="11"/>
      <c r="P309" s="69"/>
      <c r="Q309" s="11"/>
      <c r="R309" s="150"/>
      <c r="T309" s="151"/>
      <c r="U309" s="152"/>
      <c r="V309" s="151"/>
      <c r="W309" s="152"/>
      <c r="X309" s="153"/>
    </row>
    <row r="310" spans="1:24" s="145" customFormat="1">
      <c r="A310" s="54" t="s">
        <v>1219</v>
      </c>
      <c r="B310" s="195">
        <v>2</v>
      </c>
      <c r="C310" s="296">
        <f>((F310)+(G310*$G$8)+(H310*$H$8)+(I310*$I$8)+(J310*$J$8)+(K310*$K$8)+(L310*$L$8)+(M310*$M$8)+(N310*$N$8)+(O310*$O$8)+(P310*$P$8)+(Q310*$Q$8)+(R310*$R$8)+(S310*$S$8)+(T310*$T$8)+(U310*$U$8)+(V310*$V$8)+(W310*$W$8)+(X310*$X$8))/E310</f>
        <v>3.5833333333333335</v>
      </c>
      <c r="D310" s="37">
        <v>4</v>
      </c>
      <c r="E310" s="203">
        <f t="shared" si="6"/>
        <v>12</v>
      </c>
      <c r="F310" s="72">
        <v>0</v>
      </c>
      <c r="G310" s="16">
        <v>1</v>
      </c>
      <c r="H310" s="72">
        <v>3</v>
      </c>
      <c r="I310" s="16">
        <v>8</v>
      </c>
      <c r="J310" s="72"/>
      <c r="K310" s="16"/>
      <c r="L310" s="72"/>
      <c r="M310" s="16"/>
      <c r="N310" s="72"/>
      <c r="O310" s="16"/>
      <c r="P310" s="72"/>
      <c r="Q310" s="64"/>
      <c r="R310" s="150"/>
      <c r="T310" s="151"/>
      <c r="U310" s="152"/>
      <c r="V310" s="151"/>
      <c r="W310" s="152"/>
      <c r="X310" s="153"/>
    </row>
    <row r="311" spans="1:24" s="145" customFormat="1">
      <c r="A311" s="54"/>
      <c r="B311" s="193"/>
      <c r="C311" s="296"/>
      <c r="D311" s="35"/>
      <c r="E311" s="202"/>
      <c r="F311" s="69"/>
      <c r="G311" s="11"/>
      <c r="H311" s="69"/>
      <c r="I311" s="11"/>
      <c r="J311" s="69"/>
      <c r="K311" s="11"/>
      <c r="L311" s="69"/>
      <c r="M311" s="11"/>
      <c r="N311" s="69"/>
      <c r="O311" s="11"/>
      <c r="P311" s="69"/>
      <c r="Q311" s="11"/>
      <c r="R311" s="150"/>
      <c r="T311" s="151"/>
      <c r="U311" s="152"/>
      <c r="V311" s="151"/>
      <c r="W311" s="152"/>
      <c r="X311" s="153"/>
    </row>
    <row r="312" spans="1:24" s="145" customFormat="1">
      <c r="A312" s="54" t="s">
        <v>558</v>
      </c>
      <c r="B312" s="193">
        <v>1</v>
      </c>
      <c r="C312" s="296">
        <f>((F312)+(G312*$G$8)+(H312*$H$8)+(I312*$I$8)+(J312*$J$8)+(K312*$K$8)+(L312*$L$8)+(M312*$M$8)+(N312*$N$8)+(O312*$O$8)+(P312*$P$8)+(Q312*$Q$8)+(R312*$R$8)+(S312*$S$8)+(T312*$T$8)+(U312*$U$8)+(V312*$V$8)+(W312*$W$8)+(X312*$X$8))/E312</f>
        <v>2</v>
      </c>
      <c r="D312" s="35">
        <v>3</v>
      </c>
      <c r="E312" s="203">
        <f t="shared" si="6"/>
        <v>14</v>
      </c>
      <c r="F312" s="69">
        <v>2</v>
      </c>
      <c r="G312" s="11">
        <v>10</v>
      </c>
      <c r="H312" s="69">
        <v>2</v>
      </c>
      <c r="I312" s="11"/>
      <c r="J312" s="69"/>
      <c r="K312" s="11"/>
      <c r="L312" s="69"/>
      <c r="M312" s="11"/>
      <c r="N312" s="69"/>
      <c r="O312" s="11"/>
      <c r="P312" s="69"/>
      <c r="Q312" s="11"/>
      <c r="R312" s="150"/>
      <c r="T312" s="151"/>
      <c r="U312" s="152"/>
      <c r="V312" s="151"/>
      <c r="W312" s="152"/>
      <c r="X312" s="153"/>
    </row>
    <row r="313" spans="1:24" s="145" customFormat="1">
      <c r="A313" s="54"/>
      <c r="B313" s="193"/>
      <c r="C313" s="296"/>
      <c r="D313" s="35"/>
      <c r="E313" s="202"/>
      <c r="F313" s="69"/>
      <c r="G313" s="11"/>
      <c r="H313" s="69"/>
      <c r="I313" s="11"/>
      <c r="J313" s="69"/>
      <c r="K313" s="11"/>
      <c r="L313" s="69"/>
      <c r="M313" s="11"/>
      <c r="N313" s="69"/>
      <c r="O313" s="11"/>
      <c r="P313" s="69"/>
      <c r="Q313" s="11"/>
      <c r="R313" s="150"/>
      <c r="T313" s="151"/>
      <c r="U313" s="152"/>
      <c r="V313" s="151"/>
      <c r="W313" s="152"/>
      <c r="X313" s="153"/>
    </row>
    <row r="314" spans="1:24" s="145" customFormat="1" ht="12.75" customHeight="1">
      <c r="A314" s="54" t="s">
        <v>1079</v>
      </c>
      <c r="B314" s="193">
        <v>3</v>
      </c>
      <c r="C314" s="296">
        <f>((F314)+(G314*$G$8)+(H314*$H$8)+(I314*$I$8)+(J314*$J$8)+(K314*$K$8)+(L314*$L$8)+(M314*$M$8)+(N314*$N$8)+(O314*$O$8)+(P314*$P$8)+(Q314*$Q$8)+(R314*$R$8)+(S314*$S$8)+(T314*$T$8)+(U314*$U$8)+(V314*$V$8)+(W314*$W$8)+(X314*$X$8))/E314</f>
        <v>3.7</v>
      </c>
      <c r="D314" s="35">
        <v>5</v>
      </c>
      <c r="E314" s="203">
        <f t="shared" si="6"/>
        <v>60</v>
      </c>
      <c r="F314" s="69">
        <v>1</v>
      </c>
      <c r="G314" s="11">
        <v>3</v>
      </c>
      <c r="H314" s="69">
        <v>10</v>
      </c>
      <c r="I314" s="11">
        <v>45</v>
      </c>
      <c r="J314" s="69">
        <v>1</v>
      </c>
      <c r="K314" s="11"/>
      <c r="L314" s="69"/>
      <c r="M314" s="11"/>
      <c r="N314" s="69"/>
      <c r="O314" s="11"/>
      <c r="P314" s="69"/>
      <c r="Q314" s="11"/>
      <c r="R314" s="150"/>
      <c r="T314" s="151"/>
      <c r="U314" s="152"/>
      <c r="V314" s="151"/>
      <c r="W314" s="152"/>
      <c r="X314" s="153"/>
    </row>
    <row r="315" spans="1:24" s="145" customFormat="1">
      <c r="A315" s="54"/>
      <c r="B315" s="193"/>
      <c r="C315" s="296"/>
      <c r="D315" s="35"/>
      <c r="E315" s="202"/>
      <c r="F315" s="69"/>
      <c r="G315" s="11"/>
      <c r="H315" s="69"/>
      <c r="I315" s="11"/>
      <c r="J315" s="69"/>
      <c r="K315" s="11"/>
      <c r="L315" s="69"/>
      <c r="M315" s="11"/>
      <c r="N315" s="69"/>
      <c r="O315" s="11"/>
      <c r="P315" s="69"/>
      <c r="Q315" s="11"/>
      <c r="R315" s="150"/>
      <c r="T315" s="151"/>
      <c r="U315" s="152"/>
      <c r="V315" s="151"/>
      <c r="W315" s="152"/>
      <c r="X315" s="153"/>
    </row>
    <row r="316" spans="1:24" s="145" customFormat="1">
      <c r="A316" s="54" t="s">
        <v>1078</v>
      </c>
      <c r="B316" s="193">
        <v>1</v>
      </c>
      <c r="C316" s="296">
        <f>((F316)+(G316*$G$8)+(H316*$H$8)+(I316*$I$8)+(J316*$J$8)+(K316*$K$8)+(L316*$L$8)+(M316*$M$8)+(N316*$N$8)+(O316*$O$8)+(P316*$P$8)+(Q316*$Q$8)+(R316*$R$8)+(S316*$S$8)+(T316*$T$8)+(U316*$U$8)+(V316*$V$8)+(W316*$W$8)+(X316*$X$8))/E316</f>
        <v>3.2657807308970099</v>
      </c>
      <c r="D316" s="35">
        <v>6</v>
      </c>
      <c r="E316" s="203">
        <f t="shared" si="6"/>
        <v>602</v>
      </c>
      <c r="F316" s="69">
        <v>79</v>
      </c>
      <c r="G316" s="11">
        <v>65</v>
      </c>
      <c r="H316" s="69">
        <v>124</v>
      </c>
      <c r="I316" s="11">
        <v>288</v>
      </c>
      <c r="J316" s="69">
        <v>43</v>
      </c>
      <c r="K316" s="11">
        <v>3</v>
      </c>
      <c r="L316" s="69"/>
      <c r="M316" s="11"/>
      <c r="N316" s="69"/>
      <c r="O316" s="11"/>
      <c r="P316" s="69"/>
      <c r="Q316" s="11"/>
      <c r="R316" s="150"/>
      <c r="T316" s="151"/>
      <c r="U316" s="152"/>
      <c r="V316" s="151"/>
      <c r="W316" s="152"/>
      <c r="X316" s="153"/>
    </row>
    <row r="317" spans="1:24" s="145" customFormat="1">
      <c r="A317" s="54"/>
      <c r="B317" s="193"/>
      <c r="C317" s="296"/>
      <c r="D317" s="35"/>
      <c r="E317" s="202"/>
      <c r="F317" s="69"/>
      <c r="G317" s="11"/>
      <c r="H317" s="69"/>
      <c r="I317" s="11"/>
      <c r="J317" s="69"/>
      <c r="K317" s="11"/>
      <c r="L317" s="69"/>
      <c r="M317" s="11"/>
      <c r="N317" s="69"/>
      <c r="O317" s="11"/>
      <c r="P317" s="69"/>
      <c r="Q317" s="11"/>
      <c r="R317" s="150"/>
      <c r="T317" s="151"/>
      <c r="U317" s="152"/>
      <c r="V317" s="151"/>
      <c r="W317" s="152"/>
      <c r="X317" s="153"/>
    </row>
    <row r="318" spans="1:24" s="145" customFormat="1">
      <c r="A318" s="54" t="s">
        <v>1220</v>
      </c>
      <c r="B318" s="193">
        <v>2</v>
      </c>
      <c r="C318" s="296">
        <f>((F318)+(G318*$G$8)+(H318*$H$8)+(I318*$I$8)+(J318*$J$8)+(K318*$K$8)+(L318*$L$8)+(M318*$M$8)+(N318*$N$8)+(O318*$O$8)+(P318*$P$8)+(Q318*$Q$8)+(R318*$R$8)+(S318*$S$8)+(T318*$T$8)+(U318*$U$8)+(V318*$V$8)+(W318*$W$8)+(X318*$X$8))/E318</f>
        <v>2</v>
      </c>
      <c r="D318" s="35">
        <v>2</v>
      </c>
      <c r="E318" s="203">
        <f t="shared" si="6"/>
        <v>3</v>
      </c>
      <c r="F318" s="69">
        <v>0</v>
      </c>
      <c r="G318" s="11">
        <v>3</v>
      </c>
      <c r="H318" s="69"/>
      <c r="I318" s="11"/>
      <c r="J318" s="69"/>
      <c r="K318" s="11"/>
      <c r="L318" s="69"/>
      <c r="M318" s="11"/>
      <c r="N318" s="69"/>
      <c r="O318" s="11"/>
      <c r="P318" s="69"/>
      <c r="Q318" s="11"/>
      <c r="R318" s="150"/>
      <c r="T318" s="151"/>
      <c r="U318" s="152"/>
      <c r="V318" s="151"/>
      <c r="W318" s="152"/>
      <c r="X318" s="153"/>
    </row>
    <row r="319" spans="1:24" s="145" customFormat="1">
      <c r="A319" s="54"/>
      <c r="B319" s="193"/>
      <c r="C319" s="296"/>
      <c r="D319" s="35"/>
      <c r="E319" s="202"/>
      <c r="F319" s="69"/>
      <c r="G319" s="11"/>
      <c r="H319" s="69"/>
      <c r="I319" s="11"/>
      <c r="J319" s="69"/>
      <c r="K319" s="11"/>
      <c r="L319" s="69"/>
      <c r="M319" s="11"/>
      <c r="N319" s="69"/>
      <c r="O319" s="11"/>
      <c r="P319" s="69"/>
      <c r="Q319" s="11"/>
      <c r="R319" s="150"/>
      <c r="T319" s="151"/>
      <c r="U319" s="152"/>
      <c r="V319" s="151"/>
      <c r="W319" s="152"/>
      <c r="X319" s="153"/>
    </row>
    <row r="320" spans="1:24" s="145" customFormat="1">
      <c r="A320" s="54" t="s">
        <v>1221</v>
      </c>
      <c r="B320" s="193">
        <v>2</v>
      </c>
      <c r="C320" s="296">
        <f>((F320)+(G320*$G$8)+(H320*$H$8)+(I320*$I$8)+(J320*$J$8)+(K320*$K$8)+(L320*$L$8)+(M320*$M$8)+(N320*$N$8)+(O320*$O$8)+(P320*$P$8)+(Q320*$Q$8)+(R320*$R$8)+(S320*$S$8)+(T320*$T$8)+(U320*$U$8)+(V320*$V$8)+(W320*$W$8)+(X320*$X$8))/E320</f>
        <v>2.1463414634146343</v>
      </c>
      <c r="D320" s="35">
        <v>4</v>
      </c>
      <c r="E320" s="203">
        <f t="shared" si="6"/>
        <v>41</v>
      </c>
      <c r="F320" s="69">
        <v>4</v>
      </c>
      <c r="G320" s="11">
        <v>28</v>
      </c>
      <c r="H320" s="69">
        <v>8</v>
      </c>
      <c r="I320" s="11">
        <v>1</v>
      </c>
      <c r="J320" s="69"/>
      <c r="K320" s="11"/>
      <c r="L320" s="69"/>
      <c r="M320" s="11"/>
      <c r="N320" s="69"/>
      <c r="O320" s="11"/>
      <c r="P320" s="69"/>
      <c r="Q320" s="11"/>
      <c r="R320" s="150"/>
      <c r="T320" s="151"/>
      <c r="U320" s="152"/>
      <c r="V320" s="151"/>
      <c r="W320" s="152"/>
      <c r="X320" s="153"/>
    </row>
    <row r="321" spans="1:24" s="145" customFormat="1">
      <c r="A321" s="54"/>
      <c r="B321" s="193"/>
      <c r="C321" s="296"/>
      <c r="D321" s="35"/>
      <c r="E321" s="202"/>
      <c r="F321" s="69"/>
      <c r="G321" s="11"/>
      <c r="H321" s="69"/>
      <c r="I321" s="11"/>
      <c r="J321" s="69"/>
      <c r="K321" s="11"/>
      <c r="L321" s="69"/>
      <c r="M321" s="11"/>
      <c r="N321" s="69"/>
      <c r="O321" s="11"/>
      <c r="P321" s="69"/>
      <c r="Q321" s="11"/>
      <c r="R321" s="150"/>
      <c r="T321" s="151"/>
      <c r="U321" s="152"/>
      <c r="V321" s="151"/>
      <c r="W321" s="152"/>
      <c r="X321" s="153"/>
    </row>
    <row r="322" spans="1:24" s="145" customFormat="1">
      <c r="A322" s="54" t="s">
        <v>689</v>
      </c>
      <c r="B322" s="193">
        <v>1</v>
      </c>
      <c r="C322" s="296">
        <f>((F322)+(G322*$G$8)+(H322*$H$8)+(I322*$I$8)+(J322*$J$8)+(K322*$K$8)+(L322*$L$8)+(M322*$M$8)+(N322*$N$8)+(O322*$O$8)+(P322*$P$8)+(Q322*$Q$8)+(R322*$R$8)+(S322*$S$8)+(T322*$T$8)+(U322*$U$8)+(V322*$V$8)+(W322*$W$8)+(X322*$X$8))/E322</f>
        <v>1.75</v>
      </c>
      <c r="D322" s="35">
        <v>2</v>
      </c>
      <c r="E322" s="203">
        <f t="shared" si="6"/>
        <v>20</v>
      </c>
      <c r="F322" s="69">
        <v>5</v>
      </c>
      <c r="G322" s="11">
        <v>15</v>
      </c>
      <c r="H322" s="69"/>
      <c r="I322" s="11"/>
      <c r="J322" s="69"/>
      <c r="K322" s="11"/>
      <c r="L322" s="69"/>
      <c r="M322" s="11"/>
      <c r="N322" s="69"/>
      <c r="O322" s="11"/>
      <c r="P322" s="69"/>
      <c r="Q322" s="11"/>
      <c r="R322" s="150"/>
      <c r="T322" s="151"/>
      <c r="U322" s="152"/>
      <c r="V322" s="151"/>
      <c r="W322" s="152"/>
      <c r="X322" s="153"/>
    </row>
    <row r="323" spans="1:24" s="145" customFormat="1">
      <c r="A323" s="54"/>
      <c r="B323" s="193"/>
      <c r="C323" s="296"/>
      <c r="D323" s="35"/>
      <c r="E323" s="202"/>
      <c r="F323" s="69"/>
      <c r="G323" s="11"/>
      <c r="H323" s="69"/>
      <c r="I323" s="11"/>
      <c r="J323" s="69"/>
      <c r="K323" s="11"/>
      <c r="L323" s="69"/>
      <c r="M323" s="11"/>
      <c r="N323" s="69"/>
      <c r="O323" s="11"/>
      <c r="P323" s="69"/>
      <c r="Q323" s="11"/>
      <c r="R323" s="150"/>
      <c r="T323" s="151"/>
      <c r="U323" s="152"/>
      <c r="V323" s="151"/>
      <c r="W323" s="152"/>
      <c r="X323" s="153"/>
    </row>
    <row r="324" spans="1:24" s="145" customFormat="1">
      <c r="A324" s="54" t="s">
        <v>690</v>
      </c>
      <c r="B324" s="193">
        <v>2</v>
      </c>
      <c r="C324" s="296">
        <f>((F324)+(G324*$G$8)+(H324*$H$8)+(I324*$I$8)+(J324*$J$8)+(K324*$K$8)+(L324*$L$8)+(M324*$M$8)+(N324*$N$8)+(O324*$O$8)+(P324*$P$8)+(Q324*$Q$8)+(R324*$R$8)+(S324*$S$8)+(T324*$T$8)+(U324*$U$8)+(V324*$V$8)+(W324*$W$8)+(X324*$X$8))/E324</f>
        <v>2.5</v>
      </c>
      <c r="D324" s="35">
        <v>3</v>
      </c>
      <c r="E324" s="203">
        <f t="shared" si="6"/>
        <v>4</v>
      </c>
      <c r="F324" s="69">
        <v>0</v>
      </c>
      <c r="G324" s="11">
        <v>2</v>
      </c>
      <c r="H324" s="69">
        <v>2</v>
      </c>
      <c r="I324" s="11"/>
      <c r="J324" s="69"/>
      <c r="K324" s="11"/>
      <c r="L324" s="69"/>
      <c r="M324" s="11"/>
      <c r="N324" s="69"/>
      <c r="O324" s="11"/>
      <c r="P324" s="69"/>
      <c r="Q324" s="11"/>
      <c r="R324" s="150"/>
      <c r="T324" s="151"/>
      <c r="U324" s="152"/>
      <c r="V324" s="151"/>
      <c r="W324" s="152"/>
      <c r="X324" s="153"/>
    </row>
    <row r="325" spans="1:24" s="145" customFormat="1">
      <c r="A325" s="54"/>
      <c r="B325" s="193"/>
      <c r="C325" s="296"/>
      <c r="D325" s="35"/>
      <c r="E325" s="202"/>
      <c r="F325" s="69"/>
      <c r="G325" s="11"/>
      <c r="H325" s="69"/>
      <c r="I325" s="11"/>
      <c r="J325" s="69"/>
      <c r="K325" s="11"/>
      <c r="L325" s="69"/>
      <c r="M325" s="11"/>
      <c r="N325" s="69"/>
      <c r="O325" s="11"/>
      <c r="P325" s="69"/>
      <c r="Q325" s="11"/>
      <c r="R325" s="150"/>
      <c r="T325" s="151"/>
      <c r="U325" s="152"/>
      <c r="V325" s="151"/>
      <c r="W325" s="152"/>
      <c r="X325" s="153"/>
    </row>
    <row r="326" spans="1:24" s="145" customFormat="1">
      <c r="A326" s="54" t="s">
        <v>691</v>
      </c>
      <c r="B326" s="193">
        <v>1</v>
      </c>
      <c r="C326" s="296">
        <f>((F326)+(G326*$G$8)+(H326*$H$8)+(I326*$I$8)+(J326*$J$8)+(K326*$K$8)+(L326*$L$8)+(M326*$M$8)+(N326*$N$8)+(O326*$O$8)+(P326*$P$8)+(Q326*$Q$8)+(R326*$R$8)+(S326*$S$8)+(T326*$T$8)+(U326*$U$8)+(V326*$V$8)+(W326*$W$8)+(X326*$X$8))/E326</f>
        <v>1.06</v>
      </c>
      <c r="D326" s="35">
        <v>2</v>
      </c>
      <c r="E326" s="203">
        <f>SUM(F326:X326)</f>
        <v>50</v>
      </c>
      <c r="F326" s="69">
        <v>47</v>
      </c>
      <c r="G326" s="11">
        <v>3</v>
      </c>
      <c r="H326" s="69"/>
      <c r="I326" s="11"/>
      <c r="J326" s="69"/>
      <c r="K326" s="11"/>
      <c r="L326" s="69"/>
      <c r="M326" s="11"/>
      <c r="N326" s="69"/>
      <c r="O326" s="11"/>
      <c r="P326" s="69"/>
      <c r="Q326" s="11"/>
      <c r="R326" s="150"/>
      <c r="T326" s="151"/>
      <c r="U326" s="152"/>
      <c r="V326" s="151"/>
      <c r="W326" s="152"/>
      <c r="X326" s="153"/>
    </row>
    <row r="327" spans="1:24" s="145" customFormat="1">
      <c r="A327" s="54"/>
      <c r="B327" s="193"/>
      <c r="C327" s="296"/>
      <c r="D327" s="35"/>
      <c r="E327" s="202"/>
      <c r="F327" s="69"/>
      <c r="G327" s="11"/>
      <c r="H327" s="69"/>
      <c r="I327" s="11"/>
      <c r="J327" s="69"/>
      <c r="K327" s="11"/>
      <c r="L327" s="69"/>
      <c r="M327" s="11"/>
      <c r="N327" s="69"/>
      <c r="O327" s="11"/>
      <c r="P327" s="69" t="s">
        <v>1032</v>
      </c>
      <c r="Q327" s="11"/>
      <c r="R327" s="150"/>
      <c r="T327" s="151"/>
      <c r="U327" s="152"/>
      <c r="V327" s="151"/>
      <c r="W327" s="152"/>
      <c r="X327" s="153"/>
    </row>
    <row r="328" spans="1:24" s="145" customFormat="1">
      <c r="A328" s="54" t="s">
        <v>693</v>
      </c>
      <c r="B328" s="193">
        <v>2</v>
      </c>
      <c r="C328" s="296">
        <f>((F328)+(G328*$G$8)+(H328*$H$8)+(I328*$I$8)+(J328*$J$8)+(K328*$K$8)+(L328*$L$8)+(M328*$M$8)+(N328*$N$8)+(O328*$O$8)+(P328*$P$8)+(Q328*$Q$8)+(R328*$R$8)+(S328*$S$8)+(T328*$T$8)+(U328*$U$8)+(V328*$V$8)+(W328*$W$8)+(X328*$X$8))/E328</f>
        <v>2</v>
      </c>
      <c r="D328" s="35">
        <v>2</v>
      </c>
      <c r="E328" s="203">
        <f t="shared" si="6"/>
        <v>2</v>
      </c>
      <c r="F328" s="69">
        <v>0</v>
      </c>
      <c r="G328" s="11">
        <v>2</v>
      </c>
      <c r="H328" s="69"/>
      <c r="I328" s="11"/>
      <c r="J328" s="69"/>
      <c r="K328" s="11"/>
      <c r="L328" s="69"/>
      <c r="M328" s="11"/>
      <c r="N328" s="69"/>
      <c r="O328" s="11"/>
      <c r="P328" s="69"/>
      <c r="Q328" s="11"/>
      <c r="R328" s="150"/>
      <c r="T328" s="151"/>
      <c r="U328" s="152"/>
      <c r="V328" s="151"/>
      <c r="W328" s="152"/>
      <c r="X328" s="153"/>
    </row>
    <row r="329" spans="1:24" s="145" customFormat="1">
      <c r="A329" s="54"/>
      <c r="B329" s="193"/>
      <c r="C329" s="296"/>
      <c r="D329" s="35"/>
      <c r="E329" s="202"/>
      <c r="F329" s="69"/>
      <c r="G329" s="11"/>
      <c r="H329" s="69"/>
      <c r="I329" s="11"/>
      <c r="J329" s="69"/>
      <c r="K329" s="11"/>
      <c r="L329" s="69"/>
      <c r="M329" s="11"/>
      <c r="N329" s="69"/>
      <c r="O329" s="11"/>
      <c r="P329" s="69"/>
      <c r="Q329" s="11"/>
      <c r="R329" s="150"/>
      <c r="T329" s="151"/>
      <c r="U329" s="152"/>
      <c r="V329" s="151"/>
      <c r="W329" s="152"/>
      <c r="X329" s="153"/>
    </row>
    <row r="330" spans="1:24" s="145" customFormat="1">
      <c r="A330" s="54" t="s">
        <v>694</v>
      </c>
      <c r="B330" s="195">
        <v>1</v>
      </c>
      <c r="C330" s="297">
        <v>1</v>
      </c>
      <c r="D330" s="37">
        <v>1</v>
      </c>
      <c r="E330" s="203">
        <f t="shared" si="6"/>
        <v>1</v>
      </c>
      <c r="F330" s="72">
        <v>1</v>
      </c>
      <c r="G330" s="16"/>
      <c r="H330" s="72"/>
      <c r="I330" s="16"/>
      <c r="J330" s="72"/>
      <c r="K330" s="16"/>
      <c r="L330" s="72"/>
      <c r="M330" s="16"/>
      <c r="N330" s="72"/>
      <c r="O330" s="16"/>
      <c r="P330" s="72"/>
      <c r="Q330" s="11"/>
      <c r="R330" s="150"/>
      <c r="T330" s="151"/>
      <c r="U330" s="152"/>
      <c r="V330" s="151"/>
      <c r="W330" s="152"/>
      <c r="X330" s="153"/>
    </row>
    <row r="331" spans="1:24" s="145" customFormat="1">
      <c r="A331" s="54"/>
      <c r="B331" s="193"/>
      <c r="C331" s="296"/>
      <c r="D331" s="35"/>
      <c r="E331" s="202"/>
      <c r="F331" s="69"/>
      <c r="G331" s="11"/>
      <c r="H331" s="69"/>
      <c r="I331" s="11"/>
      <c r="J331" s="69"/>
      <c r="K331" s="11"/>
      <c r="L331" s="69"/>
      <c r="M331" s="11"/>
      <c r="N331" s="69"/>
      <c r="O331" s="11"/>
      <c r="P331" s="69"/>
      <c r="Q331" s="11"/>
      <c r="R331" s="150"/>
      <c r="T331" s="151"/>
      <c r="U331" s="152"/>
      <c r="V331" s="151"/>
      <c r="W331" s="152"/>
      <c r="X331" s="153"/>
    </row>
    <row r="332" spans="1:24" s="145" customFormat="1">
      <c r="A332" s="54" t="s">
        <v>695</v>
      </c>
      <c r="B332" s="193">
        <v>1</v>
      </c>
      <c r="C332" s="296">
        <f>((F332)+(G332*$G$8)+(H332*$H$8)+(I332*$I$8)+(J332*$J$8)+(K332*$K$8)+(L332*$L$8)+(M332*$M$8)+(N332*$N$8)+(O332*$O$8)+(P332*$P$8)+(Q332*$Q$8)+(R332*$R$8)+(S332*$S$8)+(T332*$T$8)+(U332*$U$8)+(V332*$V$8)+(W332*$W$8)+(X332*$X$8))/E332</f>
        <v>1.75</v>
      </c>
      <c r="D332" s="35">
        <v>2</v>
      </c>
      <c r="E332" s="203">
        <f t="shared" si="6"/>
        <v>8</v>
      </c>
      <c r="F332" s="69">
        <v>2</v>
      </c>
      <c r="G332" s="11">
        <v>6</v>
      </c>
      <c r="H332" s="69"/>
      <c r="I332" s="11"/>
      <c r="J332" s="69"/>
      <c r="K332" s="11"/>
      <c r="L332" s="69"/>
      <c r="M332" s="11"/>
      <c r="N332" s="69"/>
      <c r="O332" s="11"/>
      <c r="P332" s="69"/>
      <c r="Q332" s="11"/>
      <c r="R332" s="150"/>
      <c r="T332" s="151"/>
      <c r="U332" s="152"/>
      <c r="V332" s="151"/>
      <c r="W332" s="152"/>
      <c r="X332" s="153"/>
    </row>
    <row r="333" spans="1:24" s="145" customFormat="1">
      <c r="A333" s="54"/>
      <c r="B333" s="193"/>
      <c r="C333" s="296"/>
      <c r="D333" s="35"/>
      <c r="E333" s="202"/>
      <c r="F333" s="69"/>
      <c r="G333" s="11"/>
      <c r="H333" s="69"/>
      <c r="I333" s="11"/>
      <c r="J333" s="69"/>
      <c r="K333" s="11"/>
      <c r="L333" s="69"/>
      <c r="M333" s="11"/>
      <c r="N333" s="69"/>
      <c r="O333" s="11"/>
      <c r="P333" s="69"/>
      <c r="Q333" s="11"/>
      <c r="R333" s="150"/>
      <c r="T333" s="151"/>
      <c r="U333" s="152"/>
      <c r="V333" s="151"/>
      <c r="W333" s="152"/>
      <c r="X333" s="153"/>
    </row>
    <row r="334" spans="1:24" s="145" customFormat="1">
      <c r="A334" s="54" t="s">
        <v>576</v>
      </c>
      <c r="B334" s="193">
        <v>1</v>
      </c>
      <c r="C334" s="296">
        <f>((F334)+(G334*$G$8)+(H334*$H$8)+(I334*$I$8)+(J334*$J$8)+(K334*$K$8)+(L334*$L$8)+(M334*$M$8)+(N334*$N$8)+(O334*$O$8)+(P334*$P$8)+(Q334*$Q$8)+(R334*$R$8)+(S334*$S$8)+(T334*$T$8)+(U334*$U$8)+(V334*$V$8)+(W334*$W$8)+(X334*$X$8))/E334</f>
        <v>1.8</v>
      </c>
      <c r="D334" s="35">
        <v>2</v>
      </c>
      <c r="E334" s="203">
        <f t="shared" si="6"/>
        <v>15</v>
      </c>
      <c r="F334" s="69">
        <v>3</v>
      </c>
      <c r="G334" s="11">
        <v>12</v>
      </c>
      <c r="H334" s="69"/>
      <c r="I334" s="11"/>
      <c r="J334" s="69"/>
      <c r="K334" s="11"/>
      <c r="L334" s="69"/>
      <c r="M334" s="11"/>
      <c r="N334" s="69"/>
      <c r="O334" s="11"/>
      <c r="P334" s="69"/>
      <c r="Q334" s="11"/>
      <c r="R334" s="150"/>
      <c r="T334" s="151"/>
      <c r="U334" s="152"/>
      <c r="V334" s="151"/>
      <c r="W334" s="152"/>
      <c r="X334" s="153"/>
    </row>
    <row r="335" spans="1:24" s="145" customFormat="1">
      <c r="A335" s="54"/>
      <c r="B335" s="193"/>
      <c r="C335" s="296"/>
      <c r="D335" s="35"/>
      <c r="E335" s="202"/>
      <c r="F335" s="69"/>
      <c r="G335" s="11"/>
      <c r="H335" s="69"/>
      <c r="I335" s="11"/>
      <c r="J335" s="69"/>
      <c r="K335" s="11"/>
      <c r="L335" s="69"/>
      <c r="M335" s="11"/>
      <c r="N335" s="69"/>
      <c r="O335" s="11"/>
      <c r="P335" s="69"/>
      <c r="Q335" s="11"/>
      <c r="R335" s="150"/>
      <c r="T335" s="151"/>
      <c r="U335" s="152"/>
      <c r="V335" s="151"/>
      <c r="W335" s="152"/>
      <c r="X335" s="153"/>
    </row>
    <row r="336" spans="1:24" s="145" customFormat="1">
      <c r="A336" s="54" t="s">
        <v>697</v>
      </c>
      <c r="B336" s="193">
        <v>1</v>
      </c>
      <c r="C336" s="296">
        <f>((F336)+(G336*$G$8)+(H336*$H$8)+(I336*$I$8)+(J336*$J$8)+(K336*$K$8)+(L336*$L$8)+(M336*$M$8)+(N336*$N$8)+(O336*$O$8)+(P336*$P$8)+(Q336*$Q$8)+(R336*$R$8)+(S336*$S$8)+(T336*$T$8)+(U336*$U$8)+(V336*$V$8)+(W336*$W$8)+(X336*$X$8))/E336</f>
        <v>1.9107142857142858</v>
      </c>
      <c r="D336" s="35">
        <v>3</v>
      </c>
      <c r="E336" s="203">
        <f t="shared" si="6"/>
        <v>56</v>
      </c>
      <c r="F336" s="69">
        <v>7</v>
      </c>
      <c r="G336" s="11">
        <v>47</v>
      </c>
      <c r="H336" s="69">
        <v>2</v>
      </c>
      <c r="I336" s="11"/>
      <c r="J336" s="69"/>
      <c r="K336" s="11"/>
      <c r="L336" s="69"/>
      <c r="M336" s="11"/>
      <c r="N336" s="69"/>
      <c r="O336" s="11"/>
      <c r="P336" s="69"/>
      <c r="Q336" s="11"/>
      <c r="R336" s="150"/>
      <c r="T336" s="151"/>
      <c r="U336" s="152"/>
      <c r="V336" s="151"/>
      <c r="W336" s="152"/>
      <c r="X336" s="153"/>
    </row>
    <row r="337" spans="1:26" s="145" customFormat="1">
      <c r="A337" s="54"/>
      <c r="B337" s="193"/>
      <c r="C337" s="296"/>
      <c r="D337" s="35"/>
      <c r="E337" s="202"/>
      <c r="F337" s="69"/>
      <c r="G337" s="11"/>
      <c r="H337" s="69"/>
      <c r="I337" s="11"/>
      <c r="J337" s="69"/>
      <c r="K337" s="11"/>
      <c r="L337" s="69"/>
      <c r="M337" s="11"/>
      <c r="N337" s="69"/>
      <c r="O337" s="11"/>
      <c r="P337" s="69"/>
      <c r="Q337" s="11"/>
      <c r="R337" s="150"/>
      <c r="T337" s="151"/>
      <c r="U337" s="152"/>
      <c r="V337" s="151"/>
      <c r="W337" s="152"/>
      <c r="X337" s="153"/>
    </row>
    <row r="338" spans="1:26" s="145" customFormat="1">
      <c r="A338" s="54" t="s">
        <v>698</v>
      </c>
      <c r="B338" s="193">
        <v>1</v>
      </c>
      <c r="C338" s="296">
        <f>((F338)+(G338*$G$8)+(H338*$H$8)+(I338*$I$8)+(J338*$J$8)+(K338*$K$8)+(L338*$L$8)+(M338*$M$8)+(N338*$N$8)+(O338*$O$8)+(P338*$P$8)+(Q338*$Q$8)+(R338*$R$8)+(S338*$S$8)+(T338*$T$8)+(U338*$U$8)+(V338*$V$8)+(W338*$W$8)+(X338*$X$8))/E338</f>
        <v>1.8125</v>
      </c>
      <c r="D338" s="35">
        <v>2</v>
      </c>
      <c r="E338" s="203">
        <f t="shared" si="6"/>
        <v>32</v>
      </c>
      <c r="F338" s="69">
        <v>6</v>
      </c>
      <c r="G338" s="11">
        <v>26</v>
      </c>
      <c r="H338" s="69"/>
      <c r="I338" s="11"/>
      <c r="J338" s="69"/>
      <c r="K338" s="11"/>
      <c r="L338" s="69"/>
      <c r="M338" s="11"/>
      <c r="N338" s="69"/>
      <c r="O338" s="11"/>
      <c r="P338" s="69"/>
      <c r="Q338" s="11"/>
      <c r="R338" s="150"/>
      <c r="T338" s="151"/>
      <c r="U338" s="152"/>
      <c r="V338" s="151"/>
      <c r="W338" s="152"/>
      <c r="X338" s="153"/>
    </row>
    <row r="339" spans="1:26" s="145" customFormat="1">
      <c r="A339" s="54"/>
      <c r="B339" s="193"/>
      <c r="C339" s="296"/>
      <c r="D339" s="35"/>
      <c r="E339" s="202"/>
      <c r="F339" s="69"/>
      <c r="G339" s="11"/>
      <c r="H339" s="69"/>
      <c r="I339" s="11"/>
      <c r="J339" s="69"/>
      <c r="K339" s="11"/>
      <c r="L339" s="69"/>
      <c r="M339" s="11"/>
      <c r="N339" s="69"/>
      <c r="O339" s="11"/>
      <c r="P339" s="69"/>
      <c r="Q339" s="11"/>
      <c r="R339" s="150"/>
      <c r="T339" s="151"/>
      <c r="U339" s="152"/>
      <c r="V339" s="151"/>
      <c r="W339" s="152"/>
      <c r="X339" s="153"/>
    </row>
    <row r="340" spans="1:26" s="145" customFormat="1">
      <c r="A340" s="54" t="s">
        <v>699</v>
      </c>
      <c r="B340" s="193">
        <v>1</v>
      </c>
      <c r="C340" s="296">
        <f>((F340)+(G340*$G$8)+(H340*$H$8)+(I340*$I$8)+(J340*$J$8)+(K340*$K$8)+(L340*$L$8)+(M340*$M$8)+(N340*$N$8)+(O340*$O$8)+(P340*$P$8)+(Q340*$Q$8)+(R340*$R$8)+(S340*$S$8)+(T340*$T$8)+(U340*$U$8)+(V340*$V$8)+(W340*$W$8)+(X340*$X$8))/E340</f>
        <v>1.7550335570469799</v>
      </c>
      <c r="D340" s="35">
        <v>3</v>
      </c>
      <c r="E340" s="203">
        <f t="shared" si="6"/>
        <v>298</v>
      </c>
      <c r="F340" s="69">
        <v>80</v>
      </c>
      <c r="G340" s="11">
        <v>211</v>
      </c>
      <c r="H340" s="69">
        <v>7</v>
      </c>
      <c r="I340" s="11"/>
      <c r="J340" s="69"/>
      <c r="K340" s="11"/>
      <c r="L340" s="69"/>
      <c r="M340" s="11"/>
      <c r="N340" s="69"/>
      <c r="O340" s="11"/>
      <c r="P340" s="69"/>
      <c r="Q340" s="11"/>
      <c r="R340" s="150"/>
      <c r="T340" s="151"/>
      <c r="U340" s="152"/>
      <c r="V340" s="151"/>
      <c r="W340" s="152"/>
      <c r="X340" s="153"/>
    </row>
    <row r="341" spans="1:26" s="145" customFormat="1">
      <c r="A341" s="54"/>
      <c r="B341" s="193"/>
      <c r="C341" s="296"/>
      <c r="D341" s="35"/>
      <c r="E341" s="202"/>
      <c r="F341" s="69"/>
      <c r="G341" s="11"/>
      <c r="H341" s="69"/>
      <c r="I341" s="11"/>
      <c r="J341" s="69"/>
      <c r="K341" s="11"/>
      <c r="L341" s="69"/>
      <c r="M341" s="11"/>
      <c r="N341" s="69"/>
      <c r="O341" s="11"/>
      <c r="P341" s="69"/>
      <c r="Q341" s="11"/>
      <c r="R341" s="150"/>
      <c r="T341" s="151"/>
      <c r="U341" s="152"/>
      <c r="V341" s="151"/>
      <c r="W341" s="152"/>
      <c r="X341" s="153"/>
    </row>
    <row r="342" spans="1:26" s="145" customFormat="1">
      <c r="A342" s="54" t="s">
        <v>1080</v>
      </c>
      <c r="B342" s="193">
        <v>1</v>
      </c>
      <c r="C342" s="296">
        <f>((F342)+(G342*$G$8)+(H342*$H$8)+(I342*$I$8)+(J342*$J$8)+(K342*$K$8)+(L342*$L$8)+(M342*$M$8)+(N342*$N$8)+(O342*$O$8)+(P342*$P$8)+(Q342*$Q$8)+(R342*$R$8)+(S342*$S$8)+(T342*$T$8)+(U342*$U$8)+(V342*$V$8)+(W342*$W$8)+(X342*$X$8))/E342</f>
        <v>1.8271604938271604</v>
      </c>
      <c r="D342" s="35">
        <v>2</v>
      </c>
      <c r="E342" s="203">
        <f t="shared" si="6"/>
        <v>81</v>
      </c>
      <c r="F342" s="69">
        <v>15</v>
      </c>
      <c r="G342" s="11">
        <v>65</v>
      </c>
      <c r="H342" s="69">
        <v>1</v>
      </c>
      <c r="I342" s="11"/>
      <c r="J342" s="69"/>
      <c r="K342" s="11"/>
      <c r="L342" s="69"/>
      <c r="M342" s="11"/>
      <c r="N342" s="69"/>
      <c r="O342" s="11"/>
      <c r="P342" s="69"/>
      <c r="Q342" s="11"/>
      <c r="R342" s="150"/>
      <c r="T342" s="151"/>
      <c r="U342" s="152"/>
      <c r="V342" s="151"/>
      <c r="W342" s="152"/>
      <c r="X342" s="153"/>
    </row>
    <row r="343" spans="1:26" s="145" customFormat="1">
      <c r="A343" s="55"/>
      <c r="B343" s="193"/>
      <c r="C343" s="296"/>
      <c r="D343" s="35"/>
      <c r="E343" s="202"/>
      <c r="F343" s="69"/>
      <c r="G343" s="11"/>
      <c r="H343" s="69"/>
      <c r="I343" s="11"/>
      <c r="J343" s="69"/>
      <c r="K343" s="11"/>
      <c r="L343" s="69"/>
      <c r="M343" s="11"/>
      <c r="N343" s="69"/>
      <c r="O343" s="11"/>
      <c r="P343" s="69"/>
      <c r="Q343" s="11"/>
      <c r="R343" s="150"/>
      <c r="T343" s="151"/>
      <c r="U343" s="152"/>
      <c r="V343" s="151"/>
      <c r="W343" s="152"/>
      <c r="X343" s="153"/>
    </row>
    <row r="344" spans="1:26" s="145" customFormat="1" ht="15">
      <c r="A344" s="54" t="s">
        <v>700</v>
      </c>
      <c r="B344" s="195">
        <v>1</v>
      </c>
      <c r="C344" s="296">
        <f>((F344)+(G344*$G$8)+(H344*$H$8)+(I344*$I$8)+(J344*$J$8)+(K344*$K$8)+(L344*$L$8)+(M344*$M$8)+(N344*$N$8)+(O344*$O$8)+(P344*$P$8)+(Q344*$Q$8)+(R344*$R$8)+(S344*$S$8)+(T344*$T$8)+(U344*$U$8)+(V344*$V$8)+(W344*$W$8)+(X344*$X$8))/E344</f>
        <v>1</v>
      </c>
      <c r="D344" s="37">
        <v>1</v>
      </c>
      <c r="E344" s="203">
        <f t="shared" si="6"/>
        <v>1</v>
      </c>
      <c r="F344" s="72">
        <v>1</v>
      </c>
      <c r="G344" s="16"/>
      <c r="H344" s="70"/>
      <c r="I344" s="14"/>
      <c r="J344" s="70"/>
      <c r="K344" s="14"/>
      <c r="L344" s="70"/>
      <c r="M344" s="14"/>
      <c r="N344" s="70"/>
      <c r="O344" s="14"/>
      <c r="P344" s="70"/>
      <c r="Q344" s="11"/>
      <c r="R344" s="150"/>
      <c r="T344" s="151"/>
      <c r="U344" s="152"/>
      <c r="V344" s="151"/>
      <c r="W344" s="152"/>
      <c r="X344" s="153"/>
      <c r="Z344" s="241"/>
    </row>
    <row r="345" spans="1:26" s="145" customFormat="1">
      <c r="A345" s="54"/>
      <c r="B345" s="193"/>
      <c r="C345" s="296"/>
      <c r="D345" s="35"/>
      <c r="E345" s="202"/>
      <c r="F345" s="69"/>
      <c r="G345" s="11"/>
      <c r="H345" s="69"/>
      <c r="I345" s="11"/>
      <c r="J345" s="69"/>
      <c r="K345" s="11"/>
      <c r="L345" s="69"/>
      <c r="M345" s="11"/>
      <c r="N345" s="69"/>
      <c r="O345" s="11"/>
      <c r="P345" s="69"/>
      <c r="Q345" s="11"/>
      <c r="R345" s="150"/>
      <c r="T345" s="151"/>
      <c r="U345" s="152"/>
      <c r="V345" s="151"/>
      <c r="W345" s="152"/>
      <c r="X345" s="153"/>
    </row>
    <row r="346" spans="1:26" s="145" customFormat="1">
      <c r="A346" s="54" t="s">
        <v>1044</v>
      </c>
      <c r="B346" s="193">
        <v>2</v>
      </c>
      <c r="C346" s="296">
        <f>((F346)+(G346*$G$8)+(H346*$H$8)+(I346*$I$8)+(J346*$J$8)+(K346*$K$8)+(L346*$L$8)+(M346*$M$8)+(N346*$N$8)+(O346*$O$8)+(P346*$P$8)+(Q346*$Q$8)+(R346*$R$8)+(S346*$S$8)+(T346*$T$8)+(U346*$U$8)+(V346*$V$8)+(W346*$W$8)+(X346*$X$8))/E346</f>
        <v>3.5</v>
      </c>
      <c r="D346" s="35">
        <v>4</v>
      </c>
      <c r="E346" s="203">
        <f t="shared" si="6"/>
        <v>2</v>
      </c>
      <c r="F346" s="69">
        <v>0</v>
      </c>
      <c r="G346" s="11">
        <v>0</v>
      </c>
      <c r="H346" s="69">
        <v>1</v>
      </c>
      <c r="I346" s="11">
        <v>1</v>
      </c>
      <c r="J346" s="69"/>
      <c r="K346" s="11"/>
      <c r="L346" s="69"/>
      <c r="M346" s="11"/>
      <c r="N346" s="69"/>
      <c r="O346" s="11"/>
      <c r="P346" s="69"/>
      <c r="Q346" s="11"/>
      <c r="R346" s="150"/>
      <c r="T346" s="151"/>
      <c r="U346" s="152"/>
      <c r="V346" s="151"/>
      <c r="W346" s="152"/>
      <c r="X346" s="153"/>
    </row>
    <row r="347" spans="1:26" s="145" customFormat="1">
      <c r="A347" s="54"/>
      <c r="B347" s="193"/>
      <c r="C347" s="296"/>
      <c r="D347" s="35"/>
      <c r="E347" s="202"/>
      <c r="F347" s="69"/>
      <c r="G347" s="11"/>
      <c r="H347" s="69"/>
      <c r="I347" s="11"/>
      <c r="J347" s="69"/>
      <c r="K347" s="11"/>
      <c r="L347" s="69"/>
      <c r="M347" s="11"/>
      <c r="N347" s="69"/>
      <c r="O347" s="11"/>
      <c r="P347" s="69"/>
      <c r="Q347" s="11"/>
      <c r="R347" s="150"/>
      <c r="T347" s="151"/>
      <c r="U347" s="152"/>
      <c r="V347" s="151"/>
      <c r="W347" s="152"/>
      <c r="X347" s="153"/>
    </row>
    <row r="348" spans="1:26" s="145" customFormat="1">
      <c r="A348" s="54" t="s">
        <v>701</v>
      </c>
      <c r="B348" s="193">
        <v>1</v>
      </c>
      <c r="C348" s="296">
        <f>((F348)+(G348*$G$8)+(H348*$H$8)+(I348*$I$8)+(J348*$J$8)+(K348*$K$8)+(L348*$L$8)+(M348*$M$8)+(N348*$N$8)+(O348*$O$8)+(P348*$P$8)+(Q348*$Q$8)+(R348*$R$8)+(S348*$S$8)+(T348*$T$8)+(U348*$U$8)+(V348*$V$8)+(W348*$W$8)+(X348*$X$8))/E348</f>
        <v>2.7894736842105261</v>
      </c>
      <c r="D348" s="35">
        <v>5</v>
      </c>
      <c r="E348" s="203">
        <f t="shared" si="6"/>
        <v>95</v>
      </c>
      <c r="F348" s="69">
        <v>8</v>
      </c>
      <c r="G348" s="11">
        <v>29</v>
      </c>
      <c r="H348" s="69">
        <v>34</v>
      </c>
      <c r="I348" s="11">
        <v>23</v>
      </c>
      <c r="J348" s="69">
        <v>1</v>
      </c>
      <c r="K348" s="11"/>
      <c r="L348" s="69"/>
      <c r="M348" s="11"/>
      <c r="N348" s="69"/>
      <c r="O348" s="11"/>
      <c r="P348" s="69"/>
      <c r="Q348" s="11"/>
      <c r="R348" s="150"/>
      <c r="T348" s="151"/>
      <c r="U348" s="152"/>
      <c r="V348" s="151"/>
      <c r="W348" s="152"/>
      <c r="X348" s="153"/>
    </row>
    <row r="349" spans="1:26" s="145" customFormat="1">
      <c r="A349" s="54"/>
      <c r="B349" s="193"/>
      <c r="C349" s="296"/>
      <c r="D349" s="35"/>
      <c r="E349" s="202"/>
      <c r="F349" s="69"/>
      <c r="G349" s="11"/>
      <c r="H349" s="69"/>
      <c r="I349" s="11"/>
      <c r="J349" s="69"/>
      <c r="K349" s="11"/>
      <c r="L349" s="69"/>
      <c r="M349" s="11"/>
      <c r="N349" s="69"/>
      <c r="O349" s="11"/>
      <c r="P349" s="69"/>
      <c r="Q349" s="11"/>
      <c r="R349" s="150"/>
      <c r="T349" s="151"/>
      <c r="U349" s="152"/>
      <c r="V349" s="151"/>
      <c r="W349" s="152"/>
      <c r="X349" s="153"/>
    </row>
    <row r="350" spans="1:26" s="145" customFormat="1">
      <c r="A350" s="54" t="s">
        <v>702</v>
      </c>
      <c r="B350" s="193">
        <v>1</v>
      </c>
      <c r="C350" s="296">
        <f>((F350)+(G350*$G$8)+(H350*$H$8)+(I350*$I$8)+(J350*$J$8)+(K350*$K$8)+(L350*$L$8)+(M350*$M$8)+(N350*$N$8)+(O350*$O$8)+(P350*$P$8)+(Q350*$Q$8)+(R350*$R$8)+(S350*$S$8)+(T350*$T$8)+(U350*$U$8)+(V350*$V$8)+(W350*$W$8)+(X350*$X$8))/E350</f>
        <v>2.4571428571428573</v>
      </c>
      <c r="D350" s="35">
        <v>4</v>
      </c>
      <c r="E350" s="203">
        <f t="shared" si="6"/>
        <v>140</v>
      </c>
      <c r="F350" s="69">
        <v>10</v>
      </c>
      <c r="G350" s="11">
        <v>58</v>
      </c>
      <c r="H350" s="69">
        <v>70</v>
      </c>
      <c r="I350" s="11">
        <v>2</v>
      </c>
      <c r="J350" s="69"/>
      <c r="K350" s="11"/>
      <c r="L350" s="69"/>
      <c r="M350" s="11"/>
      <c r="N350" s="69"/>
      <c r="O350" s="11"/>
      <c r="P350" s="69"/>
      <c r="Q350" s="11"/>
      <c r="R350" s="150"/>
      <c r="T350" s="151"/>
      <c r="U350" s="152"/>
      <c r="V350" s="151"/>
      <c r="W350" s="152"/>
      <c r="X350" s="153"/>
    </row>
    <row r="351" spans="1:26" s="145" customFormat="1">
      <c r="A351" s="54"/>
      <c r="B351" s="193"/>
      <c r="C351" s="296"/>
      <c r="D351" s="35"/>
      <c r="E351" s="202"/>
      <c r="F351" s="69"/>
      <c r="G351" s="11"/>
      <c r="H351" s="69"/>
      <c r="I351" s="11"/>
      <c r="J351" s="69"/>
      <c r="K351" s="11"/>
      <c r="L351" s="69"/>
      <c r="M351" s="11"/>
      <c r="N351" s="69"/>
      <c r="O351" s="11"/>
      <c r="P351" s="69"/>
      <c r="Q351" s="11"/>
      <c r="R351" s="150"/>
      <c r="T351" s="151"/>
      <c r="U351" s="152"/>
      <c r="V351" s="151"/>
      <c r="W351" s="152"/>
      <c r="X351" s="153"/>
    </row>
    <row r="352" spans="1:26" s="145" customFormat="1">
      <c r="A352" s="54" t="s">
        <v>703</v>
      </c>
      <c r="B352" s="194" t="s">
        <v>1023</v>
      </c>
      <c r="C352" s="296"/>
      <c r="D352" s="34"/>
      <c r="E352" s="203">
        <f t="shared" si="6"/>
        <v>0</v>
      </c>
      <c r="F352" s="70"/>
      <c r="G352" s="14"/>
      <c r="H352" s="70"/>
      <c r="I352" s="14"/>
      <c r="J352" s="70"/>
      <c r="K352" s="14"/>
      <c r="L352" s="70"/>
      <c r="M352" s="14"/>
      <c r="N352" s="70"/>
      <c r="O352" s="14"/>
      <c r="P352" s="70"/>
      <c r="Q352" s="11"/>
      <c r="R352" s="150"/>
      <c r="T352" s="151"/>
      <c r="U352" s="152"/>
      <c r="V352" s="151"/>
      <c r="W352" s="152"/>
      <c r="X352" s="153"/>
    </row>
    <row r="353" spans="1:24" s="145" customFormat="1">
      <c r="A353" s="54"/>
      <c r="B353" s="193"/>
      <c r="C353" s="296"/>
      <c r="D353" s="35"/>
      <c r="E353" s="202"/>
      <c r="F353" s="69"/>
      <c r="G353" s="11"/>
      <c r="H353" s="69"/>
      <c r="I353" s="11"/>
      <c r="J353" s="69"/>
      <c r="K353" s="11"/>
      <c r="L353" s="69"/>
      <c r="M353" s="11"/>
      <c r="N353" s="69"/>
      <c r="O353" s="11"/>
      <c r="P353" s="69"/>
      <c r="Q353" s="11"/>
      <c r="R353" s="150"/>
      <c r="T353" s="151"/>
      <c r="U353" s="152"/>
      <c r="V353" s="151"/>
      <c r="W353" s="152"/>
      <c r="X353" s="153"/>
    </row>
    <row r="354" spans="1:24" s="145" customFormat="1">
      <c r="A354" s="54" t="s">
        <v>705</v>
      </c>
      <c r="B354" s="193">
        <v>1</v>
      </c>
      <c r="C354" s="296">
        <f>((F354)+(G354*$G$8)+(H354*$H$8)+(I354*$I$8)+(J354*$J$8)+(K354*$K$8)+(L354*$L$8)+(M354*$M$8)+(N354*$N$8)+(O354*$O$8)+(P354*$P$8)+(Q354*$Q$8)+(R354*$R$8)+(S354*$S$8)+(T354*$T$8)+(U354*$U$8)+(V354*$V$8)+(W354*$W$8)+(X354*$X$8))/E354</f>
        <v>1.5</v>
      </c>
      <c r="D354" s="35">
        <v>2</v>
      </c>
      <c r="E354" s="203">
        <f t="shared" si="6"/>
        <v>2</v>
      </c>
      <c r="F354" s="69">
        <v>1</v>
      </c>
      <c r="G354" s="11">
        <v>1</v>
      </c>
      <c r="H354" s="69"/>
      <c r="I354" s="11"/>
      <c r="J354" s="69"/>
      <c r="K354" s="11"/>
      <c r="L354" s="69"/>
      <c r="M354" s="11"/>
      <c r="N354" s="69"/>
      <c r="O354" s="11"/>
      <c r="P354" s="69"/>
      <c r="Q354" s="11"/>
      <c r="R354" s="150"/>
      <c r="T354" s="151"/>
      <c r="U354" s="152"/>
      <c r="V354" s="151"/>
      <c r="W354" s="152"/>
      <c r="X354" s="153"/>
    </row>
    <row r="355" spans="1:24" s="145" customFormat="1">
      <c r="A355" s="54"/>
      <c r="B355" s="193"/>
      <c r="C355" s="296"/>
      <c r="D355" s="35"/>
      <c r="E355" s="202"/>
      <c r="F355" s="69"/>
      <c r="G355" s="11"/>
      <c r="H355" s="69"/>
      <c r="I355" s="11"/>
      <c r="J355" s="69"/>
      <c r="K355" s="11"/>
      <c r="L355" s="69"/>
      <c r="M355" s="11"/>
      <c r="N355" s="69"/>
      <c r="O355" s="11"/>
      <c r="P355" s="69"/>
      <c r="Q355" s="11"/>
      <c r="R355" s="150"/>
      <c r="T355" s="151"/>
      <c r="U355" s="152"/>
      <c r="V355" s="151"/>
      <c r="W355" s="152"/>
      <c r="X355" s="153"/>
    </row>
    <row r="356" spans="1:24" s="145" customFormat="1">
      <c r="A356" s="54" t="s">
        <v>707</v>
      </c>
      <c r="B356" s="193">
        <v>1</v>
      </c>
      <c r="C356" s="296">
        <f>((F356)+(G356*$G$8)+(H356*$H$8)+(I356*$I$8)+(J356*$J$8)+(K356*$K$8)+(L356*$L$8)+(M356*$M$8)+(N356*$N$8)+(O356*$O$8)+(P356*$P$8)+(Q356*$Q$8)+(R356*$R$8)+(S356*$S$8)+(T356*$T$8)+(U356*$U$8)+(V356*$V$8)+(W356*$W$8)+(X356*$X$8))/E356</f>
        <v>2.035326086956522</v>
      </c>
      <c r="D356" s="35">
        <v>4</v>
      </c>
      <c r="E356" s="203">
        <f t="shared" si="6"/>
        <v>1104</v>
      </c>
      <c r="F356" s="69">
        <v>118</v>
      </c>
      <c r="G356" s="11">
        <v>833</v>
      </c>
      <c r="H356" s="69">
        <v>149</v>
      </c>
      <c r="I356" s="11">
        <v>4</v>
      </c>
      <c r="J356" s="69"/>
      <c r="K356" s="11"/>
      <c r="L356" s="69"/>
      <c r="M356" s="11"/>
      <c r="N356" s="69"/>
      <c r="O356" s="11"/>
      <c r="P356" s="69"/>
      <c r="Q356" s="11"/>
      <c r="R356" s="150"/>
      <c r="T356" s="151"/>
      <c r="U356" s="152"/>
      <c r="V356" s="151"/>
      <c r="W356" s="152"/>
      <c r="X356" s="153"/>
    </row>
    <row r="357" spans="1:24" s="145" customFormat="1">
      <c r="A357" s="54"/>
      <c r="B357" s="193"/>
      <c r="C357" s="296"/>
      <c r="D357" s="35"/>
      <c r="E357" s="202"/>
      <c r="F357" s="69"/>
      <c r="G357" s="11"/>
      <c r="H357" s="69"/>
      <c r="I357" s="11"/>
      <c r="J357" s="69"/>
      <c r="K357" s="11"/>
      <c r="L357" s="69"/>
      <c r="M357" s="11"/>
      <c r="N357" s="69"/>
      <c r="O357" s="11"/>
      <c r="P357" s="69"/>
      <c r="Q357" s="11"/>
      <c r="R357" s="150"/>
      <c r="T357" s="151"/>
      <c r="U357" s="152"/>
      <c r="V357" s="151"/>
      <c r="W357" s="152"/>
      <c r="X357" s="153"/>
    </row>
    <row r="358" spans="1:24" s="145" customFormat="1">
      <c r="A358" s="54" t="s">
        <v>708</v>
      </c>
      <c r="B358" s="193">
        <v>2</v>
      </c>
      <c r="C358" s="296">
        <f>((F358)+(G358*$G$8)+(H358*$H$8)+(I358*$I$8)+(J358*$J$8)+(K358*$K$8)+(L358*$L$8)+(M358*$M$8)+(N358*$N$8)+(O358*$O$8)+(P358*$P$8)+(Q358*$Q$8)+(R358*$R$8)+(S358*$S$8)+(T358*$T$8)+(U358*$U$8)+(V358*$V$8)+(W358*$W$8)+(X358*$X$8))/E358</f>
        <v>2.5</v>
      </c>
      <c r="D358" s="35">
        <v>3</v>
      </c>
      <c r="E358" s="203">
        <f t="shared" si="6"/>
        <v>8</v>
      </c>
      <c r="F358" s="69">
        <v>0</v>
      </c>
      <c r="G358" s="11">
        <v>4</v>
      </c>
      <c r="H358" s="69">
        <v>4</v>
      </c>
      <c r="I358" s="11"/>
      <c r="J358" s="69"/>
      <c r="K358" s="11"/>
      <c r="L358" s="69"/>
      <c r="M358" s="11"/>
      <c r="N358" s="69"/>
      <c r="O358" s="11"/>
      <c r="P358" s="69"/>
      <c r="Q358" s="11"/>
      <c r="R358" s="150"/>
      <c r="T358" s="151"/>
      <c r="U358" s="152"/>
      <c r="V358" s="151"/>
      <c r="W358" s="152"/>
      <c r="X358" s="153"/>
    </row>
    <row r="359" spans="1:24" s="145" customFormat="1">
      <c r="A359" s="54"/>
      <c r="B359" s="193"/>
      <c r="C359" s="296"/>
      <c r="D359" s="35"/>
      <c r="E359" s="202"/>
      <c r="F359" s="69"/>
      <c r="G359" s="11"/>
      <c r="H359" s="69"/>
      <c r="I359" s="11"/>
      <c r="J359" s="69"/>
      <c r="K359" s="11"/>
      <c r="L359" s="69"/>
      <c r="M359" s="11"/>
      <c r="N359" s="69"/>
      <c r="O359" s="11"/>
      <c r="P359" s="69"/>
      <c r="Q359" s="11"/>
      <c r="R359" s="150"/>
      <c r="T359" s="151"/>
      <c r="U359" s="152"/>
      <c r="V359" s="151"/>
      <c r="W359" s="152"/>
      <c r="X359" s="153"/>
    </row>
    <row r="360" spans="1:24" s="145" customFormat="1">
      <c r="A360" s="54" t="s">
        <v>578</v>
      </c>
      <c r="B360" s="193">
        <v>1</v>
      </c>
      <c r="C360" s="296">
        <f>((F360)+(G360*$G$8)+(H360*$H$8)+(I360*$I$8)+(J360*$J$8)+(K360*$K$8)+(L360*$L$8)+(M360*$M$8)+(N360*$N$8)+(O360*$O$8)+(P360*$P$8)+(Q360*$Q$8)+(R360*$R$8)+(S360*$S$8)+(T360*$T$8)+(U360*$U$8)+(V360*$V$8)+(W360*$W$8)+(X360*$X$8))/E360</f>
        <v>2.4709141274238227</v>
      </c>
      <c r="D360" s="35">
        <v>4</v>
      </c>
      <c r="E360" s="203">
        <f t="shared" si="6"/>
        <v>361</v>
      </c>
      <c r="F360" s="69">
        <v>25</v>
      </c>
      <c r="G360" s="11">
        <v>143</v>
      </c>
      <c r="H360" s="69">
        <v>191</v>
      </c>
      <c r="I360" s="11">
        <v>2</v>
      </c>
      <c r="J360" s="69"/>
      <c r="K360" s="11"/>
      <c r="L360" s="69"/>
      <c r="M360" s="11"/>
      <c r="N360" s="69"/>
      <c r="O360" s="11"/>
      <c r="P360" s="69"/>
      <c r="Q360" s="11"/>
      <c r="R360" s="150"/>
      <c r="T360" s="151"/>
      <c r="U360" s="152"/>
      <c r="V360" s="151"/>
      <c r="W360" s="152"/>
      <c r="X360" s="153"/>
    </row>
    <row r="361" spans="1:24" s="145" customFormat="1">
      <c r="A361" s="54"/>
      <c r="B361" s="193"/>
      <c r="C361" s="296"/>
      <c r="D361" s="35"/>
      <c r="E361" s="202"/>
      <c r="F361" s="69"/>
      <c r="G361" s="11"/>
      <c r="H361" s="69"/>
      <c r="I361" s="11"/>
      <c r="J361" s="69"/>
      <c r="K361" s="11"/>
      <c r="L361" s="69"/>
      <c r="M361" s="11"/>
      <c r="N361" s="69"/>
      <c r="O361" s="11"/>
      <c r="P361" s="69"/>
      <c r="Q361" s="11"/>
      <c r="R361" s="150"/>
      <c r="T361" s="151"/>
      <c r="U361" s="152"/>
      <c r="V361" s="151"/>
      <c r="W361" s="152"/>
      <c r="X361" s="153"/>
    </row>
    <row r="362" spans="1:24" s="145" customFormat="1">
      <c r="A362" s="54" t="s">
        <v>582</v>
      </c>
      <c r="B362" s="193">
        <v>2</v>
      </c>
      <c r="C362" s="296">
        <f>((F362)+(G362*$G$8)+(H362*$H$8)+(I362*$I$8)+(J362*$J$8)+(K362*$K$8)+(L362*$L$8)+(M362*$M$8)+(N362*$N$8)+(O362*$O$8)+(P362*$P$8)+(Q362*$Q$8)+(R362*$R$8)+(S362*$S$8)+(T362*$T$8)+(U362*$U$8)+(V362*$V$8)+(W362*$W$8)+(X362*$X$8))/E362</f>
        <v>2.0666666666666669</v>
      </c>
      <c r="D362" s="35">
        <v>3</v>
      </c>
      <c r="E362" s="203">
        <f t="shared" si="6"/>
        <v>15</v>
      </c>
      <c r="F362" s="69">
        <v>3</v>
      </c>
      <c r="G362" s="11">
        <v>8</v>
      </c>
      <c r="H362" s="69">
        <v>4</v>
      </c>
      <c r="I362" s="11"/>
      <c r="J362" s="69"/>
      <c r="K362" s="11"/>
      <c r="L362" s="69"/>
      <c r="M362" s="11"/>
      <c r="N362" s="69"/>
      <c r="O362" s="11"/>
      <c r="P362" s="69"/>
      <c r="Q362" s="11"/>
      <c r="R362" s="150"/>
      <c r="T362" s="151"/>
      <c r="U362" s="152"/>
      <c r="V362" s="151"/>
      <c r="W362" s="152"/>
      <c r="X362" s="153"/>
    </row>
    <row r="363" spans="1:24" s="145" customFormat="1">
      <c r="A363" s="54"/>
      <c r="B363" s="193"/>
      <c r="C363" s="296"/>
      <c r="D363" s="35"/>
      <c r="E363" s="202"/>
      <c r="F363" s="69"/>
      <c r="G363" s="11"/>
      <c r="H363" s="69"/>
      <c r="I363" s="11"/>
      <c r="J363" s="69"/>
      <c r="K363" s="11"/>
      <c r="L363" s="69"/>
      <c r="M363" s="11"/>
      <c r="N363" s="69"/>
      <c r="O363" s="11"/>
      <c r="P363" s="69"/>
      <c r="Q363" s="11"/>
      <c r="R363" s="150"/>
      <c r="T363" s="151"/>
      <c r="U363" s="152"/>
      <c r="V363" s="151"/>
      <c r="W363" s="152"/>
      <c r="X363" s="153"/>
    </row>
    <row r="364" spans="1:24" s="145" customFormat="1">
      <c r="A364" s="54" t="s">
        <v>583</v>
      </c>
      <c r="B364" s="193">
        <v>1</v>
      </c>
      <c r="C364" s="296">
        <f>((F364)+(G364*$G$8)+(H364*$H$8)+(I364*$I$8)+(J364*$J$8)+(K364*$K$8)+(L364*$L$8)+(M364*$M$8)+(N364*$N$8)+(O364*$O$8)+(P364*$P$8)+(Q364*$Q$8)+(R364*$R$8)+(S364*$S$8)+(T364*$T$8)+(U364*$U$8)+(V364*$V$8)+(W364*$W$8)+(X364*$X$8))/E364</f>
        <v>1.1821192052980132</v>
      </c>
      <c r="D364" s="35">
        <v>2</v>
      </c>
      <c r="E364" s="203">
        <f t="shared" si="6"/>
        <v>906</v>
      </c>
      <c r="F364" s="69">
        <v>741</v>
      </c>
      <c r="G364" s="11">
        <v>165</v>
      </c>
      <c r="H364" s="69"/>
      <c r="I364" s="11"/>
      <c r="J364" s="69"/>
      <c r="K364" s="11"/>
      <c r="L364" s="69"/>
      <c r="M364" s="11"/>
      <c r="N364" s="69"/>
      <c r="O364" s="11"/>
      <c r="P364" s="69"/>
      <c r="Q364" s="11"/>
      <c r="R364" s="150"/>
      <c r="T364" s="151"/>
      <c r="U364" s="152"/>
      <c r="V364" s="151"/>
      <c r="W364" s="152"/>
      <c r="X364" s="153"/>
    </row>
    <row r="365" spans="1:24" s="145" customFormat="1">
      <c r="A365" s="54"/>
      <c r="B365" s="193"/>
      <c r="C365" s="296"/>
      <c r="D365" s="35"/>
      <c r="E365" s="202"/>
      <c r="F365" s="69"/>
      <c r="G365" s="11"/>
      <c r="H365" s="69"/>
      <c r="I365" s="11"/>
      <c r="J365" s="69"/>
      <c r="K365" s="11"/>
      <c r="L365" s="69"/>
      <c r="M365" s="11"/>
      <c r="N365" s="69"/>
      <c r="O365" s="11"/>
      <c r="P365" s="69"/>
      <c r="Q365" s="11"/>
      <c r="R365" s="150"/>
      <c r="T365" s="151"/>
      <c r="U365" s="152"/>
      <c r="V365" s="151"/>
      <c r="W365" s="152"/>
      <c r="X365" s="153"/>
    </row>
    <row r="366" spans="1:24" s="145" customFormat="1">
      <c r="A366" s="54" t="s">
        <v>585</v>
      </c>
      <c r="B366" s="193">
        <v>1</v>
      </c>
      <c r="C366" s="296">
        <f>((F366)+(G366*$G$8)+(H366*$H$8)+(I366*$I$8)+(J366*$J$8)+(K366*$K$8)+(L366*$L$8)+(M366*$M$8)+(N366*$N$8)+(O366*$O$8)+(P366*$P$8)+(Q366*$Q$8)+(R366*$R$8)+(S366*$S$8)+(T366*$T$8)+(U366*$U$8)+(V366*$V$8)+(W366*$W$8)+(X366*$X$8))/E366</f>
        <v>1.0049212598425197</v>
      </c>
      <c r="D366" s="35">
        <v>2</v>
      </c>
      <c r="E366" s="203">
        <f>SUM(F366:X366)</f>
        <v>1016</v>
      </c>
      <c r="F366" s="73">
        <v>1011</v>
      </c>
      <c r="G366" s="11">
        <v>5</v>
      </c>
      <c r="H366" s="69"/>
      <c r="I366" s="11"/>
      <c r="J366" s="69"/>
      <c r="K366" s="11"/>
      <c r="L366" s="69"/>
      <c r="M366" s="11"/>
      <c r="N366" s="69"/>
      <c r="O366" s="11"/>
      <c r="P366" s="69"/>
      <c r="Q366" s="11"/>
      <c r="R366" s="150"/>
      <c r="T366" s="151"/>
      <c r="U366" s="152"/>
      <c r="V366" s="151"/>
      <c r="W366" s="152"/>
      <c r="X366" s="153"/>
    </row>
    <row r="367" spans="1:24" s="145" customFormat="1">
      <c r="A367" s="54"/>
      <c r="B367" s="193"/>
      <c r="C367" s="296"/>
      <c r="D367" s="35"/>
      <c r="E367" s="202"/>
      <c r="F367" s="69"/>
      <c r="G367" s="11"/>
      <c r="H367" s="69"/>
      <c r="I367" s="11"/>
      <c r="J367" s="69"/>
      <c r="K367" s="11"/>
      <c r="L367" s="69"/>
      <c r="M367" s="11"/>
      <c r="N367" s="69"/>
      <c r="O367" s="11"/>
      <c r="P367" s="69"/>
      <c r="Q367" s="11"/>
      <c r="R367" s="150"/>
      <c r="T367" s="151"/>
      <c r="U367" s="152"/>
      <c r="V367" s="151"/>
      <c r="W367" s="152"/>
      <c r="X367" s="153"/>
    </row>
    <row r="368" spans="1:24" s="145" customFormat="1">
      <c r="A368" s="54" t="s">
        <v>587</v>
      </c>
      <c r="B368" s="193">
        <v>1</v>
      </c>
      <c r="C368" s="296">
        <f>((F368)+(G368*$G$8)+(H368*$H$8)+(I368*$I$8)+(J368*$J$8)+(K368*$K$8)+(L368*$L$8)+(M368*$M$8)+(N368*$N$8)+(O368*$O$8)+(P368*$P$8)+(Q368*$Q$8)+(R368*$R$8)+(S368*$S$8)+(T368*$T$8)+(U368*$U$8)+(V368*$V$8)+(W368*$W$8)+(X368*$X$8))/E368</f>
        <v>2.3481781376518218</v>
      </c>
      <c r="D368" s="35">
        <v>3</v>
      </c>
      <c r="E368" s="203">
        <f t="shared" ref="E368:E430" si="7">SUM(F368:X368)</f>
        <v>247</v>
      </c>
      <c r="F368" s="69">
        <v>34</v>
      </c>
      <c r="G368" s="11">
        <v>94</v>
      </c>
      <c r="H368" s="69">
        <v>118</v>
      </c>
      <c r="I368" s="11">
        <v>1</v>
      </c>
      <c r="J368" s="69"/>
      <c r="K368" s="11"/>
      <c r="L368" s="69"/>
      <c r="M368" s="11"/>
      <c r="N368" s="69"/>
      <c r="O368" s="11"/>
      <c r="P368" s="69"/>
      <c r="Q368" s="11"/>
      <c r="R368" s="150"/>
      <c r="T368" s="151"/>
      <c r="U368" s="152"/>
      <c r="V368" s="151"/>
      <c r="W368" s="152"/>
      <c r="X368" s="153"/>
    </row>
    <row r="369" spans="1:24" s="145" customFormat="1">
      <c r="A369" s="54"/>
      <c r="B369" s="193"/>
      <c r="C369" s="296"/>
      <c r="D369" s="35"/>
      <c r="E369" s="202"/>
      <c r="F369" s="69"/>
      <c r="G369" s="11"/>
      <c r="H369" s="69"/>
      <c r="I369" s="11"/>
      <c r="J369" s="69"/>
      <c r="K369" s="11"/>
      <c r="L369" s="69"/>
      <c r="M369" s="11"/>
      <c r="N369" s="69"/>
      <c r="O369" s="11"/>
      <c r="P369" s="69"/>
      <c r="Q369" s="11"/>
      <c r="R369" s="150"/>
      <c r="T369" s="151"/>
      <c r="U369" s="152"/>
      <c r="V369" s="151"/>
      <c r="W369" s="152"/>
      <c r="X369" s="153"/>
    </row>
    <row r="370" spans="1:24" s="145" customFormat="1">
      <c r="A370" s="54" t="s">
        <v>588</v>
      </c>
      <c r="B370" s="193">
        <v>2</v>
      </c>
      <c r="C370" s="296">
        <f>((F370)+(G370*$G$8)+(H370*$H$8)+(I370*$I$8)+(J370*$J$8)+(K370*$K$8)+(L370*$L$8)+(M370*$M$8)+(N370*$N$8)+(O370*$O$8)+(P370*$P$8)+(Q370*$Q$8)+(R370*$R$8)+(S370*$S$8)+(T370*$T$8)+(U370*$U$8)+(V370*$V$8)+(W370*$W$8)+(X370*$X$8))/E370</f>
        <v>2.4054054054054053</v>
      </c>
      <c r="D370" s="35">
        <v>4</v>
      </c>
      <c r="E370" s="203">
        <f t="shared" si="7"/>
        <v>37</v>
      </c>
      <c r="F370" s="69">
        <v>0</v>
      </c>
      <c r="G370" s="11">
        <v>23</v>
      </c>
      <c r="H370" s="69">
        <v>13</v>
      </c>
      <c r="I370" s="11">
        <v>1</v>
      </c>
      <c r="J370" s="69"/>
      <c r="K370" s="11"/>
      <c r="L370" s="69"/>
      <c r="M370" s="11"/>
      <c r="N370" s="69"/>
      <c r="O370" s="11"/>
      <c r="P370" s="69"/>
      <c r="Q370" s="11"/>
      <c r="R370" s="150"/>
      <c r="T370" s="151"/>
      <c r="U370" s="152"/>
      <c r="V370" s="151"/>
      <c r="W370" s="152"/>
      <c r="X370" s="153"/>
    </row>
    <row r="371" spans="1:24" s="145" customFormat="1">
      <c r="A371" s="54"/>
      <c r="B371" s="193"/>
      <c r="C371" s="296"/>
      <c r="D371" s="35"/>
      <c r="E371" s="202"/>
      <c r="F371" s="69"/>
      <c r="G371" s="11"/>
      <c r="H371" s="69"/>
      <c r="I371" s="11"/>
      <c r="J371" s="69"/>
      <c r="K371" s="11"/>
      <c r="L371" s="69"/>
      <c r="M371" s="11"/>
      <c r="N371" s="69"/>
      <c r="O371" s="11"/>
      <c r="P371" s="69"/>
      <c r="Q371" s="11"/>
      <c r="R371" s="150"/>
      <c r="T371" s="151"/>
      <c r="U371" s="152"/>
      <c r="V371" s="151"/>
      <c r="W371" s="152"/>
      <c r="X371" s="153"/>
    </row>
    <row r="372" spans="1:24" s="145" customFormat="1">
      <c r="A372" s="54" t="s">
        <v>590</v>
      </c>
      <c r="B372" s="193">
        <v>1</v>
      </c>
      <c r="C372" s="296">
        <f>((F372)+(G372*$G$8)+(H372*$H$8)+(I372*$I$8)+(J372*$J$8)+(K372*$K$8)+(L372*$L$8)+(M372*$M$8)+(N372*$N$8)+(O372*$O$8)+(P372*$P$8)+(Q372*$Q$8)+(R372*$R$8)+(S372*$S$8)+(T372*$T$8)+(U372*$U$8)+(V372*$V$8)+(W372*$W$8)+(X372*$X$8))/E372</f>
        <v>2.7788461538461537</v>
      </c>
      <c r="D372" s="35">
        <v>4</v>
      </c>
      <c r="E372" s="203">
        <f t="shared" si="7"/>
        <v>104</v>
      </c>
      <c r="F372" s="69">
        <v>2</v>
      </c>
      <c r="G372" s="11">
        <v>20</v>
      </c>
      <c r="H372" s="69">
        <v>81</v>
      </c>
      <c r="I372" s="11">
        <v>1</v>
      </c>
      <c r="J372" s="69"/>
      <c r="K372" s="11"/>
      <c r="L372" s="69"/>
      <c r="M372" s="11"/>
      <c r="N372" s="69"/>
      <c r="O372" s="11"/>
      <c r="P372" s="69"/>
      <c r="Q372" s="11"/>
      <c r="R372" s="150"/>
      <c r="T372" s="151"/>
      <c r="U372" s="152"/>
      <c r="V372" s="151"/>
      <c r="W372" s="152"/>
      <c r="X372" s="153"/>
    </row>
    <row r="373" spans="1:24" s="145" customFormat="1">
      <c r="A373" s="54"/>
      <c r="B373" s="193"/>
      <c r="C373" s="296"/>
      <c r="D373" s="35"/>
      <c r="E373" s="202"/>
      <c r="F373" s="69"/>
      <c r="G373" s="11"/>
      <c r="H373" s="69"/>
      <c r="I373" s="11"/>
      <c r="J373" s="69"/>
      <c r="K373" s="11"/>
      <c r="L373" s="69"/>
      <c r="M373" s="11"/>
      <c r="N373" s="69"/>
      <c r="O373" s="11"/>
      <c r="P373" s="69"/>
      <c r="Q373" s="11"/>
      <c r="R373" s="150"/>
      <c r="T373" s="151"/>
      <c r="U373" s="152"/>
      <c r="V373" s="151"/>
      <c r="W373" s="152"/>
      <c r="X373" s="153"/>
    </row>
    <row r="374" spans="1:24" s="145" customFormat="1">
      <c r="A374" s="54" t="s">
        <v>713</v>
      </c>
      <c r="B374" s="193">
        <v>2</v>
      </c>
      <c r="C374" s="296">
        <f>((F374)+(G374*$G$8)+(H374*$H$8)+(I374*$I$8)+(J374*$J$8)+(K374*$K$8)+(L374*$L$8)+(M374*$M$8)+(N374*$N$8)+(O374*$O$8)+(P374*$P$8)+(Q374*$Q$8)+(R374*$R$8)+(S374*$S$8)+(T374*$T$8)+(U374*$U$8)+(V374*$V$8)+(W374*$W$8)+(X374*$X$8))/E374</f>
        <v>2.5</v>
      </c>
      <c r="D374" s="35">
        <v>3</v>
      </c>
      <c r="E374" s="203">
        <f t="shared" si="7"/>
        <v>18</v>
      </c>
      <c r="F374" s="69">
        <v>0</v>
      </c>
      <c r="G374" s="11">
        <v>9</v>
      </c>
      <c r="H374" s="69">
        <v>9</v>
      </c>
      <c r="I374" s="11"/>
      <c r="J374" s="69"/>
      <c r="K374" s="11"/>
      <c r="L374" s="69"/>
      <c r="M374" s="11"/>
      <c r="N374" s="69"/>
      <c r="O374" s="11"/>
      <c r="P374" s="69"/>
      <c r="Q374" s="11"/>
      <c r="R374" s="150"/>
      <c r="T374" s="151"/>
      <c r="U374" s="152"/>
      <c r="V374" s="151"/>
      <c r="W374" s="152"/>
      <c r="X374" s="153"/>
    </row>
    <row r="375" spans="1:24" s="145" customFormat="1">
      <c r="A375" s="54"/>
      <c r="B375" s="193"/>
      <c r="C375" s="296"/>
      <c r="D375" s="35"/>
      <c r="E375" s="202"/>
      <c r="F375" s="69"/>
      <c r="G375" s="11"/>
      <c r="H375" s="69"/>
      <c r="I375" s="11"/>
      <c r="J375" s="69"/>
      <c r="K375" s="11"/>
      <c r="L375" s="69"/>
      <c r="M375" s="11"/>
      <c r="N375" s="69"/>
      <c r="O375" s="11"/>
      <c r="P375" s="69"/>
      <c r="Q375" s="11"/>
      <c r="R375" s="150"/>
      <c r="T375" s="151"/>
      <c r="U375" s="152"/>
      <c r="V375" s="151"/>
      <c r="W375" s="152"/>
      <c r="X375" s="153"/>
    </row>
    <row r="376" spans="1:24" s="145" customFormat="1">
      <c r="A376" s="54" t="s">
        <v>714</v>
      </c>
      <c r="B376" s="194" t="s">
        <v>1023</v>
      </c>
      <c r="C376" s="296"/>
      <c r="D376" s="34"/>
      <c r="E376" s="203">
        <f t="shared" si="7"/>
        <v>0</v>
      </c>
      <c r="F376" s="69"/>
      <c r="G376" s="11"/>
      <c r="H376" s="69"/>
      <c r="I376" s="11"/>
      <c r="J376" s="69"/>
      <c r="K376" s="11"/>
      <c r="L376" s="69"/>
      <c r="M376" s="11"/>
      <c r="N376" s="69"/>
      <c r="O376" s="11"/>
      <c r="P376" s="69"/>
      <c r="Q376" s="11"/>
      <c r="R376" s="150"/>
      <c r="T376" s="151"/>
      <c r="U376" s="152"/>
      <c r="V376" s="151"/>
      <c r="W376" s="152"/>
      <c r="X376" s="153"/>
    </row>
    <row r="377" spans="1:24" s="145" customFormat="1">
      <c r="A377" s="54"/>
      <c r="B377" s="193"/>
      <c r="C377" s="296"/>
      <c r="D377" s="35"/>
      <c r="E377" s="202"/>
      <c r="F377" s="69"/>
      <c r="G377" s="11"/>
      <c r="H377" s="69"/>
      <c r="I377" s="11"/>
      <c r="J377" s="69"/>
      <c r="K377" s="11"/>
      <c r="L377" s="69"/>
      <c r="M377" s="11"/>
      <c r="N377" s="69"/>
      <c r="O377" s="11"/>
      <c r="P377" s="69"/>
      <c r="Q377" s="11"/>
      <c r="R377" s="150"/>
      <c r="T377" s="151"/>
      <c r="U377" s="152"/>
      <c r="V377" s="151"/>
      <c r="W377" s="152"/>
      <c r="X377" s="153"/>
    </row>
    <row r="378" spans="1:24" s="145" customFormat="1">
      <c r="A378" s="54" t="s">
        <v>715</v>
      </c>
      <c r="B378" s="193">
        <v>2</v>
      </c>
      <c r="C378" s="296">
        <f>((F378)+(G378*$G$8)+(H378*$H$8)+(I378*$I$8)+(J378*$J$8)+(K378*$K$8)+(L378*$L$8)+(M378*$M$8)+(N378*$N$8)+(O378*$O$8)+(P378*$P$8)+(Q378*$Q$8)+(R378*$R$8)+(S378*$S$8)+(T378*$T$8)+(U378*$U$8)+(V378*$V$8)+(W378*$W$8)+(X378*$X$8))/E378</f>
        <v>2.7</v>
      </c>
      <c r="D378" s="35">
        <v>3</v>
      </c>
      <c r="E378" s="203">
        <f t="shared" si="7"/>
        <v>10</v>
      </c>
      <c r="F378" s="69">
        <v>0</v>
      </c>
      <c r="G378" s="11">
        <v>3</v>
      </c>
      <c r="H378" s="69">
        <v>7</v>
      </c>
      <c r="I378" s="11"/>
      <c r="J378" s="69"/>
      <c r="K378" s="11"/>
      <c r="L378" s="69"/>
      <c r="M378" s="11"/>
      <c r="N378" s="69"/>
      <c r="O378" s="11"/>
      <c r="P378" s="69"/>
      <c r="Q378" s="158"/>
      <c r="R378" s="150"/>
      <c r="T378" s="151"/>
      <c r="U378" s="152"/>
      <c r="V378" s="151"/>
      <c r="W378" s="152"/>
      <c r="X378" s="153"/>
    </row>
    <row r="379" spans="1:24" s="145" customFormat="1">
      <c r="A379" s="54"/>
      <c r="B379" s="193"/>
      <c r="C379" s="296"/>
      <c r="D379" s="35"/>
      <c r="E379" s="202"/>
      <c r="F379" s="69"/>
      <c r="G379" s="11"/>
      <c r="H379" s="69"/>
      <c r="I379" s="11"/>
      <c r="J379" s="69"/>
      <c r="K379" s="11"/>
      <c r="L379" s="69"/>
      <c r="M379" s="11"/>
      <c r="N379" s="69"/>
      <c r="O379" s="11"/>
      <c r="P379" s="69"/>
      <c r="Q379" s="11"/>
      <c r="R379" s="150"/>
      <c r="T379" s="151"/>
      <c r="U379" s="152"/>
      <c r="V379" s="151"/>
      <c r="W379" s="152"/>
      <c r="X379" s="153"/>
    </row>
    <row r="380" spans="1:24" s="145" customFormat="1">
      <c r="A380" s="54" t="s">
        <v>717</v>
      </c>
      <c r="B380" s="193">
        <v>1</v>
      </c>
      <c r="C380" s="296">
        <f>((F380)+(G380*$G$8)+(H380*$H$8)+(I380*$I$8)+(J380*$J$8)+(K380*$K$8)+(L380*$L$8)+(M380*$M$8)+(N380*$N$8)+(O380*$O$8)+(P380*$P$8)+(Q380*$Q$8)+(R380*$R$8)+(S380*$S$8)+(T380*$T$8)+(U380*$U$8)+(V380*$V$8)+(W380*$W$8)+(X380*$X$8))/E380</f>
        <v>1</v>
      </c>
      <c r="D380" s="35">
        <v>1</v>
      </c>
      <c r="E380" s="203">
        <f t="shared" si="7"/>
        <v>3</v>
      </c>
      <c r="F380" s="69">
        <v>3</v>
      </c>
      <c r="G380" s="11"/>
      <c r="H380" s="69"/>
      <c r="I380" s="11"/>
      <c r="J380" s="69"/>
      <c r="K380" s="11"/>
      <c r="L380" s="69"/>
      <c r="M380" s="11"/>
      <c r="N380" s="69"/>
      <c r="O380" s="11"/>
      <c r="P380" s="69"/>
      <c r="Q380" s="11"/>
      <c r="R380" s="150"/>
      <c r="T380" s="151"/>
      <c r="U380" s="152"/>
      <c r="V380" s="151"/>
      <c r="W380" s="152"/>
      <c r="X380" s="153"/>
    </row>
    <row r="381" spans="1:24" s="145" customFormat="1">
      <c r="A381" s="54"/>
      <c r="B381" s="193"/>
      <c r="C381" s="296"/>
      <c r="D381" s="35"/>
      <c r="E381" s="202"/>
      <c r="F381" s="69"/>
      <c r="G381" s="11"/>
      <c r="H381" s="69"/>
      <c r="I381" s="11"/>
      <c r="J381" s="69"/>
      <c r="K381" s="11"/>
      <c r="L381" s="69"/>
      <c r="M381" s="11"/>
      <c r="N381" s="69"/>
      <c r="O381" s="11"/>
      <c r="P381" s="69"/>
      <c r="Q381" s="11"/>
      <c r="R381" s="150"/>
      <c r="T381" s="151"/>
      <c r="U381" s="152"/>
      <c r="V381" s="151"/>
      <c r="W381" s="152"/>
      <c r="X381" s="153"/>
    </row>
    <row r="382" spans="1:24" s="145" customFormat="1">
      <c r="A382" s="54" t="s">
        <v>719</v>
      </c>
      <c r="B382" s="194" t="s">
        <v>1023</v>
      </c>
      <c r="C382" s="296"/>
      <c r="D382" s="34"/>
      <c r="E382" s="203">
        <f t="shared" si="7"/>
        <v>0</v>
      </c>
      <c r="F382" s="69"/>
      <c r="G382" s="11"/>
      <c r="H382" s="69"/>
      <c r="I382" s="11"/>
      <c r="J382" s="69"/>
      <c r="K382" s="11"/>
      <c r="L382" s="69"/>
      <c r="M382" s="11"/>
      <c r="N382" s="69"/>
      <c r="O382" s="11"/>
      <c r="P382" s="69"/>
      <c r="Q382" s="11"/>
      <c r="R382" s="150"/>
      <c r="T382" s="151"/>
      <c r="U382" s="152"/>
      <c r="V382" s="151"/>
      <c r="W382" s="152"/>
      <c r="X382" s="153"/>
    </row>
    <row r="383" spans="1:24" s="145" customFormat="1">
      <c r="A383" s="54"/>
      <c r="B383" s="193"/>
      <c r="C383" s="296"/>
      <c r="D383" s="35"/>
      <c r="E383" s="202"/>
      <c r="F383" s="69"/>
      <c r="G383" s="11"/>
      <c r="H383" s="69"/>
      <c r="I383" s="11"/>
      <c r="J383" s="69"/>
      <c r="K383" s="11"/>
      <c r="L383" s="69"/>
      <c r="M383" s="11"/>
      <c r="N383" s="69"/>
      <c r="O383" s="11"/>
      <c r="P383" s="69"/>
      <c r="Q383" s="11"/>
      <c r="R383" s="150"/>
      <c r="T383" s="151"/>
      <c r="U383" s="152"/>
      <c r="V383" s="151"/>
      <c r="W383" s="152"/>
      <c r="X383" s="153"/>
    </row>
    <row r="384" spans="1:24" s="145" customFormat="1">
      <c r="A384" s="54" t="s">
        <v>602</v>
      </c>
      <c r="B384" s="193">
        <v>2</v>
      </c>
      <c r="C384" s="296">
        <f>((F384)+(G384*$G$8)+(H384*$H$8)+(I384*$I$8)+(J384*$J$8)+(K384*$K$8)+(L384*$L$8)+(M384*$M$8)+(N384*$N$8)+(O384*$O$8)+(P384*$P$8)+(Q384*$Q$8)+(R384*$R$8)+(S384*$S$8)+(T384*$T$8)+(U384*$U$8)+(V384*$V$8)+(W384*$W$8)+(X384*$X$8))/E384</f>
        <v>2</v>
      </c>
      <c r="D384" s="35">
        <v>2</v>
      </c>
      <c r="E384" s="203">
        <f t="shared" si="7"/>
        <v>29</v>
      </c>
      <c r="F384" s="69">
        <v>1</v>
      </c>
      <c r="G384" s="11">
        <v>27</v>
      </c>
      <c r="H384" s="69">
        <v>1</v>
      </c>
      <c r="I384" s="11"/>
      <c r="J384" s="69"/>
      <c r="K384" s="11"/>
      <c r="L384" s="69"/>
      <c r="M384" s="11"/>
      <c r="N384" s="69"/>
      <c r="O384" s="11"/>
      <c r="P384" s="69"/>
      <c r="Q384" s="11"/>
      <c r="R384" s="150"/>
      <c r="T384" s="151"/>
      <c r="U384" s="152"/>
      <c r="V384" s="151"/>
      <c r="W384" s="152"/>
      <c r="X384" s="153"/>
    </row>
    <row r="385" spans="1:24" s="145" customFormat="1">
      <c r="A385" s="54"/>
      <c r="B385" s="193"/>
      <c r="C385" s="296"/>
      <c r="D385" s="35"/>
      <c r="E385" s="202"/>
      <c r="F385" s="69"/>
      <c r="G385" s="11"/>
      <c r="H385" s="69"/>
      <c r="I385" s="11"/>
      <c r="J385" s="69"/>
      <c r="K385" s="11"/>
      <c r="L385" s="69"/>
      <c r="M385" s="11"/>
      <c r="N385" s="69"/>
      <c r="O385" s="11"/>
      <c r="P385" s="69"/>
      <c r="Q385" s="11"/>
      <c r="R385" s="150"/>
      <c r="T385" s="151"/>
      <c r="U385" s="152"/>
      <c r="V385" s="151"/>
      <c r="W385" s="152"/>
      <c r="X385" s="153"/>
    </row>
    <row r="386" spans="1:24" s="145" customFormat="1">
      <c r="A386" s="54" t="s">
        <v>1121</v>
      </c>
      <c r="B386" s="193">
        <v>1</v>
      </c>
      <c r="C386" s="296">
        <f>((F386)+(G386*$G$8)+(H386*$H$8)+(I386*$I$8)+(J386*$J$8)+(K386*$K$8)+(L386*$L$8)+(M386*$M$8)+(N386*$N$8)+(O386*$O$8)+(P386*$P$8)+(Q386*$Q$8)+(R386*$R$8)+(S386*$S$8)+(T386*$T$8)+(U386*$U$8)+(V386*$V$8)+(W386*$W$8)+(X386*$X$8))/E386</f>
        <v>1.9545454545454546</v>
      </c>
      <c r="D386" s="35">
        <v>2</v>
      </c>
      <c r="E386" s="203">
        <f>SUM(F386:X386)</f>
        <v>22</v>
      </c>
      <c r="F386" s="69">
        <v>1</v>
      </c>
      <c r="G386" s="11">
        <v>21</v>
      </c>
      <c r="H386" s="69"/>
      <c r="I386" s="11"/>
      <c r="J386" s="69"/>
      <c r="K386" s="11"/>
      <c r="L386" s="69"/>
      <c r="M386" s="11"/>
      <c r="N386" s="69"/>
      <c r="O386" s="11"/>
      <c r="P386" s="69"/>
      <c r="Q386" s="11"/>
      <c r="R386" s="150"/>
      <c r="T386" s="151"/>
      <c r="U386" s="152"/>
      <c r="V386" s="151"/>
      <c r="W386" s="152"/>
      <c r="X386" s="153"/>
    </row>
    <row r="387" spans="1:24" s="145" customFormat="1">
      <c r="A387" s="54"/>
      <c r="B387" s="193"/>
      <c r="C387" s="296"/>
      <c r="D387" s="35"/>
      <c r="E387" s="202"/>
      <c r="F387" s="69"/>
      <c r="G387" s="11"/>
      <c r="H387" s="69"/>
      <c r="I387" s="11"/>
      <c r="J387" s="69"/>
      <c r="K387" s="11"/>
      <c r="L387" s="69"/>
      <c r="M387" s="11"/>
      <c r="N387" s="69"/>
      <c r="O387" s="11"/>
      <c r="P387" s="69"/>
      <c r="Q387" s="11"/>
      <c r="R387" s="150"/>
      <c r="T387" s="151"/>
      <c r="U387" s="152"/>
      <c r="V387" s="151"/>
      <c r="W387" s="152"/>
      <c r="X387" s="153"/>
    </row>
    <row r="388" spans="1:24" s="145" customFormat="1">
      <c r="A388" s="54" t="s">
        <v>1222</v>
      </c>
      <c r="B388" s="193">
        <v>2</v>
      </c>
      <c r="C388" s="296">
        <f>((F388)+(G388*$G$8)+(H388*$H$8)+(I388*$I$8)+(J388*$J$8)+(K388*$K$8)+(L388*$L$8)+(M388*$M$8)+(N388*$N$8)+(O388*$O$8)+(P388*$P$8)+(Q388*$Q$8)+(R388*$R$8)+(S388*$S$8)+(T388*$T$8)+(U388*$U$8)+(V388*$V$8)+(W388*$W$8)+(X388*$X$8))/E388</f>
        <v>2.7142857142857144</v>
      </c>
      <c r="D388" s="35">
        <v>4</v>
      </c>
      <c r="E388" s="203">
        <f t="shared" si="7"/>
        <v>21</v>
      </c>
      <c r="F388" s="69">
        <v>0</v>
      </c>
      <c r="G388" s="11">
        <v>9</v>
      </c>
      <c r="H388" s="69">
        <v>9</v>
      </c>
      <c r="I388" s="11">
        <v>3</v>
      </c>
      <c r="J388" s="69"/>
      <c r="K388" s="11"/>
      <c r="L388" s="69"/>
      <c r="M388" s="11"/>
      <c r="N388" s="69"/>
      <c r="O388" s="11"/>
      <c r="P388" s="69"/>
      <c r="Q388" s="11"/>
      <c r="R388" s="150"/>
      <c r="T388" s="151"/>
      <c r="U388" s="152"/>
      <c r="V388" s="151"/>
      <c r="W388" s="152"/>
      <c r="X388" s="153"/>
    </row>
    <row r="389" spans="1:24" s="145" customFormat="1">
      <c r="A389" s="54"/>
      <c r="B389" s="193"/>
      <c r="C389" s="296"/>
      <c r="D389" s="35"/>
      <c r="E389" s="202"/>
      <c r="F389" s="69"/>
      <c r="G389" s="11"/>
      <c r="H389" s="69"/>
      <c r="I389" s="11"/>
      <c r="J389" s="69"/>
      <c r="K389" s="11"/>
      <c r="L389" s="69"/>
      <c r="M389" s="11"/>
      <c r="N389" s="69"/>
      <c r="O389" s="11"/>
      <c r="P389" s="69"/>
      <c r="Q389" s="11"/>
      <c r="R389" s="150"/>
      <c r="T389" s="151"/>
      <c r="U389" s="152"/>
      <c r="V389" s="151"/>
      <c r="W389" s="152"/>
      <c r="X389" s="153"/>
    </row>
    <row r="390" spans="1:24" s="145" customFormat="1">
      <c r="A390" s="54" t="s">
        <v>720</v>
      </c>
      <c r="B390" s="193">
        <v>2</v>
      </c>
      <c r="C390" s="296">
        <f>((F390)+(G390*$G$8)+(H390*$H$8)+(I390*$I$8)+(J390*$J$8)+(K390*$K$8)+(L390*$L$8)+(M390*$M$8)+(N390*$N$8)+(O390*$O$8)+(P390*$P$8)+(Q390*$Q$8)+(R390*$R$8)+(S390*$S$8)+(T390*$T$8)+(U390*$U$8)+(V390*$V$8)+(W390*$W$8)+(X390*$X$8))/E390</f>
        <v>2</v>
      </c>
      <c r="D390" s="35">
        <v>2</v>
      </c>
      <c r="E390" s="203">
        <f t="shared" si="7"/>
        <v>3</v>
      </c>
      <c r="F390" s="69">
        <v>0</v>
      </c>
      <c r="G390" s="11">
        <v>3</v>
      </c>
      <c r="H390" s="69"/>
      <c r="I390" s="11"/>
      <c r="J390" s="69"/>
      <c r="K390" s="11"/>
      <c r="L390" s="69"/>
      <c r="M390" s="11"/>
      <c r="N390" s="69"/>
      <c r="O390" s="11"/>
      <c r="P390" s="69"/>
      <c r="Q390" s="11"/>
      <c r="R390" s="150"/>
      <c r="T390" s="151"/>
      <c r="U390" s="152"/>
      <c r="V390" s="151"/>
      <c r="W390" s="152"/>
      <c r="X390" s="153"/>
    </row>
    <row r="391" spans="1:24" s="145" customFormat="1">
      <c r="A391" s="54"/>
      <c r="B391" s="193"/>
      <c r="C391" s="296"/>
      <c r="D391" s="35"/>
      <c r="E391" s="202"/>
      <c r="F391" s="69"/>
      <c r="G391" s="11"/>
      <c r="H391" s="69"/>
      <c r="I391" s="11"/>
      <c r="J391" s="69"/>
      <c r="K391" s="11"/>
      <c r="L391" s="69"/>
      <c r="M391" s="11"/>
      <c r="N391" s="69"/>
      <c r="O391" s="11"/>
      <c r="P391" s="69"/>
      <c r="Q391" s="11"/>
      <c r="R391" s="150"/>
      <c r="T391" s="151"/>
      <c r="U391" s="152"/>
      <c r="V391" s="151"/>
      <c r="W391" s="152"/>
      <c r="X391" s="153"/>
    </row>
    <row r="392" spans="1:24" s="145" customFormat="1">
      <c r="A392" s="54" t="s">
        <v>721</v>
      </c>
      <c r="B392" s="194" t="s">
        <v>1023</v>
      </c>
      <c r="C392" s="296"/>
      <c r="D392" s="34"/>
      <c r="E392" s="203">
        <f t="shared" si="7"/>
        <v>0</v>
      </c>
      <c r="F392" s="69"/>
      <c r="G392" s="11"/>
      <c r="H392" s="69"/>
      <c r="I392" s="11"/>
      <c r="J392" s="69"/>
      <c r="K392" s="11"/>
      <c r="L392" s="69"/>
      <c r="M392" s="11"/>
      <c r="N392" s="69"/>
      <c r="O392" s="11"/>
      <c r="P392" s="69"/>
      <c r="Q392" s="11"/>
      <c r="R392" s="150"/>
      <c r="T392" s="151"/>
      <c r="U392" s="152"/>
      <c r="V392" s="151"/>
      <c r="W392" s="152"/>
      <c r="X392" s="153"/>
    </row>
    <row r="393" spans="1:24" s="145" customFormat="1">
      <c r="A393" s="54"/>
      <c r="B393" s="193"/>
      <c r="C393" s="296"/>
      <c r="D393" s="35"/>
      <c r="E393" s="202"/>
      <c r="F393" s="69"/>
      <c r="G393" s="11"/>
      <c r="H393" s="69"/>
      <c r="I393" s="11"/>
      <c r="J393" s="69"/>
      <c r="K393" s="11"/>
      <c r="L393" s="69"/>
      <c r="M393" s="11"/>
      <c r="N393" s="69"/>
      <c r="O393" s="11"/>
      <c r="P393" s="69"/>
      <c r="Q393" s="11"/>
      <c r="R393" s="150"/>
      <c r="T393" s="151"/>
      <c r="U393" s="152"/>
      <c r="V393" s="151"/>
      <c r="W393" s="152"/>
      <c r="X393" s="153"/>
    </row>
    <row r="394" spans="1:24" s="145" customFormat="1">
      <c r="A394" s="54" t="s">
        <v>1046</v>
      </c>
      <c r="B394" s="193">
        <v>1</v>
      </c>
      <c r="C394" s="296">
        <f>((F394)+(G394*$G$8)+(H394*$H$8)+(I394*$I$8)+(J394*$J$8)+(K394*$K$8)+(L394*$L$8)+(M394*$M$8)+(N394*$N$8)+(O394*$O$8)+(P394*$P$8)+(Q394*$Q$8)+(R394*$R$8)+(S394*$S$8)+(T394*$T$8)+(U394*$U$8)+(V394*$V$8)+(W394*$W$8)+(X394*$X$8))/E394</f>
        <v>1.85</v>
      </c>
      <c r="D394" s="35">
        <v>2</v>
      </c>
      <c r="E394" s="203">
        <f t="shared" si="7"/>
        <v>100</v>
      </c>
      <c r="F394" s="69">
        <v>15</v>
      </c>
      <c r="G394" s="11">
        <v>85</v>
      </c>
      <c r="H394" s="69"/>
      <c r="I394" s="11"/>
      <c r="J394" s="69"/>
      <c r="K394" s="11"/>
      <c r="L394" s="69"/>
      <c r="M394" s="11"/>
      <c r="N394" s="69"/>
      <c r="O394" s="11"/>
      <c r="P394" s="69"/>
      <c r="Q394" s="11"/>
      <c r="R394" s="150"/>
      <c r="T394" s="151"/>
      <c r="U394" s="152"/>
      <c r="V394" s="151"/>
      <c r="W394" s="152"/>
      <c r="X394" s="153"/>
    </row>
    <row r="395" spans="1:24" s="145" customFormat="1">
      <c r="A395" s="54"/>
      <c r="B395" s="193"/>
      <c r="C395" s="296"/>
      <c r="D395" s="35"/>
      <c r="E395" s="202"/>
      <c r="F395" s="69"/>
      <c r="G395" s="11"/>
      <c r="H395" s="69"/>
      <c r="I395" s="11"/>
      <c r="J395" s="69"/>
      <c r="K395" s="11"/>
      <c r="L395" s="69"/>
      <c r="M395" s="11"/>
      <c r="N395" s="69"/>
      <c r="O395" s="11"/>
      <c r="P395" s="69"/>
      <c r="Q395" s="11"/>
      <c r="R395" s="150"/>
      <c r="T395" s="151"/>
      <c r="U395" s="152"/>
      <c r="V395" s="151"/>
      <c r="W395" s="152"/>
      <c r="X395" s="153"/>
    </row>
    <row r="396" spans="1:24" s="145" customFormat="1">
      <c r="A396" s="54" t="s">
        <v>600</v>
      </c>
      <c r="B396" s="193">
        <v>1</v>
      </c>
      <c r="C396" s="296">
        <f>((F396)+(G396*$G$8)+(H396*$H$8)+(I396*$I$8)+(J396*$J$8)+(K396*$K$8)+(L396*$L$8)+(M396*$M$8)+(N396*$N$8)+(O396*$O$8)+(P396*$P$8)+(Q396*$Q$8)+(R396*$R$8)+(S396*$S$8)+(T396*$T$8)+(U396*$U$8)+(V396*$V$8)+(W396*$W$8)+(X396*$X$8))/E396</f>
        <v>1.8423913043478262</v>
      </c>
      <c r="D396" s="35">
        <v>3</v>
      </c>
      <c r="E396" s="203">
        <f t="shared" si="7"/>
        <v>184</v>
      </c>
      <c r="F396" s="69">
        <v>30</v>
      </c>
      <c r="G396" s="11">
        <v>153</v>
      </c>
      <c r="H396" s="69">
        <v>1</v>
      </c>
      <c r="I396" s="11"/>
      <c r="J396" s="69"/>
      <c r="K396" s="11"/>
      <c r="L396" s="69"/>
      <c r="M396" s="11"/>
      <c r="N396" s="69"/>
      <c r="O396" s="11"/>
      <c r="P396" s="69"/>
      <c r="Q396" s="11"/>
      <c r="R396" s="150"/>
      <c r="T396" s="151"/>
      <c r="U396" s="152"/>
      <c r="V396" s="151"/>
      <c r="W396" s="152"/>
      <c r="X396" s="153"/>
    </row>
    <row r="397" spans="1:24" s="145" customFormat="1">
      <c r="A397" s="54"/>
      <c r="B397" s="193"/>
      <c r="C397" s="296"/>
      <c r="D397" s="35"/>
      <c r="E397" s="202"/>
      <c r="F397" s="69"/>
      <c r="G397" s="11"/>
      <c r="H397" s="69"/>
      <c r="I397" s="11"/>
      <c r="J397" s="69"/>
      <c r="K397" s="11"/>
      <c r="L397" s="69"/>
      <c r="M397" s="11"/>
      <c r="N397" s="69"/>
      <c r="O397" s="11"/>
      <c r="P397" s="69"/>
      <c r="Q397" s="11"/>
      <c r="R397" s="150"/>
      <c r="T397" s="151"/>
      <c r="U397" s="152"/>
      <c r="V397" s="151"/>
      <c r="W397" s="152"/>
      <c r="X397" s="153"/>
    </row>
    <row r="398" spans="1:24" s="145" customFormat="1" ht="12.75" customHeight="1">
      <c r="A398" s="54" t="s">
        <v>1223</v>
      </c>
      <c r="B398" s="194" t="s">
        <v>1023</v>
      </c>
      <c r="C398" s="296"/>
      <c r="D398" s="34"/>
      <c r="E398" s="203">
        <f t="shared" si="7"/>
        <v>0</v>
      </c>
      <c r="F398" s="70"/>
      <c r="G398" s="14"/>
      <c r="H398" s="70"/>
      <c r="I398" s="14"/>
      <c r="J398" s="70"/>
      <c r="K398" s="14"/>
      <c r="L398" s="70"/>
      <c r="M398" s="14"/>
      <c r="N398" s="70"/>
      <c r="O398" s="14"/>
      <c r="P398" s="70"/>
      <c r="Q398" s="11"/>
      <c r="R398" s="150"/>
      <c r="T398" s="151"/>
      <c r="U398" s="152"/>
      <c r="V398" s="151"/>
      <c r="W398" s="152"/>
      <c r="X398" s="153"/>
    </row>
    <row r="399" spans="1:24" s="145" customFormat="1">
      <c r="A399" s="54"/>
      <c r="B399" s="193"/>
      <c r="C399" s="296"/>
      <c r="D399" s="35"/>
      <c r="E399" s="202"/>
      <c r="F399" s="69"/>
      <c r="G399" s="11"/>
      <c r="H399" s="69"/>
      <c r="I399" s="11"/>
      <c r="J399" s="69"/>
      <c r="K399" s="11"/>
      <c r="L399" s="69"/>
      <c r="M399" s="11"/>
      <c r="N399" s="69"/>
      <c r="O399" s="11"/>
      <c r="P399" s="69"/>
      <c r="Q399" s="11"/>
      <c r="R399" s="150"/>
      <c r="T399" s="151"/>
      <c r="U399" s="152"/>
      <c r="V399" s="151"/>
      <c r="W399" s="152"/>
      <c r="X399" s="153"/>
    </row>
    <row r="400" spans="1:24" s="145" customFormat="1">
      <c r="A400" s="54" t="s">
        <v>723</v>
      </c>
      <c r="B400" s="194" t="s">
        <v>1023</v>
      </c>
      <c r="C400" s="296"/>
      <c r="D400" s="34"/>
      <c r="E400" s="203">
        <f t="shared" si="7"/>
        <v>0</v>
      </c>
      <c r="F400" s="70"/>
      <c r="G400" s="14"/>
      <c r="H400" s="70"/>
      <c r="I400" s="14"/>
      <c r="J400" s="70"/>
      <c r="K400" s="14"/>
      <c r="L400" s="70"/>
      <c r="M400" s="14"/>
      <c r="N400" s="70"/>
      <c r="O400" s="14"/>
      <c r="P400" s="70"/>
      <c r="Q400" s="11"/>
      <c r="R400" s="150"/>
      <c r="T400" s="151"/>
      <c r="U400" s="152"/>
      <c r="V400" s="151"/>
      <c r="W400" s="152"/>
      <c r="X400" s="153"/>
    </row>
    <row r="401" spans="1:24" s="145" customFormat="1">
      <c r="A401" s="54"/>
      <c r="B401" s="193"/>
      <c r="C401" s="296"/>
      <c r="D401" s="35"/>
      <c r="E401" s="202"/>
      <c r="F401" s="69"/>
      <c r="G401" s="11"/>
      <c r="H401" s="69"/>
      <c r="I401" s="11"/>
      <c r="J401" s="69"/>
      <c r="K401" s="11"/>
      <c r="L401" s="69"/>
      <c r="M401" s="11"/>
      <c r="N401" s="69"/>
      <c r="O401" s="11"/>
      <c r="P401" s="69"/>
      <c r="Q401" s="11"/>
      <c r="R401" s="150"/>
      <c r="T401" s="151"/>
      <c r="U401" s="152"/>
      <c r="V401" s="151"/>
      <c r="W401" s="152"/>
      <c r="X401" s="153"/>
    </row>
    <row r="402" spans="1:24" s="145" customFormat="1">
      <c r="A402" s="54" t="s">
        <v>724</v>
      </c>
      <c r="B402" s="193">
        <v>2</v>
      </c>
      <c r="C402" s="296">
        <f>((F402)+(G402*$G$8)+(H402*$H$8)+(I402*$I$8)+(J402*$J$8)+(K402*$K$8)+(L402*$L$8)+(M402*$M$8)+(N402*$N$8)+(O402*$O$8)+(P402*$P$8)+(Q402*$Q$8)+(R402*$R$8)+(S402*$S$8)+(T402*$T$8)+(U402*$U$8)+(V402*$V$8)+(W402*$W$8)+(X402*$X$8))/E402</f>
        <v>2.75</v>
      </c>
      <c r="D402" s="35">
        <v>3</v>
      </c>
      <c r="E402" s="203">
        <f t="shared" si="7"/>
        <v>4</v>
      </c>
      <c r="F402" s="69">
        <v>0</v>
      </c>
      <c r="G402" s="11">
        <v>1</v>
      </c>
      <c r="H402" s="69">
        <v>3</v>
      </c>
      <c r="I402" s="11"/>
      <c r="J402" s="69"/>
      <c r="K402" s="11"/>
      <c r="L402" s="69"/>
      <c r="M402" s="11"/>
      <c r="N402" s="69"/>
      <c r="O402" s="11"/>
      <c r="P402" s="69"/>
      <c r="Q402" s="11"/>
      <c r="R402" s="150"/>
      <c r="T402" s="151"/>
      <c r="U402" s="152"/>
      <c r="V402" s="151"/>
      <c r="W402" s="152"/>
      <c r="X402" s="153"/>
    </row>
    <row r="403" spans="1:24" s="145" customFormat="1">
      <c r="A403" s="54"/>
      <c r="B403" s="193"/>
      <c r="C403" s="296"/>
      <c r="D403" s="35"/>
      <c r="E403" s="202"/>
      <c r="F403" s="69"/>
      <c r="G403" s="11"/>
      <c r="H403" s="69"/>
      <c r="I403" s="11"/>
      <c r="J403" s="69"/>
      <c r="K403" s="11"/>
      <c r="L403" s="69"/>
      <c r="M403" s="11"/>
      <c r="N403" s="69"/>
      <c r="O403" s="11"/>
      <c r="P403" s="69"/>
      <c r="Q403" s="11"/>
      <c r="R403" s="150"/>
      <c r="T403" s="151"/>
      <c r="U403" s="152"/>
      <c r="V403" s="151"/>
      <c r="W403" s="152"/>
      <c r="X403" s="153"/>
    </row>
    <row r="404" spans="1:24" s="145" customFormat="1">
      <c r="A404" s="54" t="s">
        <v>725</v>
      </c>
      <c r="B404" s="193">
        <v>3</v>
      </c>
      <c r="C404" s="296">
        <f>((F404)+(G404*$G$8)+(H404*$H$8)+(I404*$I$8)+(J404*$J$8)+(K404*$K$8)+(L404*$L$8)+(M404*$M$8)+(N404*$N$8)+(O404*$O$8)+(P404*$P$8)+(Q404*$Q$8)+(R404*$R$8)+(S404*$S$8)+(T404*$T$8)+(U404*$U$8)+(V404*$V$8)+(W404*$W$8)+(X404*$X$8))/E404</f>
        <v>4.5</v>
      </c>
      <c r="D404" s="35">
        <v>6</v>
      </c>
      <c r="E404" s="203">
        <f t="shared" si="7"/>
        <v>8</v>
      </c>
      <c r="F404" s="69">
        <v>0</v>
      </c>
      <c r="G404" s="11">
        <v>0</v>
      </c>
      <c r="H404" s="69">
        <v>2</v>
      </c>
      <c r="I404" s="11">
        <v>2</v>
      </c>
      <c r="J404" s="69">
        <v>2</v>
      </c>
      <c r="K404" s="11">
        <v>2</v>
      </c>
      <c r="L404" s="69"/>
      <c r="M404" s="11"/>
      <c r="N404" s="69"/>
      <c r="O404" s="11"/>
      <c r="P404" s="69"/>
      <c r="Q404" s="11"/>
      <c r="R404" s="150"/>
      <c r="T404" s="151"/>
      <c r="U404" s="152"/>
      <c r="V404" s="151"/>
      <c r="W404" s="152"/>
      <c r="X404" s="153"/>
    </row>
    <row r="405" spans="1:24" s="145" customFormat="1">
      <c r="A405" s="54"/>
      <c r="B405" s="193"/>
      <c r="C405" s="296"/>
      <c r="D405" s="35"/>
      <c r="E405" s="202"/>
      <c r="F405" s="69"/>
      <c r="G405" s="11"/>
      <c r="H405" s="69"/>
      <c r="I405" s="11"/>
      <c r="J405" s="69"/>
      <c r="K405" s="11"/>
      <c r="L405" s="69"/>
      <c r="M405" s="11"/>
      <c r="N405" s="69"/>
      <c r="O405" s="11"/>
      <c r="P405" s="69"/>
      <c r="Q405" s="11"/>
      <c r="R405" s="150"/>
      <c r="T405" s="151"/>
      <c r="U405" s="152"/>
      <c r="V405" s="151"/>
      <c r="W405" s="152"/>
      <c r="X405" s="153"/>
    </row>
    <row r="406" spans="1:24" s="145" customFormat="1">
      <c r="A406" s="54" t="s">
        <v>1225</v>
      </c>
      <c r="B406" s="194" t="s">
        <v>1023</v>
      </c>
      <c r="C406" s="296"/>
      <c r="D406" s="34"/>
      <c r="E406" s="203">
        <f t="shared" si="7"/>
        <v>0</v>
      </c>
      <c r="F406" s="70"/>
      <c r="G406" s="14"/>
      <c r="H406" s="70"/>
      <c r="I406" s="14"/>
      <c r="J406" s="70"/>
      <c r="K406" s="14"/>
      <c r="L406" s="70"/>
      <c r="M406" s="14"/>
      <c r="N406" s="70"/>
      <c r="O406" s="14"/>
      <c r="P406" s="70"/>
      <c r="Q406" s="11"/>
      <c r="R406" s="150"/>
      <c r="T406" s="151"/>
      <c r="U406" s="152"/>
      <c r="V406" s="151"/>
      <c r="W406" s="152"/>
      <c r="X406" s="153"/>
    </row>
    <row r="407" spans="1:24" s="145" customFormat="1">
      <c r="A407" s="54"/>
      <c r="B407" s="193"/>
      <c r="C407" s="296"/>
      <c r="D407" s="35"/>
      <c r="E407" s="202"/>
      <c r="F407" s="69"/>
      <c r="G407" s="11"/>
      <c r="H407" s="69"/>
      <c r="I407" s="11"/>
      <c r="J407" s="69"/>
      <c r="K407" s="11"/>
      <c r="L407" s="69"/>
      <c r="M407" s="11"/>
      <c r="N407" s="69"/>
      <c r="O407" s="11"/>
      <c r="P407" s="69"/>
      <c r="Q407" s="11"/>
      <c r="R407" s="150"/>
      <c r="T407" s="151"/>
      <c r="U407" s="152"/>
      <c r="V407" s="151"/>
      <c r="W407" s="152"/>
      <c r="X407" s="153"/>
    </row>
    <row r="408" spans="1:24" s="145" customFormat="1">
      <c r="A408" s="54" t="s">
        <v>727</v>
      </c>
      <c r="B408" s="194" t="s">
        <v>1023</v>
      </c>
      <c r="C408" s="296"/>
      <c r="D408" s="34"/>
      <c r="E408" s="203">
        <f t="shared" si="7"/>
        <v>0</v>
      </c>
      <c r="F408" s="150"/>
      <c r="G408" s="158"/>
      <c r="H408" s="150"/>
      <c r="I408" s="158"/>
      <c r="J408" s="150"/>
      <c r="K408" s="158"/>
      <c r="L408" s="150"/>
      <c r="M408" s="158"/>
      <c r="N408" s="150"/>
      <c r="O408" s="158"/>
      <c r="P408" s="150"/>
      <c r="Q408" s="11"/>
      <c r="R408" s="150"/>
      <c r="T408" s="151"/>
      <c r="U408" s="152"/>
      <c r="V408" s="151"/>
      <c r="W408" s="152"/>
      <c r="X408" s="153"/>
    </row>
    <row r="409" spans="1:24" s="145" customFormat="1">
      <c r="A409" s="54"/>
      <c r="B409" s="196"/>
      <c r="C409" s="296"/>
      <c r="D409" s="35"/>
      <c r="E409" s="202"/>
      <c r="F409" s="150"/>
      <c r="G409" s="158"/>
      <c r="H409" s="150"/>
      <c r="I409" s="158"/>
      <c r="J409" s="150"/>
      <c r="K409" s="158"/>
      <c r="L409" s="150"/>
      <c r="M409" s="158"/>
      <c r="N409" s="150"/>
      <c r="O409" s="158"/>
      <c r="P409" s="150"/>
      <c r="Q409" s="11"/>
      <c r="R409" s="150"/>
      <c r="T409" s="151"/>
      <c r="U409" s="152"/>
      <c r="V409" s="151"/>
      <c r="W409" s="152"/>
      <c r="X409" s="153"/>
    </row>
    <row r="410" spans="1:24" s="145" customFormat="1">
      <c r="A410" s="54" t="s">
        <v>728</v>
      </c>
      <c r="B410" s="194" t="s">
        <v>1023</v>
      </c>
      <c r="C410" s="296"/>
      <c r="D410" s="34"/>
      <c r="E410" s="203">
        <f t="shared" si="7"/>
        <v>0</v>
      </c>
      <c r="F410" s="70"/>
      <c r="G410" s="14"/>
      <c r="H410" s="70"/>
      <c r="I410" s="14"/>
      <c r="J410" s="70"/>
      <c r="K410" s="14"/>
      <c r="L410" s="70"/>
      <c r="M410" s="14"/>
      <c r="N410" s="70"/>
      <c r="O410" s="14"/>
      <c r="P410" s="70"/>
      <c r="Q410" s="11"/>
      <c r="R410" s="150"/>
      <c r="T410" s="151"/>
      <c r="U410" s="152"/>
      <c r="V410" s="151"/>
      <c r="W410" s="152"/>
      <c r="X410" s="153"/>
    </row>
    <row r="411" spans="1:24" s="145" customFormat="1">
      <c r="A411" s="54"/>
      <c r="B411" s="194"/>
      <c r="C411" s="296"/>
      <c r="D411" s="34"/>
      <c r="E411" s="202"/>
      <c r="F411" s="70"/>
      <c r="G411" s="14"/>
      <c r="H411" s="70"/>
      <c r="I411" s="14"/>
      <c r="J411" s="70"/>
      <c r="K411" s="14"/>
      <c r="L411" s="70"/>
      <c r="M411" s="14"/>
      <c r="N411" s="70"/>
      <c r="O411" s="14"/>
      <c r="P411" s="70"/>
      <c r="Q411" s="11"/>
      <c r="R411" s="150"/>
      <c r="T411" s="151"/>
      <c r="U411" s="152"/>
      <c r="V411" s="151"/>
      <c r="W411" s="152"/>
      <c r="X411" s="153"/>
    </row>
    <row r="412" spans="1:24" s="145" customFormat="1">
      <c r="A412" s="54" t="s">
        <v>1095</v>
      </c>
      <c r="B412" s="193">
        <v>1</v>
      </c>
      <c r="C412" s="296">
        <f>((F412)+(G412*$G$8)+(H412*$H$8)+(I412*$I$8)+(J412*$J$8)+(K412*$K$8)+(L412*$L$8)+(M412*$M$8)+(N412*$N$8)+(O412*$O$8)+(P412*$P$8)+(Q412*$Q$8)+(R412*$R$8)+(S412*$S$8)+(T412*$T$8)+(U412*$U$8)+(V412*$V$8)+(W412*$W$8)+(X412*$X$8))/E412</f>
        <v>2.5094339622641511</v>
      </c>
      <c r="D412" s="35">
        <v>3</v>
      </c>
      <c r="E412" s="203">
        <f t="shared" si="7"/>
        <v>53</v>
      </c>
      <c r="F412" s="69">
        <v>3</v>
      </c>
      <c r="G412" s="11">
        <v>20</v>
      </c>
      <c r="H412" s="69">
        <v>30</v>
      </c>
      <c r="I412" s="11"/>
      <c r="J412" s="69"/>
      <c r="K412" s="11"/>
      <c r="L412" s="69"/>
      <c r="M412" s="11"/>
      <c r="N412" s="69"/>
      <c r="O412" s="11"/>
      <c r="P412" s="69"/>
      <c r="Q412" s="15"/>
      <c r="R412" s="150"/>
      <c r="T412" s="151"/>
      <c r="U412" s="152"/>
      <c r="V412" s="151"/>
      <c r="W412" s="152"/>
      <c r="X412" s="153"/>
    </row>
    <row r="413" spans="1:24" s="145" customFormat="1">
      <c r="A413" s="54"/>
      <c r="B413" s="193"/>
      <c r="C413" s="296"/>
      <c r="D413" s="35"/>
      <c r="E413" s="202"/>
      <c r="F413" s="69"/>
      <c r="G413" s="11"/>
      <c r="H413" s="69"/>
      <c r="I413" s="11"/>
      <c r="J413" s="69"/>
      <c r="K413" s="11"/>
      <c r="L413" s="69"/>
      <c r="M413" s="11"/>
      <c r="N413" s="69"/>
      <c r="O413" s="11"/>
      <c r="P413" s="69"/>
      <c r="Q413" s="11"/>
      <c r="R413" s="150"/>
      <c r="T413" s="151"/>
      <c r="U413" s="152"/>
      <c r="V413" s="151"/>
      <c r="W413" s="152"/>
      <c r="X413" s="153"/>
    </row>
    <row r="414" spans="1:24" s="145" customFormat="1">
      <c r="A414" s="54" t="s">
        <v>13</v>
      </c>
      <c r="B414" s="193">
        <v>1</v>
      </c>
      <c r="C414" s="296">
        <f>((F414)+(G414*$G$8)+(H414*$H$8)+(I414*$I$8)+(J414*$J$8)+(K414*$K$8)+(L414*$L$8)+(M414*$M$8)+(N414*$N$8)+(O414*$O$8)+(P414*$P$8)+(Q414*$Q$8)+(R414*$R$8)+(S414*$S$8)+(T414*$T$8)+(U414*$U$8)+(V414*$V$8)+(W414*$W$8)+(X414*$X$8))/E414</f>
        <v>1.4</v>
      </c>
      <c r="D414" s="35">
        <v>2</v>
      </c>
      <c r="E414" s="203">
        <f t="shared" si="7"/>
        <v>5</v>
      </c>
      <c r="F414" s="69">
        <v>3</v>
      </c>
      <c r="G414" s="11">
        <v>2</v>
      </c>
      <c r="H414" s="69"/>
      <c r="I414" s="11"/>
      <c r="J414" s="69"/>
      <c r="K414" s="11"/>
      <c r="L414" s="69"/>
      <c r="M414" s="11"/>
      <c r="N414" s="69"/>
      <c r="O414" s="11"/>
      <c r="P414" s="69"/>
      <c r="Q414" s="11"/>
      <c r="R414" s="150"/>
      <c r="T414" s="151"/>
      <c r="U414" s="152"/>
      <c r="V414" s="151"/>
      <c r="W414" s="152"/>
      <c r="X414" s="153"/>
    </row>
    <row r="415" spans="1:24" s="145" customFormat="1">
      <c r="A415" s="54"/>
      <c r="B415" s="193"/>
      <c r="C415" s="296"/>
      <c r="D415" s="35"/>
      <c r="E415" s="202"/>
      <c r="F415" s="69"/>
      <c r="G415" s="11"/>
      <c r="H415" s="69"/>
      <c r="I415" s="11"/>
      <c r="J415" s="69"/>
      <c r="K415" s="11"/>
      <c r="L415" s="69"/>
      <c r="M415" s="11"/>
      <c r="N415" s="69"/>
      <c r="O415" s="11"/>
      <c r="P415" s="69"/>
      <c r="Q415" s="11"/>
      <c r="R415" s="150"/>
      <c r="T415" s="151"/>
      <c r="U415" s="152"/>
      <c r="V415" s="151"/>
      <c r="W415" s="152"/>
      <c r="X415" s="153"/>
    </row>
    <row r="416" spans="1:24" s="145" customFormat="1">
      <c r="A416" s="54" t="s">
        <v>731</v>
      </c>
      <c r="B416" s="193">
        <v>1</v>
      </c>
      <c r="C416" s="296">
        <f>((F416)+(G416*$G$8)+(H416*$H$8)+(I416*$I$8)+(J416*$J$8)+(K416*$K$8)+(L416*$L$8)+(M416*$M$8)+(N416*$N$8)+(O416*$O$8)+(P416*$P$8)+(Q416*$Q$8)+(R416*$R$8)+(S416*$S$8)+(T416*$T$8)+(U416*$U$8)+(V416*$V$8)+(W416*$W$8)+(X416*$X$8))/E416</f>
        <v>1</v>
      </c>
      <c r="D416" s="35">
        <v>1</v>
      </c>
      <c r="E416" s="203">
        <f t="shared" si="7"/>
        <v>4</v>
      </c>
      <c r="F416" s="69">
        <v>4</v>
      </c>
      <c r="G416" s="11"/>
      <c r="H416" s="69"/>
      <c r="I416" s="11"/>
      <c r="J416" s="69"/>
      <c r="K416" s="11"/>
      <c r="L416" s="69"/>
      <c r="M416" s="11"/>
      <c r="N416" s="69"/>
      <c r="O416" s="11"/>
      <c r="P416" s="69"/>
      <c r="Q416" s="11"/>
      <c r="R416" s="150"/>
      <c r="T416" s="151"/>
      <c r="U416" s="152"/>
      <c r="V416" s="151"/>
      <c r="W416" s="152"/>
      <c r="X416" s="153"/>
    </row>
    <row r="417" spans="1:24" s="145" customFormat="1">
      <c r="A417" s="54"/>
      <c r="B417" s="193"/>
      <c r="C417" s="296"/>
      <c r="D417" s="35"/>
      <c r="E417" s="202"/>
      <c r="F417" s="69"/>
      <c r="G417" s="11"/>
      <c r="H417" s="69"/>
      <c r="I417" s="11"/>
      <c r="J417" s="69"/>
      <c r="K417" s="11"/>
      <c r="L417" s="69"/>
      <c r="M417" s="11"/>
      <c r="N417" s="69"/>
      <c r="O417" s="11"/>
      <c r="P417" s="69"/>
      <c r="Q417" s="11"/>
      <c r="R417" s="150"/>
      <c r="T417" s="151"/>
      <c r="U417" s="152"/>
      <c r="V417" s="151"/>
      <c r="W417" s="152"/>
      <c r="X417" s="153"/>
    </row>
    <row r="418" spans="1:24" s="145" customFormat="1">
      <c r="A418" s="54" t="s">
        <v>10</v>
      </c>
      <c r="B418" s="193">
        <v>1</v>
      </c>
      <c r="C418" s="296">
        <f>((F418)+(G418*$G$8)+(H418*$H$8)+(I418*$I$8)+(J418*$J$8)+(K418*$K$8)+(L418*$L$8)+(M418*$M$8)+(N418*$N$8)+(O418*$O$8)+(P418*$P$8)+(Q418*$Q$8)+(R418*$R$8)+(S418*$S$8)+(T418*$T$8)+(U418*$U$8)+(V418*$V$8)+(W418*$W$8)+(X418*$X$8))/E418</f>
        <v>1.5</v>
      </c>
      <c r="D418" s="35">
        <v>4</v>
      </c>
      <c r="E418" s="203">
        <f t="shared" si="7"/>
        <v>30</v>
      </c>
      <c r="F418" s="69">
        <v>22</v>
      </c>
      <c r="G418" s="11">
        <v>4</v>
      </c>
      <c r="H418" s="69">
        <v>2</v>
      </c>
      <c r="I418" s="11">
        <v>1</v>
      </c>
      <c r="J418" s="69">
        <v>1</v>
      </c>
      <c r="K418" s="11"/>
      <c r="L418" s="69"/>
      <c r="M418" s="11"/>
      <c r="N418" s="69"/>
      <c r="O418" s="11"/>
      <c r="P418" s="69"/>
      <c r="Q418" s="11"/>
      <c r="R418" s="150"/>
      <c r="T418" s="151"/>
      <c r="U418" s="152"/>
      <c r="V418" s="151"/>
      <c r="W418" s="152"/>
      <c r="X418" s="153"/>
    </row>
    <row r="419" spans="1:24" s="145" customFormat="1">
      <c r="A419" s="140"/>
      <c r="B419" s="193"/>
      <c r="C419" s="296"/>
      <c r="D419" s="35"/>
      <c r="E419" s="202"/>
      <c r="F419" s="69"/>
      <c r="G419" s="11"/>
      <c r="H419" s="69"/>
      <c r="I419" s="11"/>
      <c r="J419" s="69"/>
      <c r="K419" s="11"/>
      <c r="L419" s="69"/>
      <c r="M419" s="11"/>
      <c r="N419" s="69"/>
      <c r="O419" s="11"/>
      <c r="P419" s="69"/>
      <c r="Q419" s="11"/>
      <c r="R419" s="150"/>
      <c r="T419" s="151"/>
      <c r="U419" s="152"/>
      <c r="V419" s="151"/>
      <c r="W419" s="152"/>
      <c r="X419" s="153"/>
    </row>
    <row r="420" spans="1:24" s="145" customFormat="1">
      <c r="A420" s="54" t="s">
        <v>732</v>
      </c>
      <c r="B420" s="194" t="s">
        <v>1023</v>
      </c>
      <c r="C420" s="296"/>
      <c r="D420" s="34"/>
      <c r="E420" s="203">
        <f t="shared" si="7"/>
        <v>0</v>
      </c>
      <c r="F420" s="70"/>
      <c r="G420" s="14"/>
      <c r="H420" s="70"/>
      <c r="I420" s="14"/>
      <c r="J420" s="70"/>
      <c r="K420" s="14"/>
      <c r="L420" s="70"/>
      <c r="M420" s="14"/>
      <c r="N420" s="70"/>
      <c r="O420" s="14"/>
      <c r="P420" s="70"/>
      <c r="Q420" s="11"/>
      <c r="R420" s="150"/>
      <c r="T420" s="151"/>
      <c r="U420" s="152"/>
      <c r="V420" s="151"/>
      <c r="W420" s="152"/>
      <c r="X420" s="153"/>
    </row>
    <row r="421" spans="1:24" s="145" customFormat="1">
      <c r="A421" s="54"/>
      <c r="B421" s="193"/>
      <c r="C421" s="296"/>
      <c r="D421" s="35"/>
      <c r="E421" s="202"/>
      <c r="F421" s="69"/>
      <c r="G421" s="11"/>
      <c r="H421" s="69"/>
      <c r="I421" s="11"/>
      <c r="J421" s="69"/>
      <c r="K421" s="11"/>
      <c r="L421" s="69"/>
      <c r="M421" s="11"/>
      <c r="N421" s="69"/>
      <c r="O421" s="11"/>
      <c r="P421" s="69"/>
      <c r="Q421" s="11"/>
      <c r="R421" s="150"/>
      <c r="T421" s="151"/>
      <c r="U421" s="152"/>
      <c r="V421" s="151"/>
      <c r="W421" s="152"/>
      <c r="X421" s="153"/>
    </row>
    <row r="422" spans="1:24" s="145" customFormat="1">
      <c r="A422" s="54" t="s">
        <v>734</v>
      </c>
      <c r="B422" s="194" t="s">
        <v>1023</v>
      </c>
      <c r="C422" s="296"/>
      <c r="D422" s="34"/>
      <c r="E422" s="203">
        <f t="shared" si="7"/>
        <v>0</v>
      </c>
      <c r="F422" s="70"/>
      <c r="G422" s="14"/>
      <c r="H422" s="70"/>
      <c r="I422" s="14"/>
      <c r="J422" s="70"/>
      <c r="K422" s="14"/>
      <c r="L422" s="70"/>
      <c r="M422" s="14"/>
      <c r="N422" s="70"/>
      <c r="O422" s="14"/>
      <c r="P422" s="70"/>
      <c r="Q422" s="11"/>
      <c r="R422" s="150"/>
      <c r="T422" s="151"/>
      <c r="U422" s="152"/>
      <c r="V422" s="151"/>
      <c r="W422" s="152"/>
      <c r="X422" s="153"/>
    </row>
    <row r="423" spans="1:24" s="145" customFormat="1">
      <c r="A423" s="54"/>
      <c r="B423" s="193"/>
      <c r="C423" s="296"/>
      <c r="D423" s="35"/>
      <c r="E423" s="202"/>
      <c r="F423" s="69"/>
      <c r="G423" s="11"/>
      <c r="H423" s="69"/>
      <c r="I423" s="11"/>
      <c r="J423" s="69"/>
      <c r="K423" s="11"/>
      <c r="L423" s="69"/>
      <c r="M423" s="11"/>
      <c r="N423" s="69"/>
      <c r="O423" s="11"/>
      <c r="P423" s="69"/>
      <c r="Q423" s="11"/>
      <c r="R423" s="150"/>
      <c r="T423" s="151"/>
      <c r="U423" s="152"/>
      <c r="V423" s="151"/>
      <c r="W423" s="152"/>
      <c r="X423" s="153"/>
    </row>
    <row r="424" spans="1:24" s="145" customFormat="1">
      <c r="A424" s="54" t="s">
        <v>8</v>
      </c>
      <c r="B424" s="193">
        <v>1</v>
      </c>
      <c r="C424" s="296">
        <f>((F424)+(G424*$G$8)+(H424*$H$8)+(I424*$I$8)+(J424*$J$8)+(K424*$K$8)+(L424*$L$8)+(M424*$M$8)+(N424*$N$8)+(O424*$O$8)+(P424*$P$8)+(Q424*$Q$8)+(R424*$R$8)+(S424*$S$8)+(T424*$T$8)+(U424*$U$8)+(V424*$V$8)+(W424*$W$8)+(X424*$X$8))/E424</f>
        <v>1.2941176470588236</v>
      </c>
      <c r="D424" s="35">
        <v>2</v>
      </c>
      <c r="E424" s="203">
        <f t="shared" si="7"/>
        <v>17</v>
      </c>
      <c r="F424" s="69">
        <v>12</v>
      </c>
      <c r="G424" s="11">
        <v>5</v>
      </c>
      <c r="H424" s="69"/>
      <c r="I424" s="11"/>
      <c r="J424" s="69"/>
      <c r="K424" s="11"/>
      <c r="L424" s="69"/>
      <c r="M424" s="11"/>
      <c r="N424" s="69"/>
      <c r="O424" s="11"/>
      <c r="P424" s="69"/>
      <c r="Q424" s="11"/>
      <c r="R424" s="150"/>
      <c r="T424" s="151"/>
      <c r="U424" s="152"/>
      <c r="V424" s="151"/>
      <c r="W424" s="152"/>
      <c r="X424" s="153"/>
    </row>
    <row r="425" spans="1:24" s="145" customFormat="1">
      <c r="A425" s="140"/>
      <c r="B425" s="193"/>
      <c r="C425" s="296"/>
      <c r="D425" s="35"/>
      <c r="E425" s="202"/>
      <c r="F425" s="69"/>
      <c r="G425" s="11"/>
      <c r="H425" s="69"/>
      <c r="I425" s="11"/>
      <c r="J425" s="69"/>
      <c r="K425" s="11"/>
      <c r="L425" s="69"/>
      <c r="M425" s="11"/>
      <c r="N425" s="69"/>
      <c r="O425" s="11"/>
      <c r="P425" s="69"/>
      <c r="Q425" s="11"/>
      <c r="R425" s="150"/>
      <c r="T425" s="151"/>
      <c r="U425" s="152"/>
      <c r="V425" s="151"/>
      <c r="W425" s="152"/>
      <c r="X425" s="153"/>
    </row>
    <row r="426" spans="1:24" s="145" customFormat="1">
      <c r="A426" s="54" t="s">
        <v>5</v>
      </c>
      <c r="B426" s="193">
        <v>2</v>
      </c>
      <c r="C426" s="296">
        <f>((F426)+(G426*$G$8)+(H426*$H$8)+(I426*$I$8)+(J426*$J$8)+(K426*$K$8)+(L426*$L$8)+(M426*$M$8)+(N426*$N$8)+(O426*$O$8)+(P426*$P$8)+(Q426*$Q$8)+(R426*$R$8)+(S426*$S$8)+(T426*$T$8)+(U426*$U$8)+(V426*$V$8)+(W426*$W$8)+(X426*$X$8))/E426</f>
        <v>1.6666666666666667</v>
      </c>
      <c r="D426" s="35">
        <v>2</v>
      </c>
      <c r="E426" s="203">
        <f t="shared" si="7"/>
        <v>3</v>
      </c>
      <c r="F426" s="69">
        <v>1</v>
      </c>
      <c r="G426" s="11">
        <v>2</v>
      </c>
      <c r="H426" s="69"/>
      <c r="I426" s="11"/>
      <c r="J426" s="69"/>
      <c r="K426" s="11"/>
      <c r="L426" s="69"/>
      <c r="M426" s="11"/>
      <c r="N426" s="69"/>
      <c r="O426" s="11"/>
      <c r="P426" s="69"/>
      <c r="Q426" s="11"/>
      <c r="R426" s="150"/>
      <c r="T426" s="151"/>
      <c r="U426" s="152"/>
      <c r="V426" s="151"/>
      <c r="W426" s="152"/>
      <c r="X426" s="153"/>
    </row>
    <row r="427" spans="1:24" s="145" customFormat="1">
      <c r="A427" s="62"/>
      <c r="B427" s="193"/>
      <c r="C427" s="296"/>
      <c r="D427" s="35"/>
      <c r="E427" s="202"/>
      <c r="F427" s="69"/>
      <c r="G427" s="11"/>
      <c r="H427" s="69"/>
      <c r="I427" s="11"/>
      <c r="J427" s="69"/>
      <c r="K427" s="11"/>
      <c r="L427" s="69"/>
      <c r="M427" s="11"/>
      <c r="N427" s="69"/>
      <c r="O427" s="11"/>
      <c r="P427" s="69"/>
      <c r="Q427" s="11"/>
      <c r="R427" s="150"/>
      <c r="T427" s="151"/>
      <c r="U427" s="152"/>
      <c r="V427" s="151"/>
      <c r="W427" s="152"/>
      <c r="X427" s="153"/>
    </row>
    <row r="428" spans="1:24" s="145" customFormat="1">
      <c r="A428" s="54" t="s">
        <v>735</v>
      </c>
      <c r="B428" s="194" t="s">
        <v>1023</v>
      </c>
      <c r="C428" s="296"/>
      <c r="D428" s="34"/>
      <c r="E428" s="203">
        <f t="shared" si="7"/>
        <v>0</v>
      </c>
      <c r="F428" s="70"/>
      <c r="G428" s="14"/>
      <c r="H428" s="70"/>
      <c r="I428" s="14"/>
      <c r="J428" s="70"/>
      <c r="K428" s="14"/>
      <c r="L428" s="70"/>
      <c r="M428" s="14"/>
      <c r="N428" s="70"/>
      <c r="O428" s="14"/>
      <c r="P428" s="70"/>
      <c r="Q428" s="11"/>
      <c r="R428" s="150"/>
      <c r="T428" s="151"/>
      <c r="U428" s="152"/>
      <c r="V428" s="151"/>
      <c r="W428" s="152"/>
      <c r="X428" s="153"/>
    </row>
    <row r="429" spans="1:24" s="145" customFormat="1">
      <c r="A429" s="54"/>
      <c r="B429" s="193"/>
      <c r="C429" s="296"/>
      <c r="D429" s="35"/>
      <c r="E429" s="202"/>
      <c r="F429" s="69"/>
      <c r="G429" s="11"/>
      <c r="H429" s="69"/>
      <c r="I429" s="11"/>
      <c r="J429" s="69"/>
      <c r="K429" s="11"/>
      <c r="L429" s="69"/>
      <c r="M429" s="11"/>
      <c r="N429" s="69"/>
      <c r="O429" s="11"/>
      <c r="P429" s="69"/>
      <c r="Q429" s="11"/>
      <c r="R429" s="150"/>
      <c r="T429" s="151"/>
      <c r="U429" s="152"/>
      <c r="V429" s="151"/>
      <c r="W429" s="152"/>
      <c r="X429" s="153"/>
    </row>
    <row r="430" spans="1:24" s="145" customFormat="1">
      <c r="A430" s="54" t="s">
        <v>736</v>
      </c>
      <c r="B430" s="193">
        <v>1</v>
      </c>
      <c r="C430" s="296">
        <f>((F430)+(G430*$G$8)+(H430*$H$8)+(I430*$I$8)+(J430*$J$8)+(K430*$K$8)+(L430*$L$8)+(M430*$M$8)+(N430*$N$8)+(O430*$O$8)+(P430*$P$8)+(Q430*$Q$8)+(R430*$R$8)+(S430*$S$8)+(T430*$T$8)+(U430*$U$8)+(V430*$V$8)+(W430*$W$8)+(X430*$X$8))/E430</f>
        <v>1</v>
      </c>
      <c r="D430" s="35">
        <v>1</v>
      </c>
      <c r="E430" s="203">
        <f t="shared" si="7"/>
        <v>6</v>
      </c>
      <c r="F430" s="69">
        <v>6</v>
      </c>
      <c r="G430" s="11"/>
      <c r="H430" s="69"/>
      <c r="I430" s="11"/>
      <c r="J430" s="69"/>
      <c r="K430" s="11"/>
      <c r="L430" s="69"/>
      <c r="M430" s="11"/>
      <c r="N430" s="69"/>
      <c r="O430" s="11"/>
      <c r="P430" s="69"/>
      <c r="Q430" s="11"/>
      <c r="R430" s="150"/>
      <c r="T430" s="151"/>
      <c r="U430" s="152"/>
      <c r="V430" s="151"/>
      <c r="W430" s="152"/>
      <c r="X430" s="153"/>
    </row>
    <row r="431" spans="1:24" s="145" customFormat="1">
      <c r="A431" s="54"/>
      <c r="B431" s="197"/>
      <c r="C431" s="296"/>
      <c r="D431" s="35"/>
      <c r="E431" s="202"/>
      <c r="F431" s="75"/>
      <c r="G431" s="66"/>
      <c r="H431" s="75"/>
      <c r="I431" s="66"/>
      <c r="J431" s="75"/>
      <c r="K431" s="66"/>
      <c r="L431" s="75"/>
      <c r="M431" s="66"/>
      <c r="N431" s="75"/>
      <c r="O431" s="66"/>
      <c r="P431" s="75"/>
      <c r="Q431" s="66"/>
      <c r="R431" s="150"/>
      <c r="T431" s="151"/>
      <c r="U431" s="152"/>
      <c r="V431" s="151"/>
      <c r="W431" s="152"/>
      <c r="X431" s="153"/>
    </row>
    <row r="432" spans="1:24" s="145" customFormat="1">
      <c r="A432" s="54" t="s">
        <v>1273</v>
      </c>
      <c r="B432" s="193">
        <v>1</v>
      </c>
      <c r="C432" s="296">
        <f>((F432)+(G432*$G$8)+(H432*$H$8)+(I432*$I$8)+(J432*$J$8)+(K432*$K$8)+(L432*$L$8)+(M432*$M$8)+(N432*$N$8)+(O432*$O$8)+(P432*$P$8)+(Q432*$Q$8)+(R432*$R$8)+(S432*$S$8)+(T432*$T$8)+(U432*$U$8)+(V432*$V$8)+(W432*$W$8)+(X432*$X$8))/E432</f>
        <v>1.0535714285714286</v>
      </c>
      <c r="D432" s="35">
        <v>2</v>
      </c>
      <c r="E432" s="203">
        <f t="shared" ref="E432:E494" si="8">SUM(F432:X432)</f>
        <v>56</v>
      </c>
      <c r="F432" s="69">
        <v>53</v>
      </c>
      <c r="G432" s="11">
        <v>3</v>
      </c>
      <c r="H432" s="69"/>
      <c r="I432" s="11"/>
      <c r="J432" s="69"/>
      <c r="K432" s="11"/>
      <c r="L432" s="69"/>
      <c r="M432" s="11"/>
      <c r="N432" s="69"/>
      <c r="O432" s="11"/>
      <c r="P432" s="69"/>
      <c r="Q432" s="11"/>
      <c r="R432" s="150"/>
      <c r="T432" s="151"/>
      <c r="U432" s="152"/>
      <c r="V432" s="151"/>
      <c r="W432" s="152"/>
      <c r="X432" s="153"/>
    </row>
    <row r="433" spans="1:24" s="145" customFormat="1">
      <c r="A433" s="54"/>
      <c r="B433" s="193"/>
      <c r="C433" s="296"/>
      <c r="D433" s="35"/>
      <c r="E433" s="202"/>
      <c r="F433" s="69"/>
      <c r="G433" s="11"/>
      <c r="H433" s="69"/>
      <c r="I433" s="11"/>
      <c r="J433" s="69"/>
      <c r="K433" s="11"/>
      <c r="L433" s="69"/>
      <c r="M433" s="11"/>
      <c r="N433" s="69"/>
      <c r="O433" s="11"/>
      <c r="P433" s="69"/>
      <c r="Q433" s="11"/>
      <c r="R433" s="150"/>
      <c r="T433" s="151"/>
      <c r="U433" s="152"/>
      <c r="V433" s="151"/>
      <c r="W433" s="152"/>
      <c r="X433" s="153"/>
    </row>
    <row r="434" spans="1:24" s="145" customFormat="1">
      <c r="A434" s="54" t="s">
        <v>738</v>
      </c>
      <c r="B434" s="194" t="s">
        <v>1023</v>
      </c>
      <c r="C434" s="296"/>
      <c r="D434" s="34"/>
      <c r="E434" s="203">
        <f t="shared" si="8"/>
        <v>0</v>
      </c>
      <c r="F434" s="70"/>
      <c r="G434" s="14"/>
      <c r="H434" s="70"/>
      <c r="I434" s="14"/>
      <c r="J434" s="70"/>
      <c r="K434" s="14"/>
      <c r="L434" s="70"/>
      <c r="M434" s="14"/>
      <c r="N434" s="70"/>
      <c r="O434" s="14"/>
      <c r="P434" s="70"/>
      <c r="Q434" s="11"/>
      <c r="R434" s="150"/>
      <c r="T434" s="151"/>
      <c r="U434" s="152"/>
      <c r="V434" s="151"/>
      <c r="W434" s="152"/>
      <c r="X434" s="153"/>
    </row>
    <row r="435" spans="1:24" s="145" customFormat="1">
      <c r="A435" s="54"/>
      <c r="B435" s="193"/>
      <c r="C435" s="296"/>
      <c r="D435" s="35"/>
      <c r="E435" s="202"/>
      <c r="F435" s="69"/>
      <c r="G435" s="11"/>
      <c r="H435" s="69"/>
      <c r="I435" s="11"/>
      <c r="J435" s="69"/>
      <c r="K435" s="11"/>
      <c r="L435" s="69"/>
      <c r="M435" s="11"/>
      <c r="N435" s="69"/>
      <c r="O435" s="11"/>
      <c r="P435" s="69"/>
      <c r="Q435" s="11"/>
      <c r="R435" s="150"/>
      <c r="T435" s="151"/>
      <c r="U435" s="152"/>
      <c r="V435" s="151"/>
      <c r="W435" s="152"/>
      <c r="X435" s="153"/>
    </row>
    <row r="436" spans="1:24" s="145" customFormat="1">
      <c r="A436" s="54" t="s">
        <v>739</v>
      </c>
      <c r="B436" s="194" t="s">
        <v>1023</v>
      </c>
      <c r="C436" s="296"/>
      <c r="D436" s="34"/>
      <c r="E436" s="203">
        <f t="shared" si="8"/>
        <v>0</v>
      </c>
      <c r="F436" s="70"/>
      <c r="G436" s="14"/>
      <c r="H436" s="70"/>
      <c r="I436" s="14"/>
      <c r="J436" s="70"/>
      <c r="K436" s="14"/>
      <c r="L436" s="70"/>
      <c r="M436" s="14"/>
      <c r="N436" s="70"/>
      <c r="O436" s="14"/>
      <c r="P436" s="70"/>
      <c r="Q436" s="11"/>
      <c r="R436" s="150"/>
      <c r="T436" s="151"/>
      <c r="U436" s="152"/>
      <c r="V436" s="151"/>
      <c r="W436" s="152"/>
      <c r="X436" s="153"/>
    </row>
    <row r="437" spans="1:24" s="145" customFormat="1">
      <c r="A437" s="54"/>
      <c r="B437" s="193"/>
      <c r="C437" s="296"/>
      <c r="D437" s="35"/>
      <c r="E437" s="202"/>
      <c r="F437" s="69"/>
      <c r="G437" s="11"/>
      <c r="H437" s="69"/>
      <c r="I437" s="11"/>
      <c r="J437" s="69"/>
      <c r="K437" s="11"/>
      <c r="L437" s="69"/>
      <c r="M437" s="11"/>
      <c r="N437" s="69"/>
      <c r="O437" s="11"/>
      <c r="P437" s="69"/>
      <c r="Q437" s="11"/>
      <c r="R437" s="150"/>
      <c r="T437" s="151"/>
      <c r="U437" s="152"/>
      <c r="V437" s="151"/>
      <c r="W437" s="152"/>
      <c r="X437" s="153"/>
    </row>
    <row r="438" spans="1:24" s="145" customFormat="1">
      <c r="A438" s="54" t="s">
        <v>18</v>
      </c>
      <c r="B438" s="194" t="s">
        <v>1023</v>
      </c>
      <c r="C438" s="296"/>
      <c r="D438" s="34"/>
      <c r="E438" s="203">
        <f t="shared" si="8"/>
        <v>0</v>
      </c>
      <c r="F438" s="70"/>
      <c r="G438" s="14"/>
      <c r="H438" s="70"/>
      <c r="I438" s="14"/>
      <c r="J438" s="70"/>
      <c r="K438" s="14"/>
      <c r="L438" s="70"/>
      <c r="M438" s="14"/>
      <c r="N438" s="70"/>
      <c r="O438" s="14"/>
      <c r="P438" s="70"/>
      <c r="Q438" s="11"/>
      <c r="R438" s="150"/>
      <c r="T438" s="151"/>
      <c r="U438" s="152"/>
      <c r="V438" s="151"/>
      <c r="W438" s="152"/>
      <c r="X438" s="153"/>
    </row>
    <row r="439" spans="1:24" s="145" customFormat="1">
      <c r="A439" s="54"/>
      <c r="B439" s="193"/>
      <c r="C439" s="296"/>
      <c r="D439" s="35"/>
      <c r="E439" s="202"/>
      <c r="F439" s="69"/>
      <c r="G439" s="11"/>
      <c r="H439" s="69"/>
      <c r="I439" s="11"/>
      <c r="J439" s="69"/>
      <c r="K439" s="11"/>
      <c r="L439" s="69"/>
      <c r="M439" s="11"/>
      <c r="N439" s="69"/>
      <c r="O439" s="11"/>
      <c r="P439" s="69"/>
      <c r="Q439" s="11"/>
      <c r="R439" s="150"/>
      <c r="T439" s="151"/>
      <c r="U439" s="152"/>
      <c r="V439" s="151"/>
      <c r="W439" s="152"/>
      <c r="X439" s="153"/>
    </row>
    <row r="440" spans="1:24" s="145" customFormat="1">
      <c r="A440" s="54" t="s">
        <v>20</v>
      </c>
      <c r="B440" s="193">
        <v>2</v>
      </c>
      <c r="C440" s="296">
        <f>((F440)+(G440*$G$8)+(H440*$H$8)+(I440*$I$8)+(J440*$J$8)+(K440*$K$8)+(L440*$L$8)+(M440*$M$8)+(N440*$N$8)+(O440*$O$8)+(P440*$P$8)+(Q440*$Q$8)+(R440*$R$8)+(S440*$S$8)+(T440*$T$8)+(U440*$U$8)+(V440*$V$8)+(W440*$W$8)+(X440*$X$8))/E440</f>
        <v>2</v>
      </c>
      <c r="D440" s="35">
        <v>2</v>
      </c>
      <c r="E440" s="203">
        <f t="shared" si="8"/>
        <v>2</v>
      </c>
      <c r="F440" s="69">
        <v>0</v>
      </c>
      <c r="G440" s="11">
        <v>2</v>
      </c>
      <c r="H440" s="69"/>
      <c r="I440" s="11"/>
      <c r="J440" s="69"/>
      <c r="K440" s="11"/>
      <c r="L440" s="69"/>
      <c r="M440" s="11"/>
      <c r="N440" s="69"/>
      <c r="O440" s="11"/>
      <c r="P440" s="69"/>
      <c r="Q440" s="11"/>
      <c r="R440" s="150"/>
      <c r="T440" s="151"/>
      <c r="U440" s="152"/>
      <c r="V440" s="151"/>
      <c r="W440" s="152"/>
      <c r="X440" s="153"/>
    </row>
    <row r="441" spans="1:24" s="145" customFormat="1">
      <c r="A441" s="54"/>
      <c r="B441" s="193"/>
      <c r="C441" s="296"/>
      <c r="D441" s="35"/>
      <c r="E441" s="202"/>
      <c r="F441" s="69"/>
      <c r="G441" s="11"/>
      <c r="H441" s="69"/>
      <c r="I441" s="11"/>
      <c r="J441" s="69"/>
      <c r="K441" s="11"/>
      <c r="L441" s="69"/>
      <c r="M441" s="11"/>
      <c r="N441" s="69"/>
      <c r="O441" s="11"/>
      <c r="P441" s="69"/>
      <c r="Q441" s="11"/>
      <c r="R441" s="150"/>
      <c r="T441" s="151"/>
      <c r="U441" s="152"/>
      <c r="V441" s="151"/>
      <c r="W441" s="152"/>
      <c r="X441" s="153"/>
    </row>
    <row r="442" spans="1:24" s="145" customFormat="1">
      <c r="A442" s="54" t="s">
        <v>1230</v>
      </c>
      <c r="B442" s="196">
        <v>2</v>
      </c>
      <c r="C442" s="296">
        <f>((F442)+(G442*$G$8)+(H442*$H$8)+(I442*$I$8)+(J442*$J$8)+(K442*$K$8)+(L442*$L$8)+(M442*$M$8)+(N442*$N$8)+(O442*$O$8)+(P442*$P$8)+(Q442*$Q$8)+(R442*$R$8)+(S442*$S$8)+(T442*$T$8)+(U442*$U$8)+(V442*$V$8)+(W442*$W$8)+(X442*$X$8))/E442</f>
        <v>4.5</v>
      </c>
      <c r="D442" s="35">
        <v>8</v>
      </c>
      <c r="E442" s="203">
        <f t="shared" si="8"/>
        <v>32</v>
      </c>
      <c r="F442" s="69">
        <v>0</v>
      </c>
      <c r="G442" s="11">
        <v>3</v>
      </c>
      <c r="H442" s="69">
        <v>5</v>
      </c>
      <c r="I442" s="11">
        <v>8</v>
      </c>
      <c r="J442" s="69">
        <v>7</v>
      </c>
      <c r="K442" s="11">
        <v>8</v>
      </c>
      <c r="L442" s="69">
        <v>0</v>
      </c>
      <c r="M442" s="11">
        <v>1</v>
      </c>
      <c r="N442" s="69"/>
      <c r="O442" s="11"/>
      <c r="P442" s="69"/>
      <c r="Q442" s="11"/>
      <c r="R442" s="150"/>
      <c r="T442" s="151"/>
      <c r="U442" s="152"/>
      <c r="V442" s="151"/>
      <c r="W442" s="152"/>
      <c r="X442" s="153"/>
    </row>
    <row r="443" spans="1:24" s="145" customFormat="1">
      <c r="A443" s="54"/>
      <c r="B443" s="193"/>
      <c r="C443" s="296"/>
      <c r="D443" s="35"/>
      <c r="E443" s="202"/>
      <c r="F443" s="69"/>
      <c r="G443" s="11"/>
      <c r="H443" s="69"/>
      <c r="I443" s="11"/>
      <c r="J443" s="69"/>
      <c r="K443" s="11"/>
      <c r="L443" s="69"/>
      <c r="M443" s="11"/>
      <c r="N443" s="69"/>
      <c r="O443" s="11"/>
      <c r="P443" s="69"/>
      <c r="Q443" s="11"/>
      <c r="R443" s="150"/>
      <c r="T443" s="151"/>
      <c r="U443" s="152"/>
      <c r="V443" s="151"/>
      <c r="W443" s="152"/>
      <c r="X443" s="153"/>
    </row>
    <row r="444" spans="1:24" s="145" customFormat="1">
      <c r="A444" s="54" t="s">
        <v>744</v>
      </c>
      <c r="B444" s="193">
        <v>2</v>
      </c>
      <c r="C444" s="296">
        <f>((F444)+(G444*$G$8)+(H444*$H$8)+(I444*$I$8)+(J444*$J$8)+(K444*$K$8)+(L444*$L$8)+(M444*$M$8)+(N444*$N$8)+(O444*$O$8)+(P444*$P$8)+(Q444*$Q$8)+(R444*$R$8)+(S444*$S$8)+(T444*$T$8)+(U444*$U$8)+(V444*$V$8)+(W444*$W$8)+(X444*$X$8))/E444</f>
        <v>3.2142857142857144</v>
      </c>
      <c r="D444" s="35">
        <v>4</v>
      </c>
      <c r="E444" s="203">
        <f t="shared" si="8"/>
        <v>14</v>
      </c>
      <c r="F444" s="69">
        <v>0</v>
      </c>
      <c r="G444" s="11">
        <v>3</v>
      </c>
      <c r="H444" s="69">
        <v>5</v>
      </c>
      <c r="I444" s="11">
        <v>6</v>
      </c>
      <c r="J444" s="69"/>
      <c r="K444" s="11"/>
      <c r="L444" s="69"/>
      <c r="M444" s="11"/>
      <c r="N444" s="69"/>
      <c r="O444" s="11"/>
      <c r="P444" s="69"/>
      <c r="Q444" s="11"/>
      <c r="R444" s="150"/>
      <c r="T444" s="151"/>
      <c r="U444" s="152"/>
      <c r="V444" s="151"/>
      <c r="W444" s="152"/>
      <c r="X444" s="153"/>
    </row>
    <row r="445" spans="1:24" s="145" customFormat="1">
      <c r="A445" s="54"/>
      <c r="B445" s="193"/>
      <c r="C445" s="296"/>
      <c r="D445" s="35"/>
      <c r="E445" s="202"/>
      <c r="F445" s="69"/>
      <c r="G445" s="11"/>
      <c r="H445" s="69"/>
      <c r="I445" s="11"/>
      <c r="J445" s="69"/>
      <c r="K445" s="11"/>
      <c r="L445" s="69"/>
      <c r="M445" s="11"/>
      <c r="N445" s="69"/>
      <c r="O445" s="11"/>
      <c r="P445" s="69"/>
      <c r="Q445" s="11"/>
      <c r="R445" s="150"/>
      <c r="T445" s="151"/>
      <c r="U445" s="152"/>
      <c r="V445" s="151"/>
      <c r="W445" s="152"/>
      <c r="X445" s="153"/>
    </row>
    <row r="446" spans="1:24" s="145" customFormat="1">
      <c r="A446" s="54" t="s">
        <v>745</v>
      </c>
      <c r="B446" s="193">
        <v>1</v>
      </c>
      <c r="C446" s="296">
        <f>((F446)+(G446*$G$8)+(H446*$H$8)+(I446*$I$8)+(J446*$J$8)+(K446*$K$8)+(L446*$L$8)+(M446*$M$8)+(N446*$N$8)+(O446*$O$8)+(P446*$P$8)+(Q446*$Q$8)+(R446*$R$8)+(S446*$S$8)+(T446*$T$8)+(U446*$U$8)+(V446*$V$8)+(W446*$W$8)+(X446*$X$8))/E446</f>
        <v>2.4193548387096775</v>
      </c>
      <c r="D446" s="35">
        <v>4</v>
      </c>
      <c r="E446" s="203">
        <f t="shared" si="8"/>
        <v>31</v>
      </c>
      <c r="F446" s="69">
        <v>5</v>
      </c>
      <c r="G446" s="11">
        <v>12</v>
      </c>
      <c r="H446" s="69">
        <v>10</v>
      </c>
      <c r="I446" s="11">
        <v>4</v>
      </c>
      <c r="J446" s="69"/>
      <c r="K446" s="11"/>
      <c r="L446" s="69"/>
      <c r="M446" s="11"/>
      <c r="N446" s="69"/>
      <c r="O446" s="11"/>
      <c r="P446" s="69"/>
      <c r="Q446" s="11"/>
      <c r="R446" s="150"/>
      <c r="T446" s="151"/>
      <c r="U446" s="152"/>
      <c r="V446" s="151"/>
      <c r="W446" s="152"/>
      <c r="X446" s="153"/>
    </row>
    <row r="447" spans="1:24" s="145" customFormat="1">
      <c r="A447" s="54"/>
      <c r="B447" s="193"/>
      <c r="C447" s="296"/>
      <c r="D447" s="35"/>
      <c r="E447" s="202"/>
      <c r="F447" s="69"/>
      <c r="G447" s="11"/>
      <c r="H447" s="69"/>
      <c r="I447" s="11"/>
      <c r="J447" s="69"/>
      <c r="K447" s="11"/>
      <c r="L447" s="69"/>
      <c r="M447" s="11"/>
      <c r="N447" s="69"/>
      <c r="O447" s="11"/>
      <c r="P447" s="69"/>
      <c r="Q447" s="11"/>
      <c r="R447" s="150"/>
      <c r="T447" s="151"/>
      <c r="U447" s="152"/>
      <c r="V447" s="151"/>
      <c r="W447" s="152"/>
      <c r="X447" s="153"/>
    </row>
    <row r="448" spans="1:24" s="145" customFormat="1">
      <c r="A448" s="54" t="s">
        <v>1231</v>
      </c>
      <c r="B448" s="193">
        <v>1</v>
      </c>
      <c r="C448" s="296">
        <f>((F448)+(G448*$G$8)+(H448*$H$8)+(I448*$I$8)+(J448*$J$8)+(K448*$K$8)+(L448*$L$8)+(M448*$M$8)+(N448*$N$8)+(O448*$O$8)+(P448*$P$8)+(Q448*$Q$8)+(R448*$R$8)+(S448*$S$8)+(T448*$T$8)+(U448*$U$8)+(V448*$V$8)+(W448*$W$8)+(X448*$X$8))/E448</f>
        <v>1.6</v>
      </c>
      <c r="D448" s="35">
        <v>2</v>
      </c>
      <c r="E448" s="203">
        <f t="shared" si="8"/>
        <v>5</v>
      </c>
      <c r="F448" s="69">
        <v>2</v>
      </c>
      <c r="G448" s="11">
        <v>3</v>
      </c>
      <c r="H448" s="69"/>
      <c r="I448" s="11"/>
      <c r="J448" s="69"/>
      <c r="K448" s="11"/>
      <c r="L448" s="69"/>
      <c r="M448" s="11"/>
      <c r="N448" s="69"/>
      <c r="O448" s="11"/>
      <c r="P448" s="69"/>
      <c r="Q448" s="11"/>
      <c r="R448" s="150"/>
      <c r="T448" s="151"/>
      <c r="U448" s="152"/>
      <c r="V448" s="151"/>
      <c r="W448" s="152"/>
      <c r="X448" s="153"/>
    </row>
    <row r="449" spans="1:24" s="145" customFormat="1">
      <c r="A449" s="54"/>
      <c r="B449" s="193"/>
      <c r="C449" s="296"/>
      <c r="D449" s="35"/>
      <c r="E449" s="202"/>
      <c r="F449" s="69"/>
      <c r="G449" s="11"/>
      <c r="H449" s="69"/>
      <c r="I449" s="11"/>
      <c r="J449" s="69"/>
      <c r="K449" s="11"/>
      <c r="L449" s="69"/>
      <c r="M449" s="11"/>
      <c r="N449" s="69"/>
      <c r="O449" s="11"/>
      <c r="P449" s="69"/>
      <c r="Q449" s="11"/>
      <c r="R449" s="150"/>
      <c r="T449" s="151"/>
      <c r="U449" s="152"/>
      <c r="V449" s="151"/>
      <c r="W449" s="152"/>
      <c r="X449" s="153"/>
    </row>
    <row r="450" spans="1:24" s="145" customFormat="1">
      <c r="A450" s="54" t="s">
        <v>1227</v>
      </c>
      <c r="B450" s="193">
        <v>2</v>
      </c>
      <c r="C450" s="296">
        <f>((F450)+(G450*$G$8)+(H450*$H$8)+(I450*$I$8)+(J450*$J$8)+(K450*$K$8)+(L450*$L$8)+(M450*$M$8)+(N450*$N$8)+(O450*$O$8)+(P450*$P$8)+(Q450*$Q$8)+(R450*$R$8)+(S450*$S$8)+(T450*$T$8)+(U450*$U$8)+(V450*$V$8)+(W450*$W$8)+(X450*$X$8))/E450</f>
        <v>2.2115384615384617</v>
      </c>
      <c r="D450" s="35">
        <v>3</v>
      </c>
      <c r="E450" s="203">
        <f t="shared" si="8"/>
        <v>52</v>
      </c>
      <c r="F450" s="69">
        <v>0</v>
      </c>
      <c r="G450" s="11">
        <v>41</v>
      </c>
      <c r="H450" s="69">
        <v>11</v>
      </c>
      <c r="I450" s="11"/>
      <c r="J450" s="69"/>
      <c r="K450" s="11"/>
      <c r="L450" s="69"/>
      <c r="M450" s="11"/>
      <c r="N450" s="69"/>
      <c r="O450" s="11"/>
      <c r="P450" s="69"/>
      <c r="Q450" s="11"/>
      <c r="R450" s="150"/>
      <c r="T450" s="151"/>
      <c r="U450" s="152"/>
      <c r="V450" s="151"/>
      <c r="W450" s="152"/>
      <c r="X450" s="153"/>
    </row>
    <row r="451" spans="1:24" s="145" customFormat="1">
      <c r="A451" s="54"/>
      <c r="B451" s="193"/>
      <c r="C451" s="296"/>
      <c r="D451" s="35"/>
      <c r="E451" s="202"/>
      <c r="F451" s="69"/>
      <c r="G451" s="11"/>
      <c r="H451" s="69"/>
      <c r="I451" s="11"/>
      <c r="J451" s="69"/>
      <c r="K451" s="11"/>
      <c r="L451" s="69"/>
      <c r="M451" s="11"/>
      <c r="N451" s="69"/>
      <c r="O451" s="11"/>
      <c r="P451" s="69"/>
      <c r="Q451" s="11"/>
      <c r="R451" s="150"/>
      <c r="T451" s="151"/>
      <c r="U451" s="152"/>
      <c r="V451" s="151"/>
      <c r="W451" s="152"/>
      <c r="X451" s="153"/>
    </row>
    <row r="452" spans="1:24" s="145" customFormat="1">
      <c r="A452" s="54" t="s">
        <v>1228</v>
      </c>
      <c r="B452" s="193">
        <v>1</v>
      </c>
      <c r="C452" s="296">
        <f>((F452)+(G452*$G$8)+(H452*$H$8)+(I452*$I$8)+(J452*$J$8)+(K452*$K$8)+(L452*$L$8)+(M452*$M$8)+(N452*$N$8)+(O452*$O$8)+(P452*$P$8)+(Q452*$Q$8)+(R452*$R$8)+(S452*$S$8)+(T452*$T$8)+(U452*$U$8)+(V452*$V$8)+(W452*$W$8)+(X452*$X$8))/E452</f>
        <v>1.4545454545454546</v>
      </c>
      <c r="D452" s="35">
        <v>2</v>
      </c>
      <c r="E452" s="203">
        <f t="shared" si="8"/>
        <v>11</v>
      </c>
      <c r="F452" s="69">
        <v>6</v>
      </c>
      <c r="G452" s="11">
        <v>5</v>
      </c>
      <c r="H452" s="69"/>
      <c r="I452" s="11"/>
      <c r="J452" s="69"/>
      <c r="K452" s="11"/>
      <c r="L452" s="69"/>
      <c r="M452" s="11"/>
      <c r="N452" s="69"/>
      <c r="O452" s="11"/>
      <c r="P452" s="69"/>
      <c r="Q452" s="11"/>
      <c r="R452" s="150"/>
      <c r="T452" s="151"/>
      <c r="U452" s="152"/>
      <c r="V452" s="151"/>
      <c r="W452" s="152"/>
      <c r="X452" s="153"/>
    </row>
    <row r="453" spans="1:24" s="145" customFormat="1">
      <c r="A453" s="54"/>
      <c r="B453" s="193"/>
      <c r="C453" s="296"/>
      <c r="D453" s="35"/>
      <c r="E453" s="202"/>
      <c r="F453" s="69"/>
      <c r="G453" s="11"/>
      <c r="H453" s="69"/>
      <c r="I453" s="11"/>
      <c r="J453" s="69"/>
      <c r="K453" s="11"/>
      <c r="L453" s="69"/>
      <c r="M453" s="11"/>
      <c r="N453" s="69"/>
      <c r="O453" s="11"/>
      <c r="P453" s="69"/>
      <c r="Q453" s="11"/>
      <c r="R453" s="150"/>
      <c r="T453" s="151"/>
      <c r="U453" s="152"/>
      <c r="V453" s="151"/>
      <c r="W453" s="152"/>
      <c r="X453" s="153"/>
    </row>
    <row r="454" spans="1:24" s="145" customFormat="1">
      <c r="A454" s="54" t="s">
        <v>1229</v>
      </c>
      <c r="B454" s="194" t="s">
        <v>1023</v>
      </c>
      <c r="C454" s="296"/>
      <c r="D454" s="34"/>
      <c r="E454" s="203">
        <f t="shared" si="8"/>
        <v>0</v>
      </c>
      <c r="F454" s="69"/>
      <c r="G454" s="11"/>
      <c r="H454" s="69"/>
      <c r="I454" s="11"/>
      <c r="J454" s="69"/>
      <c r="K454" s="11"/>
      <c r="L454" s="69"/>
      <c r="M454" s="11"/>
      <c r="N454" s="69"/>
      <c r="O454" s="11"/>
      <c r="P454" s="69"/>
      <c r="Q454" s="11"/>
      <c r="R454" s="150"/>
      <c r="T454" s="151"/>
      <c r="U454" s="152"/>
      <c r="V454" s="151"/>
      <c r="W454" s="152"/>
      <c r="X454" s="153"/>
    </row>
    <row r="455" spans="1:24" s="145" customFormat="1">
      <c r="A455" s="54"/>
      <c r="B455" s="193"/>
      <c r="C455" s="296"/>
      <c r="D455" s="35"/>
      <c r="E455" s="202"/>
      <c r="F455" s="69"/>
      <c r="G455" s="11"/>
      <c r="H455" s="69"/>
      <c r="I455" s="11"/>
      <c r="J455" s="69"/>
      <c r="K455" s="11"/>
      <c r="L455" s="69"/>
      <c r="M455" s="11"/>
      <c r="N455" s="69"/>
      <c r="O455" s="11"/>
      <c r="P455" s="69"/>
      <c r="Q455" s="11"/>
      <c r="R455" s="150"/>
      <c r="T455" s="151"/>
      <c r="U455" s="152"/>
      <c r="V455" s="151"/>
      <c r="W455" s="152"/>
      <c r="X455" s="153"/>
    </row>
    <row r="456" spans="1:24" s="145" customFormat="1">
      <c r="A456" s="54" t="s">
        <v>747</v>
      </c>
      <c r="B456" s="193">
        <v>1</v>
      </c>
      <c r="C456" s="296">
        <f>((F456)+(G456*$G$8)+(H456*$H$8)+(I456*$I$8)+(J456*$J$8)+(K456*$K$8)+(L456*$L$8)+(M456*$M$8)+(N456*$N$8)+(O456*$O$8)+(P456*$P$8)+(Q456*$Q$8)+(R456*$R$8)+(S456*$S$8)+(T456*$T$8)+(U456*$U$8)+(V456*$V$8)+(W456*$W$8)+(X456*$X$8))/E456</f>
        <v>2.7</v>
      </c>
      <c r="D456" s="35">
        <v>4</v>
      </c>
      <c r="E456" s="203">
        <f t="shared" si="8"/>
        <v>30</v>
      </c>
      <c r="F456" s="69">
        <v>2</v>
      </c>
      <c r="G456" s="11">
        <v>9</v>
      </c>
      <c r="H456" s="69">
        <v>15</v>
      </c>
      <c r="I456" s="11">
        <v>4</v>
      </c>
      <c r="J456" s="69"/>
      <c r="K456" s="11"/>
      <c r="L456" s="69"/>
      <c r="M456" s="11"/>
      <c r="N456" s="69"/>
      <c r="O456" s="11"/>
      <c r="P456" s="69"/>
      <c r="Q456" s="11"/>
      <c r="R456" s="150"/>
      <c r="T456" s="151"/>
      <c r="U456" s="152"/>
      <c r="V456" s="151"/>
      <c r="W456" s="152"/>
      <c r="X456" s="153"/>
    </row>
    <row r="457" spans="1:24" s="145" customFormat="1">
      <c r="A457" s="54"/>
      <c r="B457" s="193"/>
      <c r="C457" s="296"/>
      <c r="D457" s="35"/>
      <c r="E457" s="202"/>
      <c r="F457" s="69"/>
      <c r="G457" s="11"/>
      <c r="H457" s="69"/>
      <c r="I457" s="11"/>
      <c r="J457" s="69"/>
      <c r="K457" s="11"/>
      <c r="L457" s="69"/>
      <c r="M457" s="11"/>
      <c r="N457" s="69"/>
      <c r="O457" s="11"/>
      <c r="P457" s="69"/>
      <c r="Q457" s="11"/>
      <c r="R457" s="150"/>
      <c r="T457" s="151"/>
      <c r="U457" s="152"/>
      <c r="V457" s="151"/>
      <c r="W457" s="152"/>
      <c r="X457" s="153"/>
    </row>
    <row r="458" spans="1:24" s="145" customFormat="1">
      <c r="A458" s="54" t="s">
        <v>748</v>
      </c>
      <c r="B458" s="195">
        <v>2</v>
      </c>
      <c r="C458" s="296">
        <f>((F458)+(G458*$G$8)+(H458*$H$8)+(I458*$I$8)+(J458*$J$8)+(K458*$K$8)+(L458*$L$8)+(M458*$M$8)+(N458*$N$8)+(O458*$O$8)+(P458*$P$8)+(Q458*$Q$8)+(R458*$R$8)+(S458*$S$8)+(T458*$T$8)+(U458*$U$8)+(V458*$V$8)+(W458*$W$8)+(X458*$X$8))/E458</f>
        <v>2</v>
      </c>
      <c r="D458" s="37">
        <v>2</v>
      </c>
      <c r="E458" s="249">
        <f t="shared" si="8"/>
        <v>1</v>
      </c>
      <c r="F458" s="72">
        <v>0</v>
      </c>
      <c r="G458" s="16">
        <v>1</v>
      </c>
      <c r="H458" s="72"/>
      <c r="I458" s="16"/>
      <c r="J458" s="72"/>
      <c r="K458" s="16"/>
      <c r="L458" s="72"/>
      <c r="M458" s="16"/>
      <c r="N458" s="72"/>
      <c r="O458" s="14"/>
      <c r="P458" s="70"/>
      <c r="Q458" s="11"/>
      <c r="R458" s="150"/>
      <c r="T458" s="151"/>
      <c r="U458" s="152"/>
      <c r="V458" s="151"/>
      <c r="W458" s="152"/>
      <c r="X458" s="153"/>
    </row>
    <row r="459" spans="1:24" s="145" customFormat="1">
      <c r="A459" s="54"/>
      <c r="B459" s="193"/>
      <c r="C459" s="296"/>
      <c r="D459" s="35"/>
      <c r="E459" s="202"/>
      <c r="F459" s="69"/>
      <c r="G459" s="11"/>
      <c r="H459" s="69"/>
      <c r="I459" s="11"/>
      <c r="J459" s="69"/>
      <c r="K459" s="11"/>
      <c r="L459" s="69"/>
      <c r="M459" s="11"/>
      <c r="N459" s="69"/>
      <c r="O459" s="11"/>
      <c r="P459" s="69"/>
      <c r="Q459" s="11"/>
      <c r="R459" s="150"/>
      <c r="T459" s="151"/>
      <c r="U459" s="152"/>
      <c r="V459" s="151"/>
      <c r="W459" s="152"/>
      <c r="X459" s="153"/>
    </row>
    <row r="460" spans="1:24" s="145" customFormat="1">
      <c r="A460" s="54" t="s">
        <v>749</v>
      </c>
      <c r="B460" s="193">
        <v>2</v>
      </c>
      <c r="C460" s="296">
        <f>((F460)+(G460*$G$8)+(H460*$H$8)+(I460*$I$8)+(J460*$J$8)+(K460*$K$8)+(L460*$L$8)+(M460*$M$8)+(N460*$N$8)+(O460*$O$8)+(P460*$P$8)+(Q460*$Q$8)+(R460*$R$8)+(S460*$S$8)+(T460*$T$8)+(U460*$U$8)+(V460*$V$8)+(W460*$W$8)+(X460*$X$8))/E460</f>
        <v>2</v>
      </c>
      <c r="D460" s="35">
        <v>2</v>
      </c>
      <c r="E460" s="203">
        <f t="shared" si="8"/>
        <v>4</v>
      </c>
      <c r="F460" s="69">
        <v>0</v>
      </c>
      <c r="G460" s="11">
        <v>4</v>
      </c>
      <c r="H460" s="69"/>
      <c r="I460" s="11"/>
      <c r="J460" s="69"/>
      <c r="K460" s="11"/>
      <c r="L460" s="69"/>
      <c r="M460" s="11"/>
      <c r="N460" s="69"/>
      <c r="O460" s="11"/>
      <c r="P460" s="69"/>
      <c r="Q460" s="11"/>
      <c r="R460" s="150"/>
      <c r="T460" s="151"/>
      <c r="U460" s="152"/>
      <c r="V460" s="151"/>
      <c r="W460" s="152"/>
      <c r="X460" s="153"/>
    </row>
    <row r="461" spans="1:24" s="145" customFormat="1">
      <c r="A461" s="54"/>
      <c r="B461" s="193"/>
      <c r="C461" s="296"/>
      <c r="D461" s="35"/>
      <c r="E461" s="202"/>
      <c r="F461" s="69"/>
      <c r="G461" s="11"/>
      <c r="H461" s="69"/>
      <c r="I461" s="11"/>
      <c r="J461" s="69"/>
      <c r="K461" s="11"/>
      <c r="L461" s="69"/>
      <c r="M461" s="11"/>
      <c r="N461" s="69"/>
      <c r="O461" s="11"/>
      <c r="P461" s="69"/>
      <c r="Q461" s="11"/>
      <c r="R461" s="150"/>
      <c r="T461" s="151"/>
      <c r="U461" s="152"/>
      <c r="V461" s="151"/>
      <c r="W461" s="152"/>
      <c r="X461" s="153"/>
    </row>
    <row r="462" spans="1:24" s="145" customFormat="1">
      <c r="A462" s="54" t="s">
        <v>24</v>
      </c>
      <c r="B462" s="193">
        <v>2</v>
      </c>
      <c r="C462" s="296">
        <f>((F462)+(G462*$G$8)+(H462*$H$8)+(I462*$I$8)+(J462*$J$8)+(K462*$K$8)+(L462*$L$8)+(M462*$M$8)+(N462*$N$8)+(O462*$O$8)+(P462*$P$8)+(Q462*$Q$8)+(R462*$R$8)+(S462*$S$8)+(T462*$T$8)+(U462*$U$8)+(V462*$V$8)+(W462*$W$8)+(X462*$X$8))/E462</f>
        <v>2.2857142857142856</v>
      </c>
      <c r="D462" s="35">
        <v>3</v>
      </c>
      <c r="E462" s="203">
        <f t="shared" si="8"/>
        <v>7</v>
      </c>
      <c r="F462" s="69">
        <v>1</v>
      </c>
      <c r="G462" s="11">
        <v>3</v>
      </c>
      <c r="H462" s="69">
        <v>3</v>
      </c>
      <c r="I462" s="11"/>
      <c r="J462" s="69"/>
      <c r="K462" s="11"/>
      <c r="L462" s="69"/>
      <c r="M462" s="11"/>
      <c r="N462" s="69"/>
      <c r="O462" s="11"/>
      <c r="P462" s="69"/>
      <c r="Q462" s="11"/>
      <c r="R462" s="150"/>
      <c r="T462" s="151"/>
      <c r="U462" s="152"/>
      <c r="V462" s="151"/>
      <c r="W462" s="152"/>
      <c r="X462" s="153"/>
    </row>
    <row r="463" spans="1:24" s="145" customFormat="1">
      <c r="A463" s="54"/>
      <c r="B463" s="193"/>
      <c r="C463" s="296"/>
      <c r="D463" s="35"/>
      <c r="E463" s="202"/>
      <c r="F463" s="69"/>
      <c r="G463" s="11"/>
      <c r="H463" s="69"/>
      <c r="I463" s="11"/>
      <c r="J463" s="69"/>
      <c r="K463" s="11"/>
      <c r="L463" s="69"/>
      <c r="M463" s="11"/>
      <c r="N463" s="69"/>
      <c r="O463" s="11"/>
      <c r="P463" s="69"/>
      <c r="Q463" s="11"/>
      <c r="R463" s="150"/>
      <c r="T463" s="151"/>
      <c r="U463" s="152"/>
      <c r="V463" s="151"/>
      <c r="W463" s="152"/>
      <c r="X463" s="153"/>
    </row>
    <row r="464" spans="1:24" s="145" customFormat="1">
      <c r="A464" s="54" t="s">
        <v>751</v>
      </c>
      <c r="B464" s="194" t="s">
        <v>1023</v>
      </c>
      <c r="C464" s="296"/>
      <c r="D464" s="34"/>
      <c r="E464" s="203">
        <f t="shared" si="8"/>
        <v>0</v>
      </c>
      <c r="F464" s="70"/>
      <c r="G464" s="14"/>
      <c r="H464" s="70"/>
      <c r="I464" s="14"/>
      <c r="J464" s="70"/>
      <c r="K464" s="14"/>
      <c r="L464" s="70"/>
      <c r="M464" s="14"/>
      <c r="N464" s="70"/>
      <c r="O464" s="14"/>
      <c r="P464" s="70"/>
      <c r="Q464" s="11"/>
      <c r="R464" s="150"/>
      <c r="T464" s="151"/>
      <c r="U464" s="152"/>
      <c r="V464" s="151"/>
      <c r="W464" s="152"/>
      <c r="X464" s="153"/>
    </row>
    <row r="465" spans="1:24" s="145" customFormat="1">
      <c r="A465" s="54"/>
      <c r="B465" s="193"/>
      <c r="C465" s="296"/>
      <c r="D465" s="35"/>
      <c r="E465" s="202"/>
      <c r="F465" s="69"/>
      <c r="G465" s="11"/>
      <c r="H465" s="69"/>
      <c r="I465" s="11"/>
      <c r="J465" s="69"/>
      <c r="K465" s="11"/>
      <c r="L465" s="69"/>
      <c r="M465" s="11"/>
      <c r="N465" s="69"/>
      <c r="O465" s="11"/>
      <c r="P465" s="69"/>
      <c r="Q465" s="11"/>
      <c r="R465" s="150"/>
      <c r="T465" s="151"/>
      <c r="U465" s="152"/>
      <c r="V465" s="151"/>
      <c r="W465" s="152"/>
      <c r="X465" s="153"/>
    </row>
    <row r="466" spans="1:24" s="145" customFormat="1">
      <c r="A466" s="54" t="s">
        <v>752</v>
      </c>
      <c r="B466" s="194" t="s">
        <v>1023</v>
      </c>
      <c r="C466" s="296"/>
      <c r="D466" s="34"/>
      <c r="E466" s="203">
        <f t="shared" si="8"/>
        <v>0</v>
      </c>
      <c r="F466" s="69"/>
      <c r="G466" s="11"/>
      <c r="H466" s="69"/>
      <c r="I466" s="11"/>
      <c r="J466" s="69"/>
      <c r="K466" s="11"/>
      <c r="L466" s="69"/>
      <c r="M466" s="11"/>
      <c r="N466" s="69"/>
      <c r="O466" s="11"/>
      <c r="P466" s="69"/>
      <c r="Q466" s="11"/>
      <c r="R466" s="150"/>
      <c r="T466" s="151"/>
      <c r="U466" s="152"/>
      <c r="V466" s="151"/>
      <c r="W466" s="152"/>
      <c r="X466" s="153"/>
    </row>
    <row r="467" spans="1:24" s="145" customFormat="1">
      <c r="A467" s="54"/>
      <c r="B467" s="193"/>
      <c r="C467" s="296"/>
      <c r="D467" s="35"/>
      <c r="E467" s="202"/>
      <c r="F467" s="69"/>
      <c r="G467" s="11"/>
      <c r="H467" s="69"/>
      <c r="I467" s="11"/>
      <c r="J467" s="69"/>
      <c r="K467" s="11"/>
      <c r="L467" s="69"/>
      <c r="M467" s="11"/>
      <c r="N467" s="69"/>
      <c r="O467" s="11"/>
      <c r="P467" s="69"/>
      <c r="Q467" s="11"/>
      <c r="R467" s="150"/>
      <c r="T467" s="151"/>
      <c r="U467" s="152"/>
      <c r="V467" s="151"/>
      <c r="W467" s="152"/>
      <c r="X467" s="153"/>
    </row>
    <row r="468" spans="1:24" s="145" customFormat="1">
      <c r="A468" s="54" t="s">
        <v>753</v>
      </c>
      <c r="B468" s="194" t="s">
        <v>1023</v>
      </c>
      <c r="C468" s="296"/>
      <c r="D468" s="34"/>
      <c r="E468" s="203">
        <f t="shared" si="8"/>
        <v>0</v>
      </c>
      <c r="F468" s="69"/>
      <c r="G468" s="11"/>
      <c r="H468" s="69"/>
      <c r="I468" s="11"/>
      <c r="J468" s="69"/>
      <c r="K468" s="11"/>
      <c r="L468" s="69"/>
      <c r="M468" s="11"/>
      <c r="N468" s="69"/>
      <c r="O468" s="11"/>
      <c r="P468" s="69"/>
      <c r="Q468" s="11"/>
      <c r="R468" s="150"/>
      <c r="T468" s="151"/>
      <c r="U468" s="152"/>
      <c r="V468" s="151"/>
      <c r="W468" s="152"/>
      <c r="X468" s="153"/>
    </row>
    <row r="469" spans="1:24" s="145" customFormat="1">
      <c r="A469" s="54"/>
      <c r="B469" s="193"/>
      <c r="C469" s="296"/>
      <c r="D469" s="35"/>
      <c r="E469" s="202"/>
      <c r="F469" s="69"/>
      <c r="G469" s="11"/>
      <c r="H469" s="69"/>
      <c r="I469" s="11"/>
      <c r="J469" s="69"/>
      <c r="K469" s="11"/>
      <c r="L469" s="69"/>
      <c r="M469" s="11"/>
      <c r="N469" s="69"/>
      <c r="O469" s="11"/>
      <c r="P469" s="69"/>
      <c r="Q469" s="11"/>
      <c r="R469" s="150"/>
      <c r="T469" s="151"/>
      <c r="U469" s="152"/>
      <c r="V469" s="151"/>
      <c r="W469" s="152"/>
      <c r="X469" s="153"/>
    </row>
    <row r="470" spans="1:24" s="145" customFormat="1">
      <c r="A470" s="54" t="s">
        <v>36</v>
      </c>
      <c r="B470" s="193">
        <v>2</v>
      </c>
      <c r="C470" s="296">
        <f>((F470)+(G470*$G$8)+(H470*$H$8)+(I470*$I$8)+(J470*$J$8)+(K470*$K$8)+(L470*$L$8)+(M470*$M$8)+(N470*$N$8)+(O470*$O$8)+(P470*$P$8)+(Q470*$Q$8)+(R470*$R$8)+(S470*$S$8)+(T470*$T$8)+(U470*$U$8)+(V470*$V$8)+(W470*$W$8)+(X470*$X$8))/E470</f>
        <v>2</v>
      </c>
      <c r="D470" s="35">
        <v>2</v>
      </c>
      <c r="E470" s="203">
        <f t="shared" si="8"/>
        <v>2</v>
      </c>
      <c r="F470" s="69">
        <v>0</v>
      </c>
      <c r="G470" s="11">
        <v>2</v>
      </c>
      <c r="H470" s="69"/>
      <c r="I470" s="11"/>
      <c r="J470" s="69"/>
      <c r="K470" s="11"/>
      <c r="L470" s="69"/>
      <c r="M470" s="11"/>
      <c r="N470" s="69"/>
      <c r="O470" s="11"/>
      <c r="P470" s="69"/>
      <c r="Q470" s="11"/>
      <c r="R470" s="150"/>
      <c r="T470" s="151"/>
      <c r="U470" s="152"/>
      <c r="V470" s="151"/>
      <c r="W470" s="152"/>
      <c r="X470" s="153"/>
    </row>
    <row r="471" spans="1:24" s="145" customFormat="1">
      <c r="A471" s="54"/>
      <c r="B471" s="193"/>
      <c r="C471" s="296"/>
      <c r="D471" s="35"/>
      <c r="E471" s="202"/>
      <c r="F471" s="69"/>
      <c r="G471" s="11"/>
      <c r="H471" s="69"/>
      <c r="I471" s="11"/>
      <c r="J471" s="69"/>
      <c r="K471" s="11"/>
      <c r="L471" s="69"/>
      <c r="M471" s="11"/>
      <c r="N471" s="69"/>
      <c r="O471" s="11"/>
      <c r="P471" s="69"/>
      <c r="Q471" s="11"/>
      <c r="R471" s="150"/>
      <c r="T471" s="151"/>
      <c r="U471" s="152"/>
      <c r="V471" s="151"/>
      <c r="W471" s="152"/>
      <c r="X471" s="153"/>
    </row>
    <row r="472" spans="1:24" s="145" customFormat="1">
      <c r="A472" s="54" t="s">
        <v>754</v>
      </c>
      <c r="B472" s="193">
        <v>1</v>
      </c>
      <c r="C472" s="296">
        <f>((F472)+(G472*$G$8)+(H472*$H$8)+(I472*$I$8)+(J472*$J$8)+(K472*$K$8)+(L472*$L$8)+(M472*$M$8)+(N472*$N$8)+(O472*$O$8)+(P472*$P$8)+(Q472*$Q$8)+(R472*$R$8)+(S472*$S$8)+(T472*$T$8)+(U472*$U$8)+(V472*$V$8)+(W472*$W$8)+(X472*$X$8))/E472</f>
        <v>1.7</v>
      </c>
      <c r="D472" s="35">
        <v>2</v>
      </c>
      <c r="E472" s="203">
        <f t="shared" si="8"/>
        <v>10</v>
      </c>
      <c r="F472" s="69">
        <v>3</v>
      </c>
      <c r="G472" s="11">
        <v>7</v>
      </c>
      <c r="H472" s="69"/>
      <c r="I472" s="11"/>
      <c r="J472" s="69"/>
      <c r="K472" s="11"/>
      <c r="L472" s="69"/>
      <c r="M472" s="11"/>
      <c r="N472" s="69"/>
      <c r="O472" s="11"/>
      <c r="P472" s="69"/>
      <c r="Q472" s="11"/>
      <c r="R472" s="150"/>
      <c r="T472" s="151"/>
      <c r="U472" s="152"/>
      <c r="V472" s="151"/>
      <c r="W472" s="152"/>
      <c r="X472" s="153"/>
    </row>
    <row r="473" spans="1:24" s="145" customFormat="1">
      <c r="A473" s="54"/>
      <c r="B473" s="193"/>
      <c r="C473" s="296"/>
      <c r="D473" s="35"/>
      <c r="E473" s="202"/>
      <c r="F473" s="69"/>
      <c r="G473" s="11"/>
      <c r="H473" s="69"/>
      <c r="I473" s="11"/>
      <c r="J473" s="69"/>
      <c r="K473" s="11"/>
      <c r="L473" s="69"/>
      <c r="M473" s="11"/>
      <c r="N473" s="69"/>
      <c r="O473" s="11"/>
      <c r="P473" s="69"/>
      <c r="Q473" s="11"/>
      <c r="R473" s="150"/>
      <c r="T473" s="151"/>
      <c r="U473" s="152"/>
      <c r="V473" s="151"/>
      <c r="W473" s="152"/>
      <c r="X473" s="153"/>
    </row>
    <row r="474" spans="1:24" s="145" customFormat="1">
      <c r="A474" s="54" t="s">
        <v>755</v>
      </c>
      <c r="B474" s="194" t="s">
        <v>1023</v>
      </c>
      <c r="C474" s="296"/>
      <c r="D474" s="34"/>
      <c r="E474" s="203">
        <f t="shared" si="8"/>
        <v>0</v>
      </c>
      <c r="F474" s="70"/>
      <c r="G474" s="14"/>
      <c r="H474" s="70"/>
      <c r="I474" s="14"/>
      <c r="J474" s="70"/>
      <c r="K474" s="14"/>
      <c r="L474" s="70"/>
      <c r="M474" s="14"/>
      <c r="N474" s="70"/>
      <c r="O474" s="14"/>
      <c r="P474" s="70"/>
      <c r="Q474" s="11"/>
      <c r="R474" s="150"/>
      <c r="T474" s="151"/>
      <c r="U474" s="152"/>
      <c r="V474" s="151"/>
      <c r="W474" s="152"/>
      <c r="X474" s="153"/>
    </row>
    <row r="475" spans="1:24" s="145" customFormat="1">
      <c r="A475" s="54"/>
      <c r="B475" s="193"/>
      <c r="C475" s="296"/>
      <c r="D475" s="35"/>
      <c r="E475" s="202"/>
      <c r="F475" s="69"/>
      <c r="G475" s="11"/>
      <c r="H475" s="69"/>
      <c r="I475" s="11"/>
      <c r="J475" s="69"/>
      <c r="K475" s="11"/>
      <c r="L475" s="69"/>
      <c r="M475" s="11"/>
      <c r="N475" s="69"/>
      <c r="O475" s="11"/>
      <c r="P475" s="69"/>
      <c r="Q475" s="11"/>
      <c r="R475" s="150"/>
      <c r="T475" s="151"/>
      <c r="U475" s="152"/>
      <c r="V475" s="151"/>
      <c r="W475" s="152"/>
      <c r="X475" s="153"/>
    </row>
    <row r="476" spans="1:24" s="145" customFormat="1">
      <c r="A476" s="54" t="s">
        <v>758</v>
      </c>
      <c r="B476" s="194" t="s">
        <v>1023</v>
      </c>
      <c r="C476" s="296"/>
      <c r="D476" s="34"/>
      <c r="E476" s="203">
        <f t="shared" si="8"/>
        <v>0</v>
      </c>
      <c r="F476" s="70"/>
      <c r="G476" s="14"/>
      <c r="H476" s="70"/>
      <c r="I476" s="14"/>
      <c r="J476" s="70"/>
      <c r="K476" s="14"/>
      <c r="L476" s="70"/>
      <c r="M476" s="14"/>
      <c r="N476" s="70"/>
      <c r="O476" s="14"/>
      <c r="P476" s="70"/>
      <c r="Q476" s="11"/>
      <c r="R476" s="150"/>
      <c r="T476" s="151"/>
      <c r="U476" s="152"/>
      <c r="V476" s="151"/>
      <c r="W476" s="152"/>
      <c r="X476" s="153"/>
    </row>
    <row r="477" spans="1:24" s="145" customFormat="1">
      <c r="A477" s="54"/>
      <c r="B477" s="193"/>
      <c r="C477" s="296"/>
      <c r="D477" s="35"/>
      <c r="E477" s="202"/>
      <c r="F477" s="69"/>
      <c r="G477" s="11"/>
      <c r="H477" s="69"/>
      <c r="I477" s="11"/>
      <c r="J477" s="69"/>
      <c r="K477" s="11"/>
      <c r="L477" s="69"/>
      <c r="M477" s="11"/>
      <c r="N477" s="69"/>
      <c r="O477" s="11"/>
      <c r="P477" s="69"/>
      <c r="Q477" s="11"/>
      <c r="R477" s="150"/>
      <c r="T477" s="151"/>
      <c r="U477" s="152"/>
      <c r="V477" s="151"/>
      <c r="W477" s="152"/>
      <c r="X477" s="153"/>
    </row>
    <row r="478" spans="1:24" s="145" customFormat="1">
      <c r="A478" s="54" t="s">
        <v>759</v>
      </c>
      <c r="B478" s="193">
        <v>2</v>
      </c>
      <c r="C478" s="296">
        <f>((F478)+(G478*$G$8)+(H478*$H$8)+(I478*$I$8)+(J478*$J$8)+(K478*$K$8)+(L478*$L$8)+(M478*$M$8)+(N478*$N$8)+(O478*$O$8)+(P478*$P$8)+(Q478*$Q$8)+(R478*$R$8)+(S478*$S$8)+(T478*$T$8)+(U478*$U$8)+(V478*$V$8)+(W478*$W$8)+(X478*$X$8))/E478</f>
        <v>1.9230769230769231</v>
      </c>
      <c r="D478" s="35">
        <v>2</v>
      </c>
      <c r="E478" s="203">
        <f t="shared" si="8"/>
        <v>26</v>
      </c>
      <c r="F478" s="69">
        <v>2</v>
      </c>
      <c r="G478" s="11">
        <v>24</v>
      </c>
      <c r="H478" s="69"/>
      <c r="I478" s="11"/>
      <c r="J478" s="69"/>
      <c r="K478" s="11"/>
      <c r="L478" s="69"/>
      <c r="M478" s="11"/>
      <c r="N478" s="69"/>
      <c r="O478" s="11"/>
      <c r="P478" s="69"/>
      <c r="Q478" s="11"/>
      <c r="R478" s="150"/>
      <c r="T478" s="151"/>
      <c r="U478" s="152"/>
      <c r="V478" s="151"/>
      <c r="W478" s="152"/>
      <c r="X478" s="153"/>
    </row>
    <row r="479" spans="1:24" s="145" customFormat="1">
      <c r="A479" s="54"/>
      <c r="B479" s="193"/>
      <c r="C479" s="296"/>
      <c r="D479" s="35"/>
      <c r="E479" s="202"/>
      <c r="F479" s="69"/>
      <c r="G479" s="11"/>
      <c r="H479" s="69"/>
      <c r="I479" s="11"/>
      <c r="J479" s="69"/>
      <c r="K479" s="11"/>
      <c r="L479" s="69"/>
      <c r="M479" s="11"/>
      <c r="N479" s="69"/>
      <c r="O479" s="11"/>
      <c r="P479" s="69"/>
      <c r="Q479" s="11"/>
      <c r="R479" s="150"/>
      <c r="T479" s="151"/>
      <c r="U479" s="152"/>
      <c r="V479" s="151"/>
      <c r="W479" s="152"/>
      <c r="X479" s="153"/>
    </row>
    <row r="480" spans="1:24" s="145" customFormat="1">
      <c r="A480" s="54" t="s">
        <v>760</v>
      </c>
      <c r="B480" s="193">
        <v>1</v>
      </c>
      <c r="C480" s="296">
        <f>((F480)+(G480*$G$8)+(H480*$H$8)+(I480*$I$8)+(J480*$J$8)+(K480*$K$8)+(L480*$L$8)+(M480*$M$8)+(N480*$N$8)+(O480*$O$8)+(P480*$P$8)+(Q480*$Q$8)+(R480*$R$8)+(S480*$S$8)+(T480*$T$8)+(U480*$U$8)+(V480*$V$8)+(W480*$W$8)+(X480*$X$8))/E480</f>
        <v>1.5714285714285714</v>
      </c>
      <c r="D480" s="35">
        <v>2</v>
      </c>
      <c r="E480" s="203">
        <f t="shared" si="8"/>
        <v>7</v>
      </c>
      <c r="F480" s="69">
        <v>3</v>
      </c>
      <c r="G480" s="11">
        <v>4</v>
      </c>
      <c r="H480" s="69"/>
      <c r="I480" s="11"/>
      <c r="J480" s="69"/>
      <c r="K480" s="11"/>
      <c r="L480" s="69"/>
      <c r="M480" s="11"/>
      <c r="N480" s="69"/>
      <c r="O480" s="11"/>
      <c r="P480" s="69"/>
      <c r="Q480" s="11"/>
      <c r="R480" s="150"/>
      <c r="T480" s="151"/>
      <c r="U480" s="152"/>
      <c r="V480" s="151"/>
      <c r="W480" s="152"/>
      <c r="X480" s="153"/>
    </row>
    <row r="481" spans="1:24" s="145" customFormat="1">
      <c r="A481" s="54"/>
      <c r="B481" s="193"/>
      <c r="C481" s="296"/>
      <c r="D481" s="35"/>
      <c r="E481" s="202"/>
      <c r="F481" s="69"/>
      <c r="G481" s="11"/>
      <c r="H481" s="69"/>
      <c r="I481" s="11"/>
      <c r="J481" s="69"/>
      <c r="K481" s="11"/>
      <c r="L481" s="69"/>
      <c r="M481" s="11"/>
      <c r="N481" s="69"/>
      <c r="O481" s="11"/>
      <c r="P481" s="69"/>
      <c r="Q481" s="11"/>
      <c r="R481" s="150"/>
      <c r="T481" s="151"/>
      <c r="U481" s="152"/>
      <c r="V481" s="151"/>
      <c r="W481" s="152"/>
      <c r="X481" s="153"/>
    </row>
    <row r="482" spans="1:24" s="145" customFormat="1">
      <c r="A482" s="54" t="s">
        <v>761</v>
      </c>
      <c r="B482" s="193">
        <v>1</v>
      </c>
      <c r="C482" s="296">
        <f>((F482)+(G482*$G$8)+(H482*$H$8)+(I482*$I$8)+(J482*$J$8)+(K482*$K$8)+(L482*$L$8)+(M482*$M$8)+(N482*$N$8)+(O482*$O$8)+(P482*$P$8)+(Q482*$Q$8)+(R482*$R$8)+(S482*$S$8)+(T482*$T$8)+(U482*$U$8)+(V482*$V$8)+(W482*$W$8)+(X482*$X$8))/E482</f>
        <v>1.6666666666666667</v>
      </c>
      <c r="D482" s="35">
        <v>2</v>
      </c>
      <c r="E482" s="203">
        <f t="shared" si="8"/>
        <v>3</v>
      </c>
      <c r="F482" s="69">
        <v>1</v>
      </c>
      <c r="G482" s="11">
        <v>2</v>
      </c>
      <c r="H482" s="69"/>
      <c r="I482" s="11"/>
      <c r="J482" s="69"/>
      <c r="K482" s="11"/>
      <c r="L482" s="69"/>
      <c r="M482" s="11"/>
      <c r="N482" s="69"/>
      <c r="O482" s="11"/>
      <c r="P482" s="69"/>
      <c r="Q482" s="11"/>
      <c r="R482" s="150"/>
      <c r="T482" s="151"/>
      <c r="U482" s="152"/>
      <c r="V482" s="151"/>
      <c r="W482" s="152"/>
      <c r="X482" s="153"/>
    </row>
    <row r="483" spans="1:24" s="145" customFormat="1">
      <c r="A483" s="54"/>
      <c r="B483" s="193"/>
      <c r="C483" s="296"/>
      <c r="D483" s="35"/>
      <c r="E483" s="202"/>
      <c r="F483" s="69"/>
      <c r="G483" s="11"/>
      <c r="H483" s="69"/>
      <c r="I483" s="11"/>
      <c r="J483" s="69"/>
      <c r="K483" s="11"/>
      <c r="L483" s="69"/>
      <c r="M483" s="11"/>
      <c r="N483" s="69"/>
      <c r="O483" s="11"/>
      <c r="P483" s="69"/>
      <c r="Q483" s="11"/>
      <c r="R483" s="150"/>
      <c r="T483" s="151"/>
      <c r="U483" s="152"/>
      <c r="V483" s="151"/>
      <c r="W483" s="152"/>
      <c r="X483" s="153"/>
    </row>
    <row r="484" spans="1:24" s="145" customFormat="1">
      <c r="A484" s="54" t="s">
        <v>41</v>
      </c>
      <c r="B484" s="194" t="s">
        <v>1023</v>
      </c>
      <c r="C484" s="296"/>
      <c r="D484" s="34"/>
      <c r="E484" s="203">
        <f t="shared" si="8"/>
        <v>0</v>
      </c>
      <c r="F484" s="69"/>
      <c r="G484" s="11"/>
      <c r="H484" s="69"/>
      <c r="I484" s="11"/>
      <c r="J484" s="69"/>
      <c r="K484" s="11"/>
      <c r="L484" s="69"/>
      <c r="M484" s="11"/>
      <c r="N484" s="69"/>
      <c r="O484" s="11"/>
      <c r="P484" s="69"/>
      <c r="Q484" s="11"/>
      <c r="R484" s="150"/>
      <c r="T484" s="151"/>
      <c r="U484" s="152"/>
      <c r="V484" s="151"/>
      <c r="W484" s="152"/>
      <c r="X484" s="153"/>
    </row>
    <row r="485" spans="1:24" s="145" customFormat="1">
      <c r="A485" s="54"/>
      <c r="B485" s="193"/>
      <c r="C485" s="296"/>
      <c r="D485" s="35"/>
      <c r="E485" s="202"/>
      <c r="F485" s="69"/>
      <c r="G485" s="11"/>
      <c r="H485" s="69"/>
      <c r="I485" s="11"/>
      <c r="J485" s="69"/>
      <c r="K485" s="11"/>
      <c r="L485" s="69"/>
      <c r="M485" s="11"/>
      <c r="N485" s="69"/>
      <c r="O485" s="11"/>
      <c r="P485" s="69"/>
      <c r="Q485" s="11"/>
      <c r="R485" s="150"/>
      <c r="T485" s="151"/>
      <c r="U485" s="152"/>
      <c r="V485" s="151"/>
      <c r="W485" s="152"/>
      <c r="X485" s="153"/>
    </row>
    <row r="486" spans="1:24" s="145" customFormat="1">
      <c r="A486" s="54" t="s">
        <v>43</v>
      </c>
      <c r="B486" s="193">
        <v>2</v>
      </c>
      <c r="C486" s="296">
        <f>((F486)+(G486*$G$8)+(H486*$H$8)+(I486*$I$8)+(J486*$J$8)+(K486*$K$8)+(L486*$L$8)+(M486*$M$8)+(N486*$N$8)+(O486*$O$8)+(P486*$P$8)+(Q486*$Q$8)+(R486*$R$8)+(S486*$S$8)+(T486*$T$8)+(U486*$U$8)+(V486*$V$8)+(W486*$W$8)+(X486*$X$8))/E486</f>
        <v>2</v>
      </c>
      <c r="D486" s="35">
        <v>2</v>
      </c>
      <c r="E486" s="203">
        <f t="shared" si="8"/>
        <v>4</v>
      </c>
      <c r="F486" s="69">
        <v>0</v>
      </c>
      <c r="G486" s="11">
        <v>4</v>
      </c>
      <c r="H486" s="69"/>
      <c r="I486" s="11"/>
      <c r="J486" s="69"/>
      <c r="K486" s="11"/>
      <c r="L486" s="69"/>
      <c r="M486" s="11"/>
      <c r="N486" s="69"/>
      <c r="O486" s="11"/>
      <c r="P486" s="69"/>
      <c r="Q486" s="11"/>
      <c r="R486" s="150"/>
      <c r="T486" s="151"/>
      <c r="U486" s="152"/>
      <c r="V486" s="151"/>
      <c r="W486" s="152"/>
      <c r="X486" s="153"/>
    </row>
    <row r="487" spans="1:24" s="145" customFormat="1">
      <c r="A487" s="54"/>
      <c r="B487" s="193"/>
      <c r="C487" s="296"/>
      <c r="D487" s="35"/>
      <c r="E487" s="202"/>
      <c r="F487" s="69"/>
      <c r="G487" s="11"/>
      <c r="H487" s="69"/>
      <c r="I487" s="11"/>
      <c r="J487" s="69"/>
      <c r="K487" s="11"/>
      <c r="L487" s="69"/>
      <c r="M487" s="11"/>
      <c r="N487" s="69"/>
      <c r="O487" s="11"/>
      <c r="P487" s="69"/>
      <c r="Q487" s="11"/>
      <c r="R487" s="150"/>
      <c r="T487" s="151"/>
      <c r="U487" s="152"/>
      <c r="V487" s="151"/>
      <c r="W487" s="152"/>
      <c r="X487" s="153"/>
    </row>
    <row r="488" spans="1:24" s="145" customFormat="1">
      <c r="A488" s="54" t="s">
        <v>45</v>
      </c>
      <c r="B488" s="194" t="s">
        <v>1023</v>
      </c>
      <c r="C488" s="296"/>
      <c r="D488" s="34"/>
      <c r="E488" s="203">
        <f t="shared" si="8"/>
        <v>0</v>
      </c>
      <c r="F488" s="70"/>
      <c r="G488" s="14"/>
      <c r="H488" s="70"/>
      <c r="I488" s="14"/>
      <c r="J488" s="70"/>
      <c r="K488" s="14"/>
      <c r="L488" s="70"/>
      <c r="M488" s="14"/>
      <c r="N488" s="70"/>
      <c r="O488" s="14"/>
      <c r="P488" s="70"/>
      <c r="Q488" s="11"/>
      <c r="R488" s="150"/>
      <c r="T488" s="151"/>
      <c r="U488" s="152"/>
      <c r="V488" s="151"/>
      <c r="W488" s="152"/>
      <c r="X488" s="153"/>
    </row>
    <row r="489" spans="1:24" s="145" customFormat="1">
      <c r="A489" s="54"/>
      <c r="B489" s="193"/>
      <c r="C489" s="296"/>
      <c r="D489" s="35"/>
      <c r="E489" s="202"/>
      <c r="F489" s="69"/>
      <c r="G489" s="11"/>
      <c r="H489" s="69"/>
      <c r="I489" s="11"/>
      <c r="J489" s="69"/>
      <c r="K489" s="11"/>
      <c r="L489" s="69"/>
      <c r="M489" s="11"/>
      <c r="N489" s="69"/>
      <c r="O489" s="11"/>
      <c r="P489" s="69"/>
      <c r="Q489" s="11"/>
      <c r="R489" s="150"/>
      <c r="T489" s="151"/>
      <c r="U489" s="152"/>
      <c r="V489" s="151"/>
      <c r="W489" s="152"/>
      <c r="X489" s="153"/>
    </row>
    <row r="490" spans="1:24" s="145" customFormat="1">
      <c r="A490" s="54" t="s">
        <v>764</v>
      </c>
      <c r="B490" s="193">
        <v>1</v>
      </c>
      <c r="C490" s="296">
        <f>((F490)+(G490*$G$8)+(H490*$H$8)+(I490*$I$8)+(J490*$J$8)+(K490*$K$8)+(L490*$L$8)+(M490*$M$8)+(N490*$N$8)+(O490*$O$8)+(P490*$P$8)+(Q490*$Q$8)+(R490*$R$8)+(S490*$S$8)+(T490*$T$8)+(U490*$U$8)+(V490*$V$8)+(W490*$W$8)+(X490*$X$8))/E490</f>
        <v>2.3333333333333335</v>
      </c>
      <c r="D490" s="35">
        <v>3</v>
      </c>
      <c r="E490" s="203">
        <f t="shared" si="8"/>
        <v>18</v>
      </c>
      <c r="F490" s="69">
        <v>2</v>
      </c>
      <c r="G490" s="11">
        <v>8</v>
      </c>
      <c r="H490" s="69">
        <v>8</v>
      </c>
      <c r="I490" s="11"/>
      <c r="J490" s="69"/>
      <c r="K490" s="11"/>
      <c r="L490" s="69"/>
      <c r="M490" s="11"/>
      <c r="N490" s="69"/>
      <c r="O490" s="11"/>
      <c r="P490" s="69"/>
      <c r="Q490" s="11"/>
      <c r="R490" s="150"/>
      <c r="T490" s="151"/>
      <c r="U490" s="152"/>
      <c r="V490" s="151"/>
      <c r="W490" s="152"/>
      <c r="X490" s="153"/>
    </row>
    <row r="491" spans="1:24" s="145" customFormat="1">
      <c r="A491" s="54"/>
      <c r="B491" s="193"/>
      <c r="C491" s="296"/>
      <c r="D491" s="35"/>
      <c r="E491" s="202"/>
      <c r="F491" s="69"/>
      <c r="G491" s="11"/>
      <c r="H491" s="69"/>
      <c r="I491" s="11"/>
      <c r="J491" s="69"/>
      <c r="K491" s="11"/>
      <c r="L491" s="69"/>
      <c r="M491" s="11"/>
      <c r="N491" s="69"/>
      <c r="O491" s="11"/>
      <c r="P491" s="69"/>
      <c r="Q491" s="11"/>
      <c r="R491" s="150"/>
      <c r="T491" s="151"/>
      <c r="U491" s="152"/>
      <c r="V491" s="151"/>
      <c r="W491" s="152"/>
      <c r="X491" s="153"/>
    </row>
    <row r="492" spans="1:24" s="145" customFormat="1">
      <c r="A492" s="54" t="s">
        <v>765</v>
      </c>
      <c r="B492" s="193">
        <v>1</v>
      </c>
      <c r="C492" s="296">
        <f>((F492)+(G492*$G$8)+(H492*$H$8)+(I492*$I$8)+(J492*$J$8)+(K492*$K$8)+(L492*$L$8)+(M492*$M$8)+(N492*$N$8)+(O492*$O$8)+(P492*$P$8)+(Q492*$Q$8)+(R492*$R$8)+(S492*$S$8)+(T492*$T$8)+(U492*$U$8)+(V492*$V$8)+(W492*$W$8)+(X492*$X$8))/E492</f>
        <v>2.8148148148148149</v>
      </c>
      <c r="D492" s="35">
        <v>4</v>
      </c>
      <c r="E492" s="203">
        <f t="shared" si="8"/>
        <v>54</v>
      </c>
      <c r="F492" s="69">
        <v>2</v>
      </c>
      <c r="G492" s="11">
        <v>14</v>
      </c>
      <c r="H492" s="69">
        <v>30</v>
      </c>
      <c r="I492" s="11">
        <v>8</v>
      </c>
      <c r="J492" s="69"/>
      <c r="K492" s="11"/>
      <c r="L492" s="69"/>
      <c r="M492" s="11"/>
      <c r="N492" s="69"/>
      <c r="O492" s="11"/>
      <c r="P492" s="69"/>
      <c r="Q492" s="11"/>
      <c r="R492" s="150"/>
      <c r="T492" s="151"/>
      <c r="U492" s="152"/>
      <c r="V492" s="151"/>
      <c r="W492" s="152"/>
      <c r="X492" s="153"/>
    </row>
    <row r="493" spans="1:24" s="145" customFormat="1">
      <c r="A493" s="54"/>
      <c r="B493" s="193"/>
      <c r="C493" s="296"/>
      <c r="D493" s="35"/>
      <c r="E493" s="202"/>
      <c r="F493" s="69"/>
      <c r="G493" s="11"/>
      <c r="H493" s="69"/>
      <c r="I493" s="11"/>
      <c r="J493" s="69"/>
      <c r="K493" s="11"/>
      <c r="L493" s="69"/>
      <c r="M493" s="11"/>
      <c r="N493" s="69"/>
      <c r="O493" s="11"/>
      <c r="P493" s="69"/>
      <c r="Q493" s="11"/>
      <c r="R493" s="150"/>
      <c r="T493" s="151"/>
      <c r="U493" s="152"/>
      <c r="V493" s="151"/>
      <c r="W493" s="152"/>
      <c r="X493" s="153"/>
    </row>
    <row r="494" spans="1:24" s="145" customFormat="1">
      <c r="A494" s="54" t="s">
        <v>1232</v>
      </c>
      <c r="B494" s="194" t="s">
        <v>1023</v>
      </c>
      <c r="C494" s="296"/>
      <c r="D494" s="34"/>
      <c r="E494" s="203">
        <f t="shared" si="8"/>
        <v>0</v>
      </c>
      <c r="F494" s="70"/>
      <c r="G494" s="14"/>
      <c r="H494" s="70"/>
      <c r="I494" s="14"/>
      <c r="J494" s="70"/>
      <c r="K494" s="14"/>
      <c r="L494" s="70"/>
      <c r="M494" s="14"/>
      <c r="N494" s="70"/>
      <c r="O494" s="14"/>
      <c r="P494" s="70"/>
      <c r="Q494" s="11"/>
      <c r="R494" s="150"/>
      <c r="T494" s="151"/>
      <c r="U494" s="152"/>
      <c r="V494" s="151"/>
      <c r="W494" s="152"/>
      <c r="X494" s="153"/>
    </row>
    <row r="495" spans="1:24" s="145" customFormat="1">
      <c r="A495" s="54"/>
      <c r="B495" s="193"/>
      <c r="C495" s="296"/>
      <c r="D495" s="35"/>
      <c r="E495" s="202"/>
      <c r="F495" s="69"/>
      <c r="G495" s="11"/>
      <c r="H495" s="69"/>
      <c r="I495" s="11"/>
      <c r="J495" s="69"/>
      <c r="K495" s="11"/>
      <c r="L495" s="69"/>
      <c r="M495" s="11"/>
      <c r="N495" s="69"/>
      <c r="O495" s="11"/>
      <c r="P495" s="69"/>
      <c r="Q495" s="11"/>
      <c r="R495" s="150"/>
      <c r="T495" s="151"/>
      <c r="U495" s="152"/>
      <c r="V495" s="151"/>
      <c r="W495" s="152"/>
      <c r="X495" s="153"/>
    </row>
    <row r="496" spans="1:24" s="145" customFormat="1">
      <c r="A496" s="54" t="s">
        <v>768</v>
      </c>
      <c r="B496" s="194" t="s">
        <v>1023</v>
      </c>
      <c r="C496" s="296"/>
      <c r="D496" s="34"/>
      <c r="E496" s="203">
        <f t="shared" ref="E496:E558" si="9">SUM(F496:X496)</f>
        <v>0</v>
      </c>
      <c r="F496" s="70"/>
      <c r="G496" s="14"/>
      <c r="H496" s="70"/>
      <c r="I496" s="14"/>
      <c r="J496" s="70"/>
      <c r="K496" s="14"/>
      <c r="L496" s="70"/>
      <c r="M496" s="14"/>
      <c r="N496" s="70"/>
      <c r="O496" s="14"/>
      <c r="P496" s="70"/>
      <c r="Q496" s="11"/>
      <c r="R496" s="150"/>
      <c r="T496" s="151"/>
      <c r="U496" s="152"/>
      <c r="V496" s="151"/>
      <c r="W496" s="152"/>
      <c r="X496" s="153"/>
    </row>
    <row r="497" spans="1:24" s="145" customFormat="1">
      <c r="A497" s="54"/>
      <c r="B497" s="193"/>
      <c r="C497" s="296"/>
      <c r="D497" s="35"/>
      <c r="E497" s="202"/>
      <c r="F497" s="69"/>
      <c r="G497" s="11"/>
      <c r="H497" s="69"/>
      <c r="I497" s="11"/>
      <c r="J497" s="69"/>
      <c r="K497" s="11"/>
      <c r="L497" s="69"/>
      <c r="M497" s="11"/>
      <c r="N497" s="69"/>
      <c r="O497" s="11"/>
      <c r="P497" s="69"/>
      <c r="Q497" s="11"/>
      <c r="R497" s="150"/>
      <c r="T497" s="151"/>
      <c r="U497" s="152"/>
      <c r="V497" s="151"/>
      <c r="W497" s="152"/>
      <c r="X497" s="153"/>
    </row>
    <row r="498" spans="1:24" s="145" customFormat="1">
      <c r="A498" s="54" t="s">
        <v>769</v>
      </c>
      <c r="B498" s="194" t="s">
        <v>1023</v>
      </c>
      <c r="C498" s="296"/>
      <c r="D498" s="34"/>
      <c r="E498" s="203">
        <f t="shared" si="9"/>
        <v>0</v>
      </c>
      <c r="F498" s="69"/>
      <c r="G498" s="11"/>
      <c r="H498" s="69"/>
      <c r="I498" s="11"/>
      <c r="J498" s="69"/>
      <c r="K498" s="11"/>
      <c r="L498" s="69"/>
      <c r="M498" s="11"/>
      <c r="N498" s="69"/>
      <c r="O498" s="11"/>
      <c r="P498" s="69"/>
      <c r="Q498" s="11"/>
      <c r="R498" s="150"/>
      <c r="T498" s="151"/>
      <c r="U498" s="152"/>
      <c r="V498" s="151"/>
      <c r="W498" s="152"/>
      <c r="X498" s="153"/>
    </row>
    <row r="499" spans="1:24" s="145" customFormat="1">
      <c r="A499" s="54"/>
      <c r="B499" s="193"/>
      <c r="C499" s="296"/>
      <c r="D499" s="35"/>
      <c r="E499" s="202"/>
      <c r="F499" s="69"/>
      <c r="G499" s="11"/>
      <c r="H499" s="69"/>
      <c r="I499" s="11"/>
      <c r="J499" s="69"/>
      <c r="K499" s="11"/>
      <c r="L499" s="69"/>
      <c r="M499" s="11"/>
      <c r="N499" s="69"/>
      <c r="O499" s="11"/>
      <c r="P499" s="69"/>
      <c r="Q499" s="11"/>
      <c r="R499" s="150"/>
      <c r="T499" s="151"/>
      <c r="U499" s="152"/>
      <c r="V499" s="151"/>
      <c r="W499" s="152"/>
      <c r="X499" s="153"/>
    </row>
    <row r="500" spans="1:24" s="145" customFormat="1">
      <c r="A500" s="54" t="s">
        <v>58</v>
      </c>
      <c r="B500" s="194" t="s">
        <v>1023</v>
      </c>
      <c r="C500" s="296"/>
      <c r="D500" s="34"/>
      <c r="E500" s="203">
        <f t="shared" si="9"/>
        <v>0</v>
      </c>
      <c r="F500" s="69"/>
      <c r="G500" s="11"/>
      <c r="H500" s="69"/>
      <c r="I500" s="11"/>
      <c r="J500" s="69"/>
      <c r="K500" s="11"/>
      <c r="L500" s="69"/>
      <c r="M500" s="11"/>
      <c r="N500" s="69"/>
      <c r="O500" s="11"/>
      <c r="P500" s="69"/>
      <c r="Q500" s="11"/>
      <c r="R500" s="150"/>
      <c r="T500" s="151"/>
      <c r="U500" s="152"/>
      <c r="V500" s="151"/>
      <c r="W500" s="152"/>
      <c r="X500" s="153"/>
    </row>
    <row r="501" spans="1:24" s="145" customFormat="1">
      <c r="A501" s="54"/>
      <c r="B501" s="193"/>
      <c r="C501" s="296"/>
      <c r="D501" s="35"/>
      <c r="E501" s="202"/>
      <c r="F501" s="69"/>
      <c r="G501" s="11"/>
      <c r="H501" s="69"/>
      <c r="I501" s="11"/>
      <c r="J501" s="69"/>
      <c r="K501" s="11"/>
      <c r="L501" s="69"/>
      <c r="M501" s="11"/>
      <c r="N501" s="69"/>
      <c r="O501" s="11"/>
      <c r="P501" s="69"/>
      <c r="Q501" s="11"/>
      <c r="R501" s="150"/>
      <c r="T501" s="151"/>
      <c r="U501" s="152"/>
      <c r="V501" s="151"/>
      <c r="W501" s="152"/>
      <c r="X501" s="153"/>
    </row>
    <row r="502" spans="1:24" s="145" customFormat="1">
      <c r="A502" s="54" t="s">
        <v>62</v>
      </c>
      <c r="B502" s="193">
        <v>3</v>
      </c>
      <c r="C502" s="296">
        <f>((F502)+(G502*$G$8)+(H502*$H$8)+(I502*$I$8)+(J502*$J$8)+(K502*$K$8)+(L502*$L$8)+(M502*$M$8)+(N502*$N$8)+(O502*$O$8)+(P502*$P$8)+(Q502*$Q$8)+(R502*$R$8)+(S502*$S$8)+(T502*$T$8)+(U502*$U$8)+(V502*$V$8)+(W502*$W$8)+(X502*$X$8))/E502</f>
        <v>3</v>
      </c>
      <c r="D502" s="35">
        <v>3</v>
      </c>
      <c r="E502" s="203">
        <f t="shared" si="9"/>
        <v>1</v>
      </c>
      <c r="F502" s="69">
        <v>0</v>
      </c>
      <c r="G502" s="11">
        <v>0</v>
      </c>
      <c r="H502" s="69">
        <v>1</v>
      </c>
      <c r="I502" s="11"/>
      <c r="J502" s="69"/>
      <c r="K502" s="11"/>
      <c r="L502" s="69"/>
      <c r="M502" s="11"/>
      <c r="N502" s="69"/>
      <c r="O502" s="11"/>
      <c r="P502" s="69"/>
      <c r="Q502" s="11"/>
      <c r="R502" s="150"/>
      <c r="T502" s="151"/>
      <c r="U502" s="152"/>
      <c r="V502" s="151"/>
      <c r="W502" s="152"/>
      <c r="X502" s="153"/>
    </row>
    <row r="503" spans="1:24" s="145" customFormat="1">
      <c r="A503" s="54"/>
      <c r="B503" s="193"/>
      <c r="C503" s="296"/>
      <c r="D503" s="35"/>
      <c r="E503" s="202"/>
      <c r="F503" s="69"/>
      <c r="G503" s="11"/>
      <c r="H503" s="69"/>
      <c r="I503" s="11"/>
      <c r="J503" s="69"/>
      <c r="K503" s="11"/>
      <c r="L503" s="69"/>
      <c r="M503" s="11"/>
      <c r="N503" s="69"/>
      <c r="O503" s="11"/>
      <c r="P503" s="69"/>
      <c r="Q503" s="11"/>
      <c r="R503" s="150"/>
      <c r="T503" s="151"/>
      <c r="U503" s="152"/>
      <c r="V503" s="151"/>
      <c r="W503" s="152"/>
      <c r="X503" s="153"/>
    </row>
    <row r="504" spans="1:24" s="145" customFormat="1">
      <c r="A504" s="54" t="s">
        <v>770</v>
      </c>
      <c r="B504" s="194" t="s">
        <v>1023</v>
      </c>
      <c r="C504" s="296"/>
      <c r="D504" s="34"/>
      <c r="E504" s="203">
        <f t="shared" si="9"/>
        <v>0</v>
      </c>
      <c r="F504" s="70"/>
      <c r="G504" s="14"/>
      <c r="H504" s="70"/>
      <c r="I504" s="14"/>
      <c r="J504" s="70"/>
      <c r="K504" s="14"/>
      <c r="L504" s="70"/>
      <c r="M504" s="14"/>
      <c r="N504" s="70"/>
      <c r="O504" s="14"/>
      <c r="P504" s="70"/>
      <c r="Q504" s="11"/>
      <c r="R504" s="150"/>
      <c r="T504" s="151"/>
      <c r="U504" s="152"/>
      <c r="V504" s="151"/>
      <c r="W504" s="152"/>
      <c r="X504" s="153"/>
    </row>
    <row r="505" spans="1:24" s="145" customFormat="1">
      <c r="A505" s="54"/>
      <c r="B505" s="193"/>
      <c r="C505" s="296"/>
      <c r="D505" s="35"/>
      <c r="E505" s="202"/>
      <c r="F505" s="69"/>
      <c r="G505" s="11"/>
      <c r="H505" s="69"/>
      <c r="I505" s="11"/>
      <c r="J505" s="69"/>
      <c r="K505" s="11"/>
      <c r="L505" s="69"/>
      <c r="M505" s="11"/>
      <c r="N505" s="69"/>
      <c r="O505" s="11"/>
      <c r="P505" s="69"/>
      <c r="Q505" s="11"/>
      <c r="R505" s="150"/>
      <c r="T505" s="151"/>
      <c r="U505" s="152"/>
      <c r="V505" s="151"/>
      <c r="W505" s="152"/>
      <c r="X505" s="153"/>
    </row>
    <row r="506" spans="1:24" s="145" customFormat="1">
      <c r="A506" s="54" t="s">
        <v>56</v>
      </c>
      <c r="B506" s="194" t="s">
        <v>1023</v>
      </c>
      <c r="C506" s="296"/>
      <c r="D506" s="34"/>
      <c r="E506" s="203">
        <f t="shared" si="9"/>
        <v>0</v>
      </c>
      <c r="F506" s="69"/>
      <c r="G506" s="11"/>
      <c r="H506" s="69"/>
      <c r="I506" s="11"/>
      <c r="J506" s="69"/>
      <c r="K506" s="11"/>
      <c r="L506" s="69"/>
      <c r="M506" s="11"/>
      <c r="N506" s="69"/>
      <c r="O506" s="11"/>
      <c r="P506" s="69"/>
      <c r="Q506" s="11"/>
      <c r="R506" s="150"/>
      <c r="T506" s="151"/>
      <c r="U506" s="152"/>
      <c r="V506" s="151"/>
      <c r="W506" s="152"/>
      <c r="X506" s="153"/>
    </row>
    <row r="507" spans="1:24" s="145" customFormat="1">
      <c r="A507" s="54"/>
      <c r="B507" s="193"/>
      <c r="C507" s="296"/>
      <c r="D507" s="35"/>
      <c r="E507" s="202"/>
      <c r="F507" s="69"/>
      <c r="G507" s="11"/>
      <c r="H507" s="69"/>
      <c r="I507" s="11"/>
      <c r="J507" s="69"/>
      <c r="K507" s="11"/>
      <c r="L507" s="69"/>
      <c r="M507" s="11"/>
      <c r="N507" s="69"/>
      <c r="O507" s="11"/>
      <c r="P507" s="69"/>
      <c r="Q507" s="11"/>
      <c r="R507" s="150"/>
      <c r="T507" s="151"/>
      <c r="U507" s="152"/>
      <c r="V507" s="151"/>
      <c r="W507" s="152"/>
      <c r="X507" s="153"/>
    </row>
    <row r="508" spans="1:24" s="145" customFormat="1">
      <c r="A508" s="54" t="s">
        <v>772</v>
      </c>
      <c r="B508" s="194" t="s">
        <v>1023</v>
      </c>
      <c r="C508" s="296"/>
      <c r="D508" s="34"/>
      <c r="E508" s="203">
        <f t="shared" si="9"/>
        <v>0</v>
      </c>
      <c r="F508" s="70"/>
      <c r="G508" s="14"/>
      <c r="H508" s="70"/>
      <c r="I508" s="14"/>
      <c r="J508" s="70"/>
      <c r="K508" s="14"/>
      <c r="L508" s="70"/>
      <c r="M508" s="14"/>
      <c r="N508" s="70"/>
      <c r="O508" s="14"/>
      <c r="P508" s="70"/>
      <c r="Q508" s="11"/>
      <c r="R508" s="150"/>
      <c r="T508" s="151"/>
      <c r="U508" s="152"/>
      <c r="V508" s="151"/>
      <c r="W508" s="152"/>
      <c r="X508" s="153"/>
    </row>
    <row r="509" spans="1:24" s="145" customFormat="1">
      <c r="A509" s="54"/>
      <c r="B509" s="193"/>
      <c r="C509" s="296"/>
      <c r="D509" s="35"/>
      <c r="E509" s="202"/>
      <c r="F509" s="69"/>
      <c r="G509" s="11"/>
      <c r="H509" s="69"/>
      <c r="I509" s="11"/>
      <c r="J509" s="69"/>
      <c r="K509" s="11"/>
      <c r="L509" s="69"/>
      <c r="M509" s="11"/>
      <c r="N509" s="69"/>
      <c r="O509" s="11"/>
      <c r="P509" s="69"/>
      <c r="Q509" s="11"/>
      <c r="R509" s="150"/>
      <c r="T509" s="151"/>
      <c r="U509" s="152"/>
      <c r="V509" s="151"/>
      <c r="W509" s="152"/>
      <c r="X509" s="153"/>
    </row>
    <row r="510" spans="1:24" s="145" customFormat="1">
      <c r="A510" s="54" t="s">
        <v>53</v>
      </c>
      <c r="B510" s="194" t="s">
        <v>1023</v>
      </c>
      <c r="C510" s="296"/>
      <c r="D510" s="34"/>
      <c r="E510" s="203">
        <f t="shared" si="9"/>
        <v>0</v>
      </c>
      <c r="F510" s="69"/>
      <c r="G510" s="11"/>
      <c r="H510" s="69"/>
      <c r="I510" s="11"/>
      <c r="J510" s="69"/>
      <c r="K510" s="11"/>
      <c r="L510" s="69"/>
      <c r="M510" s="11"/>
      <c r="N510" s="69"/>
      <c r="O510" s="11"/>
      <c r="P510" s="69"/>
      <c r="Q510" s="11"/>
      <c r="R510" s="150"/>
      <c r="T510" s="151"/>
      <c r="U510" s="152"/>
      <c r="V510" s="151"/>
      <c r="W510" s="152"/>
      <c r="X510" s="153"/>
    </row>
    <row r="511" spans="1:24" s="145" customFormat="1">
      <c r="A511" s="54"/>
      <c r="B511" s="193"/>
      <c r="C511" s="296"/>
      <c r="D511" s="35"/>
      <c r="E511" s="202"/>
      <c r="F511" s="69"/>
      <c r="G511" s="11"/>
      <c r="H511" s="69"/>
      <c r="I511" s="11"/>
      <c r="J511" s="69"/>
      <c r="K511" s="11"/>
      <c r="L511" s="69"/>
      <c r="M511" s="11"/>
      <c r="N511" s="69"/>
      <c r="O511" s="11"/>
      <c r="P511" s="69"/>
      <c r="Q511" s="11"/>
      <c r="R511" s="150"/>
      <c r="T511" s="151"/>
      <c r="U511" s="152"/>
      <c r="V511" s="151"/>
      <c r="W511" s="152"/>
      <c r="X511" s="153"/>
    </row>
    <row r="512" spans="1:24" s="145" customFormat="1">
      <c r="A512" s="54" t="s">
        <v>51</v>
      </c>
      <c r="B512" s="194" t="s">
        <v>1023</v>
      </c>
      <c r="C512" s="296"/>
      <c r="D512" s="34"/>
      <c r="E512" s="203">
        <f t="shared" si="9"/>
        <v>0</v>
      </c>
      <c r="F512" s="69"/>
      <c r="G512" s="11"/>
      <c r="H512" s="69"/>
      <c r="I512" s="11"/>
      <c r="J512" s="69"/>
      <c r="K512" s="11"/>
      <c r="L512" s="69"/>
      <c r="M512" s="11"/>
      <c r="N512" s="69"/>
      <c r="O512" s="11"/>
      <c r="P512" s="69"/>
      <c r="Q512" s="11"/>
      <c r="R512" s="150"/>
      <c r="T512" s="151"/>
      <c r="U512" s="152"/>
      <c r="V512" s="151"/>
      <c r="W512" s="152"/>
      <c r="X512" s="153"/>
    </row>
    <row r="513" spans="1:24" s="145" customFormat="1">
      <c r="A513" s="54"/>
      <c r="B513" s="193"/>
      <c r="C513" s="296"/>
      <c r="D513" s="35"/>
      <c r="E513" s="202"/>
      <c r="F513" s="69"/>
      <c r="G513" s="11"/>
      <c r="H513" s="69"/>
      <c r="I513" s="11"/>
      <c r="J513" s="69"/>
      <c r="K513" s="11"/>
      <c r="L513" s="69"/>
      <c r="M513" s="11"/>
      <c r="N513" s="69"/>
      <c r="O513" s="11"/>
      <c r="P513" s="69"/>
      <c r="Q513" s="11"/>
      <c r="R513" s="150"/>
      <c r="T513" s="151"/>
      <c r="U513" s="152"/>
      <c r="V513" s="151"/>
      <c r="W513" s="152"/>
      <c r="X513" s="153"/>
    </row>
    <row r="514" spans="1:24" s="145" customFormat="1">
      <c r="A514" s="54" t="s">
        <v>774</v>
      </c>
      <c r="B514" s="193">
        <v>4</v>
      </c>
      <c r="C514" s="296">
        <f>((F514)+(G514*$G$8)+(H514*$H$8)+(I514*$I$8)+(J514*$J$8)+(K514*$K$8)+(L514*$L$8)+(M514*$M$8)+(N514*$N$8)+(O514*$O$8)+(P514*$P$8)+(Q514*$Q$8)+(R514*$R$8)+(S514*$S$8)+(T514*$T$8)+(U514*$U$8)+(V514*$V$8)+(W514*$W$8)+(X514*$X$8))/E514</f>
        <v>4</v>
      </c>
      <c r="D514" s="35">
        <v>4</v>
      </c>
      <c r="E514" s="203">
        <f t="shared" si="9"/>
        <v>1</v>
      </c>
      <c r="F514" s="69">
        <v>0</v>
      </c>
      <c r="G514" s="11">
        <v>0</v>
      </c>
      <c r="H514" s="69">
        <v>0</v>
      </c>
      <c r="I514" s="11">
        <v>1</v>
      </c>
      <c r="J514" s="69"/>
      <c r="K514" s="11"/>
      <c r="L514" s="69"/>
      <c r="M514" s="11"/>
      <c r="N514" s="69"/>
      <c r="O514" s="11"/>
      <c r="P514" s="69"/>
      <c r="Q514" s="11"/>
      <c r="R514" s="150"/>
      <c r="T514" s="151"/>
      <c r="U514" s="152"/>
      <c r="V514" s="151"/>
      <c r="W514" s="152"/>
      <c r="X514" s="153"/>
    </row>
    <row r="515" spans="1:24" s="145" customFormat="1">
      <c r="A515" s="54"/>
      <c r="B515" s="193"/>
      <c r="C515" s="296"/>
      <c r="D515" s="35"/>
      <c r="E515" s="202"/>
      <c r="F515" s="69"/>
      <c r="G515" s="11"/>
      <c r="H515" s="69"/>
      <c r="I515" s="11"/>
      <c r="J515" s="69"/>
      <c r="K515" s="11"/>
      <c r="L515" s="69"/>
      <c r="M515" s="11"/>
      <c r="N515" s="69"/>
      <c r="O515" s="11"/>
      <c r="P515" s="69"/>
      <c r="Q515" s="11"/>
      <c r="R515" s="150"/>
      <c r="T515" s="151"/>
      <c r="U515" s="152"/>
      <c r="V515" s="151"/>
      <c r="W515" s="152"/>
      <c r="X515" s="153"/>
    </row>
    <row r="516" spans="1:24" s="145" customFormat="1">
      <c r="A516" s="54" t="s">
        <v>775</v>
      </c>
      <c r="B516" s="193">
        <v>1</v>
      </c>
      <c r="C516" s="296">
        <f>((F516)+(G516*$G$8)+(H516*$H$8)+(I516*$I$8)+(J516*$J$8)+(K516*$K$8)+(L516*$L$8)+(M516*$M$8)+(N516*$N$8)+(O516*$O$8)+(P516*$P$8)+(Q516*$Q$8)+(R516*$R$8)+(S516*$S$8)+(T516*$T$8)+(U516*$U$8)+(V516*$V$8)+(W516*$W$8)+(X516*$X$8))/E516</f>
        <v>2.8888888888888888</v>
      </c>
      <c r="D516" s="35">
        <v>4</v>
      </c>
      <c r="E516" s="203">
        <f t="shared" si="9"/>
        <v>18</v>
      </c>
      <c r="F516" s="69">
        <v>0</v>
      </c>
      <c r="G516" s="11">
        <v>6</v>
      </c>
      <c r="H516" s="69">
        <v>8</v>
      </c>
      <c r="I516" s="11">
        <v>4</v>
      </c>
      <c r="J516" s="69"/>
      <c r="K516" s="11"/>
      <c r="L516" s="69"/>
      <c r="M516" s="11"/>
      <c r="N516" s="69"/>
      <c r="O516" s="11"/>
      <c r="P516" s="69"/>
      <c r="Q516" s="11"/>
      <c r="R516" s="150"/>
      <c r="T516" s="151"/>
      <c r="U516" s="152"/>
      <c r="V516" s="151"/>
      <c r="W516" s="152"/>
      <c r="X516" s="153"/>
    </row>
    <row r="517" spans="1:24" s="145" customFormat="1">
      <c r="A517" s="54"/>
      <c r="B517" s="193"/>
      <c r="C517" s="296"/>
      <c r="D517" s="35"/>
      <c r="E517" s="202"/>
      <c r="F517" s="69"/>
      <c r="G517" s="11"/>
      <c r="H517" s="69"/>
      <c r="I517" s="11"/>
      <c r="J517" s="69"/>
      <c r="K517" s="11"/>
      <c r="L517" s="69"/>
      <c r="M517" s="11"/>
      <c r="N517" s="69"/>
      <c r="O517" s="11"/>
      <c r="P517" s="69"/>
      <c r="Q517" s="11"/>
      <c r="R517" s="150"/>
      <c r="T517" s="151"/>
      <c r="U517" s="152"/>
      <c r="V517" s="151"/>
      <c r="W517" s="152"/>
      <c r="X517" s="153"/>
    </row>
    <row r="518" spans="1:24" s="145" customFormat="1">
      <c r="A518" s="54" t="s">
        <v>776</v>
      </c>
      <c r="B518" s="193">
        <v>2</v>
      </c>
      <c r="C518" s="296">
        <f>((F518)+(G518*$G$8)+(H518*$H$8)+(I518*$I$8)+(J518*$J$8)+(K518*$K$8)+(L518*$L$8)+(M518*$M$8)+(N518*$N$8)+(O518*$O$8)+(P518*$P$8)+(Q518*$Q$8)+(R518*$R$8)+(S518*$S$8)+(T518*$T$8)+(U518*$U$8)+(V518*$V$8)+(W518*$W$8)+(X518*$X$8))/E518</f>
        <v>2.6153846153846154</v>
      </c>
      <c r="D518" s="35">
        <v>4</v>
      </c>
      <c r="E518" s="203">
        <f t="shared" si="9"/>
        <v>13</v>
      </c>
      <c r="F518" s="69">
        <v>0</v>
      </c>
      <c r="G518" s="11">
        <v>6</v>
      </c>
      <c r="H518" s="69">
        <v>6</v>
      </c>
      <c r="I518" s="11">
        <v>1</v>
      </c>
      <c r="J518" s="69"/>
      <c r="K518" s="11"/>
      <c r="L518" s="69"/>
      <c r="M518" s="11"/>
      <c r="N518" s="69"/>
      <c r="O518" s="11"/>
      <c r="P518" s="69"/>
      <c r="Q518" s="11"/>
      <c r="R518" s="150"/>
      <c r="T518" s="151"/>
      <c r="U518" s="152"/>
      <c r="V518" s="151"/>
      <c r="W518" s="152"/>
      <c r="X518" s="153"/>
    </row>
    <row r="519" spans="1:24" s="145" customFormat="1">
      <c r="A519" s="54"/>
      <c r="B519" s="193"/>
      <c r="C519" s="296"/>
      <c r="D519" s="35"/>
      <c r="E519" s="202"/>
      <c r="F519" s="69"/>
      <c r="G519" s="11"/>
      <c r="H519" s="69"/>
      <c r="I519" s="11"/>
      <c r="J519" s="69"/>
      <c r="K519" s="11"/>
      <c r="L519" s="69"/>
      <c r="M519" s="11"/>
      <c r="N519" s="69"/>
      <c r="O519" s="11"/>
      <c r="P519" s="69"/>
      <c r="Q519" s="11"/>
      <c r="R519" s="150"/>
      <c r="T519" s="151"/>
      <c r="U519" s="152"/>
      <c r="V519" s="151"/>
      <c r="W519" s="152"/>
      <c r="X519" s="153"/>
    </row>
    <row r="520" spans="1:24" s="145" customFormat="1">
      <c r="A520" s="54" t="s">
        <v>1233</v>
      </c>
      <c r="B520" s="193">
        <v>4</v>
      </c>
      <c r="C520" s="296">
        <f>((F520)+(G520*$G$8)+(H520*$H$8)+(I520*$I$8)+(J520*$J$8)+(K520*$K$8)+(L520*$L$8)+(M520*$M$8)+(N520*$N$8)+(O520*$O$8)+(P520*$P$8)+(Q520*$Q$8)+(R520*$R$8)+(S520*$S$8)+(T520*$T$8)+(U520*$U$8)+(V520*$V$8)+(W520*$W$8)+(X520*$X$8))/E520</f>
        <v>4</v>
      </c>
      <c r="D520" s="35">
        <v>4</v>
      </c>
      <c r="E520" s="203">
        <f t="shared" si="9"/>
        <v>1</v>
      </c>
      <c r="F520" s="69">
        <v>0</v>
      </c>
      <c r="G520" s="11">
        <v>0</v>
      </c>
      <c r="H520" s="69">
        <v>0</v>
      </c>
      <c r="I520" s="11">
        <v>1</v>
      </c>
      <c r="J520" s="69"/>
      <c r="K520" s="11"/>
      <c r="L520" s="69"/>
      <c r="M520" s="11"/>
      <c r="N520" s="69"/>
      <c r="O520" s="11"/>
      <c r="P520" s="69"/>
      <c r="Q520" s="11"/>
      <c r="R520" s="150"/>
      <c r="T520" s="151"/>
      <c r="U520" s="152"/>
      <c r="V520" s="151"/>
      <c r="W520" s="152"/>
      <c r="X520" s="153"/>
    </row>
    <row r="521" spans="1:24" s="145" customFormat="1">
      <c r="A521" s="54"/>
      <c r="B521" s="193"/>
      <c r="C521" s="296"/>
      <c r="D521" s="35"/>
      <c r="E521" s="202"/>
      <c r="F521" s="69"/>
      <c r="G521" s="11"/>
      <c r="H521" s="69"/>
      <c r="I521" s="11"/>
      <c r="J521" s="69"/>
      <c r="K521" s="11"/>
      <c r="L521" s="69"/>
      <c r="M521" s="11"/>
      <c r="N521" s="69"/>
      <c r="O521" s="11"/>
      <c r="P521" s="69"/>
      <c r="Q521" s="11"/>
      <c r="R521" s="150"/>
      <c r="T521" s="151"/>
      <c r="U521" s="152"/>
      <c r="V521" s="151"/>
      <c r="W521" s="152"/>
      <c r="X521" s="153"/>
    </row>
    <row r="522" spans="1:24" s="145" customFormat="1">
      <c r="A522" s="54" t="s">
        <v>777</v>
      </c>
      <c r="B522" s="194" t="s">
        <v>1023</v>
      </c>
      <c r="C522" s="296"/>
      <c r="D522" s="34"/>
      <c r="E522" s="203">
        <f t="shared" si="9"/>
        <v>0</v>
      </c>
      <c r="F522" s="69"/>
      <c r="G522" s="11"/>
      <c r="H522" s="69"/>
      <c r="I522" s="11"/>
      <c r="J522" s="69"/>
      <c r="K522" s="11"/>
      <c r="L522" s="69"/>
      <c r="M522" s="11"/>
      <c r="N522" s="69"/>
      <c r="O522" s="11"/>
      <c r="P522" s="69"/>
      <c r="Q522" s="11"/>
      <c r="R522" s="150"/>
      <c r="T522" s="151"/>
      <c r="U522" s="152"/>
      <c r="V522" s="151"/>
      <c r="W522" s="152"/>
      <c r="X522" s="153"/>
    </row>
    <row r="523" spans="1:24" s="145" customFormat="1">
      <c r="A523" s="54"/>
      <c r="B523" s="193"/>
      <c r="C523" s="296"/>
      <c r="D523" s="35"/>
      <c r="E523" s="202"/>
      <c r="F523" s="69"/>
      <c r="G523" s="11"/>
      <c r="H523" s="69"/>
      <c r="I523" s="11"/>
      <c r="J523" s="69"/>
      <c r="K523" s="11"/>
      <c r="L523" s="69"/>
      <c r="M523" s="11"/>
      <c r="N523" s="69"/>
      <c r="O523" s="11"/>
      <c r="P523" s="69"/>
      <c r="Q523" s="11"/>
      <c r="R523" s="150"/>
      <c r="T523" s="151"/>
      <c r="U523" s="152"/>
      <c r="V523" s="151"/>
      <c r="W523" s="152"/>
      <c r="X523" s="153"/>
    </row>
    <row r="524" spans="1:24" s="145" customFormat="1">
      <c r="A524" s="54" t="s">
        <v>778</v>
      </c>
      <c r="B524" s="193">
        <v>4</v>
      </c>
      <c r="C524" s="296">
        <f>((F524)+(G524*$G$8)+(H524*$H$8)+(I524*$I$8)+(J524*$J$8)+(K524*$K$8)+(L524*$L$8)+(M524*$M$8)+(N524*$N$8)+(O524*$O$8)+(P524*$P$8)+(Q524*$Q$8)+(R524*$R$8)+(S524*$S$8)+(T524*$T$8)+(U524*$U$8)+(V524*$V$8)+(W524*$W$8)+(X524*$X$8))/E524</f>
        <v>4</v>
      </c>
      <c r="D524" s="35">
        <v>4</v>
      </c>
      <c r="E524" s="203">
        <f t="shared" si="9"/>
        <v>1</v>
      </c>
      <c r="F524" s="69">
        <v>0</v>
      </c>
      <c r="G524" s="11">
        <v>0</v>
      </c>
      <c r="H524" s="69">
        <v>0</v>
      </c>
      <c r="I524" s="11">
        <v>1</v>
      </c>
      <c r="J524" s="69"/>
      <c r="K524" s="11"/>
      <c r="L524" s="69"/>
      <c r="M524" s="11"/>
      <c r="N524" s="69"/>
      <c r="O524" s="11"/>
      <c r="P524" s="69"/>
      <c r="Q524" s="11"/>
      <c r="R524" s="150"/>
      <c r="T524" s="151"/>
      <c r="U524" s="152"/>
      <c r="V524" s="151"/>
      <c r="W524" s="152"/>
      <c r="X524" s="153"/>
    </row>
    <row r="525" spans="1:24" s="145" customFormat="1">
      <c r="A525" s="54"/>
      <c r="B525" s="193"/>
      <c r="C525" s="296"/>
      <c r="D525" s="35"/>
      <c r="E525" s="202"/>
      <c r="F525" s="69"/>
      <c r="G525" s="11"/>
      <c r="H525" s="69"/>
      <c r="I525" s="11"/>
      <c r="J525" s="69"/>
      <c r="K525" s="11"/>
      <c r="L525" s="69"/>
      <c r="M525" s="11"/>
      <c r="N525" s="69"/>
      <c r="O525" s="11"/>
      <c r="P525" s="69"/>
      <c r="Q525" s="11"/>
      <c r="R525" s="150"/>
      <c r="T525" s="151"/>
      <c r="U525" s="152"/>
      <c r="V525" s="151"/>
      <c r="W525" s="152"/>
      <c r="X525" s="153"/>
    </row>
    <row r="526" spans="1:24" s="145" customFormat="1">
      <c r="A526" s="54" t="s">
        <v>70</v>
      </c>
      <c r="B526" s="193">
        <v>2</v>
      </c>
      <c r="C526" s="296">
        <f>((F526)+(G526*$G$8)+(H526*$H$8)+(I526*$I$8)+(J526*$J$8)+(K526*$K$8)+(L526*$L$8)+(M526*$M$8)+(N526*$N$8)+(O526*$O$8)+(P526*$P$8)+(Q526*$Q$8)+(R526*$R$8)+(S526*$S$8)+(T526*$T$8)+(U526*$U$8)+(V526*$V$8)+(W526*$W$8)+(X526*$X$8))/E526</f>
        <v>3</v>
      </c>
      <c r="D526" s="35">
        <v>4</v>
      </c>
      <c r="E526" s="203">
        <f t="shared" si="9"/>
        <v>21</v>
      </c>
      <c r="F526" s="69">
        <v>0</v>
      </c>
      <c r="G526" s="11">
        <v>4</v>
      </c>
      <c r="H526" s="69">
        <v>13</v>
      </c>
      <c r="I526" s="11">
        <v>4</v>
      </c>
      <c r="J526" s="69"/>
      <c r="K526" s="11"/>
      <c r="L526" s="69"/>
      <c r="M526" s="11"/>
      <c r="N526" s="69"/>
      <c r="O526" s="11"/>
      <c r="P526" s="69"/>
      <c r="Q526" s="11"/>
      <c r="R526" s="150"/>
      <c r="T526" s="151"/>
      <c r="U526" s="152"/>
      <c r="V526" s="151"/>
      <c r="W526" s="152"/>
      <c r="X526" s="153"/>
    </row>
    <row r="527" spans="1:24" s="145" customFormat="1">
      <c r="A527" s="54"/>
      <c r="B527" s="193"/>
      <c r="C527" s="296"/>
      <c r="D527" s="35"/>
      <c r="E527" s="202"/>
      <c r="F527" s="69"/>
      <c r="G527" s="11"/>
      <c r="H527" s="69"/>
      <c r="I527" s="11"/>
      <c r="J527" s="69"/>
      <c r="K527" s="11"/>
      <c r="L527" s="69"/>
      <c r="M527" s="11"/>
      <c r="N527" s="69"/>
      <c r="O527" s="11"/>
      <c r="P527" s="69"/>
      <c r="Q527" s="11"/>
      <c r="R527" s="150"/>
      <c r="T527" s="151"/>
      <c r="U527" s="152"/>
      <c r="V527" s="151"/>
      <c r="W527" s="152"/>
      <c r="X527" s="153"/>
    </row>
    <row r="528" spans="1:24" s="145" customFormat="1">
      <c r="A528" s="54" t="s">
        <v>781</v>
      </c>
      <c r="B528" s="193">
        <v>2</v>
      </c>
      <c r="C528" s="296">
        <f>((F528)+(G528*$G$8)+(H528*$H$8)+(I528*$I$8)+(J528*$J$8)+(K528*$K$8)+(L528*$L$8)+(M528*$M$8)+(N528*$N$8)+(O528*$O$8)+(P528*$P$8)+(Q528*$Q$8)+(R528*$R$8)+(S528*$S$8)+(T528*$T$8)+(U528*$U$8)+(V528*$V$8)+(W528*$W$8)+(X528*$X$8))/E528</f>
        <v>2.9444444444444446</v>
      </c>
      <c r="D528" s="35">
        <v>4</v>
      </c>
      <c r="E528" s="203">
        <f t="shared" si="9"/>
        <v>18</v>
      </c>
      <c r="F528" s="69">
        <v>0</v>
      </c>
      <c r="G528" s="11">
        <v>3</v>
      </c>
      <c r="H528" s="69">
        <v>13</v>
      </c>
      <c r="I528" s="11">
        <v>2</v>
      </c>
      <c r="J528" s="69"/>
      <c r="K528" s="11"/>
      <c r="L528" s="69"/>
      <c r="M528" s="11"/>
      <c r="N528" s="69"/>
      <c r="O528" s="11"/>
      <c r="P528" s="69"/>
      <c r="Q528" s="11"/>
      <c r="R528" s="150"/>
      <c r="T528" s="151"/>
      <c r="U528" s="152"/>
      <c r="V528" s="151"/>
      <c r="W528" s="152"/>
      <c r="X528" s="153"/>
    </row>
    <row r="529" spans="1:24" s="145" customFormat="1">
      <c r="A529" s="54"/>
      <c r="B529" s="193"/>
      <c r="C529" s="296"/>
      <c r="D529" s="35"/>
      <c r="E529" s="202"/>
      <c r="F529" s="69"/>
      <c r="G529" s="11"/>
      <c r="H529" s="69"/>
      <c r="I529" s="11"/>
      <c r="J529" s="69"/>
      <c r="K529" s="11"/>
      <c r="L529" s="69"/>
      <c r="M529" s="11"/>
      <c r="N529" s="69"/>
      <c r="O529" s="11"/>
      <c r="P529" s="69"/>
      <c r="Q529" s="11"/>
      <c r="R529" s="150"/>
      <c r="T529" s="151"/>
      <c r="U529" s="152"/>
      <c r="V529" s="151"/>
      <c r="W529" s="152"/>
      <c r="X529" s="153"/>
    </row>
    <row r="530" spans="1:24" s="145" customFormat="1">
      <c r="A530" s="54" t="s">
        <v>783</v>
      </c>
      <c r="B530" s="195">
        <v>2</v>
      </c>
      <c r="C530" s="296">
        <f>((F530)+(G530*$G$8)+(H530*$H$8)+(I530*$I$8)+(J530*$J$8)+(K530*$K$8)+(L530*$L$8)+(M530*$M$8)+(N530*$N$8)+(O530*$O$8)+(P530*$P$8)+(Q530*$Q$8)+(R530*$R$8)+(S530*$S$8)+(T530*$T$8)+(U530*$U$8)+(V530*$V$8)+(W530*$W$8)+(X530*$X$8))/E530</f>
        <v>2</v>
      </c>
      <c r="D530" s="37">
        <v>2</v>
      </c>
      <c r="E530" s="203">
        <f t="shared" si="9"/>
        <v>4</v>
      </c>
      <c r="F530" s="69">
        <v>0</v>
      </c>
      <c r="G530" s="11">
        <v>4</v>
      </c>
      <c r="H530" s="69"/>
      <c r="I530" s="11"/>
      <c r="J530" s="69"/>
      <c r="K530" s="11"/>
      <c r="L530" s="69"/>
      <c r="M530" s="11"/>
      <c r="N530" s="69"/>
      <c r="O530" s="11"/>
      <c r="P530" s="69"/>
      <c r="Q530" s="11"/>
      <c r="R530" s="150"/>
      <c r="T530" s="151"/>
      <c r="U530" s="152"/>
      <c r="V530" s="151"/>
      <c r="W530" s="152"/>
      <c r="X530" s="153"/>
    </row>
    <row r="531" spans="1:24" s="145" customFormat="1">
      <c r="A531" s="54"/>
      <c r="B531" s="193"/>
      <c r="C531" s="296"/>
      <c r="D531" s="35"/>
      <c r="E531" s="202"/>
      <c r="F531" s="69"/>
      <c r="G531" s="11"/>
      <c r="H531" s="69"/>
      <c r="I531" s="11"/>
      <c r="J531" s="69"/>
      <c r="K531" s="11"/>
      <c r="L531" s="69"/>
      <c r="M531" s="11"/>
      <c r="N531" s="69"/>
      <c r="O531" s="11"/>
      <c r="P531" s="69"/>
      <c r="Q531" s="11"/>
      <c r="R531" s="150"/>
      <c r="T531" s="151"/>
      <c r="U531" s="152"/>
      <c r="V531" s="151"/>
      <c r="W531" s="152"/>
      <c r="X531" s="153"/>
    </row>
    <row r="532" spans="1:24" s="145" customFormat="1">
      <c r="A532" s="54" t="s">
        <v>785</v>
      </c>
      <c r="B532" s="195">
        <v>2</v>
      </c>
      <c r="C532" s="296">
        <f>((F532)+(G532*$G$8)+(H532*$H$8)+(I532*$I$8)+(J532*$J$8)+(K532*$K$8)+(L532*$L$8)+(M532*$M$8)+(N532*$N$8)+(O532*$O$8)+(P532*$P$8)+(Q532*$Q$8)+(R532*$R$8)+(S532*$S$8)+(T532*$T$8)+(U532*$U$8)+(V532*$V$8)+(W532*$W$8)+(X532*$X$8))/E532</f>
        <v>2</v>
      </c>
      <c r="D532" s="37">
        <v>2</v>
      </c>
      <c r="E532" s="203">
        <f t="shared" si="9"/>
        <v>1</v>
      </c>
      <c r="F532" s="69"/>
      <c r="G532" s="11">
        <v>1</v>
      </c>
      <c r="H532" s="69"/>
      <c r="I532" s="11"/>
      <c r="J532" s="69"/>
      <c r="K532" s="11"/>
      <c r="L532" s="69"/>
      <c r="M532" s="11"/>
      <c r="N532" s="69"/>
      <c r="O532" s="11"/>
      <c r="P532" s="69"/>
      <c r="Q532" s="11"/>
      <c r="R532" s="150"/>
      <c r="T532" s="151"/>
      <c r="U532" s="152"/>
      <c r="V532" s="151"/>
      <c r="W532" s="152"/>
      <c r="X532" s="153"/>
    </row>
    <row r="533" spans="1:24" s="145" customFormat="1">
      <c r="A533" s="54"/>
      <c r="B533" s="193"/>
      <c r="C533" s="296"/>
      <c r="D533" s="35"/>
      <c r="E533" s="202"/>
      <c r="F533" s="69"/>
      <c r="G533" s="11"/>
      <c r="H533" s="69"/>
      <c r="I533" s="11"/>
      <c r="J533" s="69"/>
      <c r="K533" s="11"/>
      <c r="L533" s="69"/>
      <c r="M533" s="11"/>
      <c r="N533" s="69"/>
      <c r="O533" s="11"/>
      <c r="P533" s="69"/>
      <c r="Q533" s="11"/>
      <c r="R533" s="150"/>
      <c r="T533" s="151"/>
      <c r="U533" s="152"/>
      <c r="V533" s="151"/>
      <c r="W533" s="152"/>
      <c r="X533" s="153"/>
    </row>
    <row r="534" spans="1:24" s="145" customFormat="1">
      <c r="A534" s="54" t="s">
        <v>1234</v>
      </c>
      <c r="B534" s="193">
        <v>2</v>
      </c>
      <c r="C534" s="296">
        <f>((F534)+(G534*$G$8)+(H534*$H$8)+(I534*$I$8)+(J534*$J$8)+(K534*$K$8)+(L534*$L$8)+(M534*$M$8)+(N534*$N$8)+(O534*$O$8)+(P534*$P$8)+(Q534*$Q$8)+(R534*$R$8)+(S534*$S$8)+(T534*$T$8)+(U534*$U$8)+(V534*$V$8)+(W534*$W$8)+(X534*$X$8))/E534</f>
        <v>4</v>
      </c>
      <c r="D534" s="35">
        <v>5</v>
      </c>
      <c r="E534" s="203">
        <f t="shared" si="9"/>
        <v>4</v>
      </c>
      <c r="F534" s="69">
        <v>0</v>
      </c>
      <c r="G534" s="11">
        <v>1</v>
      </c>
      <c r="H534" s="69">
        <v>0</v>
      </c>
      <c r="I534" s="11">
        <v>1</v>
      </c>
      <c r="J534" s="69">
        <v>2</v>
      </c>
      <c r="K534" s="11"/>
      <c r="L534" s="69"/>
      <c r="M534" s="11"/>
      <c r="N534" s="69"/>
      <c r="O534" s="11"/>
      <c r="P534" s="69"/>
      <c r="Q534" s="11"/>
      <c r="R534" s="150"/>
      <c r="T534" s="151"/>
      <c r="U534" s="152"/>
      <c r="V534" s="151"/>
      <c r="W534" s="152"/>
      <c r="X534" s="153"/>
    </row>
    <row r="535" spans="1:24" s="145" customFormat="1">
      <c r="A535" s="54"/>
      <c r="B535" s="193"/>
      <c r="C535" s="296"/>
      <c r="D535" s="35"/>
      <c r="E535" s="202"/>
      <c r="F535" s="69"/>
      <c r="G535" s="11"/>
      <c r="H535" s="69"/>
      <c r="I535" s="11"/>
      <c r="J535" s="69"/>
      <c r="K535" s="11"/>
      <c r="L535" s="69"/>
      <c r="M535" s="11"/>
      <c r="N535" s="69"/>
      <c r="O535" s="11"/>
      <c r="P535" s="69"/>
      <c r="Q535" s="11"/>
      <c r="R535" s="150"/>
      <c r="T535" s="151"/>
      <c r="U535" s="152"/>
      <c r="V535" s="151"/>
      <c r="W535" s="152"/>
      <c r="X535" s="153"/>
    </row>
    <row r="536" spans="1:24" s="145" customFormat="1">
      <c r="A536" s="54" t="s">
        <v>1235</v>
      </c>
      <c r="B536" s="193">
        <v>3</v>
      </c>
      <c r="C536" s="296">
        <f>((F536)+(G536*$G$8)+(H536*$H$8)+(I536*$I$8)+(J536*$J$8)+(K536*$K$8)+(L536*$L$8)+(M536*$M$8)+(N536*$N$8)+(O536*$O$8)+(P536*$P$8)+(Q536*$Q$8)+(R536*$R$8)+(S536*$S$8)+(T536*$T$8)+(U536*$U$8)+(V536*$V$8)+(W536*$W$8)+(X536*$X$8))/E536</f>
        <v>4.1111111111111107</v>
      </c>
      <c r="D536" s="234">
        <v>5</v>
      </c>
      <c r="E536" s="203">
        <f t="shared" si="9"/>
        <v>9</v>
      </c>
      <c r="F536" s="69">
        <v>0</v>
      </c>
      <c r="G536" s="11">
        <v>0</v>
      </c>
      <c r="H536" s="69">
        <v>2</v>
      </c>
      <c r="I536" s="11">
        <v>4</v>
      </c>
      <c r="J536" s="69">
        <v>3</v>
      </c>
      <c r="K536" s="11"/>
      <c r="L536" s="69"/>
      <c r="M536" s="11"/>
      <c r="N536" s="69"/>
      <c r="O536" s="11"/>
      <c r="P536" s="69"/>
      <c r="Q536" s="11"/>
      <c r="R536" s="150"/>
      <c r="T536" s="151"/>
      <c r="U536" s="152"/>
      <c r="V536" s="151"/>
      <c r="W536" s="152"/>
      <c r="X536" s="153"/>
    </row>
    <row r="537" spans="1:24" s="145" customFormat="1">
      <c r="A537" s="54"/>
      <c r="B537" s="193"/>
      <c r="C537" s="296"/>
      <c r="D537" s="35"/>
      <c r="E537" s="202"/>
      <c r="F537" s="69"/>
      <c r="G537" s="11"/>
      <c r="H537" s="69"/>
      <c r="I537" s="11"/>
      <c r="J537" s="69"/>
      <c r="K537" s="11"/>
      <c r="L537" s="69"/>
      <c r="M537" s="11"/>
      <c r="N537" s="69"/>
      <c r="O537" s="11"/>
      <c r="P537" s="69"/>
      <c r="Q537" s="11"/>
      <c r="R537" s="150"/>
      <c r="T537" s="151"/>
      <c r="U537" s="152"/>
      <c r="V537" s="151"/>
      <c r="W537" s="152"/>
      <c r="X537" s="153"/>
    </row>
    <row r="538" spans="1:24" s="145" customFormat="1">
      <c r="A538" s="54" t="s">
        <v>787</v>
      </c>
      <c r="B538" s="193">
        <v>2</v>
      </c>
      <c r="C538" s="296">
        <f>((F538)+(G538*$G$8)+(H538*$H$8)+(I538*$I$8)+(J538*$J$8)+(K538*$K$8)+(L538*$L$8)+(M538*$M$8)+(N538*$N$8)+(O538*$O$8)+(P538*$P$8)+(Q538*$Q$8)+(R538*$R$8)+(S538*$S$8)+(T538*$T$8)+(U538*$U$8)+(V538*$V$8)+(W538*$W$8)+(X538*$X$8))/E538</f>
        <v>2.5</v>
      </c>
      <c r="D538" s="35">
        <v>3</v>
      </c>
      <c r="E538" s="203">
        <f t="shared" si="9"/>
        <v>8</v>
      </c>
      <c r="F538" s="69">
        <v>0</v>
      </c>
      <c r="G538" s="11">
        <v>4</v>
      </c>
      <c r="H538" s="69">
        <v>4</v>
      </c>
      <c r="I538" s="11"/>
      <c r="J538" s="69"/>
      <c r="K538" s="11"/>
      <c r="L538" s="69"/>
      <c r="M538" s="11"/>
      <c r="N538" s="69"/>
      <c r="O538" s="11"/>
      <c r="P538" s="69"/>
      <c r="Q538" s="11"/>
      <c r="R538" s="150"/>
      <c r="T538" s="151"/>
      <c r="U538" s="152"/>
      <c r="V538" s="151"/>
      <c r="W538" s="152"/>
      <c r="X538" s="153"/>
    </row>
    <row r="539" spans="1:24" s="145" customFormat="1">
      <c r="A539" s="54"/>
      <c r="B539" s="193"/>
      <c r="C539" s="296"/>
      <c r="D539" s="35"/>
      <c r="E539" s="202"/>
      <c r="F539" s="69"/>
      <c r="G539" s="11"/>
      <c r="H539" s="69"/>
      <c r="I539" s="11"/>
      <c r="J539" s="69"/>
      <c r="K539" s="11"/>
      <c r="L539" s="69"/>
      <c r="M539" s="11"/>
      <c r="N539" s="69"/>
      <c r="O539" s="11"/>
      <c r="P539" s="69"/>
      <c r="Q539" s="11"/>
      <c r="R539" s="150"/>
      <c r="T539" s="151"/>
      <c r="U539" s="152"/>
      <c r="V539" s="151"/>
      <c r="W539" s="152"/>
      <c r="X539" s="153"/>
    </row>
    <row r="540" spans="1:24" s="145" customFormat="1">
      <c r="A540" s="54" t="s">
        <v>1083</v>
      </c>
      <c r="B540" s="193">
        <v>2</v>
      </c>
      <c r="C540" s="296">
        <f>((F540)+(G540*$G$8)+(H540*$H$8)+(I540*$I$8)+(J540*$J$8)+(K540*$K$8)+(L540*$L$8)+(M540*$M$8)+(N540*$N$8)+(O540*$O$8)+(P540*$P$8)+(Q540*$Q$8)+(R540*$R$8)+(S540*$S$8)+(T540*$T$8)+(U540*$U$8)+(V540*$V$8)+(W540*$W$8)+(X540*$X$8))/E540</f>
        <v>4.6785714285714288</v>
      </c>
      <c r="D540" s="35">
        <v>6</v>
      </c>
      <c r="E540" s="203">
        <f t="shared" si="9"/>
        <v>28</v>
      </c>
      <c r="F540" s="69">
        <v>0</v>
      </c>
      <c r="G540" s="11">
        <v>1</v>
      </c>
      <c r="H540" s="69">
        <v>4</v>
      </c>
      <c r="I540" s="11">
        <v>5</v>
      </c>
      <c r="J540" s="69">
        <v>11</v>
      </c>
      <c r="K540" s="11">
        <v>7</v>
      </c>
      <c r="L540" s="69"/>
      <c r="M540" s="11"/>
      <c r="N540" s="69"/>
      <c r="O540" s="11"/>
      <c r="P540" s="69"/>
      <c r="Q540" s="11"/>
      <c r="R540" s="150"/>
      <c r="T540" s="151"/>
      <c r="U540" s="152"/>
      <c r="V540" s="151"/>
      <c r="W540" s="152"/>
      <c r="X540" s="153"/>
    </row>
    <row r="541" spans="1:24" s="145" customFormat="1">
      <c r="A541" s="54"/>
      <c r="B541" s="193"/>
      <c r="C541" s="296"/>
      <c r="D541" s="35"/>
      <c r="E541" s="202"/>
      <c r="F541" s="69"/>
      <c r="G541" s="11"/>
      <c r="H541" s="69"/>
      <c r="I541" s="11"/>
      <c r="J541" s="69"/>
      <c r="K541" s="11"/>
      <c r="L541" s="69"/>
      <c r="M541" s="11"/>
      <c r="N541" s="69"/>
      <c r="O541" s="11"/>
      <c r="P541" s="69"/>
      <c r="Q541" s="11"/>
      <c r="R541" s="150"/>
      <c r="T541" s="151"/>
      <c r="U541" s="152"/>
      <c r="V541" s="151"/>
      <c r="W541" s="152"/>
      <c r="X541" s="153"/>
    </row>
    <row r="542" spans="1:24" s="145" customFormat="1">
      <c r="A542" s="54" t="s">
        <v>790</v>
      </c>
      <c r="B542" s="194" t="s">
        <v>1023</v>
      </c>
      <c r="C542" s="296"/>
      <c r="D542" s="34"/>
      <c r="E542" s="203">
        <f t="shared" si="9"/>
        <v>0</v>
      </c>
      <c r="F542" s="70"/>
      <c r="G542" s="14"/>
      <c r="H542" s="70"/>
      <c r="I542" s="14"/>
      <c r="J542" s="70"/>
      <c r="K542" s="14"/>
      <c r="L542" s="70"/>
      <c r="M542" s="14"/>
      <c r="N542" s="70"/>
      <c r="O542" s="14"/>
      <c r="P542" s="70"/>
      <c r="Q542" s="11"/>
      <c r="R542" s="150"/>
      <c r="T542" s="151"/>
      <c r="U542" s="152"/>
      <c r="V542" s="151"/>
      <c r="W542" s="152"/>
      <c r="X542" s="153"/>
    </row>
    <row r="543" spans="1:24" s="145" customFormat="1">
      <c r="A543" s="54"/>
      <c r="B543" s="193"/>
      <c r="C543" s="296"/>
      <c r="D543" s="35"/>
      <c r="E543" s="202"/>
      <c r="F543" s="69"/>
      <c r="G543" s="11"/>
      <c r="H543" s="69"/>
      <c r="I543" s="11"/>
      <c r="J543" s="69"/>
      <c r="K543" s="11"/>
      <c r="L543" s="69"/>
      <c r="M543" s="11"/>
      <c r="N543" s="69"/>
      <c r="O543" s="11"/>
      <c r="P543" s="69"/>
      <c r="Q543" s="11"/>
      <c r="R543" s="150"/>
      <c r="T543" s="151"/>
      <c r="U543" s="152"/>
      <c r="V543" s="151"/>
      <c r="W543" s="152"/>
      <c r="X543" s="153"/>
    </row>
    <row r="544" spans="1:24" s="145" customFormat="1">
      <c r="A544" s="54" t="s">
        <v>791</v>
      </c>
      <c r="B544" s="193">
        <v>2</v>
      </c>
      <c r="C544" s="296">
        <f>((F544)+(G544*$G$8)+(H544*$H$8)+(I544*$I$8)+(J544*$J$8)+(K544*$K$8)+(L544*$L$8)+(M544*$M$8)+(N544*$N$8)+(O544*$O$8)+(P544*$P$8)+(Q544*$Q$8)+(R544*$R$8)+(S544*$S$8)+(T544*$T$8)+(U544*$U$8)+(V544*$V$8)+(W544*$W$8)+(X544*$X$8))/E544</f>
        <v>4.5</v>
      </c>
      <c r="D544" s="35">
        <v>7</v>
      </c>
      <c r="E544" s="203">
        <f t="shared" si="9"/>
        <v>96</v>
      </c>
      <c r="F544" s="69">
        <v>0</v>
      </c>
      <c r="G544" s="11">
        <v>2</v>
      </c>
      <c r="H544" s="69">
        <v>15</v>
      </c>
      <c r="I544" s="11">
        <v>31</v>
      </c>
      <c r="J544" s="69">
        <v>32</v>
      </c>
      <c r="K544" s="11">
        <v>13</v>
      </c>
      <c r="L544" s="69">
        <v>3</v>
      </c>
      <c r="M544" s="11"/>
      <c r="N544" s="69"/>
      <c r="O544" s="11"/>
      <c r="P544" s="69"/>
      <c r="Q544" s="11"/>
      <c r="R544" s="150"/>
      <c r="T544" s="151"/>
      <c r="U544" s="152"/>
      <c r="V544" s="151"/>
      <c r="W544" s="152"/>
      <c r="X544" s="153"/>
    </row>
    <row r="545" spans="1:24" s="145" customFormat="1">
      <c r="A545" s="54"/>
      <c r="B545" s="193"/>
      <c r="C545" s="296"/>
      <c r="D545" s="35"/>
      <c r="E545" s="202"/>
      <c r="F545" s="69"/>
      <c r="G545" s="11"/>
      <c r="H545" s="69"/>
      <c r="I545" s="11"/>
      <c r="J545" s="69"/>
      <c r="K545" s="11"/>
      <c r="L545" s="69"/>
      <c r="M545" s="11"/>
      <c r="N545" s="69"/>
      <c r="O545" s="11"/>
      <c r="P545" s="69"/>
      <c r="Q545" s="11"/>
      <c r="R545" s="150"/>
      <c r="T545" s="151"/>
      <c r="U545" s="152"/>
      <c r="V545" s="151"/>
      <c r="W545" s="152"/>
      <c r="X545" s="153"/>
    </row>
    <row r="546" spans="1:24" s="145" customFormat="1">
      <c r="A546" s="54" t="s">
        <v>1236</v>
      </c>
      <c r="B546" s="193">
        <v>2</v>
      </c>
      <c r="C546" s="296">
        <f>((F546)+(G546*$G$8)+(H546*$H$8)+(I546*$I$8)+(J546*$J$8)+(K546*$K$8)+(L546*$L$8)+(M546*$M$8)+(N546*$N$8)+(O546*$O$8)+(P546*$P$8)+(Q546*$Q$8)+(R546*$R$8)+(S546*$S$8)+(T546*$T$8)+(U546*$U$8)+(V546*$V$8)+(W546*$W$8)+(X546*$X$8))/E546</f>
        <v>2</v>
      </c>
      <c r="D546" s="35">
        <v>2</v>
      </c>
      <c r="E546" s="203">
        <f t="shared" si="9"/>
        <v>2</v>
      </c>
      <c r="F546" s="69">
        <v>0</v>
      </c>
      <c r="G546" s="11">
        <v>2</v>
      </c>
      <c r="H546" s="69"/>
      <c r="I546" s="11"/>
      <c r="J546" s="69"/>
      <c r="K546" s="11"/>
      <c r="L546" s="69"/>
      <c r="M546" s="11"/>
      <c r="N546" s="69"/>
      <c r="O546" s="11"/>
      <c r="P546" s="69"/>
      <c r="Q546" s="11"/>
      <c r="R546" s="150"/>
      <c r="T546" s="151"/>
      <c r="U546" s="152"/>
      <c r="V546" s="151"/>
      <c r="W546" s="152"/>
      <c r="X546" s="153"/>
    </row>
    <row r="547" spans="1:24" s="145" customFormat="1">
      <c r="A547" s="54"/>
      <c r="B547" s="193"/>
      <c r="C547" s="296"/>
      <c r="D547" s="35"/>
      <c r="E547" s="202"/>
      <c r="F547" s="69"/>
      <c r="G547" s="11"/>
      <c r="H547" s="69"/>
      <c r="I547" s="11"/>
      <c r="J547" s="69"/>
      <c r="K547" s="11"/>
      <c r="L547" s="69"/>
      <c r="M547" s="11"/>
      <c r="N547" s="69"/>
      <c r="O547" s="11"/>
      <c r="P547" s="69"/>
      <c r="Q547" s="11"/>
      <c r="R547" s="150"/>
      <c r="T547" s="151"/>
      <c r="U547" s="152"/>
      <c r="V547" s="151"/>
      <c r="W547" s="152"/>
      <c r="X547" s="153"/>
    </row>
    <row r="548" spans="1:24" s="145" customFormat="1">
      <c r="A548" s="54" t="s">
        <v>1048</v>
      </c>
      <c r="B548" s="193">
        <v>2</v>
      </c>
      <c r="C548" s="296">
        <f>((F548)+(G548*$G$8)+(H548*$H$8)+(I548*$I$8)+(J548*$J$8)+(K548*$K$8)+(L548*$L$8)+(M548*$M$8)+(N548*$N$8)+(O548*$O$8)+(P548*$P$8)+(Q548*$Q$8)+(R548*$R$8)+(S548*$S$8)+(T548*$T$8)+(U548*$U$8)+(V548*$V$8)+(W548*$W$8)+(X548*$X$8))/E548</f>
        <v>3.6341463414634148</v>
      </c>
      <c r="D548" s="35">
        <v>5</v>
      </c>
      <c r="E548" s="203">
        <f t="shared" si="9"/>
        <v>41</v>
      </c>
      <c r="F548" s="69">
        <v>0</v>
      </c>
      <c r="G548" s="11">
        <v>4</v>
      </c>
      <c r="H548" s="69">
        <v>13</v>
      </c>
      <c r="I548" s="11">
        <v>18</v>
      </c>
      <c r="J548" s="69">
        <v>6</v>
      </c>
      <c r="K548" s="11"/>
      <c r="L548" s="69"/>
      <c r="M548" s="11"/>
      <c r="N548" s="69"/>
      <c r="O548" s="11"/>
      <c r="P548" s="69"/>
      <c r="Q548" s="11"/>
      <c r="R548" s="150"/>
      <c r="T548" s="151"/>
      <c r="U548" s="152"/>
      <c r="V548" s="151"/>
      <c r="W548" s="152"/>
      <c r="X548" s="153"/>
    </row>
    <row r="549" spans="1:24" s="145" customFormat="1">
      <c r="A549" s="54"/>
      <c r="B549" s="193"/>
      <c r="C549" s="296"/>
      <c r="D549" s="35"/>
      <c r="E549" s="202"/>
      <c r="F549" s="69"/>
      <c r="G549" s="11"/>
      <c r="H549" s="69"/>
      <c r="I549" s="11"/>
      <c r="J549" s="69"/>
      <c r="K549" s="11"/>
      <c r="L549" s="69"/>
      <c r="M549" s="11"/>
      <c r="N549" s="69"/>
      <c r="O549" s="11"/>
      <c r="P549" s="69"/>
      <c r="Q549" s="11"/>
      <c r="R549" s="150"/>
      <c r="T549" s="151"/>
      <c r="U549" s="152"/>
      <c r="V549" s="151"/>
      <c r="W549" s="152"/>
      <c r="X549" s="153"/>
    </row>
    <row r="550" spans="1:24" s="145" customFormat="1">
      <c r="A550" s="54" t="s">
        <v>792</v>
      </c>
      <c r="B550" s="193">
        <v>2</v>
      </c>
      <c r="C550" s="296">
        <f>((F550)+(G550*$G$8)+(H550*$H$8)+(I550*$I$8)+(J550*$J$8)+(K550*$K$8)+(L550*$L$8)+(M550*$M$8)+(N550*$N$8)+(O550*$O$8)+(P550*$P$8)+(Q550*$Q$8)+(R550*$R$8)+(S550*$S$8)+(T550*$T$8)+(U550*$U$8)+(V550*$V$8)+(W550*$W$8)+(X550*$X$8))/E550</f>
        <v>3.5714285714285716</v>
      </c>
      <c r="D550" s="35">
        <v>6</v>
      </c>
      <c r="E550" s="203">
        <f t="shared" si="9"/>
        <v>42</v>
      </c>
      <c r="F550" s="69">
        <v>0</v>
      </c>
      <c r="G550" s="11">
        <v>3</v>
      </c>
      <c r="H550" s="69">
        <v>19</v>
      </c>
      <c r="I550" s="11">
        <v>14</v>
      </c>
      <c r="J550" s="69">
        <v>5</v>
      </c>
      <c r="K550" s="11">
        <v>1</v>
      </c>
      <c r="L550" s="69"/>
      <c r="M550" s="11"/>
      <c r="N550" s="69"/>
      <c r="O550" s="11"/>
      <c r="P550" s="69"/>
      <c r="Q550" s="11"/>
      <c r="R550" s="150"/>
      <c r="T550" s="151"/>
      <c r="U550" s="152"/>
      <c r="V550" s="151"/>
      <c r="W550" s="152"/>
      <c r="X550" s="153"/>
    </row>
    <row r="551" spans="1:24" s="145" customFormat="1">
      <c r="A551" s="54"/>
      <c r="B551" s="193"/>
      <c r="C551" s="296"/>
      <c r="D551" s="35"/>
      <c r="E551" s="202"/>
      <c r="F551" s="69"/>
      <c r="G551" s="11"/>
      <c r="H551" s="69"/>
      <c r="I551" s="11"/>
      <c r="J551" s="69"/>
      <c r="K551" s="11"/>
      <c r="L551" s="69"/>
      <c r="M551" s="11"/>
      <c r="N551" s="69"/>
      <c r="O551" s="11"/>
      <c r="P551" s="69"/>
      <c r="Q551" s="11"/>
      <c r="R551" s="150"/>
      <c r="T551" s="151"/>
      <c r="U551" s="152"/>
      <c r="V551" s="151"/>
      <c r="W551" s="152"/>
      <c r="X551" s="153"/>
    </row>
    <row r="552" spans="1:24" s="145" customFormat="1">
      <c r="A552" s="54" t="s">
        <v>793</v>
      </c>
      <c r="B552" s="193">
        <v>2</v>
      </c>
      <c r="C552" s="296">
        <f>((F552)+(G552*$G$8)+(H552*$H$8)+(I552*$I$8)+(J552*$J$8)+(K552*$K$8)+(L552*$L$8)+(M552*$M$8)+(N552*$N$8)+(O552*$O$8)+(P552*$P$8)+(Q552*$Q$8)+(R552*$R$8)+(S552*$S$8)+(T552*$T$8)+(U552*$U$8)+(V552*$V$8)+(W552*$W$8)+(X552*$X$8))/E552</f>
        <v>2.5</v>
      </c>
      <c r="D552" s="35">
        <v>3</v>
      </c>
      <c r="E552" s="203">
        <f t="shared" si="9"/>
        <v>4</v>
      </c>
      <c r="F552" s="69">
        <v>0</v>
      </c>
      <c r="G552" s="11">
        <v>2</v>
      </c>
      <c r="H552" s="69">
        <v>2</v>
      </c>
      <c r="I552" s="11"/>
      <c r="J552" s="69"/>
      <c r="K552" s="11"/>
      <c r="L552" s="69"/>
      <c r="M552" s="11"/>
      <c r="N552" s="69"/>
      <c r="O552" s="11"/>
      <c r="P552" s="69"/>
      <c r="Q552" s="11"/>
      <c r="R552" s="150"/>
      <c r="T552" s="151"/>
      <c r="U552" s="152"/>
      <c r="V552" s="151"/>
      <c r="W552" s="152"/>
      <c r="X552" s="153"/>
    </row>
    <row r="553" spans="1:24" s="145" customFormat="1">
      <c r="A553" s="54"/>
      <c r="B553" s="193"/>
      <c r="C553" s="296"/>
      <c r="D553" s="35"/>
      <c r="E553" s="202"/>
      <c r="F553" s="69"/>
      <c r="G553" s="11"/>
      <c r="H553" s="69"/>
      <c r="I553" s="11"/>
      <c r="J553" s="69"/>
      <c r="K553" s="11"/>
      <c r="L553" s="69"/>
      <c r="M553" s="11"/>
      <c r="N553" s="69"/>
      <c r="O553" s="11"/>
      <c r="P553" s="69"/>
      <c r="Q553" s="11"/>
      <c r="R553" s="150"/>
      <c r="T553" s="151"/>
      <c r="U553" s="152"/>
      <c r="V553" s="151"/>
      <c r="W553" s="152"/>
      <c r="X553" s="153"/>
    </row>
    <row r="554" spans="1:24" s="145" customFormat="1">
      <c r="A554" s="54" t="s">
        <v>81</v>
      </c>
      <c r="B554" s="194" t="s">
        <v>1023</v>
      </c>
      <c r="C554" s="296"/>
      <c r="D554" s="34"/>
      <c r="E554" s="203">
        <f t="shared" si="9"/>
        <v>0</v>
      </c>
      <c r="F554" s="70"/>
      <c r="G554" s="14"/>
      <c r="H554" s="70"/>
      <c r="I554" s="14"/>
      <c r="J554" s="70"/>
      <c r="K554" s="14"/>
      <c r="L554" s="70"/>
      <c r="M554" s="14"/>
      <c r="N554" s="70"/>
      <c r="O554" s="14"/>
      <c r="P554" s="70"/>
      <c r="Q554" s="11"/>
      <c r="R554" s="150"/>
      <c r="T554" s="151"/>
      <c r="U554" s="152"/>
      <c r="V554" s="151"/>
      <c r="W554" s="152"/>
      <c r="X554" s="153"/>
    </row>
    <row r="555" spans="1:24" s="145" customFormat="1">
      <c r="A555" s="54"/>
      <c r="B555" s="193"/>
      <c r="C555" s="296"/>
      <c r="D555" s="35"/>
      <c r="E555" s="202"/>
      <c r="F555" s="69"/>
      <c r="G555" s="11"/>
      <c r="H555" s="69"/>
      <c r="I555" s="11"/>
      <c r="J555" s="69"/>
      <c r="K555" s="11"/>
      <c r="L555" s="69"/>
      <c r="M555" s="11"/>
      <c r="N555" s="69"/>
      <c r="O555" s="11"/>
      <c r="P555" s="69"/>
      <c r="Q555" s="11"/>
      <c r="R555" s="150"/>
      <c r="T555" s="151"/>
      <c r="U555" s="152"/>
      <c r="V555" s="151"/>
      <c r="W555" s="152"/>
      <c r="X555" s="153"/>
    </row>
    <row r="556" spans="1:24" s="145" customFormat="1">
      <c r="A556" s="54" t="s">
        <v>794</v>
      </c>
      <c r="B556" s="193">
        <v>2</v>
      </c>
      <c r="C556" s="296">
        <f>((F556)+(G556*$G$8)+(H556*$H$8)+(I556*$I$8)+(J556*$J$8)+(K556*$K$8)+(L556*$L$8)+(M556*$M$8)+(N556*$N$8)+(O556*$O$8)+(P556*$P$8)+(Q556*$Q$8)+(R556*$R$8)+(S556*$S$8)+(T556*$T$8)+(U556*$U$8)+(V556*$V$8)+(W556*$W$8)+(X556*$X$8))/E556</f>
        <v>3.8627450980392157</v>
      </c>
      <c r="D556" s="35">
        <v>5</v>
      </c>
      <c r="E556" s="203">
        <f t="shared" si="9"/>
        <v>51</v>
      </c>
      <c r="F556" s="69">
        <v>0</v>
      </c>
      <c r="G556" s="11">
        <v>4</v>
      </c>
      <c r="H556" s="69">
        <v>14</v>
      </c>
      <c r="I556" s="11">
        <v>19</v>
      </c>
      <c r="J556" s="69">
        <v>13</v>
      </c>
      <c r="K556" s="11">
        <v>1</v>
      </c>
      <c r="L556" s="69"/>
      <c r="M556" s="11"/>
      <c r="N556" s="69"/>
      <c r="O556" s="11"/>
      <c r="P556" s="69"/>
      <c r="Q556" s="11"/>
      <c r="R556" s="150"/>
      <c r="T556" s="151"/>
      <c r="U556" s="152"/>
      <c r="V556" s="151"/>
      <c r="W556" s="152"/>
      <c r="X556" s="153"/>
    </row>
    <row r="557" spans="1:24" s="145" customFormat="1">
      <c r="A557" s="54"/>
      <c r="B557" s="193"/>
      <c r="C557" s="296"/>
      <c r="D557" s="35"/>
      <c r="E557" s="202"/>
      <c r="F557" s="69"/>
      <c r="G557" s="11"/>
      <c r="H557" s="69"/>
      <c r="I557" s="11"/>
      <c r="J557" s="69"/>
      <c r="K557" s="11"/>
      <c r="L557" s="69"/>
      <c r="M557" s="11"/>
      <c r="N557" s="69"/>
      <c r="O557" s="11"/>
      <c r="P557" s="69"/>
      <c r="Q557" s="11"/>
      <c r="R557" s="150"/>
      <c r="T557" s="151"/>
      <c r="U557" s="152"/>
      <c r="V557" s="151"/>
      <c r="W557" s="152"/>
      <c r="X557" s="153"/>
    </row>
    <row r="558" spans="1:24" s="145" customFormat="1">
      <c r="A558" s="54" t="s">
        <v>76</v>
      </c>
      <c r="B558" s="194" t="s">
        <v>1023</v>
      </c>
      <c r="C558" s="296"/>
      <c r="D558" s="34"/>
      <c r="E558" s="203">
        <f t="shared" si="9"/>
        <v>0</v>
      </c>
      <c r="F558" s="70"/>
      <c r="G558" s="14"/>
      <c r="H558" s="70"/>
      <c r="I558" s="14"/>
      <c r="J558" s="70"/>
      <c r="K558" s="14"/>
      <c r="L558" s="70"/>
      <c r="M558" s="14"/>
      <c r="N558" s="70"/>
      <c r="O558" s="14"/>
      <c r="P558" s="70"/>
      <c r="Q558" s="11"/>
      <c r="R558" s="150"/>
      <c r="T558" s="151"/>
      <c r="U558" s="152"/>
      <c r="V558" s="151"/>
      <c r="W558" s="152"/>
      <c r="X558" s="153"/>
    </row>
    <row r="559" spans="1:24" s="145" customFormat="1">
      <c r="A559" s="54"/>
      <c r="B559" s="193"/>
      <c r="C559" s="296"/>
      <c r="D559" s="35"/>
      <c r="E559" s="202"/>
      <c r="F559" s="69"/>
      <c r="G559" s="11"/>
      <c r="H559" s="69"/>
      <c r="I559" s="11"/>
      <c r="J559" s="69"/>
      <c r="K559" s="11"/>
      <c r="L559" s="69"/>
      <c r="M559" s="11"/>
      <c r="N559" s="69"/>
      <c r="O559" s="11"/>
      <c r="P559" s="69"/>
      <c r="Q559" s="11"/>
      <c r="R559" s="150"/>
      <c r="T559" s="151"/>
      <c r="U559" s="152"/>
      <c r="V559" s="151"/>
      <c r="W559" s="152"/>
      <c r="X559" s="153"/>
    </row>
    <row r="560" spans="1:24" s="145" customFormat="1">
      <c r="A560" s="54" t="s">
        <v>796</v>
      </c>
      <c r="B560" s="194" t="s">
        <v>1023</v>
      </c>
      <c r="C560" s="296"/>
      <c r="D560" s="34"/>
      <c r="E560" s="203">
        <f t="shared" ref="E560:E622" si="10">SUM(F560:X560)</f>
        <v>0</v>
      </c>
      <c r="F560" s="70"/>
      <c r="G560" s="14"/>
      <c r="H560" s="70"/>
      <c r="I560" s="14"/>
      <c r="J560" s="70"/>
      <c r="K560" s="14"/>
      <c r="L560" s="70"/>
      <c r="M560" s="14"/>
      <c r="N560" s="70"/>
      <c r="O560" s="14"/>
      <c r="P560" s="70"/>
      <c r="Q560" s="11"/>
      <c r="R560" s="150"/>
      <c r="T560" s="151"/>
      <c r="U560" s="152"/>
      <c r="V560" s="151"/>
      <c r="W560" s="152"/>
      <c r="X560" s="153"/>
    </row>
    <row r="561" spans="1:24" s="145" customFormat="1">
      <c r="A561" s="54"/>
      <c r="B561" s="193"/>
      <c r="C561" s="296"/>
      <c r="D561" s="35"/>
      <c r="E561" s="202"/>
      <c r="F561" s="69"/>
      <c r="G561" s="11"/>
      <c r="H561" s="69"/>
      <c r="I561" s="11"/>
      <c r="J561" s="69"/>
      <c r="K561" s="11"/>
      <c r="L561" s="69"/>
      <c r="M561" s="11"/>
      <c r="N561" s="69"/>
      <c r="O561" s="11"/>
      <c r="P561" s="69"/>
      <c r="Q561" s="11"/>
      <c r="R561" s="150"/>
      <c r="T561" s="151"/>
      <c r="U561" s="152"/>
      <c r="V561" s="151"/>
      <c r="W561" s="152"/>
      <c r="X561" s="153"/>
    </row>
    <row r="562" spans="1:24" s="145" customFormat="1">
      <c r="A562" s="54" t="s">
        <v>797</v>
      </c>
      <c r="B562" s="193">
        <v>1</v>
      </c>
      <c r="C562" s="296">
        <f>((F562)+(G562*$G$8)+(H562*$H$8)+(I562*$I$8)+(J562*$J$8)+(K562*$K$8)+(L562*$L$8)+(M562*$M$8)+(N562*$N$8)+(O562*$O$8)+(P562*$P$8)+(Q562*$Q$8)+(R562*$R$8)+(S562*$S$8)+(T562*$T$8)+(U562*$U$8)+(V562*$V$8)+(W562*$W$8)+(X562*$X$8))/E562</f>
        <v>2.8</v>
      </c>
      <c r="D562" s="35">
        <v>4</v>
      </c>
      <c r="E562" s="203">
        <f t="shared" si="10"/>
        <v>35</v>
      </c>
      <c r="F562" s="69">
        <v>1</v>
      </c>
      <c r="G562" s="11">
        <v>10</v>
      </c>
      <c r="H562" s="69">
        <v>19</v>
      </c>
      <c r="I562" s="11">
        <v>5</v>
      </c>
      <c r="J562" s="69"/>
      <c r="K562" s="11"/>
      <c r="L562" s="69"/>
      <c r="M562" s="11"/>
      <c r="N562" s="69"/>
      <c r="O562" s="11"/>
      <c r="P562" s="69"/>
      <c r="Q562" s="11"/>
      <c r="R562" s="150"/>
      <c r="T562" s="151"/>
      <c r="U562" s="152"/>
      <c r="V562" s="151"/>
      <c r="W562" s="152"/>
      <c r="X562" s="153"/>
    </row>
    <row r="563" spans="1:24" s="145" customFormat="1">
      <c r="A563" s="54"/>
      <c r="B563" s="193"/>
      <c r="C563" s="296"/>
      <c r="D563" s="35"/>
      <c r="E563" s="202"/>
      <c r="F563" s="69"/>
      <c r="G563" s="11"/>
      <c r="H563" s="69"/>
      <c r="I563" s="11"/>
      <c r="J563" s="69"/>
      <c r="K563" s="11"/>
      <c r="L563" s="69"/>
      <c r="M563" s="11"/>
      <c r="N563" s="69"/>
      <c r="O563" s="11"/>
      <c r="P563" s="69"/>
      <c r="Q563" s="11"/>
      <c r="R563" s="150"/>
      <c r="T563" s="151"/>
      <c r="U563" s="152"/>
      <c r="V563" s="151"/>
      <c r="W563" s="152"/>
      <c r="X563" s="153"/>
    </row>
    <row r="564" spans="1:24" s="145" customFormat="1">
      <c r="A564" s="54" t="s">
        <v>798</v>
      </c>
      <c r="B564" s="194" t="s">
        <v>1023</v>
      </c>
      <c r="C564" s="296"/>
      <c r="D564" s="34"/>
      <c r="E564" s="203">
        <f t="shared" si="10"/>
        <v>0</v>
      </c>
      <c r="F564" s="69"/>
      <c r="G564" s="11"/>
      <c r="H564" s="69"/>
      <c r="I564" s="11"/>
      <c r="J564" s="69"/>
      <c r="K564" s="11"/>
      <c r="L564" s="69"/>
      <c r="M564" s="11"/>
      <c r="N564" s="69"/>
      <c r="O564" s="11"/>
      <c r="P564" s="69"/>
      <c r="Q564" s="11"/>
      <c r="R564" s="150"/>
      <c r="T564" s="151"/>
      <c r="U564" s="152"/>
      <c r="V564" s="151"/>
      <c r="W564" s="152"/>
      <c r="X564" s="153"/>
    </row>
    <row r="565" spans="1:24" s="145" customFormat="1">
      <c r="A565" s="54"/>
      <c r="B565" s="193"/>
      <c r="C565" s="296"/>
      <c r="D565" s="35"/>
      <c r="E565" s="202"/>
      <c r="F565" s="69"/>
      <c r="G565" s="11"/>
      <c r="H565" s="69"/>
      <c r="I565" s="11"/>
      <c r="J565" s="69"/>
      <c r="K565" s="11"/>
      <c r="L565" s="69"/>
      <c r="M565" s="11"/>
      <c r="N565" s="69"/>
      <c r="O565" s="11"/>
      <c r="P565" s="69"/>
      <c r="Q565" s="11"/>
      <c r="R565" s="150"/>
      <c r="T565" s="151"/>
      <c r="U565" s="152"/>
      <c r="V565" s="151"/>
      <c r="W565" s="152"/>
      <c r="X565" s="153"/>
    </row>
    <row r="566" spans="1:24" s="145" customFormat="1">
      <c r="A566" s="54" t="s">
        <v>89</v>
      </c>
      <c r="B566" s="194" t="s">
        <v>1023</v>
      </c>
      <c r="C566" s="296"/>
      <c r="D566" s="34"/>
      <c r="E566" s="203">
        <f t="shared" si="10"/>
        <v>0</v>
      </c>
      <c r="F566" s="69"/>
      <c r="G566" s="11"/>
      <c r="H566" s="69"/>
      <c r="I566" s="11"/>
      <c r="J566" s="69"/>
      <c r="K566" s="11"/>
      <c r="L566" s="69"/>
      <c r="M566" s="11"/>
      <c r="N566" s="69"/>
      <c r="O566" s="11"/>
      <c r="P566" s="69"/>
      <c r="Q566" s="11"/>
      <c r="R566" s="150"/>
      <c r="T566" s="151"/>
      <c r="U566" s="152"/>
      <c r="V566" s="151"/>
      <c r="W566" s="152"/>
      <c r="X566" s="153"/>
    </row>
    <row r="567" spans="1:24" s="145" customFormat="1">
      <c r="A567" s="54"/>
      <c r="B567" s="193"/>
      <c r="C567" s="296"/>
      <c r="D567" s="35"/>
      <c r="E567" s="202"/>
      <c r="F567" s="69"/>
      <c r="G567" s="11"/>
      <c r="H567" s="69"/>
      <c r="I567" s="11"/>
      <c r="J567" s="69"/>
      <c r="K567" s="11"/>
      <c r="L567" s="69"/>
      <c r="M567" s="11"/>
      <c r="N567" s="69"/>
      <c r="O567" s="11"/>
      <c r="P567" s="69"/>
      <c r="Q567" s="11"/>
      <c r="R567" s="150"/>
      <c r="T567" s="151"/>
      <c r="U567" s="152"/>
      <c r="V567" s="151"/>
      <c r="W567" s="152"/>
      <c r="X567" s="153"/>
    </row>
    <row r="568" spans="1:24" s="145" customFormat="1">
      <c r="A568" s="54" t="s">
        <v>800</v>
      </c>
      <c r="B568" s="194" t="s">
        <v>1023</v>
      </c>
      <c r="C568" s="296"/>
      <c r="D568" s="34"/>
      <c r="E568" s="203">
        <f t="shared" si="10"/>
        <v>0</v>
      </c>
      <c r="F568" s="70"/>
      <c r="G568" s="14"/>
      <c r="H568" s="70"/>
      <c r="I568" s="14"/>
      <c r="J568" s="70"/>
      <c r="K568" s="14"/>
      <c r="L568" s="70"/>
      <c r="M568" s="14"/>
      <c r="N568" s="70"/>
      <c r="O568" s="14"/>
      <c r="P568" s="70"/>
      <c r="Q568" s="11"/>
      <c r="R568" s="150"/>
      <c r="T568" s="151"/>
      <c r="U568" s="152"/>
      <c r="V568" s="151"/>
      <c r="W568" s="152"/>
      <c r="X568" s="153"/>
    </row>
    <row r="569" spans="1:24" s="145" customFormat="1">
      <c r="A569" s="54"/>
      <c r="B569" s="193"/>
      <c r="C569" s="296"/>
      <c r="D569" s="35"/>
      <c r="E569" s="202"/>
      <c r="F569" s="69"/>
      <c r="G569" s="11"/>
      <c r="H569" s="69"/>
      <c r="I569" s="11"/>
      <c r="J569" s="69"/>
      <c r="K569" s="11"/>
      <c r="L569" s="69"/>
      <c r="M569" s="11"/>
      <c r="N569" s="69"/>
      <c r="O569" s="11"/>
      <c r="P569" s="69"/>
      <c r="Q569" s="11"/>
      <c r="R569" s="150"/>
      <c r="T569" s="151"/>
      <c r="U569" s="152"/>
      <c r="V569" s="151"/>
      <c r="W569" s="152"/>
      <c r="X569" s="153"/>
    </row>
    <row r="570" spans="1:24" s="145" customFormat="1">
      <c r="A570" s="54" t="s">
        <v>801</v>
      </c>
      <c r="B570" s="194" t="s">
        <v>1023</v>
      </c>
      <c r="C570" s="296"/>
      <c r="D570" s="34"/>
      <c r="E570" s="203">
        <f t="shared" si="10"/>
        <v>0</v>
      </c>
      <c r="F570" s="70"/>
      <c r="G570" s="14"/>
      <c r="H570" s="70"/>
      <c r="I570" s="14"/>
      <c r="J570" s="70"/>
      <c r="K570" s="14"/>
      <c r="L570" s="70"/>
      <c r="M570" s="14"/>
      <c r="N570" s="70"/>
      <c r="O570" s="14"/>
      <c r="P570" s="70"/>
      <c r="Q570" s="11"/>
      <c r="R570" s="150"/>
      <c r="T570" s="151"/>
      <c r="U570" s="152"/>
      <c r="V570" s="151"/>
      <c r="W570" s="152"/>
      <c r="X570" s="153"/>
    </row>
    <row r="571" spans="1:24" s="145" customFormat="1">
      <c r="A571" s="54"/>
      <c r="B571" s="193"/>
      <c r="C571" s="296"/>
      <c r="D571" s="35"/>
      <c r="E571" s="202"/>
      <c r="F571" s="69"/>
      <c r="G571" s="11"/>
      <c r="H571" s="69"/>
      <c r="I571" s="11"/>
      <c r="J571" s="69"/>
      <c r="K571" s="11"/>
      <c r="L571" s="69"/>
      <c r="M571" s="11"/>
      <c r="N571" s="69"/>
      <c r="O571" s="11"/>
      <c r="P571" s="69"/>
      <c r="Q571" s="11"/>
      <c r="R571" s="150"/>
      <c r="T571" s="151"/>
      <c r="U571" s="152"/>
      <c r="V571" s="151"/>
      <c r="W571" s="152"/>
      <c r="X571" s="153"/>
    </row>
    <row r="572" spans="1:24" s="145" customFormat="1">
      <c r="A572" s="54" t="s">
        <v>91</v>
      </c>
      <c r="B572" s="194" t="s">
        <v>1023</v>
      </c>
      <c r="C572" s="296"/>
      <c r="D572" s="34"/>
      <c r="E572" s="203">
        <f t="shared" si="10"/>
        <v>0</v>
      </c>
      <c r="F572" s="70"/>
      <c r="G572" s="14"/>
      <c r="H572" s="70"/>
      <c r="I572" s="14"/>
      <c r="J572" s="70"/>
      <c r="K572" s="14"/>
      <c r="L572" s="70"/>
      <c r="M572" s="14"/>
      <c r="N572" s="70"/>
      <c r="O572" s="14"/>
      <c r="P572" s="70"/>
      <c r="Q572" s="11"/>
      <c r="R572" s="150"/>
      <c r="T572" s="151"/>
      <c r="U572" s="152"/>
      <c r="V572" s="151"/>
      <c r="W572" s="152"/>
      <c r="X572" s="153"/>
    </row>
    <row r="573" spans="1:24" s="145" customFormat="1">
      <c r="A573" s="54"/>
      <c r="B573" s="193"/>
      <c r="C573" s="296"/>
      <c r="D573" s="35"/>
      <c r="E573" s="202"/>
      <c r="F573" s="69"/>
      <c r="G573" s="11"/>
      <c r="H573" s="69"/>
      <c r="I573" s="11"/>
      <c r="J573" s="69"/>
      <c r="K573" s="11"/>
      <c r="L573" s="69"/>
      <c r="M573" s="11"/>
      <c r="N573" s="69"/>
      <c r="O573" s="11"/>
      <c r="P573" s="69"/>
      <c r="Q573" s="11"/>
      <c r="R573" s="150"/>
      <c r="T573" s="151"/>
      <c r="U573" s="152"/>
      <c r="V573" s="151"/>
      <c r="W573" s="152"/>
      <c r="X573" s="153"/>
    </row>
    <row r="574" spans="1:24" s="145" customFormat="1">
      <c r="A574" s="54" t="s">
        <v>93</v>
      </c>
      <c r="B574" s="193">
        <v>1</v>
      </c>
      <c r="C574" s="296">
        <f>((F574)+(G574*$G$8)+(H574*$H$8)+(I574*$I$8)+(J574*$J$8)+(K574*$K$8)+(L574*$L$8)+(M574*$M$8)+(N574*$N$8)+(O574*$O$8)+(P574*$P$8)+(Q574*$Q$8)+(R574*$R$8)+(S574*$S$8)+(T574*$T$8)+(U574*$U$8)+(V574*$V$8)+(W574*$W$8)+(X574*$X$8))/E574</f>
        <v>1</v>
      </c>
      <c r="D574" s="35">
        <v>1</v>
      </c>
      <c r="E574" s="203">
        <f t="shared" si="10"/>
        <v>7</v>
      </c>
      <c r="F574" s="69">
        <v>7</v>
      </c>
      <c r="G574" s="11"/>
      <c r="H574" s="69"/>
      <c r="I574" s="11"/>
      <c r="J574" s="69"/>
      <c r="K574" s="11"/>
      <c r="L574" s="69"/>
      <c r="M574" s="11"/>
      <c r="N574" s="69"/>
      <c r="O574" s="11"/>
      <c r="P574" s="69"/>
      <c r="Q574" s="11"/>
      <c r="R574" s="150"/>
      <c r="T574" s="151"/>
      <c r="U574" s="152"/>
      <c r="V574" s="151"/>
      <c r="W574" s="152"/>
      <c r="X574" s="153"/>
    </row>
    <row r="575" spans="1:24" s="145" customFormat="1">
      <c r="A575" s="140"/>
      <c r="B575" s="193"/>
      <c r="C575" s="296"/>
      <c r="D575" s="35"/>
      <c r="E575" s="202"/>
      <c r="F575" s="69"/>
      <c r="G575" s="11"/>
      <c r="H575" s="69"/>
      <c r="I575" s="11"/>
      <c r="J575" s="69"/>
      <c r="K575" s="11"/>
      <c r="L575" s="69"/>
      <c r="M575" s="11"/>
      <c r="N575" s="69"/>
      <c r="O575" s="11"/>
      <c r="P575" s="69"/>
      <c r="Q575" s="11"/>
      <c r="R575" s="150"/>
      <c r="T575" s="151"/>
      <c r="U575" s="152"/>
      <c r="V575" s="151"/>
      <c r="W575" s="152"/>
      <c r="X575" s="153"/>
    </row>
    <row r="576" spans="1:24" s="145" customFormat="1">
      <c r="A576" s="54" t="s">
        <v>803</v>
      </c>
      <c r="B576" s="195">
        <v>3</v>
      </c>
      <c r="C576" s="296">
        <f>((F576)+(G576*$G$8)+(H576*$H$8)+(I576*$I$8)+(J576*$J$8)+(K576*$K$8)+(L576*$L$8)+(M576*$M$8)+(N576*$N$8)+(O576*$O$8)+(P576*$P$8)+(Q576*$Q$8)+(R576*$R$8)+(S576*$S$8)+(T576*$T$8)+(U576*$U$8)+(V576*$V$8)+(W576*$W$8)+(X576*$X$8))/E576</f>
        <v>3</v>
      </c>
      <c r="D576" s="37">
        <v>3</v>
      </c>
      <c r="E576" s="203">
        <f t="shared" si="10"/>
        <v>2</v>
      </c>
      <c r="F576" s="72">
        <v>0</v>
      </c>
      <c r="G576" s="16">
        <v>0</v>
      </c>
      <c r="H576" s="72">
        <v>2</v>
      </c>
      <c r="I576" s="16"/>
      <c r="J576" s="72"/>
      <c r="K576" s="16"/>
      <c r="L576" s="72"/>
      <c r="M576" s="16"/>
      <c r="N576" s="72"/>
      <c r="O576" s="16"/>
      <c r="P576" s="72"/>
      <c r="Q576" s="64"/>
      <c r="R576" s="154"/>
      <c r="S576" s="155"/>
      <c r="T576" s="156"/>
      <c r="U576" s="157"/>
      <c r="V576" s="156"/>
      <c r="W576" s="152"/>
      <c r="X576" s="153"/>
    </row>
    <row r="577" spans="1:32" s="145" customFormat="1">
      <c r="A577" s="54"/>
      <c r="B577" s="193"/>
      <c r="C577" s="296"/>
      <c r="D577" s="35"/>
      <c r="E577" s="202"/>
      <c r="F577" s="69"/>
      <c r="G577" s="11"/>
      <c r="H577" s="69"/>
      <c r="I577" s="11"/>
      <c r="J577" s="69"/>
      <c r="K577" s="11"/>
      <c r="L577" s="69"/>
      <c r="M577" s="11"/>
      <c r="N577" s="69"/>
      <c r="O577" s="11"/>
      <c r="P577" s="69"/>
      <c r="Q577" s="11"/>
      <c r="R577" s="150"/>
      <c r="T577" s="151"/>
      <c r="U577" s="152"/>
      <c r="V577" s="151"/>
      <c r="W577" s="152"/>
      <c r="X577" s="153"/>
    </row>
    <row r="578" spans="1:32" s="145" customFormat="1">
      <c r="A578" s="54" t="s">
        <v>804</v>
      </c>
      <c r="B578" s="193">
        <v>2</v>
      </c>
      <c r="C578" s="296">
        <f>((F578)+(G578*$G$8)+(H578*$H$8)+(I578*$I$8)+(J578*$J$8)+(K578*$K$8)+(L578*$L$8)+(M578*$M$8)+(N578*$N$8)+(O578*$O$8)+(P578*$P$8)+(Q578*$Q$8)+(R578*$R$8)+(S578*$S$8)+(T578*$T$8)+(U578*$U$8)+(V578*$V$8)+(W578*$W$8)+(X578*$X$8))/E578</f>
        <v>2</v>
      </c>
      <c r="D578" s="35">
        <v>2</v>
      </c>
      <c r="E578" s="203">
        <f t="shared" si="10"/>
        <v>3</v>
      </c>
      <c r="F578" s="69">
        <v>0</v>
      </c>
      <c r="G578" s="11">
        <v>3</v>
      </c>
      <c r="H578" s="69"/>
      <c r="I578" s="11"/>
      <c r="J578" s="69"/>
      <c r="K578" s="11"/>
      <c r="L578" s="69"/>
      <c r="M578" s="11"/>
      <c r="N578" s="69"/>
      <c r="O578" s="11"/>
      <c r="P578" s="69"/>
      <c r="Q578" s="11"/>
      <c r="R578" s="150"/>
      <c r="T578" s="151"/>
      <c r="U578" s="152"/>
      <c r="V578" s="151"/>
      <c r="W578" s="152"/>
      <c r="X578" s="153"/>
    </row>
    <row r="579" spans="1:32" s="145" customFormat="1">
      <c r="A579" s="54"/>
      <c r="B579" s="193"/>
      <c r="C579" s="296"/>
      <c r="D579" s="35"/>
      <c r="E579" s="202"/>
      <c r="F579" s="69"/>
      <c r="G579" s="11"/>
      <c r="H579" s="69"/>
      <c r="I579" s="11"/>
      <c r="J579" s="69"/>
      <c r="K579" s="11"/>
      <c r="L579" s="69"/>
      <c r="M579" s="11"/>
      <c r="N579" s="69"/>
      <c r="O579" s="11"/>
      <c r="P579" s="69"/>
      <c r="Q579" s="11"/>
      <c r="R579" s="150"/>
      <c r="T579" s="151"/>
      <c r="U579" s="152"/>
      <c r="V579" s="151"/>
      <c r="W579" s="152"/>
      <c r="X579" s="153"/>
    </row>
    <row r="580" spans="1:32" s="145" customFormat="1">
      <c r="A580" s="54" t="s">
        <v>99</v>
      </c>
      <c r="B580" s="193">
        <v>2</v>
      </c>
      <c r="C580" s="296">
        <f>((F580)+(G580*$G$8)+(H580*$H$8)+(I580*$I$8)+(J580*$J$8)+(K580*$K$8)+(L580*$L$8)+(M580*$M$8)+(N580*$N$8)+(O580*$O$8)+(P580*$P$8)+(Q580*$Q$8)+(R580*$R$8)+(S580*$S$8)+(T580*$T$8)+(U580*$U$8)+(V580*$V$8)+(W580*$W$8)+(X580*$X$8))/E580</f>
        <v>1.2857142857142858</v>
      </c>
      <c r="D580" s="35">
        <v>2</v>
      </c>
      <c r="E580" s="203">
        <f t="shared" si="10"/>
        <v>14</v>
      </c>
      <c r="F580" s="69">
        <v>10</v>
      </c>
      <c r="G580" s="11">
        <v>4</v>
      </c>
      <c r="H580" s="69"/>
      <c r="I580" s="11"/>
      <c r="J580" s="69"/>
      <c r="K580" s="11"/>
      <c r="L580" s="69"/>
      <c r="M580" s="11"/>
      <c r="N580" s="69"/>
      <c r="O580" s="11"/>
      <c r="P580" s="69"/>
      <c r="Q580" s="11"/>
      <c r="R580" s="150"/>
      <c r="T580" s="151"/>
      <c r="U580" s="152"/>
      <c r="V580" s="151"/>
      <c r="W580" s="152"/>
      <c r="X580" s="153"/>
    </row>
    <row r="581" spans="1:32" s="145" customFormat="1">
      <c r="A581" s="54"/>
      <c r="B581" s="193"/>
      <c r="C581" s="296"/>
      <c r="D581" s="35"/>
      <c r="E581" s="202"/>
      <c r="F581" s="69"/>
      <c r="G581" s="11"/>
      <c r="H581" s="69"/>
      <c r="I581" s="11"/>
      <c r="J581" s="69"/>
      <c r="K581" s="11"/>
      <c r="L581" s="69"/>
      <c r="M581" s="11"/>
      <c r="N581" s="69"/>
      <c r="O581" s="11"/>
      <c r="P581" s="69"/>
      <c r="Q581" s="11"/>
      <c r="R581" s="150"/>
      <c r="T581" s="151"/>
      <c r="U581" s="152"/>
      <c r="V581" s="151"/>
      <c r="W581" s="152"/>
      <c r="X581" s="153"/>
    </row>
    <row r="582" spans="1:32" s="145" customFormat="1">
      <c r="A582" s="54" t="s">
        <v>101</v>
      </c>
      <c r="B582" s="193">
        <v>2</v>
      </c>
      <c r="C582" s="296">
        <f>((F582)+(G582*$G$8)+(H582*$H$8)+(I582*$I$8)+(J582*$J$8)+(K582*$K$8)+(L582*$L$8)+(M582*$M$8)+(N582*$N$8)+(O582*$O$8)+(P582*$P$8)+(Q582*$Q$8)+(R582*$R$8)+(S582*$S$8)+(T582*$T$8)+(U582*$U$8)+(V582*$V$8)+(W582*$W$8)+(X582*$X$8))/E582</f>
        <v>1.4285714285714286</v>
      </c>
      <c r="D582" s="35">
        <v>2</v>
      </c>
      <c r="E582" s="203">
        <f t="shared" si="10"/>
        <v>7</v>
      </c>
      <c r="F582" s="69">
        <v>4</v>
      </c>
      <c r="G582" s="11">
        <v>3</v>
      </c>
      <c r="H582" s="69"/>
      <c r="I582" s="11"/>
      <c r="J582" s="69"/>
      <c r="K582" s="11"/>
      <c r="L582" s="69"/>
      <c r="M582" s="11"/>
      <c r="N582" s="69"/>
      <c r="O582" s="11"/>
      <c r="P582" s="69"/>
      <c r="Q582" s="11"/>
      <c r="R582" s="150"/>
      <c r="T582" s="151"/>
      <c r="U582" s="152"/>
      <c r="V582" s="151"/>
      <c r="W582" s="152"/>
      <c r="X582" s="153"/>
    </row>
    <row r="583" spans="1:32" s="145" customFormat="1">
      <c r="A583" s="54"/>
      <c r="B583" s="193"/>
      <c r="C583" s="296"/>
      <c r="D583" s="35"/>
      <c r="E583" s="202"/>
      <c r="F583" s="69"/>
      <c r="G583" s="11"/>
      <c r="H583" s="69"/>
      <c r="I583" s="11"/>
      <c r="J583" s="69"/>
      <c r="K583" s="11"/>
      <c r="L583" s="69"/>
      <c r="M583" s="11"/>
      <c r="N583" s="69"/>
      <c r="O583" s="11"/>
      <c r="P583" s="69"/>
      <c r="Q583" s="11"/>
      <c r="R583" s="150"/>
      <c r="T583" s="151"/>
      <c r="U583" s="152"/>
      <c r="V583" s="151"/>
      <c r="W583" s="152"/>
      <c r="X583" s="153"/>
    </row>
    <row r="584" spans="1:32" s="145" customFormat="1">
      <c r="A584" s="54" t="s">
        <v>102</v>
      </c>
      <c r="B584" s="194" t="s">
        <v>1023</v>
      </c>
      <c r="C584" s="296"/>
      <c r="D584" s="34"/>
      <c r="E584" s="203">
        <f t="shared" si="10"/>
        <v>0</v>
      </c>
      <c r="F584" s="70"/>
      <c r="G584" s="14"/>
      <c r="H584" s="70"/>
      <c r="I584" s="14"/>
      <c r="J584" s="70"/>
      <c r="K584" s="14"/>
      <c r="L584" s="70"/>
      <c r="M584" s="14"/>
      <c r="N584" s="70"/>
      <c r="O584" s="14"/>
      <c r="P584" s="70"/>
      <c r="Q584" s="11"/>
      <c r="R584" s="150"/>
      <c r="T584" s="151"/>
      <c r="U584" s="152"/>
      <c r="V584" s="151"/>
      <c r="W584" s="152"/>
      <c r="X584" s="153"/>
    </row>
    <row r="585" spans="1:32" s="145" customFormat="1">
      <c r="A585" s="54"/>
      <c r="B585" s="193"/>
      <c r="C585" s="296"/>
      <c r="D585" s="35"/>
      <c r="E585" s="202"/>
      <c r="F585" s="69"/>
      <c r="G585" s="11"/>
      <c r="H585" s="69"/>
      <c r="I585" s="11"/>
      <c r="J585" s="69"/>
      <c r="K585" s="11"/>
      <c r="L585" s="69"/>
      <c r="M585" s="11"/>
      <c r="N585" s="69"/>
      <c r="O585" s="11"/>
      <c r="P585" s="69"/>
      <c r="Q585" s="11"/>
      <c r="R585" s="150"/>
      <c r="T585" s="151"/>
      <c r="U585" s="152"/>
      <c r="V585" s="151"/>
      <c r="W585" s="152"/>
      <c r="X585" s="153"/>
    </row>
    <row r="586" spans="1:32" s="145" customFormat="1">
      <c r="A586" s="54" t="s">
        <v>103</v>
      </c>
      <c r="B586" s="194" t="s">
        <v>1023</v>
      </c>
      <c r="C586" s="296"/>
      <c r="D586" s="34"/>
      <c r="E586" s="203">
        <f t="shared" si="10"/>
        <v>0</v>
      </c>
      <c r="F586" s="70"/>
      <c r="G586" s="14"/>
      <c r="H586" s="70"/>
      <c r="I586" s="14"/>
      <c r="J586" s="70"/>
      <c r="K586" s="14"/>
      <c r="L586" s="70"/>
      <c r="M586" s="14"/>
      <c r="N586" s="70"/>
      <c r="O586" s="14"/>
      <c r="P586" s="70"/>
      <c r="Q586" s="11"/>
      <c r="R586" s="150"/>
      <c r="T586" s="151"/>
      <c r="U586" s="152"/>
      <c r="V586" s="151"/>
      <c r="W586" s="152"/>
      <c r="X586" s="153"/>
    </row>
    <row r="587" spans="1:32" s="145" customFormat="1">
      <c r="A587" s="54"/>
      <c r="B587" s="193"/>
      <c r="C587" s="296"/>
      <c r="D587" s="35"/>
      <c r="E587" s="202"/>
      <c r="F587" s="69"/>
      <c r="G587" s="11"/>
      <c r="H587" s="69"/>
      <c r="I587" s="11"/>
      <c r="J587" s="69"/>
      <c r="K587" s="11"/>
      <c r="L587" s="69"/>
      <c r="M587" s="11"/>
      <c r="N587" s="69"/>
      <c r="O587" s="11"/>
      <c r="P587" s="69"/>
      <c r="Q587" s="11"/>
      <c r="R587" s="150"/>
      <c r="T587" s="151"/>
      <c r="U587" s="152"/>
      <c r="V587" s="151"/>
      <c r="W587" s="152"/>
      <c r="X587" s="153"/>
      <c r="AF587" s="247" t="s">
        <v>1098</v>
      </c>
    </row>
    <row r="588" spans="1:32" s="145" customFormat="1">
      <c r="A588" s="54" t="s">
        <v>105</v>
      </c>
      <c r="B588" s="193">
        <v>3</v>
      </c>
      <c r="C588" s="296">
        <f>((F588)+(G588*$G$8)+(H588*$H$8)+(I588*$I$8)+(J588*$J$8)+(K588*$K$8)+(L588*$L$8)+(M588*$M$8)+(N588*$N$8)+(O588*$O$8)+(P588*$P$8)+(Q588*$Q$8)+(R588*$R$8)+(S588*$S$8)+(T588*$T$8)+(U588*$U$8)+(V588*$V$8)+(W588*$W$8)+(X588*$X$8))/E588</f>
        <v>2.9166666666666665</v>
      </c>
      <c r="D588" s="35">
        <v>4</v>
      </c>
      <c r="E588" s="203">
        <f t="shared" si="10"/>
        <v>12</v>
      </c>
      <c r="F588" s="69">
        <v>0</v>
      </c>
      <c r="G588" s="11">
        <v>2</v>
      </c>
      <c r="H588" s="69">
        <v>9</v>
      </c>
      <c r="I588" s="11">
        <v>1</v>
      </c>
      <c r="J588" s="69"/>
      <c r="K588" s="11"/>
      <c r="L588" s="69"/>
      <c r="M588" s="11"/>
      <c r="N588" s="69"/>
      <c r="O588" s="11"/>
      <c r="P588" s="69"/>
      <c r="Q588" s="11"/>
      <c r="R588" s="150"/>
      <c r="T588" s="151"/>
      <c r="U588" s="152"/>
      <c r="V588" s="151"/>
      <c r="W588" s="152"/>
      <c r="X588" s="153"/>
    </row>
    <row r="589" spans="1:32" s="145" customFormat="1">
      <c r="A589" s="54"/>
      <c r="B589" s="193"/>
      <c r="C589" s="296"/>
      <c r="D589" s="35"/>
      <c r="E589" s="202"/>
      <c r="F589" s="69"/>
      <c r="G589" s="11"/>
      <c r="H589" s="69"/>
      <c r="I589" s="11"/>
      <c r="J589" s="69"/>
      <c r="K589" s="11"/>
      <c r="L589" s="69"/>
      <c r="M589" s="11"/>
      <c r="N589" s="69"/>
      <c r="O589" s="11"/>
      <c r="P589" s="69"/>
      <c r="Q589" s="11"/>
      <c r="R589" s="150"/>
      <c r="T589" s="151"/>
      <c r="U589" s="152"/>
      <c r="V589" s="151"/>
      <c r="W589" s="152"/>
      <c r="X589" s="153"/>
    </row>
    <row r="590" spans="1:32" s="145" customFormat="1">
      <c r="A590" s="54" t="s">
        <v>810</v>
      </c>
      <c r="B590" s="193">
        <v>2</v>
      </c>
      <c r="C590" s="296">
        <f>((F590)+(G590*$G$8)+(H590*$H$8)+(I590*$I$8)+(J590*$J$8)+(K590*$K$8)+(L590*$L$8)+(M590*$M$8)+(N590*$N$8)+(O590*$O$8)+(P590*$P$8)+(Q590*$Q$8)+(R590*$R$8)+(S590*$S$8)+(T590*$T$8)+(U590*$U$8)+(V590*$V$8)+(W590*$W$8)+(X590*$X$8))/E590</f>
        <v>2.3333333333333335</v>
      </c>
      <c r="D590" s="35">
        <v>3</v>
      </c>
      <c r="E590" s="203">
        <f t="shared" si="10"/>
        <v>3</v>
      </c>
      <c r="F590" s="69">
        <v>0</v>
      </c>
      <c r="G590" s="11">
        <v>2</v>
      </c>
      <c r="H590" s="69">
        <v>1</v>
      </c>
      <c r="I590" s="11"/>
      <c r="J590" s="69"/>
      <c r="K590" s="11"/>
      <c r="L590" s="69"/>
      <c r="M590" s="11"/>
      <c r="N590" s="69"/>
      <c r="O590" s="11"/>
      <c r="P590" s="69"/>
      <c r="Q590" s="11"/>
      <c r="R590" s="150"/>
      <c r="T590" s="151"/>
      <c r="U590" s="152"/>
      <c r="V590" s="151"/>
      <c r="W590" s="152"/>
      <c r="X590" s="153"/>
    </row>
    <row r="591" spans="1:32" s="145" customFormat="1">
      <c r="A591" s="54"/>
      <c r="B591" s="193"/>
      <c r="C591" s="296"/>
      <c r="D591" s="35"/>
      <c r="E591" s="202"/>
      <c r="F591" s="69"/>
      <c r="G591" s="11"/>
      <c r="H591" s="69"/>
      <c r="I591" s="11"/>
      <c r="J591" s="69"/>
      <c r="K591" s="11"/>
      <c r="L591" s="69"/>
      <c r="M591" s="11"/>
      <c r="N591" s="69"/>
      <c r="O591" s="11"/>
      <c r="P591" s="69"/>
      <c r="Q591" s="11"/>
      <c r="R591" s="150"/>
      <c r="T591" s="151"/>
      <c r="U591" s="152"/>
      <c r="V591" s="151"/>
      <c r="W591" s="152"/>
      <c r="X591" s="153"/>
    </row>
    <row r="592" spans="1:32" s="145" customFormat="1">
      <c r="A592" s="54" t="s">
        <v>107</v>
      </c>
      <c r="B592" s="194" t="s">
        <v>1023</v>
      </c>
      <c r="C592" s="296"/>
      <c r="D592" s="34"/>
      <c r="E592" s="203">
        <f t="shared" si="10"/>
        <v>0</v>
      </c>
      <c r="F592" s="70"/>
      <c r="G592" s="14"/>
      <c r="H592" s="70"/>
      <c r="I592" s="14"/>
      <c r="J592" s="70"/>
      <c r="K592" s="14"/>
      <c r="L592" s="70"/>
      <c r="M592" s="14"/>
      <c r="N592" s="70"/>
      <c r="O592" s="14"/>
      <c r="P592" s="70"/>
      <c r="Q592" s="11"/>
      <c r="R592" s="150"/>
      <c r="T592" s="151"/>
      <c r="U592" s="152"/>
      <c r="V592" s="151"/>
      <c r="W592" s="152"/>
      <c r="X592" s="153"/>
    </row>
    <row r="593" spans="1:24" s="145" customFormat="1">
      <c r="A593" s="54"/>
      <c r="B593" s="193"/>
      <c r="C593" s="296"/>
      <c r="D593" s="35"/>
      <c r="E593" s="202"/>
      <c r="F593" s="69"/>
      <c r="G593" s="11"/>
      <c r="H593" s="69"/>
      <c r="I593" s="11"/>
      <c r="J593" s="69"/>
      <c r="K593" s="11"/>
      <c r="L593" s="69"/>
      <c r="M593" s="11"/>
      <c r="N593" s="69"/>
      <c r="O593" s="11"/>
      <c r="P593" s="69"/>
      <c r="Q593" s="11"/>
      <c r="R593" s="150"/>
      <c r="T593" s="151"/>
      <c r="U593" s="152"/>
      <c r="V593" s="151"/>
      <c r="W593" s="152"/>
      <c r="X593" s="153"/>
    </row>
    <row r="594" spans="1:24" s="145" customFormat="1">
      <c r="A594" s="54" t="s">
        <v>811</v>
      </c>
      <c r="B594" s="194" t="s">
        <v>1023</v>
      </c>
      <c r="C594" s="296"/>
      <c r="D594" s="34"/>
      <c r="E594" s="203">
        <f t="shared" si="10"/>
        <v>0</v>
      </c>
      <c r="F594" s="70"/>
      <c r="G594" s="14"/>
      <c r="H594" s="70"/>
      <c r="I594" s="14"/>
      <c r="J594" s="70"/>
      <c r="K594" s="14"/>
      <c r="L594" s="70"/>
      <c r="M594" s="14"/>
      <c r="N594" s="70"/>
      <c r="O594" s="14"/>
      <c r="P594" s="70"/>
      <c r="Q594" s="11"/>
      <c r="R594" s="150"/>
      <c r="T594" s="151"/>
      <c r="U594" s="152"/>
      <c r="V594" s="151"/>
      <c r="W594" s="152"/>
      <c r="X594" s="153"/>
    </row>
    <row r="595" spans="1:24" s="145" customFormat="1">
      <c r="A595" s="54"/>
      <c r="B595" s="193"/>
      <c r="C595" s="296"/>
      <c r="D595" s="35"/>
      <c r="E595" s="202"/>
      <c r="F595" s="69"/>
      <c r="G595" s="11"/>
      <c r="H595" s="69"/>
      <c r="I595" s="11"/>
      <c r="J595" s="69"/>
      <c r="K595" s="11"/>
      <c r="L595" s="69"/>
      <c r="M595" s="11"/>
      <c r="N595" s="69"/>
      <c r="O595" s="11"/>
      <c r="P595" s="69"/>
      <c r="Q595" s="11"/>
      <c r="R595" s="150"/>
      <c r="T595" s="151"/>
      <c r="U595" s="152"/>
      <c r="V595" s="151"/>
      <c r="W595" s="152"/>
      <c r="X595" s="153"/>
    </row>
    <row r="596" spans="1:24" s="145" customFormat="1">
      <c r="A596" s="54" t="s">
        <v>813</v>
      </c>
      <c r="B596" s="193">
        <v>2</v>
      </c>
      <c r="C596" s="296">
        <f>((F596)+(G596*$G$8)+(H596*$H$8)+(I596*$I$8)+(J596*$J$8)+(K596*$K$8)+(L596*$L$8)+(M596*$M$8)+(N596*$N$8)+(O596*$O$8)+(P596*$P$8)+(Q596*$Q$8)+(R596*$R$8)+(S596*$S$8)+(T596*$T$8)+(U596*$U$8)+(V596*$V$8)+(W596*$W$8)+(X596*$X$8))/E596</f>
        <v>2</v>
      </c>
      <c r="D596" s="35">
        <v>2</v>
      </c>
      <c r="E596" s="203">
        <f t="shared" si="10"/>
        <v>1</v>
      </c>
      <c r="F596" s="69">
        <v>0</v>
      </c>
      <c r="G596" s="11">
        <v>1</v>
      </c>
      <c r="H596" s="69"/>
      <c r="I596" s="11"/>
      <c r="J596" s="69"/>
      <c r="K596" s="11"/>
      <c r="L596" s="69"/>
      <c r="M596" s="11"/>
      <c r="N596" s="69"/>
      <c r="O596" s="11"/>
      <c r="P596" s="69"/>
      <c r="Q596" s="11"/>
      <c r="R596" s="150"/>
      <c r="T596" s="151"/>
      <c r="U596" s="152"/>
      <c r="V596" s="151"/>
      <c r="W596" s="152"/>
      <c r="X596" s="153"/>
    </row>
    <row r="597" spans="1:24" s="145" customFormat="1">
      <c r="A597" s="54"/>
      <c r="B597" s="193"/>
      <c r="C597" s="296"/>
      <c r="D597" s="35"/>
      <c r="E597" s="202"/>
      <c r="F597" s="69"/>
      <c r="G597" s="11"/>
      <c r="H597" s="69"/>
      <c r="I597" s="11"/>
      <c r="J597" s="69"/>
      <c r="K597" s="11"/>
      <c r="L597" s="69"/>
      <c r="M597" s="11"/>
      <c r="N597" s="69"/>
      <c r="O597" s="11"/>
      <c r="P597" s="69"/>
      <c r="Q597" s="11"/>
      <c r="R597" s="150"/>
      <c r="T597" s="151"/>
      <c r="U597" s="152"/>
      <c r="V597" s="151"/>
      <c r="W597" s="152"/>
      <c r="X597" s="153"/>
    </row>
    <row r="598" spans="1:24" s="145" customFormat="1">
      <c r="A598" s="54" t="s">
        <v>815</v>
      </c>
      <c r="B598" s="193">
        <v>2</v>
      </c>
      <c r="C598" s="296">
        <f>((F598)+(G598*$G$8)+(H598*$H$8)+(I598*$I$8)+(J598*$J$8)+(K598*$K$8)+(L598*$L$8)+(M598*$M$8)+(N598*$N$8)+(O598*$O$8)+(P598*$P$8)+(Q598*$Q$8)+(R598*$R$8)+(S598*$S$8)+(T598*$T$8)+(U598*$U$8)+(V598*$V$8)+(W598*$W$8)+(X598*$X$8))/E598</f>
        <v>1.75</v>
      </c>
      <c r="D598" s="35">
        <v>2</v>
      </c>
      <c r="E598" s="203">
        <f t="shared" si="10"/>
        <v>4</v>
      </c>
      <c r="F598" s="69">
        <v>1</v>
      </c>
      <c r="G598" s="11">
        <v>3</v>
      </c>
      <c r="H598" s="69"/>
      <c r="I598" s="11"/>
      <c r="J598" s="69"/>
      <c r="K598" s="11"/>
      <c r="L598" s="69"/>
      <c r="M598" s="11"/>
      <c r="N598" s="69"/>
      <c r="O598" s="11"/>
      <c r="P598" s="69"/>
      <c r="Q598" s="11"/>
      <c r="R598" s="150"/>
      <c r="T598" s="151"/>
      <c r="U598" s="152"/>
      <c r="V598" s="151"/>
      <c r="W598" s="152"/>
      <c r="X598" s="153"/>
    </row>
    <row r="599" spans="1:24" s="145" customFormat="1">
      <c r="A599" s="54"/>
      <c r="B599" s="193"/>
      <c r="C599" s="296"/>
      <c r="D599" s="35"/>
      <c r="E599" s="202"/>
      <c r="F599" s="69"/>
      <c r="G599" s="11"/>
      <c r="H599" s="69"/>
      <c r="I599" s="11"/>
      <c r="J599" s="69"/>
      <c r="K599" s="11"/>
      <c r="L599" s="69"/>
      <c r="M599" s="11"/>
      <c r="N599" s="69"/>
      <c r="O599" s="11"/>
      <c r="P599" s="69"/>
      <c r="Q599" s="11"/>
      <c r="R599" s="150"/>
      <c r="T599" s="151"/>
      <c r="U599" s="152"/>
      <c r="V599" s="151"/>
      <c r="W599" s="152"/>
      <c r="X599" s="153"/>
    </row>
    <row r="600" spans="1:24" s="145" customFormat="1">
      <c r="A600" s="54" t="s">
        <v>109</v>
      </c>
      <c r="B600" s="193">
        <v>1</v>
      </c>
      <c r="C600" s="296">
        <f>((F600)+(G600*$G$8)+(H600*$H$8)+(I600*$I$8)+(J600*$J$8)+(K600*$K$8)+(L600*$L$8)+(M600*$M$8)+(N600*$N$8)+(O600*$O$8)+(P600*$P$8)+(Q600*$Q$8)+(R600*$R$8)+(S600*$S$8)+(T600*$T$8)+(U600*$U$8)+(V600*$V$8)+(W600*$W$8)+(X600*$X$8))/E600</f>
        <v>2.8</v>
      </c>
      <c r="D600" s="35">
        <v>4</v>
      </c>
      <c r="E600" s="203">
        <f t="shared" si="10"/>
        <v>35</v>
      </c>
      <c r="F600" s="69">
        <v>1</v>
      </c>
      <c r="G600" s="11">
        <v>6</v>
      </c>
      <c r="H600" s="69">
        <v>27</v>
      </c>
      <c r="I600" s="11">
        <v>1</v>
      </c>
      <c r="J600" s="69"/>
      <c r="K600" s="11"/>
      <c r="L600" s="69"/>
      <c r="M600" s="11"/>
      <c r="N600" s="69"/>
      <c r="O600" s="11"/>
      <c r="P600" s="69"/>
      <c r="Q600" s="11"/>
      <c r="R600" s="150"/>
      <c r="T600" s="151"/>
      <c r="U600" s="152"/>
      <c r="V600" s="151"/>
      <c r="W600" s="152"/>
      <c r="X600" s="153"/>
    </row>
    <row r="601" spans="1:24" s="145" customFormat="1">
      <c r="A601" s="54"/>
      <c r="B601" s="193"/>
      <c r="C601" s="296"/>
      <c r="D601" s="35"/>
      <c r="E601" s="202"/>
      <c r="F601" s="69"/>
      <c r="G601" s="11"/>
      <c r="H601" s="69"/>
      <c r="I601" s="11"/>
      <c r="J601" s="69"/>
      <c r="K601" s="11"/>
      <c r="L601" s="69"/>
      <c r="M601" s="11"/>
      <c r="N601" s="69"/>
      <c r="O601" s="11"/>
      <c r="P601" s="69"/>
      <c r="Q601" s="11"/>
      <c r="R601" s="150"/>
      <c r="T601" s="151"/>
      <c r="U601" s="152"/>
      <c r="V601" s="151"/>
      <c r="W601" s="152"/>
      <c r="X601" s="153"/>
    </row>
    <row r="602" spans="1:24" s="145" customFormat="1">
      <c r="A602" s="54" t="s">
        <v>110</v>
      </c>
      <c r="B602" s="194" t="s">
        <v>1023</v>
      </c>
      <c r="C602" s="296"/>
      <c r="D602" s="34"/>
      <c r="E602" s="203">
        <f t="shared" si="10"/>
        <v>0</v>
      </c>
      <c r="F602" s="72"/>
      <c r="G602" s="16"/>
      <c r="H602" s="72"/>
      <c r="I602" s="14"/>
      <c r="J602" s="70"/>
      <c r="K602" s="14"/>
      <c r="L602" s="70"/>
      <c r="M602" s="14"/>
      <c r="N602" s="70"/>
      <c r="O602" s="14"/>
      <c r="P602" s="70"/>
      <c r="Q602" s="11"/>
      <c r="R602" s="150"/>
      <c r="T602" s="151"/>
      <c r="U602" s="152"/>
      <c r="V602" s="151"/>
      <c r="W602" s="152"/>
      <c r="X602" s="153"/>
    </row>
    <row r="603" spans="1:24" s="145" customFormat="1">
      <c r="A603" s="54"/>
      <c r="B603" s="193"/>
      <c r="C603" s="296"/>
      <c r="D603" s="35"/>
      <c r="E603" s="202"/>
      <c r="F603" s="69"/>
      <c r="G603" s="11"/>
      <c r="H603" s="69"/>
      <c r="I603" s="11"/>
      <c r="J603" s="69"/>
      <c r="K603" s="11"/>
      <c r="L603" s="69"/>
      <c r="M603" s="11"/>
      <c r="N603" s="69"/>
      <c r="O603" s="11"/>
      <c r="P603" s="69"/>
      <c r="Q603" s="11"/>
      <c r="R603" s="150"/>
      <c r="T603" s="151"/>
      <c r="U603" s="152"/>
      <c r="V603" s="151"/>
      <c r="W603" s="152"/>
      <c r="X603" s="153"/>
    </row>
    <row r="604" spans="1:24" s="145" customFormat="1">
      <c r="A604" s="54" t="s">
        <v>111</v>
      </c>
      <c r="B604" s="193">
        <v>1</v>
      </c>
      <c r="C604" s="296">
        <f>((F604)+(G604*$G$8)+(H604*$H$8)+(I604*$I$8)+(J604*$J$8)+(K604*$K$8)+(L604*$L$8)+(M604*$M$8)+(N604*$N$8)+(O604*$O$8)+(P604*$P$8)+(Q604*$Q$8)+(R604*$R$8)+(S604*$S$8)+(T604*$T$8)+(U604*$U$8)+(V604*$V$8)+(W604*$W$8)+(X604*$X$8))/E604</f>
        <v>1.7931034482758621</v>
      </c>
      <c r="D604" s="35">
        <v>2</v>
      </c>
      <c r="E604" s="203">
        <f t="shared" si="10"/>
        <v>29</v>
      </c>
      <c r="F604" s="69">
        <v>6</v>
      </c>
      <c r="G604" s="11">
        <v>23</v>
      </c>
      <c r="H604" s="69"/>
      <c r="I604" s="11"/>
      <c r="J604" s="69"/>
      <c r="K604" s="11"/>
      <c r="L604" s="69"/>
      <c r="M604" s="11"/>
      <c r="N604" s="69"/>
      <c r="O604" s="11"/>
      <c r="P604" s="69"/>
      <c r="Q604" s="11"/>
      <c r="R604" s="150"/>
      <c r="T604" s="151"/>
      <c r="U604" s="152"/>
      <c r="V604" s="151"/>
      <c r="W604" s="152"/>
      <c r="X604" s="153"/>
    </row>
    <row r="605" spans="1:24" s="145" customFormat="1">
      <c r="A605" s="54"/>
      <c r="B605" s="193"/>
      <c r="C605" s="296"/>
      <c r="D605" s="35"/>
      <c r="E605" s="202"/>
      <c r="F605" s="69"/>
      <c r="G605" s="11"/>
      <c r="H605" s="69"/>
      <c r="I605" s="11"/>
      <c r="J605" s="69"/>
      <c r="K605" s="11"/>
      <c r="L605" s="69"/>
      <c r="M605" s="11"/>
      <c r="N605" s="69"/>
      <c r="O605" s="11"/>
      <c r="P605" s="69"/>
      <c r="Q605" s="11"/>
      <c r="R605" s="150"/>
      <c r="T605" s="151"/>
      <c r="U605" s="152"/>
      <c r="V605" s="151"/>
      <c r="W605" s="152"/>
      <c r="X605" s="153"/>
    </row>
    <row r="606" spans="1:24" s="145" customFormat="1">
      <c r="A606" s="54" t="s">
        <v>820</v>
      </c>
      <c r="B606" s="193">
        <v>2</v>
      </c>
      <c r="C606" s="296">
        <f>((F606)+(G606*$G$8)+(H606*$H$8)+(I606*$I$8)+(J606*$J$8)+(K606*$K$8)+(L606*$L$8)+(M606*$M$8)+(N606*$N$8)+(O606*$O$8)+(P606*$P$8)+(Q606*$Q$8)+(R606*$R$8)+(S606*$S$8)+(T606*$T$8)+(U606*$U$8)+(V606*$V$8)+(W606*$W$8)+(X606*$X$8))/E606</f>
        <v>2</v>
      </c>
      <c r="D606" s="35">
        <v>2</v>
      </c>
      <c r="E606" s="203">
        <f t="shared" si="10"/>
        <v>8</v>
      </c>
      <c r="F606" s="69">
        <v>0</v>
      </c>
      <c r="G606" s="11">
        <v>8</v>
      </c>
      <c r="H606" s="69"/>
      <c r="I606" s="11"/>
      <c r="J606" s="69"/>
      <c r="K606" s="11"/>
      <c r="L606" s="69"/>
      <c r="M606" s="11"/>
      <c r="N606" s="69"/>
      <c r="O606" s="11"/>
      <c r="P606" s="69"/>
      <c r="Q606" s="11"/>
      <c r="R606" s="150"/>
      <c r="T606" s="151"/>
      <c r="U606" s="152"/>
      <c r="V606" s="151"/>
      <c r="W606" s="152"/>
      <c r="X606" s="153"/>
    </row>
    <row r="607" spans="1:24" s="145" customFormat="1">
      <c r="A607" s="54"/>
      <c r="B607" s="193"/>
      <c r="C607" s="296"/>
      <c r="D607" s="35"/>
      <c r="E607" s="202"/>
      <c r="F607" s="69"/>
      <c r="G607" s="11"/>
      <c r="H607" s="69"/>
      <c r="I607" s="11"/>
      <c r="J607" s="69"/>
      <c r="K607" s="11"/>
      <c r="L607" s="69"/>
      <c r="M607" s="11"/>
      <c r="N607" s="69"/>
      <c r="O607" s="11"/>
      <c r="P607" s="69"/>
      <c r="Q607" s="11"/>
      <c r="R607" s="150"/>
      <c r="T607" s="151"/>
      <c r="U607" s="152"/>
      <c r="V607" s="151"/>
      <c r="W607" s="152"/>
      <c r="X607" s="153"/>
    </row>
    <row r="608" spans="1:24" s="145" customFormat="1">
      <c r="A608" s="54" t="s">
        <v>822</v>
      </c>
      <c r="B608" s="198">
        <v>2</v>
      </c>
      <c r="C608" s="296">
        <f>((F608)+(G608*$G$8)+(H608*$H$8)+(I608*$I$8)+(J608*$J$8)+(K608*$K$8)+(L608*$L$8)+(M608*$M$8)+(N608*$N$8)+(O608*$O$8)+(P608*$P$8)+(Q608*$Q$8)+(R608*$R$8)+(S608*$S$8)+(T608*$T$8)+(U608*$U$8)+(V608*$V$8)+(W608*$W$8)+(X608*$X$8))/E608</f>
        <v>2.6666666666666665</v>
      </c>
      <c r="D608" s="207">
        <v>3</v>
      </c>
      <c r="E608" s="203">
        <f t="shared" si="10"/>
        <v>6</v>
      </c>
      <c r="F608" s="69">
        <v>0</v>
      </c>
      <c r="G608" s="11">
        <v>2</v>
      </c>
      <c r="H608" s="69">
        <v>4</v>
      </c>
      <c r="I608" s="11"/>
      <c r="J608" s="69"/>
      <c r="K608" s="11"/>
      <c r="L608" s="69"/>
      <c r="M608" s="11"/>
      <c r="N608" s="69"/>
      <c r="O608" s="11"/>
      <c r="P608" s="69"/>
      <c r="Q608" s="11"/>
      <c r="R608" s="150"/>
      <c r="T608" s="151"/>
      <c r="U608" s="152"/>
      <c r="V608" s="151"/>
      <c r="W608" s="152"/>
      <c r="X608" s="153"/>
    </row>
    <row r="609" spans="1:24" s="145" customFormat="1">
      <c r="A609" s="54"/>
      <c r="B609" s="193"/>
      <c r="C609" s="296"/>
      <c r="D609" s="35"/>
      <c r="E609" s="202"/>
      <c r="F609" s="69"/>
      <c r="G609" s="11"/>
      <c r="H609" s="69"/>
      <c r="I609" s="11"/>
      <c r="J609" s="69"/>
      <c r="K609" s="11"/>
      <c r="L609" s="69"/>
      <c r="M609" s="11"/>
      <c r="N609" s="69"/>
      <c r="O609" s="11"/>
      <c r="P609" s="69"/>
      <c r="Q609" s="11"/>
      <c r="R609" s="150"/>
      <c r="T609" s="151"/>
      <c r="U609" s="152"/>
      <c r="V609" s="151"/>
      <c r="W609" s="152"/>
      <c r="X609" s="153"/>
    </row>
    <row r="610" spans="1:24" s="145" customFormat="1">
      <c r="A610" s="54" t="s">
        <v>824</v>
      </c>
      <c r="B610" s="198">
        <v>2</v>
      </c>
      <c r="C610" s="296">
        <f>((F610)+(G610*$G$8)+(H610*$H$8)+(I610*$I$8)+(J610*$J$8)+(K610*$K$8)+(L610*$L$8)+(M610*$M$8)+(N610*$N$8)+(O610*$O$8)+(P610*$P$8)+(Q610*$Q$8)+(R610*$R$8)+(S610*$S$8)+(T610*$T$8)+(U610*$U$8)+(V610*$V$8)+(W610*$W$8)+(X610*$X$8))/E610</f>
        <v>2.5</v>
      </c>
      <c r="D610" s="207">
        <v>3</v>
      </c>
      <c r="E610" s="203">
        <f t="shared" si="10"/>
        <v>4</v>
      </c>
      <c r="F610" s="69">
        <v>0</v>
      </c>
      <c r="G610" s="11">
        <v>2</v>
      </c>
      <c r="H610" s="69">
        <v>2</v>
      </c>
      <c r="I610" s="11"/>
      <c r="J610" s="69"/>
      <c r="K610" s="11"/>
      <c r="L610" s="69"/>
      <c r="M610" s="11"/>
      <c r="N610" s="69"/>
      <c r="O610" s="11"/>
      <c r="P610" s="69"/>
      <c r="Q610" s="11"/>
      <c r="R610" s="150"/>
      <c r="T610" s="151"/>
      <c r="U610" s="152"/>
      <c r="V610" s="151"/>
      <c r="W610" s="152"/>
      <c r="X610" s="153"/>
    </row>
    <row r="611" spans="1:24" s="145" customFormat="1">
      <c r="A611" s="54"/>
      <c r="B611" s="193"/>
      <c r="C611" s="296"/>
      <c r="D611" s="35"/>
      <c r="E611" s="202"/>
      <c r="F611" s="69"/>
      <c r="G611" s="11"/>
      <c r="H611" s="69"/>
      <c r="I611" s="11"/>
      <c r="J611" s="69"/>
      <c r="K611" s="11"/>
      <c r="L611" s="69"/>
      <c r="M611" s="11"/>
      <c r="N611" s="69"/>
      <c r="O611" s="11"/>
      <c r="P611" s="69"/>
      <c r="Q611" s="11"/>
      <c r="R611" s="150"/>
      <c r="T611" s="151"/>
      <c r="U611" s="152"/>
      <c r="V611" s="151"/>
      <c r="W611" s="152"/>
      <c r="X611" s="153"/>
    </row>
    <row r="612" spans="1:24" s="145" customFormat="1">
      <c r="A612" s="54" t="s">
        <v>826</v>
      </c>
      <c r="B612" s="193">
        <v>2</v>
      </c>
      <c r="C612" s="296">
        <f>((F612)+(G612*$G$8)+(H612*$H$8)+(I612*$I$8)+(J612*$J$8)+(K612*$K$8)+(L612*$L$8)+(M612*$M$8)+(N612*$N$8)+(O612*$O$8)+(P612*$P$8)+(Q612*$Q$8)+(R612*$R$8)+(S612*$S$8)+(T612*$T$8)+(U612*$U$8)+(V612*$V$8)+(W612*$W$8)+(X612*$X$8))/E612</f>
        <v>2.1818181818181817</v>
      </c>
      <c r="D612" s="35">
        <v>3</v>
      </c>
      <c r="E612" s="203">
        <f t="shared" si="10"/>
        <v>11</v>
      </c>
      <c r="F612" s="69">
        <v>0</v>
      </c>
      <c r="G612" s="11">
        <v>9</v>
      </c>
      <c r="H612" s="69">
        <v>2</v>
      </c>
      <c r="I612" s="11"/>
      <c r="J612" s="69"/>
      <c r="K612" s="11"/>
      <c r="L612" s="69"/>
      <c r="M612" s="11"/>
      <c r="N612" s="69"/>
      <c r="O612" s="11"/>
      <c r="P612" s="69"/>
      <c r="Q612" s="11"/>
      <c r="R612" s="150"/>
      <c r="T612" s="151"/>
      <c r="U612" s="152"/>
      <c r="V612" s="151"/>
      <c r="W612" s="152"/>
      <c r="X612" s="153"/>
    </row>
    <row r="613" spans="1:24" s="145" customFormat="1">
      <c r="A613" s="54"/>
      <c r="B613" s="193"/>
      <c r="C613" s="296"/>
      <c r="D613" s="35"/>
      <c r="E613" s="202"/>
      <c r="F613" s="69"/>
      <c r="G613" s="11"/>
      <c r="H613" s="69"/>
      <c r="I613" s="11"/>
      <c r="J613" s="69"/>
      <c r="K613" s="11"/>
      <c r="L613" s="69"/>
      <c r="M613" s="11"/>
      <c r="N613" s="69"/>
      <c r="O613" s="11"/>
      <c r="P613" s="69"/>
      <c r="Q613" s="11"/>
      <c r="R613" s="150"/>
      <c r="T613" s="151"/>
      <c r="U613" s="152"/>
      <c r="V613" s="151"/>
      <c r="W613" s="152"/>
      <c r="X613" s="153"/>
    </row>
    <row r="614" spans="1:24" s="145" customFormat="1">
      <c r="A614" s="54" t="s">
        <v>1254</v>
      </c>
      <c r="B614" s="193">
        <v>2</v>
      </c>
      <c r="C614" s="296">
        <f>((F614)+(G614*$G$8)+(H614*$H$8)+(I614*$I$8)+(J614*$J$8)+(K614*$K$8)+(L614*$L$8)+(M614*$M$8)+(N614*$N$8)+(O614*$O$8)+(P614*$P$8)+(Q614*$Q$8)+(R614*$R$8)+(S614*$S$8)+(T614*$T$8)+(U614*$U$8)+(V614*$V$8)+(W614*$W$8)+(X614*$X$8))/E614</f>
        <v>2.3333333333333335</v>
      </c>
      <c r="D614" s="35">
        <v>3</v>
      </c>
      <c r="E614" s="203">
        <f t="shared" si="10"/>
        <v>3</v>
      </c>
      <c r="F614" s="69">
        <v>0</v>
      </c>
      <c r="G614" s="11">
        <v>2</v>
      </c>
      <c r="H614" s="69">
        <v>1</v>
      </c>
      <c r="I614" s="11"/>
      <c r="J614" s="69"/>
      <c r="K614" s="11"/>
      <c r="L614" s="69"/>
      <c r="M614" s="11"/>
      <c r="N614" s="69"/>
      <c r="O614" s="11"/>
      <c r="P614" s="69"/>
      <c r="Q614" s="11"/>
      <c r="R614" s="150"/>
      <c r="T614" s="151"/>
      <c r="U614" s="152"/>
      <c r="V614" s="151"/>
      <c r="W614" s="152"/>
      <c r="X614" s="153"/>
    </row>
    <row r="615" spans="1:24" s="145" customFormat="1">
      <c r="A615" s="54"/>
      <c r="B615" s="193"/>
      <c r="C615" s="296"/>
      <c r="D615" s="35"/>
      <c r="E615" s="202"/>
      <c r="F615" s="69"/>
      <c r="G615" s="11"/>
      <c r="H615" s="69"/>
      <c r="I615" s="11"/>
      <c r="J615" s="69"/>
      <c r="K615" s="11"/>
      <c r="L615" s="69"/>
      <c r="M615" s="11"/>
      <c r="N615" s="69"/>
      <c r="O615" s="11"/>
      <c r="P615" s="69"/>
      <c r="Q615" s="11"/>
      <c r="R615" s="150"/>
      <c r="T615" s="151"/>
      <c r="U615" s="152"/>
      <c r="V615" s="151"/>
      <c r="W615" s="152"/>
      <c r="X615" s="153"/>
    </row>
    <row r="616" spans="1:24" s="145" customFormat="1">
      <c r="A616" s="54" t="s">
        <v>827</v>
      </c>
      <c r="B616" s="193">
        <v>2</v>
      </c>
      <c r="C616" s="296">
        <f>((F616)+(G616*$G$8)+(H616*$H$8)+(I616*$I$8)+(J616*$J$8)+(K616*$K$8)+(L616*$L$8)+(M616*$M$8)+(N616*$N$8)+(O616*$O$8)+(P616*$P$8)+(Q616*$Q$8)+(R616*$R$8)+(S616*$S$8)+(T616*$T$8)+(U616*$U$8)+(V616*$V$8)+(W616*$W$8)+(X616*$X$8))/E616</f>
        <v>2.2857142857142856</v>
      </c>
      <c r="D616" s="35">
        <v>3</v>
      </c>
      <c r="E616" s="203">
        <f t="shared" si="10"/>
        <v>28</v>
      </c>
      <c r="F616" s="69">
        <v>0</v>
      </c>
      <c r="G616" s="11">
        <v>20</v>
      </c>
      <c r="H616" s="69">
        <v>8</v>
      </c>
      <c r="I616" s="11"/>
      <c r="J616" s="69"/>
      <c r="K616" s="11"/>
      <c r="L616" s="69"/>
      <c r="M616" s="11"/>
      <c r="N616" s="69"/>
      <c r="O616" s="11"/>
      <c r="P616" s="69"/>
      <c r="Q616" s="11"/>
      <c r="R616" s="150"/>
      <c r="T616" s="151"/>
      <c r="U616" s="152"/>
      <c r="V616" s="151"/>
      <c r="W616" s="152"/>
      <c r="X616" s="153"/>
    </row>
    <row r="617" spans="1:24" s="145" customFormat="1">
      <c r="A617" s="54"/>
      <c r="B617" s="193"/>
      <c r="C617" s="296"/>
      <c r="D617" s="35"/>
      <c r="E617" s="202"/>
      <c r="F617" s="69"/>
      <c r="G617" s="11"/>
      <c r="H617" s="69"/>
      <c r="I617" s="11"/>
      <c r="J617" s="69"/>
      <c r="K617" s="11"/>
      <c r="L617" s="69"/>
      <c r="M617" s="11"/>
      <c r="N617" s="69"/>
      <c r="O617" s="11"/>
      <c r="P617" s="69"/>
      <c r="Q617" s="11"/>
      <c r="R617" s="150"/>
      <c r="T617" s="151"/>
      <c r="U617" s="152"/>
      <c r="V617" s="151"/>
      <c r="W617" s="152"/>
      <c r="X617" s="153"/>
    </row>
    <row r="618" spans="1:24" s="145" customFormat="1">
      <c r="A618" s="54" t="s">
        <v>829</v>
      </c>
      <c r="B618" s="193">
        <v>1</v>
      </c>
      <c r="C618" s="296">
        <f>((F618)+(G618*$G$8)+(H618*$H$8)+(I618*$I$8)+(J618*$J$8)+(K618*$K$8)+(L618*$L$8)+(M618*$M$8)+(N618*$N$8)+(O618*$O$8)+(P618*$P$8)+(Q618*$Q$8)+(R618*$R$8)+(S618*$S$8)+(T618*$T$8)+(U618*$U$8)+(V618*$V$8)+(W618*$W$8)+(X618*$X$8))/E618</f>
        <v>2.2666666666666666</v>
      </c>
      <c r="D618" s="35">
        <v>3</v>
      </c>
      <c r="E618" s="203">
        <f t="shared" si="10"/>
        <v>15</v>
      </c>
      <c r="F618" s="69">
        <v>1</v>
      </c>
      <c r="G618" s="11">
        <v>9</v>
      </c>
      <c r="H618" s="69">
        <v>5</v>
      </c>
      <c r="I618" s="11"/>
      <c r="J618" s="69"/>
      <c r="K618" s="11"/>
      <c r="L618" s="69"/>
      <c r="M618" s="11"/>
      <c r="N618" s="69"/>
      <c r="O618" s="11"/>
      <c r="P618" s="69"/>
      <c r="Q618" s="11"/>
      <c r="R618" s="150"/>
      <c r="T618" s="151"/>
      <c r="U618" s="152"/>
      <c r="V618" s="151"/>
      <c r="W618" s="152"/>
      <c r="X618" s="153"/>
    </row>
    <row r="619" spans="1:24" s="145" customFormat="1">
      <c r="A619" s="54"/>
      <c r="B619" s="193"/>
      <c r="C619" s="296"/>
      <c r="D619" s="35"/>
      <c r="E619" s="202"/>
      <c r="F619" s="69"/>
      <c r="G619" s="11"/>
      <c r="H619" s="69"/>
      <c r="I619" s="11"/>
      <c r="J619" s="69"/>
      <c r="K619" s="11"/>
      <c r="L619" s="69"/>
      <c r="M619" s="11"/>
      <c r="N619" s="69"/>
      <c r="O619" s="11"/>
      <c r="P619" s="69"/>
      <c r="Q619" s="11"/>
      <c r="R619" s="150"/>
      <c r="T619" s="151"/>
      <c r="U619" s="152"/>
      <c r="V619" s="151"/>
      <c r="W619" s="152"/>
      <c r="X619" s="153"/>
    </row>
    <row r="620" spans="1:24" s="145" customFormat="1">
      <c r="A620" s="54" t="s">
        <v>830</v>
      </c>
      <c r="B620" s="193">
        <v>2</v>
      </c>
      <c r="C620" s="296">
        <f>((F620)+(G620*$G$8)+(H620*$H$8)+(I620*$I$8)+(J620*$J$8)+(K620*$K$8)+(L620*$L$8)+(M620*$M$8)+(N620*$N$8)+(O620*$O$8)+(P620*$P$8)+(Q620*$Q$8)+(R620*$R$8)+(S620*$S$8)+(T620*$T$8)+(U620*$U$8)+(V620*$V$8)+(W620*$W$8)+(X620*$X$8))/E620</f>
        <v>2</v>
      </c>
      <c r="D620" s="35">
        <v>2</v>
      </c>
      <c r="E620" s="203">
        <f t="shared" si="10"/>
        <v>2</v>
      </c>
      <c r="F620" s="69">
        <v>0</v>
      </c>
      <c r="G620" s="11">
        <v>2</v>
      </c>
      <c r="H620" s="69"/>
      <c r="I620" s="11"/>
      <c r="J620" s="69"/>
      <c r="K620" s="11"/>
      <c r="L620" s="69"/>
      <c r="M620" s="11"/>
      <c r="N620" s="69"/>
      <c r="O620" s="11"/>
      <c r="P620" s="69"/>
      <c r="Q620" s="11"/>
      <c r="R620" s="150"/>
      <c r="T620" s="151"/>
      <c r="U620" s="152"/>
      <c r="V620" s="151"/>
      <c r="W620" s="152"/>
      <c r="X620" s="153"/>
    </row>
    <row r="621" spans="1:24" s="145" customFormat="1">
      <c r="A621" s="54"/>
      <c r="B621" s="193"/>
      <c r="C621" s="296"/>
      <c r="D621" s="35"/>
      <c r="E621" s="203"/>
      <c r="F621" s="69"/>
      <c r="G621" s="11"/>
      <c r="H621" s="69"/>
      <c r="I621" s="11"/>
      <c r="J621" s="69"/>
      <c r="K621" s="11"/>
      <c r="L621" s="69"/>
      <c r="M621" s="11"/>
      <c r="N621" s="69"/>
      <c r="O621" s="11"/>
      <c r="P621" s="69"/>
      <c r="Q621" s="11"/>
      <c r="R621" s="150"/>
      <c r="T621" s="151"/>
      <c r="U621" s="152"/>
      <c r="V621" s="151"/>
      <c r="W621" s="152"/>
      <c r="X621" s="153"/>
    </row>
    <row r="622" spans="1:24" s="145" customFormat="1">
      <c r="A622" s="54" t="s">
        <v>831</v>
      </c>
      <c r="B622" s="195">
        <v>1</v>
      </c>
      <c r="C622" s="296">
        <f t="shared" ref="C622" si="11">((F622)+(G622*$G$8)+(H622*$H$8)+(I622*$I$8)+(J622*$J$8)+(K622*$K$8)+(L622*$L$8)+(M622*$M$8)+(N622*$N$8)+(O622*$O$8)+(P622*$P$8)+(Q622*$Q$8)+(R622*$R$8)+(S622*$S$8)+(T622*$T$8)+(U622*$U$8)+(V622*$V$8)+(W622*$W$8)+(X622*$X$8))/E622</f>
        <v>1</v>
      </c>
      <c r="D622" s="37">
        <v>1</v>
      </c>
      <c r="E622" s="203">
        <f t="shared" si="10"/>
        <v>4</v>
      </c>
      <c r="F622" s="69">
        <v>4</v>
      </c>
      <c r="G622" s="11"/>
      <c r="H622" s="69"/>
      <c r="I622" s="11"/>
      <c r="J622" s="69"/>
      <c r="K622" s="11"/>
      <c r="L622" s="69"/>
      <c r="M622" s="11"/>
      <c r="N622" s="69"/>
      <c r="O622" s="11"/>
      <c r="P622" s="69"/>
      <c r="Q622" s="11"/>
      <c r="R622" s="150"/>
      <c r="T622" s="151"/>
      <c r="U622" s="152"/>
      <c r="V622" s="151"/>
      <c r="W622" s="152"/>
      <c r="X622" s="153"/>
    </row>
    <row r="623" spans="1:24" s="145" customFormat="1">
      <c r="A623" s="54"/>
      <c r="B623" s="193"/>
      <c r="C623" s="296"/>
      <c r="D623" s="35"/>
      <c r="E623" s="202"/>
      <c r="F623" s="69"/>
      <c r="G623" s="11"/>
      <c r="H623" s="69"/>
      <c r="I623" s="11"/>
      <c r="J623" s="69"/>
      <c r="K623" s="11"/>
      <c r="L623" s="69"/>
      <c r="M623" s="11"/>
      <c r="N623" s="69"/>
      <c r="O623" s="11"/>
      <c r="P623" s="69"/>
      <c r="Q623" s="11"/>
      <c r="R623" s="150"/>
      <c r="T623" s="151"/>
      <c r="U623" s="152"/>
      <c r="V623" s="151"/>
      <c r="W623" s="152"/>
      <c r="X623" s="153"/>
    </row>
    <row r="624" spans="1:24" s="145" customFormat="1">
      <c r="A624" s="54" t="s">
        <v>832</v>
      </c>
      <c r="B624" s="193">
        <v>1</v>
      </c>
      <c r="C624" s="296">
        <f>((F624)+(G624*$G$8)+(H624*$H$8)+(I624*$I$8)+(J624*$J$8)+(K624*$K$8)+(L624*$L$8)+(M624*$M$8)+(N624*$N$8)+(O624*$O$8)+(P624*$P$8)+(Q624*$Q$8)+(R624*$R$8)+(S624*$S$8)+(T624*$T$8)+(U624*$U$8)+(V624*$V$8)+(W624*$W$8)+(X624*$X$8))/E624</f>
        <v>2.5</v>
      </c>
      <c r="D624" s="35">
        <v>4</v>
      </c>
      <c r="E624" s="203">
        <f t="shared" ref="E624:E692" si="12">SUM(F624:X624)</f>
        <v>44</v>
      </c>
      <c r="F624" s="69">
        <v>3</v>
      </c>
      <c r="G624" s="11">
        <v>19</v>
      </c>
      <c r="H624" s="69">
        <v>19</v>
      </c>
      <c r="I624" s="11">
        <v>3</v>
      </c>
      <c r="J624" s="69"/>
      <c r="K624" s="11"/>
      <c r="L624" s="69"/>
      <c r="M624" s="11"/>
      <c r="N624" s="69"/>
      <c r="O624" s="11"/>
      <c r="P624" s="69"/>
      <c r="Q624" s="11"/>
      <c r="R624" s="150"/>
      <c r="T624" s="151"/>
      <c r="U624" s="152"/>
      <c r="V624" s="151"/>
      <c r="W624" s="152"/>
      <c r="X624" s="153"/>
    </row>
    <row r="625" spans="1:24" s="145" customFormat="1">
      <c r="A625" s="54"/>
      <c r="B625" s="193"/>
      <c r="C625" s="296"/>
      <c r="D625" s="35"/>
      <c r="E625" s="202"/>
      <c r="F625" s="69"/>
      <c r="G625" s="11"/>
      <c r="H625" s="69"/>
      <c r="I625" s="11"/>
      <c r="J625" s="69"/>
      <c r="K625" s="11"/>
      <c r="L625" s="69"/>
      <c r="M625" s="11"/>
      <c r="N625" s="69"/>
      <c r="O625" s="11"/>
      <c r="P625" s="69"/>
      <c r="Q625" s="11"/>
      <c r="R625" s="150"/>
      <c r="T625" s="151"/>
      <c r="U625" s="152"/>
      <c r="V625" s="151"/>
      <c r="W625" s="152"/>
      <c r="X625" s="153"/>
    </row>
    <row r="626" spans="1:24" s="145" customFormat="1">
      <c r="A626" s="54" t="s">
        <v>833</v>
      </c>
      <c r="B626" s="194"/>
      <c r="C626" s="296"/>
      <c r="D626" s="34"/>
      <c r="E626" s="203">
        <f t="shared" si="12"/>
        <v>0</v>
      </c>
      <c r="F626" s="70"/>
      <c r="G626" s="14"/>
      <c r="H626" s="70"/>
      <c r="I626" s="14"/>
      <c r="J626" s="70"/>
      <c r="K626" s="14"/>
      <c r="L626" s="70"/>
      <c r="M626" s="14"/>
      <c r="N626" s="70"/>
      <c r="O626" s="14"/>
      <c r="P626" s="70"/>
      <c r="Q626" s="11"/>
      <c r="R626" s="150"/>
      <c r="T626" s="151"/>
      <c r="U626" s="152"/>
      <c r="V626" s="151"/>
      <c r="W626" s="152"/>
      <c r="X626" s="153"/>
    </row>
    <row r="627" spans="1:24" s="145" customFormat="1">
      <c r="A627" s="54"/>
      <c r="B627" s="193"/>
      <c r="C627" s="296"/>
      <c r="D627" s="35"/>
      <c r="E627" s="202"/>
      <c r="F627" s="69"/>
      <c r="G627" s="11"/>
      <c r="H627" s="69"/>
      <c r="I627" s="11"/>
      <c r="J627" s="69"/>
      <c r="K627" s="11"/>
      <c r="L627" s="69"/>
      <c r="M627" s="11"/>
      <c r="N627" s="69"/>
      <c r="O627" s="11"/>
      <c r="P627" s="69"/>
      <c r="Q627" s="11"/>
      <c r="R627" s="150"/>
      <c r="T627" s="151"/>
      <c r="U627" s="152"/>
      <c r="V627" s="151"/>
      <c r="W627" s="152"/>
      <c r="X627" s="153"/>
    </row>
    <row r="628" spans="1:24" s="145" customFormat="1">
      <c r="A628" s="54" t="s">
        <v>1237</v>
      </c>
      <c r="B628" s="195">
        <v>1</v>
      </c>
      <c r="C628" s="296">
        <f>((F628)+(G628*$G$8)+(H628*$H$8)+(I628*$I$8)+(J628*$J$8)+(K628*$K$8)+(L628*$L$8)+(M628*$M$8)+(N628*$N$8)+(O628*$O$8)+(P628*$P$8)+(Q628*$Q$8)+(R628*$R$8)+(S628*$S$8)+(T628*$T$8)+(U628*$U$8)+(V628*$V$8)+(W628*$W$8)+(X628*$X$8))/E628</f>
        <v>1.5</v>
      </c>
      <c r="D628" s="37">
        <v>2</v>
      </c>
      <c r="E628" s="203">
        <f t="shared" si="12"/>
        <v>8</v>
      </c>
      <c r="F628" s="72">
        <v>4</v>
      </c>
      <c r="G628" s="16">
        <v>4</v>
      </c>
      <c r="H628" s="72"/>
      <c r="I628" s="16"/>
      <c r="J628" s="72"/>
      <c r="K628" s="16"/>
      <c r="L628" s="70"/>
      <c r="M628" s="14"/>
      <c r="N628" s="70"/>
      <c r="O628" s="14"/>
      <c r="P628" s="70"/>
      <c r="Q628" s="11"/>
      <c r="R628" s="150"/>
      <c r="T628" s="151"/>
      <c r="U628" s="152"/>
      <c r="V628" s="151"/>
      <c r="W628" s="152"/>
      <c r="X628" s="153"/>
    </row>
    <row r="629" spans="1:24" s="145" customFormat="1">
      <c r="A629" s="54"/>
      <c r="B629" s="193"/>
      <c r="C629" s="296"/>
      <c r="D629" s="35"/>
      <c r="E629" s="202"/>
      <c r="F629" s="69"/>
      <c r="G629" s="11"/>
      <c r="H629" s="69"/>
      <c r="I629" s="11"/>
      <c r="J629" s="69"/>
      <c r="K629" s="11"/>
      <c r="L629" s="69"/>
      <c r="M629" s="11"/>
      <c r="N629" s="69"/>
      <c r="O629" s="11"/>
      <c r="P629" s="69"/>
      <c r="Q629" s="11"/>
      <c r="R629" s="150"/>
      <c r="T629" s="151"/>
      <c r="U629" s="152"/>
      <c r="V629" s="151"/>
      <c r="W629" s="152"/>
      <c r="X629" s="153"/>
    </row>
    <row r="630" spans="1:24" s="145" customFormat="1">
      <c r="A630" s="54" t="s">
        <v>1238</v>
      </c>
      <c r="B630" s="194"/>
      <c r="C630" s="296"/>
      <c r="D630" s="34"/>
      <c r="E630" s="203">
        <f t="shared" si="12"/>
        <v>0</v>
      </c>
      <c r="F630" s="70"/>
      <c r="G630" s="14"/>
      <c r="H630" s="70"/>
      <c r="I630" s="14"/>
      <c r="J630" s="70"/>
      <c r="K630" s="14"/>
      <c r="L630" s="70"/>
      <c r="M630" s="14"/>
      <c r="N630" s="70"/>
      <c r="O630" s="14"/>
      <c r="P630" s="70"/>
      <c r="Q630" s="11"/>
      <c r="R630" s="150"/>
      <c r="T630" s="151"/>
      <c r="U630" s="152"/>
      <c r="V630" s="151"/>
      <c r="W630" s="152"/>
      <c r="X630" s="153"/>
    </row>
    <row r="631" spans="1:24" s="145" customFormat="1">
      <c r="A631" s="54"/>
      <c r="B631" s="193"/>
      <c r="C631" s="296"/>
      <c r="D631" s="35"/>
      <c r="E631" s="202"/>
      <c r="F631" s="69"/>
      <c r="G631" s="11"/>
      <c r="H631" s="69"/>
      <c r="I631" s="11"/>
      <c r="J631" s="69"/>
      <c r="K631" s="11"/>
      <c r="L631" s="69"/>
      <c r="M631" s="11"/>
      <c r="N631" s="69"/>
      <c r="O631" s="11"/>
      <c r="P631" s="69"/>
      <c r="Q631" s="11"/>
      <c r="R631" s="150"/>
      <c r="T631" s="151"/>
      <c r="U631" s="152"/>
      <c r="V631" s="151"/>
      <c r="W631" s="152"/>
      <c r="X631" s="153"/>
    </row>
    <row r="632" spans="1:24" s="145" customFormat="1">
      <c r="A632" s="54" t="s">
        <v>1239</v>
      </c>
      <c r="B632" s="193">
        <v>2</v>
      </c>
      <c r="C632" s="296">
        <f>((F632)+(G632*$G$8)+(H632*$H$8)+(I632*$I$8)+(J632*$J$8)+(K632*$K$8)+(L632*$L$8)+(M632*$M$8)+(N632*$N$8)+(O632*$O$8)+(P632*$P$8)+(Q632*$Q$8)+(R632*$R$8)+(S632*$S$8)+(T632*$T$8)+(U632*$U$8)+(V632*$V$8)+(W632*$W$8)+(X632*$X$8))/E632</f>
        <v>2.1756756756756759</v>
      </c>
      <c r="D632" s="35">
        <v>4</v>
      </c>
      <c r="E632" s="203">
        <f t="shared" si="12"/>
        <v>74</v>
      </c>
      <c r="F632" s="69">
        <v>3</v>
      </c>
      <c r="G632" s="11">
        <v>56</v>
      </c>
      <c r="H632" s="69">
        <v>14</v>
      </c>
      <c r="I632" s="11">
        <v>1</v>
      </c>
      <c r="J632" s="69"/>
      <c r="K632" s="11"/>
      <c r="L632" s="69"/>
      <c r="M632" s="11"/>
      <c r="N632" s="69"/>
      <c r="O632" s="11"/>
      <c r="P632" s="69"/>
      <c r="Q632" s="11"/>
      <c r="R632" s="150"/>
      <c r="T632" s="151"/>
      <c r="U632" s="152"/>
      <c r="V632" s="151"/>
      <c r="W632" s="152"/>
      <c r="X632" s="153"/>
    </row>
    <row r="633" spans="1:24" s="145" customFormat="1">
      <c r="A633" s="54"/>
      <c r="B633" s="193"/>
      <c r="C633" s="296"/>
      <c r="D633" s="35"/>
      <c r="E633" s="202"/>
      <c r="F633" s="69"/>
      <c r="G633" s="11"/>
      <c r="H633" s="69"/>
      <c r="I633" s="11"/>
      <c r="J633" s="69"/>
      <c r="K633" s="11"/>
      <c r="L633" s="69"/>
      <c r="M633" s="11"/>
      <c r="N633" s="69"/>
      <c r="O633" s="11"/>
      <c r="P633" s="69"/>
      <c r="Q633" s="11"/>
      <c r="R633" s="150"/>
      <c r="T633" s="151"/>
      <c r="U633" s="152"/>
      <c r="V633" s="151"/>
      <c r="W633" s="152"/>
      <c r="X633" s="153"/>
    </row>
    <row r="634" spans="1:24" s="145" customFormat="1">
      <c r="A634" s="54" t="s">
        <v>1050</v>
      </c>
      <c r="B634" s="194"/>
      <c r="C634" s="296"/>
      <c r="D634" s="34"/>
      <c r="E634" s="203">
        <f t="shared" si="12"/>
        <v>0</v>
      </c>
      <c r="F634" s="69"/>
      <c r="G634" s="11"/>
      <c r="H634" s="69"/>
      <c r="I634" s="11"/>
      <c r="J634" s="69"/>
      <c r="K634" s="11"/>
      <c r="L634" s="69"/>
      <c r="M634" s="11"/>
      <c r="N634" s="69"/>
      <c r="O634" s="11"/>
      <c r="P634" s="69"/>
      <c r="Q634" s="11"/>
      <c r="R634" s="150"/>
      <c r="T634" s="151"/>
      <c r="U634" s="152"/>
      <c r="V634" s="151"/>
      <c r="W634" s="152"/>
      <c r="X634" s="153"/>
    </row>
    <row r="635" spans="1:24" s="145" customFormat="1">
      <c r="A635" s="54"/>
      <c r="B635" s="193"/>
      <c r="C635" s="296"/>
      <c r="D635" s="35"/>
      <c r="E635" s="202"/>
      <c r="F635" s="69"/>
      <c r="G635" s="11"/>
      <c r="H635" s="69"/>
      <c r="I635" s="11"/>
      <c r="J635" s="69"/>
      <c r="K635" s="11"/>
      <c r="L635" s="69"/>
      <c r="M635" s="11"/>
      <c r="N635" s="69"/>
      <c r="O635" s="11"/>
      <c r="P635" s="69"/>
      <c r="Q635" s="11"/>
      <c r="R635" s="150"/>
      <c r="T635" s="151"/>
      <c r="U635" s="152"/>
      <c r="V635" s="151"/>
      <c r="W635" s="152"/>
      <c r="X635" s="153"/>
    </row>
    <row r="636" spans="1:24" s="145" customFormat="1">
      <c r="A636" s="54" t="s">
        <v>131</v>
      </c>
      <c r="B636" s="195">
        <v>3</v>
      </c>
      <c r="C636" s="296">
        <f>((F636)+(G636*$G$8)+(H636*$H$8)+(I636*$I$8)+(J636*$J$8)+(K636*$K$8)+(L636*$L$8)+(M636*$M$8)+(N636*$N$8)+(O636*$O$8)+(P636*$P$8)+(Q636*$Q$8)+(R636*$R$8)+(S636*$S$8)+(T636*$T$8)+(U636*$U$8)+(V636*$V$8)+(W636*$W$8)+(X636*$X$8))/E636</f>
        <v>3</v>
      </c>
      <c r="D636" s="37">
        <v>3</v>
      </c>
      <c r="E636" s="203">
        <f t="shared" si="12"/>
        <v>1</v>
      </c>
      <c r="F636" s="69">
        <v>0</v>
      </c>
      <c r="G636" s="11">
        <v>0</v>
      </c>
      <c r="H636" s="69">
        <v>1</v>
      </c>
      <c r="I636" s="11"/>
      <c r="J636" s="69"/>
      <c r="K636" s="11"/>
      <c r="L636" s="69"/>
      <c r="M636" s="11"/>
      <c r="N636" s="69"/>
      <c r="O636" s="11"/>
      <c r="P636" s="69"/>
      <c r="Q636" s="11"/>
      <c r="R636" s="150"/>
      <c r="T636" s="151"/>
      <c r="U636" s="152"/>
      <c r="V636" s="151"/>
      <c r="W636" s="152"/>
      <c r="X636" s="153"/>
    </row>
    <row r="637" spans="1:24" s="145" customFormat="1">
      <c r="A637" s="54"/>
      <c r="B637" s="193"/>
      <c r="C637" s="296"/>
      <c r="D637" s="35"/>
      <c r="E637" s="202"/>
      <c r="F637" s="69"/>
      <c r="G637" s="11"/>
      <c r="H637" s="69"/>
      <c r="I637" s="11"/>
      <c r="J637" s="69"/>
      <c r="K637" s="11"/>
      <c r="L637" s="69"/>
      <c r="M637" s="11"/>
      <c r="N637" s="69"/>
      <c r="O637" s="11"/>
      <c r="P637" s="69"/>
      <c r="Q637" s="11"/>
      <c r="R637" s="150"/>
      <c r="T637" s="151"/>
      <c r="U637" s="152"/>
      <c r="V637" s="151"/>
      <c r="W637" s="152"/>
      <c r="X637" s="153"/>
    </row>
    <row r="638" spans="1:24" s="145" customFormat="1">
      <c r="A638" s="54" t="s">
        <v>835</v>
      </c>
      <c r="B638" s="194"/>
      <c r="C638" s="296"/>
      <c r="D638" s="34"/>
      <c r="E638" s="203">
        <f t="shared" si="12"/>
        <v>0</v>
      </c>
      <c r="F638" s="69"/>
      <c r="G638" s="11"/>
      <c r="H638" s="69"/>
      <c r="I638" s="11"/>
      <c r="J638" s="69"/>
      <c r="K638" s="11"/>
      <c r="L638" s="69"/>
      <c r="M638" s="11"/>
      <c r="N638" s="69"/>
      <c r="O638" s="11"/>
      <c r="P638" s="69"/>
      <c r="Q638" s="11"/>
      <c r="R638" s="150"/>
      <c r="T638" s="151"/>
      <c r="U638" s="152"/>
      <c r="V638" s="151"/>
      <c r="W638" s="152"/>
      <c r="X638" s="153"/>
    </row>
    <row r="639" spans="1:24" s="145" customFormat="1">
      <c r="A639" s="54"/>
      <c r="B639" s="194"/>
      <c r="C639" s="296"/>
      <c r="D639" s="34"/>
      <c r="E639" s="203"/>
      <c r="F639" s="69"/>
      <c r="G639" s="11"/>
      <c r="H639" s="69"/>
      <c r="I639" s="11"/>
      <c r="J639" s="69"/>
      <c r="K639" s="11"/>
      <c r="L639" s="69"/>
      <c r="M639" s="11"/>
      <c r="N639" s="69"/>
      <c r="O639" s="11"/>
      <c r="P639" s="69"/>
      <c r="Q639" s="11"/>
      <c r="R639" s="150"/>
      <c r="T639" s="151"/>
      <c r="U639" s="152"/>
      <c r="V639" s="151"/>
      <c r="W639" s="152"/>
      <c r="X639" s="153"/>
    </row>
    <row r="640" spans="1:24" s="145" customFormat="1">
      <c r="A640" s="54" t="s">
        <v>1297</v>
      </c>
      <c r="B640" s="194"/>
      <c r="C640" s="296"/>
      <c r="D640" s="34"/>
      <c r="E640" s="203">
        <f t="shared" si="12"/>
        <v>0</v>
      </c>
      <c r="F640" s="69"/>
      <c r="G640" s="11"/>
      <c r="H640" s="69"/>
      <c r="I640" s="11"/>
      <c r="J640" s="69"/>
      <c r="K640" s="11"/>
      <c r="L640" s="69"/>
      <c r="M640" s="11"/>
      <c r="N640" s="69"/>
      <c r="O640" s="11"/>
      <c r="P640" s="69"/>
      <c r="Q640" s="11"/>
      <c r="R640" s="150"/>
      <c r="T640" s="151"/>
      <c r="U640" s="152"/>
      <c r="V640" s="151"/>
      <c r="W640" s="152"/>
      <c r="X640" s="153"/>
    </row>
    <row r="641" spans="1:24" s="145" customFormat="1">
      <c r="A641" s="54"/>
      <c r="B641" s="193"/>
      <c r="C641" s="296"/>
      <c r="D641" s="35"/>
      <c r="E641" s="203"/>
      <c r="F641" s="69"/>
      <c r="G641" s="11"/>
      <c r="H641" s="69"/>
      <c r="I641" s="11"/>
      <c r="J641" s="69"/>
      <c r="K641" s="11"/>
      <c r="L641" s="69"/>
      <c r="M641" s="11"/>
      <c r="N641" s="69"/>
      <c r="O641" s="11"/>
      <c r="P641" s="69"/>
      <c r="Q641" s="11"/>
      <c r="R641" s="150"/>
      <c r="T641" s="151"/>
      <c r="U641" s="152"/>
      <c r="V641" s="151"/>
      <c r="W641" s="152"/>
      <c r="X641" s="153"/>
    </row>
    <row r="642" spans="1:24" s="145" customFormat="1">
      <c r="A642" s="54" t="s">
        <v>836</v>
      </c>
      <c r="B642" s="193">
        <v>3</v>
      </c>
      <c r="C642" s="296">
        <f>((F642)+(G642*$G$8)+(H642*$H$8)+(I642*$I$8)+(J642*$J$8)+(K642*$K$8)+(L642*$L$8)+(M642*$M$8)+(N642*$N$8)+(O642*$O$8)+(P642*$P$8)+(Q642*$Q$8)+(R642*$R$8)+(S642*$S$8)+(T642*$T$8)+(U642*$U$8)+(V642*$V$8)+(W642*$W$8)+(X642*$X$8))/E642</f>
        <v>3</v>
      </c>
      <c r="D642" s="35">
        <v>3</v>
      </c>
      <c r="E642" s="203">
        <f t="shared" si="12"/>
        <v>2</v>
      </c>
      <c r="F642" s="69">
        <v>0</v>
      </c>
      <c r="G642" s="11">
        <v>0</v>
      </c>
      <c r="H642" s="69">
        <v>2</v>
      </c>
      <c r="I642" s="11"/>
      <c r="J642" s="69"/>
      <c r="K642" s="11"/>
      <c r="L642" s="69"/>
      <c r="M642" s="11"/>
      <c r="N642" s="69"/>
      <c r="O642" s="11"/>
      <c r="P642" s="69"/>
      <c r="Q642" s="11"/>
      <c r="R642" s="150"/>
      <c r="T642" s="151"/>
      <c r="U642" s="152"/>
      <c r="V642" s="151"/>
      <c r="W642" s="152"/>
      <c r="X642" s="153"/>
    </row>
    <row r="643" spans="1:24" s="145" customFormat="1">
      <c r="A643" s="54"/>
      <c r="B643" s="193"/>
      <c r="C643" s="296"/>
      <c r="D643" s="35"/>
      <c r="E643" s="202"/>
      <c r="F643" s="69"/>
      <c r="G643" s="11"/>
      <c r="H643" s="69"/>
      <c r="I643" s="11"/>
      <c r="J643" s="69"/>
      <c r="K643" s="11"/>
      <c r="L643" s="69"/>
      <c r="M643" s="11"/>
      <c r="N643" s="69"/>
      <c r="O643" s="11"/>
      <c r="P643" s="69"/>
      <c r="Q643" s="11"/>
      <c r="R643" s="150"/>
      <c r="T643" s="151"/>
      <c r="U643" s="152"/>
      <c r="V643" s="151"/>
      <c r="W643" s="152"/>
      <c r="X643" s="153"/>
    </row>
    <row r="644" spans="1:24" s="145" customFormat="1">
      <c r="A644" s="54" t="s">
        <v>124</v>
      </c>
      <c r="B644" s="194"/>
      <c r="C644" s="296"/>
      <c r="D644" s="34"/>
      <c r="E644" s="203">
        <f t="shared" si="12"/>
        <v>0</v>
      </c>
      <c r="F644" s="69"/>
      <c r="G644" s="11"/>
      <c r="H644" s="69"/>
      <c r="I644" s="11"/>
      <c r="J644" s="69"/>
      <c r="K644" s="11"/>
      <c r="L644" s="69"/>
      <c r="M644" s="11"/>
      <c r="N644" s="69"/>
      <c r="O644" s="11"/>
      <c r="P644" s="69"/>
      <c r="Q644" s="11"/>
      <c r="R644" s="150"/>
      <c r="T644" s="151"/>
      <c r="U644" s="152"/>
      <c r="V644" s="151"/>
      <c r="W644" s="152"/>
      <c r="X644" s="153"/>
    </row>
    <row r="645" spans="1:24" s="145" customFormat="1">
      <c r="A645" s="54"/>
      <c r="B645" s="193"/>
      <c r="C645" s="296"/>
      <c r="D645" s="35"/>
      <c r="E645" s="202"/>
      <c r="F645" s="69"/>
      <c r="G645" s="11"/>
      <c r="H645" s="69"/>
      <c r="I645" s="11"/>
      <c r="J645" s="69"/>
      <c r="K645" s="11"/>
      <c r="L645" s="69"/>
      <c r="M645" s="11"/>
      <c r="N645" s="69"/>
      <c r="O645" s="11"/>
      <c r="P645" s="69"/>
      <c r="Q645" s="11"/>
      <c r="R645" s="150"/>
      <c r="T645" s="151"/>
      <c r="U645" s="152"/>
      <c r="V645" s="151"/>
      <c r="W645" s="152"/>
      <c r="X645" s="153"/>
    </row>
    <row r="646" spans="1:24" s="145" customFormat="1">
      <c r="A646" s="54" t="s">
        <v>126</v>
      </c>
      <c r="B646" s="193">
        <v>2</v>
      </c>
      <c r="C646" s="296">
        <f>((F646)+(G646*$G$8)+(H646*$H$8)+(I646*$I$8)+(J646*$J$8)+(K646*$K$8)+(L646*$L$8)+(M646*$M$8)+(N646*$N$8)+(O646*$O$8)+(P646*$P$8)+(Q646*$Q$8)+(R646*$R$8)+(S646*$S$8)+(T646*$T$8)+(U646*$U$8)+(V646*$V$8)+(W646*$W$8)+(X646*$X$8))/E646</f>
        <v>2</v>
      </c>
      <c r="D646" s="35">
        <v>2</v>
      </c>
      <c r="E646" s="203">
        <f t="shared" si="12"/>
        <v>1</v>
      </c>
      <c r="F646" s="69">
        <v>0</v>
      </c>
      <c r="G646" s="11">
        <v>1</v>
      </c>
      <c r="H646" s="69"/>
      <c r="I646" s="11"/>
      <c r="J646" s="69"/>
      <c r="K646" s="11"/>
      <c r="L646" s="69"/>
      <c r="M646" s="11"/>
      <c r="N646" s="69"/>
      <c r="O646" s="11"/>
      <c r="P646" s="69"/>
      <c r="Q646" s="11"/>
      <c r="R646" s="150"/>
      <c r="T646" s="151"/>
      <c r="U646" s="152"/>
      <c r="V646" s="151"/>
      <c r="W646" s="152"/>
      <c r="X646" s="153"/>
    </row>
    <row r="647" spans="1:24" s="145" customFormat="1">
      <c r="A647" s="54"/>
      <c r="B647" s="193"/>
      <c r="C647" s="296"/>
      <c r="D647" s="35"/>
      <c r="E647" s="202"/>
      <c r="F647" s="69"/>
      <c r="G647" s="11"/>
      <c r="H647" s="69"/>
      <c r="I647" s="11"/>
      <c r="J647" s="69"/>
      <c r="K647" s="11"/>
      <c r="L647" s="69"/>
      <c r="M647" s="11"/>
      <c r="N647" s="69"/>
      <c r="O647" s="11"/>
      <c r="P647" s="69"/>
      <c r="Q647" s="11"/>
      <c r="R647" s="150"/>
      <c r="T647" s="151"/>
      <c r="U647" s="152"/>
      <c r="V647" s="151"/>
      <c r="W647" s="152"/>
      <c r="X647" s="153"/>
    </row>
    <row r="648" spans="1:24" s="145" customFormat="1">
      <c r="A648" s="54" t="s">
        <v>125</v>
      </c>
      <c r="B648" s="193">
        <v>2</v>
      </c>
      <c r="C648" s="296">
        <f>((F648)+(G648*$G$8)+(H648*$H$8)+(I648*$I$8)+(J648*$J$8)+(K648*$K$8)+(L648*$L$8)+(M648*$M$8)+(N648*$N$8)+(O648*$O$8)+(P648*$P$8)+(Q648*$Q$8)+(R648*$R$8)+(S648*$S$8)+(T648*$T$8)+(U648*$U$8)+(V648*$V$8)+(W648*$W$8)+(X648*$X$8))/E648</f>
        <v>2.6666666666666665</v>
      </c>
      <c r="D648" s="35">
        <v>3</v>
      </c>
      <c r="E648" s="203">
        <f t="shared" si="12"/>
        <v>3</v>
      </c>
      <c r="F648" s="69">
        <v>0</v>
      </c>
      <c r="G648" s="11">
        <v>1</v>
      </c>
      <c r="H648" s="69">
        <v>2</v>
      </c>
      <c r="I648" s="11"/>
      <c r="J648" s="69"/>
      <c r="K648" s="11"/>
      <c r="L648" s="69"/>
      <c r="M648" s="11"/>
      <c r="N648" s="69"/>
      <c r="O648" s="11"/>
      <c r="P648" s="69"/>
      <c r="Q648" s="11"/>
      <c r="R648" s="150"/>
      <c r="T648" s="151"/>
      <c r="U648" s="152"/>
      <c r="V648" s="151"/>
      <c r="W648" s="152"/>
      <c r="X648" s="153"/>
    </row>
    <row r="649" spans="1:24" s="145" customFormat="1">
      <c r="A649" s="54"/>
      <c r="B649" s="193"/>
      <c r="C649" s="296"/>
      <c r="D649" s="35"/>
      <c r="E649" s="202"/>
      <c r="F649" s="69"/>
      <c r="G649" s="11"/>
      <c r="H649" s="69"/>
      <c r="I649" s="11"/>
      <c r="J649" s="69"/>
      <c r="K649" s="11"/>
      <c r="L649" s="69"/>
      <c r="M649" s="11"/>
      <c r="N649" s="69"/>
      <c r="O649" s="11"/>
      <c r="P649" s="69"/>
      <c r="Q649" s="11"/>
      <c r="R649" s="150"/>
      <c r="T649" s="151"/>
      <c r="U649" s="152"/>
      <c r="V649" s="151"/>
      <c r="W649" s="152"/>
      <c r="X649" s="153"/>
    </row>
    <row r="650" spans="1:24" s="145" customFormat="1">
      <c r="A650" s="54" t="s">
        <v>127</v>
      </c>
      <c r="B650" s="193">
        <v>1</v>
      </c>
      <c r="C650" s="296">
        <f>((F650)+(G650*$G$8)+(H650*$H$8)+(I650*$I$8)+(J650*$J$8)+(K650*$K$8)+(L650*$L$8)+(M650*$M$8)+(N650*$N$8)+(O650*$O$8)+(P650*$P$8)+(Q650*$Q$8)+(R650*$R$8)+(S650*$S$8)+(T650*$T$8)+(U650*$U$8)+(V650*$V$8)+(W650*$W$8)+(X650*$X$8))/E650</f>
        <v>2</v>
      </c>
      <c r="D650" s="35">
        <v>3</v>
      </c>
      <c r="E650" s="203">
        <f t="shared" si="12"/>
        <v>147</v>
      </c>
      <c r="F650" s="69">
        <v>36</v>
      </c>
      <c r="G650" s="11">
        <v>75</v>
      </c>
      <c r="H650" s="69">
        <v>36</v>
      </c>
      <c r="I650" s="11"/>
      <c r="J650" s="69"/>
      <c r="K650" s="11"/>
      <c r="L650" s="69"/>
      <c r="M650" s="11"/>
      <c r="N650" s="69"/>
      <c r="O650" s="11"/>
      <c r="P650" s="69"/>
      <c r="Q650" s="11"/>
      <c r="R650" s="150"/>
      <c r="T650" s="151"/>
      <c r="U650" s="152"/>
      <c r="V650" s="151"/>
      <c r="W650" s="152"/>
      <c r="X650" s="153"/>
    </row>
    <row r="651" spans="1:24" s="145" customFormat="1">
      <c r="A651" s="54"/>
      <c r="B651" s="193"/>
      <c r="C651" s="296"/>
      <c r="D651" s="35"/>
      <c r="E651" s="202"/>
      <c r="F651" s="69"/>
      <c r="G651" s="11"/>
      <c r="H651" s="69"/>
      <c r="I651" s="11"/>
      <c r="J651" s="69"/>
      <c r="K651" s="11"/>
      <c r="L651" s="69"/>
      <c r="M651" s="11"/>
      <c r="N651" s="69"/>
      <c r="O651" s="11"/>
      <c r="P651" s="69"/>
      <c r="Q651" s="11"/>
      <c r="R651" s="150"/>
      <c r="T651" s="151"/>
      <c r="U651" s="152"/>
      <c r="V651" s="151"/>
      <c r="W651" s="152"/>
      <c r="X651" s="153"/>
    </row>
    <row r="652" spans="1:24" s="145" customFormat="1">
      <c r="A652" s="54" t="s">
        <v>128</v>
      </c>
      <c r="B652" s="193">
        <v>1</v>
      </c>
      <c r="C652" s="296">
        <f>((F652)+(G652*$G$8)+(H652*$H$8)+(I652*$I$8)+(J652*$J$8)+(K652*$K$8)+(L652*$L$8)+(M652*$M$8)+(N652*$N$8)+(O652*$O$8)+(P652*$P$8)+(Q652*$Q$8)+(R652*$R$8)+(S652*$S$8)+(T652*$T$8)+(U652*$U$8)+(V652*$V$8)+(W652*$W$8)+(X652*$X$8))/E652</f>
        <v>2.7132352941176472</v>
      </c>
      <c r="D652" s="35">
        <v>7</v>
      </c>
      <c r="E652" s="203">
        <f>SUM(F652:X652)</f>
        <v>136</v>
      </c>
      <c r="F652" s="69">
        <v>4</v>
      </c>
      <c r="G652" s="11">
        <v>52</v>
      </c>
      <c r="H652" s="69">
        <v>65</v>
      </c>
      <c r="I652" s="11">
        <v>11</v>
      </c>
      <c r="J652" s="69">
        <v>3</v>
      </c>
      <c r="K652" s="11">
        <v>0</v>
      </c>
      <c r="L652" s="69">
        <v>1</v>
      </c>
      <c r="M652" s="11"/>
      <c r="N652" s="69"/>
      <c r="O652" s="11"/>
      <c r="P652" s="69"/>
      <c r="Q652" s="11"/>
      <c r="R652" s="150"/>
      <c r="T652" s="151"/>
      <c r="U652" s="152"/>
      <c r="V652" s="151"/>
      <c r="W652" s="152"/>
      <c r="X652" s="153"/>
    </row>
    <row r="653" spans="1:24" s="145" customFormat="1">
      <c r="A653" s="55"/>
      <c r="B653" s="193"/>
      <c r="C653" s="296"/>
      <c r="D653" s="35"/>
      <c r="E653" s="202"/>
      <c r="F653" s="69"/>
      <c r="G653" s="11"/>
      <c r="H653" s="69"/>
      <c r="I653" s="11"/>
      <c r="J653" s="69"/>
      <c r="K653" s="11"/>
      <c r="L653" s="69"/>
      <c r="M653" s="11"/>
      <c r="N653" s="69"/>
      <c r="O653" s="11"/>
      <c r="P653" s="69"/>
      <c r="Q653" s="11"/>
      <c r="R653" s="150"/>
      <c r="T653" s="151"/>
      <c r="U653" s="152"/>
      <c r="V653" s="151"/>
      <c r="W653" s="152"/>
      <c r="X653" s="153"/>
    </row>
    <row r="654" spans="1:24" s="145" customFormat="1">
      <c r="A654" s="61" t="s">
        <v>1051</v>
      </c>
      <c r="B654" s="194"/>
      <c r="C654" s="296"/>
      <c r="D654" s="34"/>
      <c r="E654" s="203">
        <f t="shared" si="12"/>
        <v>0</v>
      </c>
      <c r="F654" s="69"/>
      <c r="G654" s="11"/>
      <c r="H654" s="69"/>
      <c r="I654" s="11"/>
      <c r="J654" s="69"/>
      <c r="K654" s="11"/>
      <c r="L654" s="69"/>
      <c r="M654" s="11"/>
      <c r="N654" s="69"/>
      <c r="O654" s="11"/>
      <c r="P654" s="69"/>
      <c r="Q654" s="11"/>
      <c r="R654" s="150"/>
      <c r="T654" s="151"/>
      <c r="U654" s="152"/>
      <c r="V654" s="151"/>
      <c r="W654" s="152"/>
      <c r="X654" s="153"/>
    </row>
    <row r="655" spans="1:24" s="145" customFormat="1">
      <c r="A655" s="61"/>
      <c r="B655" s="194"/>
      <c r="C655" s="296"/>
      <c r="D655" s="34"/>
      <c r="E655" s="203"/>
      <c r="F655" s="69"/>
      <c r="G655" s="11"/>
      <c r="H655" s="69"/>
      <c r="I655" s="11"/>
      <c r="J655" s="69"/>
      <c r="K655" s="11"/>
      <c r="L655" s="69"/>
      <c r="M655" s="11"/>
      <c r="N655" s="69"/>
      <c r="O655" s="11"/>
      <c r="P655" s="69"/>
      <c r="Q655" s="11"/>
      <c r="R655" s="150"/>
      <c r="T655" s="151"/>
      <c r="U655" s="152"/>
      <c r="V655" s="151"/>
      <c r="W655" s="152"/>
      <c r="X655" s="153"/>
    </row>
    <row r="656" spans="1:24" s="145" customFormat="1">
      <c r="A656" s="61" t="s">
        <v>1289</v>
      </c>
      <c r="B656" s="194"/>
      <c r="C656" s="296"/>
      <c r="D656" s="34"/>
      <c r="E656" s="203">
        <f t="shared" si="12"/>
        <v>0</v>
      </c>
      <c r="F656" s="69"/>
      <c r="G656" s="11"/>
      <c r="H656" s="69"/>
      <c r="I656" s="11"/>
      <c r="J656" s="69"/>
      <c r="K656" s="11"/>
      <c r="L656" s="69"/>
      <c r="M656" s="11"/>
      <c r="N656" s="69"/>
      <c r="O656" s="11"/>
      <c r="P656" s="69"/>
      <c r="Q656" s="11"/>
      <c r="R656" s="150"/>
      <c r="T656" s="151"/>
      <c r="U656" s="152"/>
      <c r="V656" s="151"/>
      <c r="W656" s="152"/>
      <c r="X656" s="153"/>
    </row>
    <row r="657" spans="1:24" s="145" customFormat="1">
      <c r="A657" s="54"/>
      <c r="B657" s="193"/>
      <c r="C657" s="296"/>
      <c r="D657" s="35"/>
      <c r="E657" s="203"/>
      <c r="F657" s="69"/>
      <c r="G657" s="11"/>
      <c r="H657" s="69"/>
      <c r="I657" s="11"/>
      <c r="J657" s="69"/>
      <c r="K657" s="11"/>
      <c r="L657" s="69"/>
      <c r="M657" s="11"/>
      <c r="N657" s="69"/>
      <c r="O657" s="11"/>
      <c r="P657" s="69"/>
      <c r="Q657" s="11"/>
      <c r="R657" s="150"/>
      <c r="T657" s="151"/>
      <c r="U657" s="152"/>
      <c r="V657" s="151"/>
      <c r="W657" s="152"/>
      <c r="X657" s="153"/>
    </row>
    <row r="658" spans="1:24" s="145" customFormat="1">
      <c r="A658" s="54" t="s">
        <v>843</v>
      </c>
      <c r="B658" s="193">
        <v>3</v>
      </c>
      <c r="C658" s="296">
        <f>((F658)+(G658*$G$8)+(H658*$H$8)+(I658*$I$8)+(J658*$J$8)+(K658*$K$8)+(L658*$L$8)+(M658*$M$8)+(N658*$N$8)+(O658*$O$8)+(P658*$P$8)+(Q658*$Q$8)+(R658*$R$8)+(S658*$S$8)+(T658*$T$8)+(U658*$U$8)+(V658*$V$8)+(W658*$W$8)+(X658*$X$8))/E658</f>
        <v>2.25</v>
      </c>
      <c r="D658" s="35">
        <v>3</v>
      </c>
      <c r="E658" s="203">
        <f t="shared" si="12"/>
        <v>4</v>
      </c>
      <c r="F658" s="69">
        <v>0</v>
      </c>
      <c r="G658" s="11">
        <v>3</v>
      </c>
      <c r="H658" s="69">
        <v>1</v>
      </c>
      <c r="I658" s="11"/>
      <c r="J658" s="69"/>
      <c r="K658" s="11"/>
      <c r="L658" s="69"/>
      <c r="M658" s="11"/>
      <c r="N658" s="69"/>
      <c r="O658" s="11"/>
      <c r="P658" s="69"/>
      <c r="Q658" s="11"/>
      <c r="R658" s="150"/>
      <c r="T658" s="151"/>
      <c r="U658" s="152"/>
      <c r="V658" s="151"/>
      <c r="W658" s="152"/>
      <c r="X658" s="153"/>
    </row>
    <row r="659" spans="1:24" s="145" customFormat="1">
      <c r="A659" s="54"/>
      <c r="B659" s="193"/>
      <c r="C659" s="296"/>
      <c r="D659" s="35"/>
      <c r="E659" s="202"/>
      <c r="F659" s="69"/>
      <c r="G659" s="11"/>
      <c r="H659" s="69"/>
      <c r="I659" s="11"/>
      <c r="J659" s="69"/>
      <c r="K659" s="11"/>
      <c r="L659" s="69"/>
      <c r="M659" s="11"/>
      <c r="N659" s="69"/>
      <c r="O659" s="11"/>
      <c r="P659" s="69"/>
      <c r="Q659" s="11"/>
      <c r="R659" s="150"/>
      <c r="T659" s="151"/>
      <c r="U659" s="152"/>
      <c r="V659" s="151"/>
      <c r="W659" s="152"/>
      <c r="X659" s="153"/>
    </row>
    <row r="660" spans="1:24" s="145" customFormat="1">
      <c r="A660" s="54" t="s">
        <v>844</v>
      </c>
      <c r="B660" s="193">
        <v>2</v>
      </c>
      <c r="C660" s="296">
        <f>((F660)+(G660*$G$8)+(H660*$H$8)+(I660*$I$8)+(J660*$J$8)+(K660*$K$8)+(L660*$L$8)+(M660*$M$8)+(N660*$N$8)+(O660*$O$8)+(P660*$P$8)+(Q660*$Q$8)+(R660*$R$8)+(S660*$S$8)+(T660*$T$8)+(U660*$U$8)+(V660*$V$8)+(W660*$W$8)+(X660*$X$8))/E660</f>
        <v>2.4</v>
      </c>
      <c r="D660" s="35">
        <v>3</v>
      </c>
      <c r="E660" s="203">
        <f t="shared" si="12"/>
        <v>5</v>
      </c>
      <c r="F660" s="69">
        <v>0</v>
      </c>
      <c r="G660" s="11">
        <v>3</v>
      </c>
      <c r="H660" s="69">
        <v>2</v>
      </c>
      <c r="I660" s="11"/>
      <c r="J660" s="69"/>
      <c r="K660" s="11"/>
      <c r="L660" s="69"/>
      <c r="M660" s="11"/>
      <c r="N660" s="69"/>
      <c r="O660" s="11"/>
      <c r="P660" s="69"/>
      <c r="Q660" s="11"/>
      <c r="R660" s="150"/>
      <c r="T660" s="151"/>
      <c r="U660" s="152"/>
      <c r="V660" s="151"/>
      <c r="W660" s="152"/>
      <c r="X660" s="153"/>
    </row>
    <row r="661" spans="1:24" s="145" customFormat="1">
      <c r="A661" s="54"/>
      <c r="B661" s="193"/>
      <c r="C661" s="296"/>
      <c r="D661" s="35"/>
      <c r="E661" s="202"/>
      <c r="F661" s="69"/>
      <c r="G661" s="11"/>
      <c r="H661" s="69"/>
      <c r="I661" s="11"/>
      <c r="J661" s="69"/>
      <c r="K661" s="11"/>
      <c r="L661" s="69"/>
      <c r="M661" s="11"/>
      <c r="N661" s="69"/>
      <c r="O661" s="11"/>
      <c r="P661" s="69"/>
      <c r="Q661" s="11"/>
      <c r="R661" s="150"/>
      <c r="T661" s="151"/>
      <c r="U661" s="152"/>
      <c r="V661" s="151"/>
      <c r="W661" s="152"/>
      <c r="X661" s="153"/>
    </row>
    <row r="662" spans="1:24" s="145" customFormat="1">
      <c r="A662" s="54" t="s">
        <v>845</v>
      </c>
      <c r="B662" s="194"/>
      <c r="C662" s="296"/>
      <c r="D662" s="34"/>
      <c r="E662" s="203">
        <f t="shared" si="12"/>
        <v>0</v>
      </c>
      <c r="F662" s="69"/>
      <c r="G662" s="11"/>
      <c r="H662" s="69"/>
      <c r="I662" s="11"/>
      <c r="J662" s="69"/>
      <c r="K662" s="11"/>
      <c r="L662" s="69"/>
      <c r="M662" s="11"/>
      <c r="N662" s="69"/>
      <c r="O662" s="11"/>
      <c r="P662" s="69"/>
      <c r="Q662" s="11"/>
      <c r="R662" s="150"/>
      <c r="T662" s="151"/>
      <c r="U662" s="152"/>
      <c r="V662" s="151"/>
      <c r="W662" s="152"/>
      <c r="X662" s="153"/>
    </row>
    <row r="663" spans="1:24" s="145" customFormat="1">
      <c r="A663" s="54"/>
      <c r="B663" s="193"/>
      <c r="C663" s="296"/>
      <c r="D663" s="35"/>
      <c r="E663" s="202"/>
      <c r="F663" s="69"/>
      <c r="G663" s="11"/>
      <c r="H663" s="69"/>
      <c r="I663" s="11"/>
      <c r="J663" s="69"/>
      <c r="K663" s="11"/>
      <c r="L663" s="69"/>
      <c r="M663" s="11"/>
      <c r="N663" s="69"/>
      <c r="O663" s="11"/>
      <c r="P663" s="69"/>
      <c r="Q663" s="11"/>
      <c r="R663" s="150"/>
      <c r="T663" s="151"/>
      <c r="U663" s="152"/>
      <c r="V663" s="151"/>
      <c r="W663" s="152"/>
      <c r="X663" s="153"/>
    </row>
    <row r="664" spans="1:24" s="145" customFormat="1">
      <c r="A664" s="54" t="s">
        <v>234</v>
      </c>
      <c r="B664" s="193">
        <v>1</v>
      </c>
      <c r="C664" s="296">
        <f>((F664)+(G664*$G$8)+(H664*$H$8)+(I664*$I$8)+(J664*$J$8)+(K664*$K$8)+(L664*$L$8)+(M664*$M$8)+(N664*$N$8)+(O664*$O$8)+(P664*$P$8)+(Q664*$Q$8)+(R664*$R$8)+(S664*$S$8)+(T664*$T$8)+(U664*$U$8)+(V664*$V$8)+(W664*$W$8)+(X664*$X$8))/E664</f>
        <v>2.5</v>
      </c>
      <c r="D664" s="35">
        <v>4</v>
      </c>
      <c r="E664" s="203">
        <f t="shared" si="12"/>
        <v>46</v>
      </c>
      <c r="F664" s="69">
        <v>4</v>
      </c>
      <c r="G664" s="11">
        <v>16</v>
      </c>
      <c r="H664" s="69">
        <v>25</v>
      </c>
      <c r="I664" s="11">
        <v>1</v>
      </c>
      <c r="J664" s="69"/>
      <c r="K664" s="11"/>
      <c r="L664" s="69"/>
      <c r="M664" s="11"/>
      <c r="N664" s="69"/>
      <c r="O664" s="11"/>
      <c r="P664" s="69"/>
      <c r="Q664" s="11"/>
      <c r="R664" s="150"/>
      <c r="T664" s="151"/>
      <c r="U664" s="152"/>
      <c r="V664" s="151"/>
      <c r="W664" s="152"/>
      <c r="X664" s="153"/>
    </row>
    <row r="665" spans="1:24" s="145" customFormat="1">
      <c r="A665" s="54"/>
      <c r="B665" s="193"/>
      <c r="C665" s="296"/>
      <c r="D665" s="35"/>
      <c r="E665" s="202"/>
      <c r="F665" s="69"/>
      <c r="G665" s="11"/>
      <c r="H665" s="69"/>
      <c r="I665" s="11"/>
      <c r="J665" s="69"/>
      <c r="K665" s="11"/>
      <c r="L665" s="69"/>
      <c r="M665" s="11"/>
      <c r="N665" s="69"/>
      <c r="O665" s="11"/>
      <c r="P665" s="69"/>
      <c r="Q665" s="11"/>
      <c r="R665" s="150"/>
      <c r="T665" s="151"/>
      <c r="U665" s="152"/>
      <c r="V665" s="151"/>
      <c r="W665" s="152"/>
      <c r="X665" s="153"/>
    </row>
    <row r="666" spans="1:24" s="145" customFormat="1">
      <c r="A666" s="54" t="s">
        <v>232</v>
      </c>
      <c r="B666" s="194"/>
      <c r="C666" s="296"/>
      <c r="D666" s="34"/>
      <c r="E666" s="203">
        <f t="shared" si="12"/>
        <v>0</v>
      </c>
      <c r="F666" s="69"/>
      <c r="G666" s="11"/>
      <c r="H666" s="69"/>
      <c r="I666" s="11"/>
      <c r="J666" s="69"/>
      <c r="K666" s="11"/>
      <c r="L666" s="69"/>
      <c r="M666" s="11"/>
      <c r="N666" s="69"/>
      <c r="O666" s="11"/>
      <c r="P666" s="69"/>
      <c r="Q666" s="11"/>
      <c r="R666" s="150"/>
      <c r="T666" s="151"/>
      <c r="U666" s="152"/>
      <c r="V666" s="151"/>
      <c r="W666" s="152"/>
      <c r="X666" s="153"/>
    </row>
    <row r="667" spans="1:24" s="145" customFormat="1">
      <c r="A667" s="54"/>
      <c r="B667" s="193"/>
      <c r="C667" s="296"/>
      <c r="D667" s="35"/>
      <c r="E667" s="202"/>
      <c r="F667" s="69"/>
      <c r="G667" s="11"/>
      <c r="H667" s="69"/>
      <c r="I667" s="11"/>
      <c r="J667" s="69"/>
      <c r="K667" s="11"/>
      <c r="L667" s="69"/>
      <c r="M667" s="11"/>
      <c r="N667" s="69"/>
      <c r="O667" s="11"/>
      <c r="P667" s="69"/>
      <c r="Q667" s="11"/>
      <c r="R667" s="150"/>
      <c r="T667" s="151"/>
      <c r="U667" s="152"/>
      <c r="V667" s="151"/>
      <c r="W667" s="152"/>
      <c r="X667" s="153"/>
    </row>
    <row r="668" spans="1:24" s="145" customFormat="1">
      <c r="A668" s="54" t="s">
        <v>847</v>
      </c>
      <c r="B668" s="193">
        <v>2</v>
      </c>
      <c r="C668" s="296">
        <f>((F668)+(G668*$G$8)+(H668*$H$8)+(I668*$I$8)+(J668*$J$8)+(K668*$K$8)+(L668*$L$8)+(M668*$M$8)+(N668*$N$8)+(O668*$O$8)+(P668*$P$8)+(Q668*$Q$8)+(R668*$R$8)+(S668*$S$8)+(T668*$T$8)+(U668*$U$8)+(V668*$V$8)+(W668*$W$8)+(X668*$X$8))/E668</f>
        <v>2.6842105263157894</v>
      </c>
      <c r="D668" s="35">
        <v>4</v>
      </c>
      <c r="E668" s="203">
        <f t="shared" si="12"/>
        <v>19</v>
      </c>
      <c r="F668" s="69">
        <v>0</v>
      </c>
      <c r="G668" s="11">
        <v>8</v>
      </c>
      <c r="H668" s="69">
        <v>9</v>
      </c>
      <c r="I668" s="11">
        <v>2</v>
      </c>
      <c r="J668" s="69"/>
      <c r="K668" s="11"/>
      <c r="L668" s="69"/>
      <c r="M668" s="11"/>
      <c r="N668" s="69"/>
      <c r="O668" s="11"/>
      <c r="P668" s="69"/>
      <c r="Q668" s="11"/>
      <c r="R668" s="150"/>
      <c r="T668" s="151"/>
      <c r="U668" s="152"/>
      <c r="V668" s="151"/>
      <c r="W668" s="152"/>
      <c r="X668" s="153"/>
    </row>
    <row r="669" spans="1:24" s="145" customFormat="1">
      <c r="A669" s="54"/>
      <c r="B669" s="193"/>
      <c r="C669" s="296"/>
      <c r="D669" s="35"/>
      <c r="E669" s="202"/>
      <c r="F669" s="69"/>
      <c r="G669" s="11"/>
      <c r="H669" s="69"/>
      <c r="I669" s="11"/>
      <c r="J669" s="69"/>
      <c r="K669" s="11"/>
      <c r="L669" s="69"/>
      <c r="M669" s="11"/>
      <c r="N669" s="69"/>
      <c r="O669" s="11"/>
      <c r="P669" s="69"/>
      <c r="Q669" s="11"/>
      <c r="R669" s="150"/>
      <c r="T669" s="151"/>
      <c r="U669" s="152"/>
      <c r="V669" s="151"/>
      <c r="W669" s="152"/>
      <c r="X669" s="153"/>
    </row>
    <row r="670" spans="1:24" s="145" customFormat="1">
      <c r="A670" s="54" t="s">
        <v>848</v>
      </c>
      <c r="B670" s="193">
        <v>3</v>
      </c>
      <c r="C670" s="296">
        <f>((F670)+(G670*$G$8)+(H670*$H$8)+(I670*$I$8)+(J670*$J$8)+(K670*$K$8)+(L670*$L$8)+(M670*$M$8)+(N670*$N$8)+(O670*$O$8)+(P670*$P$8)+(Q670*$Q$8)+(R670*$R$8)+(S670*$S$8)+(T670*$T$8)+(U670*$U$8)+(V670*$V$8)+(W670*$W$8)+(X670*$X$8))/E670</f>
        <v>3</v>
      </c>
      <c r="D670" s="35">
        <v>3</v>
      </c>
      <c r="E670" s="203">
        <f t="shared" si="12"/>
        <v>1</v>
      </c>
      <c r="F670" s="69">
        <v>0</v>
      </c>
      <c r="G670" s="11">
        <v>0</v>
      </c>
      <c r="H670" s="69">
        <v>1</v>
      </c>
      <c r="I670" s="11"/>
      <c r="J670" s="69"/>
      <c r="K670" s="11"/>
      <c r="L670" s="69"/>
      <c r="M670" s="11"/>
      <c r="N670" s="69"/>
      <c r="O670" s="11"/>
      <c r="P670" s="69"/>
      <c r="Q670" s="11"/>
      <c r="R670" s="150"/>
      <c r="T670" s="151"/>
      <c r="U670" s="152"/>
      <c r="V670" s="151"/>
      <c r="W670" s="152"/>
      <c r="X670" s="153"/>
    </row>
    <row r="671" spans="1:24" s="145" customFormat="1">
      <c r="A671" s="54"/>
      <c r="B671" s="193"/>
      <c r="C671" s="296"/>
      <c r="D671" s="35"/>
      <c r="E671" s="202"/>
      <c r="F671" s="69"/>
      <c r="G671" s="11"/>
      <c r="H671" s="69"/>
      <c r="I671" s="11"/>
      <c r="J671" s="69"/>
      <c r="K671" s="11"/>
      <c r="L671" s="69"/>
      <c r="M671" s="11"/>
      <c r="N671" s="69"/>
      <c r="O671" s="11"/>
      <c r="P671" s="69"/>
      <c r="Q671" s="11"/>
      <c r="R671" s="150"/>
      <c r="T671" s="151"/>
      <c r="U671" s="152"/>
      <c r="V671" s="151"/>
      <c r="W671" s="152"/>
      <c r="X671" s="153"/>
    </row>
    <row r="672" spans="1:24" s="145" customFormat="1">
      <c r="A672" s="54" t="s">
        <v>849</v>
      </c>
      <c r="B672" s="194"/>
      <c r="C672" s="296"/>
      <c r="D672" s="34"/>
      <c r="E672" s="203">
        <f t="shared" si="12"/>
        <v>0</v>
      </c>
      <c r="F672" s="70"/>
      <c r="G672" s="14"/>
      <c r="H672" s="70"/>
      <c r="I672" s="14"/>
      <c r="J672" s="70"/>
      <c r="K672" s="14"/>
      <c r="L672" s="70"/>
      <c r="M672" s="14"/>
      <c r="N672" s="70"/>
      <c r="O672" s="14"/>
      <c r="P672" s="70"/>
      <c r="Q672" s="11"/>
      <c r="R672" s="150"/>
      <c r="T672" s="151"/>
      <c r="U672" s="152"/>
      <c r="V672" s="151"/>
      <c r="W672" s="152"/>
      <c r="X672" s="153"/>
    </row>
    <row r="673" spans="1:24" s="145" customFormat="1">
      <c r="A673" s="54"/>
      <c r="B673" s="193"/>
      <c r="C673" s="296"/>
      <c r="D673" s="35"/>
      <c r="E673" s="202"/>
      <c r="F673" s="69"/>
      <c r="G673" s="11"/>
      <c r="H673" s="69"/>
      <c r="I673" s="11"/>
      <c r="J673" s="69"/>
      <c r="K673" s="11"/>
      <c r="L673" s="69"/>
      <c r="M673" s="11"/>
      <c r="N673" s="69"/>
      <c r="O673" s="11"/>
      <c r="P673" s="69"/>
      <c r="Q673" s="11"/>
      <c r="R673" s="150"/>
      <c r="T673" s="151"/>
      <c r="U673" s="152"/>
      <c r="V673" s="151"/>
      <c r="W673" s="152"/>
      <c r="X673" s="153"/>
    </row>
    <row r="674" spans="1:24" s="145" customFormat="1">
      <c r="A674" s="54" t="s">
        <v>850</v>
      </c>
      <c r="B674" s="194"/>
      <c r="C674" s="296"/>
      <c r="D674" s="34"/>
      <c r="E674" s="203">
        <f t="shared" si="12"/>
        <v>0</v>
      </c>
      <c r="F674" s="70"/>
      <c r="G674" s="14"/>
      <c r="H674" s="70"/>
      <c r="I674" s="14"/>
      <c r="J674" s="70"/>
      <c r="K674" s="14"/>
      <c r="L674" s="70"/>
      <c r="M674" s="14"/>
      <c r="N674" s="70"/>
      <c r="O674" s="14"/>
      <c r="P674" s="70"/>
      <c r="Q674" s="11"/>
      <c r="R674" s="150"/>
      <c r="T674" s="151"/>
      <c r="U674" s="152"/>
      <c r="V674" s="151"/>
      <c r="W674" s="152"/>
      <c r="X674" s="153"/>
    </row>
    <row r="675" spans="1:24" s="145" customFormat="1">
      <c r="A675" s="54"/>
      <c r="B675" s="193"/>
      <c r="C675" s="296"/>
      <c r="D675" s="35"/>
      <c r="E675" s="202"/>
      <c r="F675" s="69"/>
      <c r="G675" s="11"/>
      <c r="H675" s="69"/>
      <c r="I675" s="11"/>
      <c r="J675" s="69"/>
      <c r="K675" s="11"/>
      <c r="L675" s="69"/>
      <c r="M675" s="11"/>
      <c r="N675" s="69"/>
      <c r="O675" s="11"/>
      <c r="P675" s="69"/>
      <c r="Q675" s="11"/>
      <c r="R675" s="150"/>
      <c r="T675" s="151"/>
      <c r="U675" s="152"/>
      <c r="V675" s="151"/>
      <c r="W675" s="152"/>
      <c r="X675" s="153"/>
    </row>
    <row r="676" spans="1:24" s="145" customFormat="1">
      <c r="A676" s="54" t="s">
        <v>239</v>
      </c>
      <c r="B676" s="193">
        <v>3</v>
      </c>
      <c r="C676" s="296">
        <f>((F676)+(G676*$G$8)+(H676*$H$8)+(I676*$I$8)+(J676*$J$8)+(K676*$K$8)+(L676*$L$8)+(M676*$M$8)+(N676*$N$8)+(O676*$O$8)+(P676*$P$8)+(Q676*$Q$8)+(R676*$R$8)+(S676*$S$8)+(T676*$T$8)+(U676*$U$8)+(V676*$V$8)+(W676*$W$8)+(X676*$X$8))/E676</f>
        <v>3</v>
      </c>
      <c r="D676" s="35">
        <v>3</v>
      </c>
      <c r="E676" s="203">
        <f t="shared" si="12"/>
        <v>1</v>
      </c>
      <c r="F676" s="69">
        <v>0</v>
      </c>
      <c r="G676" s="11">
        <v>0</v>
      </c>
      <c r="H676" s="69">
        <v>1</v>
      </c>
      <c r="I676" s="11"/>
      <c r="J676" s="69"/>
      <c r="K676" s="11"/>
      <c r="L676" s="69"/>
      <c r="M676" s="11"/>
      <c r="N676" s="69"/>
      <c r="O676" s="11"/>
      <c r="P676" s="69"/>
      <c r="Q676" s="11"/>
      <c r="R676" s="150"/>
      <c r="T676" s="151"/>
      <c r="U676" s="152"/>
      <c r="V676" s="151"/>
      <c r="W676" s="152"/>
      <c r="X676" s="153"/>
    </row>
    <row r="677" spans="1:24" s="145" customFormat="1">
      <c r="A677" s="54"/>
      <c r="B677" s="193"/>
      <c r="C677" s="296"/>
      <c r="D677" s="35"/>
      <c r="E677" s="202"/>
      <c r="F677" s="69"/>
      <c r="G677" s="11"/>
      <c r="H677" s="69"/>
      <c r="I677" s="11"/>
      <c r="J677" s="69"/>
      <c r="K677" s="11"/>
      <c r="L677" s="69"/>
      <c r="M677" s="11"/>
      <c r="N677" s="69"/>
      <c r="O677" s="11"/>
      <c r="P677" s="69"/>
      <c r="Q677" s="11"/>
      <c r="R677" s="150"/>
      <c r="T677" s="151"/>
      <c r="U677" s="152"/>
      <c r="V677" s="151"/>
      <c r="W677" s="152"/>
      <c r="X677" s="153"/>
    </row>
    <row r="678" spans="1:24" s="145" customFormat="1">
      <c r="A678" s="54" t="s">
        <v>851</v>
      </c>
      <c r="B678" s="194"/>
      <c r="C678" s="296"/>
      <c r="D678" s="34"/>
      <c r="E678" s="203">
        <f t="shared" si="12"/>
        <v>0</v>
      </c>
      <c r="F678" s="70"/>
      <c r="G678" s="14"/>
      <c r="H678" s="70"/>
      <c r="I678" s="14"/>
      <c r="J678" s="70"/>
      <c r="K678" s="14"/>
      <c r="L678" s="70"/>
      <c r="M678" s="14"/>
      <c r="N678" s="70"/>
      <c r="O678" s="14"/>
      <c r="P678" s="70"/>
      <c r="Q678" s="11"/>
      <c r="R678" s="150"/>
      <c r="T678" s="151"/>
      <c r="U678" s="152"/>
      <c r="V678" s="151"/>
      <c r="W678" s="152"/>
      <c r="X678" s="153"/>
    </row>
    <row r="679" spans="1:24" s="145" customFormat="1">
      <c r="A679" s="54"/>
      <c r="B679" s="193"/>
      <c r="C679" s="296"/>
      <c r="D679" s="35"/>
      <c r="E679" s="202"/>
      <c r="F679" s="69"/>
      <c r="G679" s="11"/>
      <c r="H679" s="69"/>
      <c r="I679" s="11"/>
      <c r="J679" s="69"/>
      <c r="K679" s="11"/>
      <c r="L679" s="69"/>
      <c r="M679" s="11"/>
      <c r="N679" s="69"/>
      <c r="O679" s="11"/>
      <c r="P679" s="69"/>
      <c r="Q679" s="11"/>
      <c r="R679" s="150"/>
      <c r="T679" s="151"/>
      <c r="U679" s="152"/>
      <c r="V679" s="151"/>
      <c r="W679" s="152"/>
      <c r="X679" s="153"/>
    </row>
    <row r="680" spans="1:24" s="145" customFormat="1">
      <c r="A680" s="54" t="s">
        <v>852</v>
      </c>
      <c r="B680" s="194"/>
      <c r="C680" s="296"/>
      <c r="D680" s="34"/>
      <c r="E680" s="203">
        <f t="shared" si="12"/>
        <v>0</v>
      </c>
      <c r="F680" s="70"/>
      <c r="G680" s="14"/>
      <c r="H680" s="70"/>
      <c r="I680" s="14"/>
      <c r="J680" s="70"/>
      <c r="K680" s="14"/>
      <c r="L680" s="70"/>
      <c r="M680" s="14"/>
      <c r="N680" s="70"/>
      <c r="O680" s="14"/>
      <c r="P680" s="70"/>
      <c r="Q680" s="11"/>
      <c r="R680" s="150"/>
      <c r="T680" s="151"/>
      <c r="U680" s="152"/>
      <c r="V680" s="151"/>
      <c r="W680" s="152"/>
      <c r="X680" s="153"/>
    </row>
    <row r="681" spans="1:24" s="145" customFormat="1">
      <c r="A681" s="54"/>
      <c r="B681" s="193"/>
      <c r="C681" s="296"/>
      <c r="D681" s="35"/>
      <c r="E681" s="202"/>
      <c r="F681" s="69"/>
      <c r="G681" s="11"/>
      <c r="H681" s="69"/>
      <c r="I681" s="11"/>
      <c r="J681" s="69"/>
      <c r="K681" s="11"/>
      <c r="L681" s="69"/>
      <c r="M681" s="11"/>
      <c r="N681" s="69"/>
      <c r="O681" s="11"/>
      <c r="P681" s="69"/>
      <c r="Q681" s="11"/>
      <c r="R681" s="150"/>
      <c r="T681" s="151"/>
      <c r="U681" s="152"/>
      <c r="V681" s="151"/>
      <c r="W681" s="152"/>
      <c r="X681" s="153"/>
    </row>
    <row r="682" spans="1:24" s="145" customFormat="1">
      <c r="A682" s="54" t="s">
        <v>854</v>
      </c>
      <c r="B682" s="193">
        <v>2</v>
      </c>
      <c r="C682" s="296">
        <f>((F682)+(G682*$G$8)+(H682*$H$8)+(I682*$I$8)+(J682*$J$8)+(K682*$K$8)+(L682*$L$8)+(M682*$M$8)+(N682*$N$8)+(O682*$O$8)+(P682*$P$8)+(Q682*$Q$8)+(R682*$R$8)+(S682*$S$8)+(T682*$T$8)+(U682*$U$8)+(V682*$V$8)+(W682*$W$8)+(X682*$X$8))/E682</f>
        <v>2</v>
      </c>
      <c r="D682" s="35">
        <v>2</v>
      </c>
      <c r="E682" s="203">
        <f t="shared" si="12"/>
        <v>2</v>
      </c>
      <c r="F682" s="69">
        <v>0</v>
      </c>
      <c r="G682" s="11">
        <v>2</v>
      </c>
      <c r="H682" s="69"/>
      <c r="I682" s="11"/>
      <c r="J682" s="69"/>
      <c r="K682" s="11"/>
      <c r="L682" s="69"/>
      <c r="M682" s="11"/>
      <c r="N682" s="69"/>
      <c r="O682" s="11"/>
      <c r="P682" s="69"/>
      <c r="Q682" s="11"/>
      <c r="R682" s="150"/>
      <c r="T682" s="151"/>
      <c r="U682" s="152"/>
      <c r="V682" s="151"/>
      <c r="W682" s="152"/>
      <c r="X682" s="153"/>
    </row>
    <row r="683" spans="1:24" s="145" customFormat="1">
      <c r="A683" s="54"/>
      <c r="B683" s="193"/>
      <c r="C683" s="296"/>
      <c r="D683" s="35"/>
      <c r="E683" s="202"/>
      <c r="F683" s="69"/>
      <c r="G683" s="11"/>
      <c r="H683" s="69"/>
      <c r="I683" s="11"/>
      <c r="J683" s="69"/>
      <c r="K683" s="11"/>
      <c r="L683" s="69"/>
      <c r="M683" s="11"/>
      <c r="N683" s="69"/>
      <c r="O683" s="11"/>
      <c r="P683" s="69"/>
      <c r="Q683" s="11"/>
      <c r="R683" s="150"/>
      <c r="T683" s="151"/>
      <c r="U683" s="152"/>
      <c r="V683" s="151"/>
      <c r="W683" s="152"/>
      <c r="X683" s="153"/>
    </row>
    <row r="684" spans="1:24" s="145" customFormat="1">
      <c r="A684" s="54" t="s">
        <v>855</v>
      </c>
      <c r="B684" s="194"/>
      <c r="C684" s="296"/>
      <c r="D684" s="34"/>
      <c r="E684" s="203">
        <f t="shared" si="12"/>
        <v>0</v>
      </c>
      <c r="F684" s="70"/>
      <c r="G684" s="14"/>
      <c r="H684" s="70"/>
      <c r="I684" s="14"/>
      <c r="J684" s="70"/>
      <c r="K684" s="14"/>
      <c r="L684" s="70"/>
      <c r="M684" s="14"/>
      <c r="N684" s="70"/>
      <c r="O684" s="14"/>
      <c r="P684" s="70"/>
      <c r="Q684" s="11"/>
      <c r="R684" s="150"/>
      <c r="T684" s="151"/>
      <c r="U684" s="152"/>
      <c r="V684" s="151"/>
      <c r="W684" s="152"/>
      <c r="X684" s="153"/>
    </row>
    <row r="685" spans="1:24" s="145" customFormat="1">
      <c r="A685" s="54"/>
      <c r="B685" s="193"/>
      <c r="C685" s="296"/>
      <c r="D685" s="35"/>
      <c r="E685" s="202"/>
      <c r="F685" s="69"/>
      <c r="G685" s="11"/>
      <c r="H685" s="69"/>
      <c r="I685" s="11"/>
      <c r="J685" s="69"/>
      <c r="K685" s="11"/>
      <c r="L685" s="69"/>
      <c r="M685" s="11"/>
      <c r="N685" s="69"/>
      <c r="O685" s="11"/>
      <c r="P685" s="69"/>
      <c r="Q685" s="11"/>
      <c r="R685" s="150"/>
      <c r="T685" s="151"/>
      <c r="U685" s="152"/>
      <c r="V685" s="151"/>
      <c r="W685" s="152"/>
      <c r="X685" s="153"/>
    </row>
    <row r="686" spans="1:24" s="145" customFormat="1">
      <c r="A686" s="54" t="s">
        <v>857</v>
      </c>
      <c r="B686" s="194"/>
      <c r="C686" s="296"/>
      <c r="D686" s="34"/>
      <c r="E686" s="203">
        <f t="shared" si="12"/>
        <v>0</v>
      </c>
      <c r="F686" s="69"/>
      <c r="G686" s="11"/>
      <c r="H686" s="69"/>
      <c r="I686" s="11"/>
      <c r="J686" s="69"/>
      <c r="K686" s="11"/>
      <c r="L686" s="69"/>
      <c r="M686" s="11"/>
      <c r="N686" s="69"/>
      <c r="O686" s="11"/>
      <c r="P686" s="69"/>
      <c r="Q686" s="11"/>
      <c r="R686" s="150"/>
      <c r="T686" s="151"/>
      <c r="U686" s="152"/>
      <c r="V686" s="151"/>
      <c r="W686" s="152"/>
      <c r="X686" s="153"/>
    </row>
    <row r="687" spans="1:24" s="145" customFormat="1">
      <c r="A687" s="54"/>
      <c r="B687" s="193"/>
      <c r="C687" s="296"/>
      <c r="D687" s="35"/>
      <c r="E687" s="202"/>
      <c r="F687" s="69"/>
      <c r="G687" s="11"/>
      <c r="H687" s="69"/>
      <c r="I687" s="11"/>
      <c r="J687" s="69"/>
      <c r="K687" s="11"/>
      <c r="L687" s="69"/>
      <c r="M687" s="11"/>
      <c r="N687" s="69"/>
      <c r="O687" s="11"/>
      <c r="P687" s="69"/>
      <c r="Q687" s="11"/>
      <c r="R687" s="150"/>
      <c r="T687" s="151"/>
      <c r="U687" s="152"/>
      <c r="V687" s="151"/>
      <c r="W687" s="152"/>
      <c r="X687" s="153"/>
    </row>
    <row r="688" spans="1:24" s="145" customFormat="1">
      <c r="A688" s="54" t="s">
        <v>1679</v>
      </c>
      <c r="B688" s="193">
        <v>2</v>
      </c>
      <c r="C688" s="296">
        <f t="shared" ref="C688" si="13">((F688)+(G688*$G$8)+(H688*$H$8)+(I688*$I$8)+(J688*$J$8)+(K688*$K$8)+(L688*$L$8)+(M688*$M$8)+(N688*$N$8)+(O688*$O$8)+(P688*$P$8)+(Q688*$Q$8)+(R688*$R$8)+(S688*$S$8)+(T688*$T$8)+(U688*$U$8)+(V688*$V$8)+(W688*$W$8)+(X688*$X$8))/E688</f>
        <v>2</v>
      </c>
      <c r="D688" s="35">
        <v>2</v>
      </c>
      <c r="E688" s="203">
        <f t="shared" si="12"/>
        <v>1</v>
      </c>
      <c r="F688" s="69">
        <v>0</v>
      </c>
      <c r="G688" s="11">
        <v>1</v>
      </c>
      <c r="H688" s="69"/>
      <c r="I688" s="11"/>
      <c r="J688" s="69"/>
      <c r="K688" s="11"/>
      <c r="L688" s="69"/>
      <c r="M688" s="11"/>
      <c r="N688" s="69"/>
      <c r="O688" s="11"/>
      <c r="P688" s="69"/>
      <c r="Q688" s="11"/>
      <c r="R688" s="150"/>
      <c r="T688" s="151"/>
      <c r="U688" s="152"/>
      <c r="V688" s="151"/>
      <c r="W688" s="152"/>
      <c r="X688" s="153"/>
    </row>
    <row r="689" spans="1:24" s="145" customFormat="1">
      <c r="A689" s="54"/>
      <c r="B689" s="193"/>
      <c r="C689" s="296"/>
      <c r="D689" s="35"/>
      <c r="E689" s="203"/>
      <c r="F689" s="69"/>
      <c r="G689" s="11"/>
      <c r="H689" s="69"/>
      <c r="I689" s="11"/>
      <c r="J689" s="69"/>
      <c r="K689" s="11"/>
      <c r="L689" s="69"/>
      <c r="M689" s="11"/>
      <c r="N689" s="69"/>
      <c r="O689" s="11"/>
      <c r="P689" s="69"/>
      <c r="Q689" s="11"/>
      <c r="R689" s="150"/>
      <c r="T689" s="151"/>
      <c r="U689" s="152"/>
      <c r="V689" s="151"/>
      <c r="W689" s="152"/>
      <c r="X689" s="153"/>
    </row>
    <row r="690" spans="1:24" s="145" customFormat="1">
      <c r="A690" s="54" t="s">
        <v>858</v>
      </c>
      <c r="B690" s="194"/>
      <c r="C690" s="296"/>
      <c r="D690" s="34"/>
      <c r="E690" s="203">
        <f t="shared" si="12"/>
        <v>0</v>
      </c>
      <c r="F690" s="70"/>
      <c r="G690" s="14"/>
      <c r="H690" s="70"/>
      <c r="I690" s="14"/>
      <c r="J690" s="70"/>
      <c r="K690" s="14"/>
      <c r="L690" s="70"/>
      <c r="M690" s="14"/>
      <c r="N690" s="70"/>
      <c r="O690" s="14"/>
      <c r="P690" s="70"/>
      <c r="Q690" s="11"/>
      <c r="R690" s="150"/>
      <c r="T690" s="151"/>
      <c r="U690" s="152"/>
      <c r="V690" s="151"/>
      <c r="W690" s="152"/>
      <c r="X690" s="153"/>
    </row>
    <row r="691" spans="1:24" s="145" customFormat="1">
      <c r="A691" s="54"/>
      <c r="B691" s="193"/>
      <c r="C691" s="296"/>
      <c r="D691" s="35"/>
      <c r="E691" s="202"/>
      <c r="F691" s="69"/>
      <c r="G691" s="11"/>
      <c r="H691" s="69"/>
      <c r="I691" s="11"/>
      <c r="J691" s="69"/>
      <c r="K691" s="11"/>
      <c r="L691" s="69"/>
      <c r="M691" s="11"/>
      <c r="N691" s="69"/>
      <c r="O691" s="11"/>
      <c r="P691" s="69"/>
      <c r="Q691" s="11"/>
      <c r="R691" s="150"/>
      <c r="T691" s="151"/>
      <c r="U691" s="152"/>
      <c r="V691" s="151"/>
      <c r="W691" s="152"/>
      <c r="X691" s="153"/>
    </row>
    <row r="692" spans="1:24" s="145" customFormat="1">
      <c r="A692" s="54" t="s">
        <v>1100</v>
      </c>
      <c r="B692" s="193">
        <v>2</v>
      </c>
      <c r="C692" s="296">
        <f>((F692)+(G692*$G$8)+(H692*$H$8)+(I692*$I$8)+(J692*$J$8)+(K692*$K$8)+(L692*$L$8)+(M692*$M$8)+(N692*$N$8)+(O692*$O$8)+(P692*$P$8)+(Q692*$Q$8)+(R692*$R$8)+(S692*$S$8)+(T692*$T$8)+(U692*$U$8)+(V692*$V$8)+(W692*$W$8)+(X692*$X$8))/E692</f>
        <v>2.7142857142857144</v>
      </c>
      <c r="D692" s="35">
        <v>3</v>
      </c>
      <c r="E692" s="203">
        <f t="shared" si="12"/>
        <v>7</v>
      </c>
      <c r="F692" s="69">
        <v>0</v>
      </c>
      <c r="G692" s="11">
        <v>2</v>
      </c>
      <c r="H692" s="69">
        <v>5</v>
      </c>
      <c r="I692" s="11"/>
      <c r="J692" s="69"/>
      <c r="K692" s="11"/>
      <c r="L692" s="69"/>
      <c r="M692" s="11"/>
      <c r="N692" s="69"/>
      <c r="O692" s="11"/>
      <c r="P692" s="69"/>
      <c r="Q692" s="11"/>
      <c r="R692" s="150"/>
      <c r="T692" s="151"/>
      <c r="U692" s="152"/>
      <c r="V692" s="151"/>
      <c r="W692" s="152"/>
      <c r="X692" s="153"/>
    </row>
    <row r="693" spans="1:24" s="145" customFormat="1">
      <c r="A693" s="54"/>
      <c r="B693" s="193"/>
      <c r="C693" s="296"/>
      <c r="D693" s="35"/>
      <c r="E693" s="202"/>
      <c r="F693" s="69"/>
      <c r="G693" s="11"/>
      <c r="H693" s="69"/>
      <c r="I693" s="11"/>
      <c r="J693" s="69"/>
      <c r="K693" s="11"/>
      <c r="L693" s="69"/>
      <c r="M693" s="11"/>
      <c r="N693" s="69"/>
      <c r="O693" s="11"/>
      <c r="P693" s="69"/>
      <c r="Q693" s="11"/>
      <c r="R693" s="150"/>
      <c r="T693" s="151"/>
      <c r="U693" s="152"/>
      <c r="V693" s="151"/>
      <c r="W693" s="152"/>
      <c r="X693" s="153"/>
    </row>
    <row r="694" spans="1:24" s="145" customFormat="1">
      <c r="A694" s="54" t="s">
        <v>859</v>
      </c>
      <c r="B694" s="193">
        <v>1</v>
      </c>
      <c r="C694" s="296">
        <f>((F694)+(G694*$G$8)+(H694*$H$8)+(I694*$I$8)+(J694*$J$8)+(K694*$K$8)+(L694*$L$8)+(M694*$M$8)+(N694*$N$8)+(O694*$O$8)+(P694*$P$8)+(Q694*$Q$8)+(R694*$R$8)+(S694*$S$8)+(T694*$T$8)+(U694*$U$8)+(V694*$V$8)+(W694*$W$8)+(X694*$X$8))/E694</f>
        <v>2.5857142857142859</v>
      </c>
      <c r="D694" s="35">
        <v>4</v>
      </c>
      <c r="E694" s="203">
        <f t="shared" ref="E694:E756" si="14">SUM(F694:X694)</f>
        <v>70</v>
      </c>
      <c r="F694" s="69">
        <v>2</v>
      </c>
      <c r="G694" s="11">
        <v>31</v>
      </c>
      <c r="H694" s="69">
        <v>31</v>
      </c>
      <c r="I694" s="11">
        <v>6</v>
      </c>
      <c r="J694" s="69"/>
      <c r="K694" s="11"/>
      <c r="L694" s="69"/>
      <c r="M694" s="11"/>
      <c r="N694" s="69"/>
      <c r="O694" s="11"/>
      <c r="P694" s="69"/>
      <c r="Q694" s="11"/>
      <c r="R694" s="150"/>
      <c r="T694" s="151"/>
      <c r="U694" s="152"/>
      <c r="V694" s="151"/>
      <c r="W694" s="152"/>
      <c r="X694" s="153"/>
    </row>
    <row r="695" spans="1:24" s="145" customFormat="1">
      <c r="A695" s="54"/>
      <c r="B695" s="193"/>
      <c r="C695" s="296"/>
      <c r="D695" s="35"/>
      <c r="E695" s="202"/>
      <c r="F695" s="69"/>
      <c r="G695" s="11"/>
      <c r="H695" s="69"/>
      <c r="I695" s="11"/>
      <c r="J695" s="69"/>
      <c r="K695" s="11"/>
      <c r="L695" s="69"/>
      <c r="M695" s="11"/>
      <c r="N695" s="69"/>
      <c r="O695" s="11"/>
      <c r="P695" s="69"/>
      <c r="Q695" s="11"/>
      <c r="R695" s="150"/>
      <c r="T695" s="151"/>
      <c r="U695" s="152"/>
      <c r="V695" s="151"/>
      <c r="W695" s="152"/>
      <c r="X695" s="153"/>
    </row>
    <row r="696" spans="1:24" s="145" customFormat="1">
      <c r="A696" s="54" t="s">
        <v>1055</v>
      </c>
      <c r="B696" s="194"/>
      <c r="C696" s="296"/>
      <c r="D696" s="34"/>
      <c r="E696" s="203">
        <f t="shared" si="14"/>
        <v>0</v>
      </c>
      <c r="F696" s="70"/>
      <c r="G696" s="14"/>
      <c r="H696" s="70"/>
      <c r="I696" s="14"/>
      <c r="J696" s="70"/>
      <c r="K696" s="14"/>
      <c r="L696" s="70"/>
      <c r="M696" s="14"/>
      <c r="N696" s="70"/>
      <c r="O696" s="14"/>
      <c r="P696" s="70"/>
      <c r="Q696" s="11"/>
      <c r="R696" s="150"/>
      <c r="T696" s="151"/>
      <c r="U696" s="152"/>
      <c r="V696" s="151"/>
      <c r="W696" s="152"/>
      <c r="X696" s="153"/>
    </row>
    <row r="697" spans="1:24" s="145" customFormat="1">
      <c r="A697" s="54"/>
      <c r="B697" s="193"/>
      <c r="C697" s="296"/>
      <c r="D697" s="35"/>
      <c r="E697" s="202"/>
      <c r="F697" s="69"/>
      <c r="G697" s="11"/>
      <c r="H697" s="69"/>
      <c r="I697" s="11"/>
      <c r="J697" s="69"/>
      <c r="K697" s="11"/>
      <c r="L697" s="69"/>
      <c r="M697" s="11"/>
      <c r="N697" s="69"/>
      <c r="O697" s="11"/>
      <c r="P697" s="69"/>
      <c r="Q697" s="11"/>
      <c r="R697" s="150"/>
      <c r="T697" s="151"/>
      <c r="U697" s="152"/>
      <c r="V697" s="151"/>
      <c r="W697" s="152"/>
      <c r="X697" s="153"/>
    </row>
    <row r="698" spans="1:24" s="145" customFormat="1">
      <c r="A698" s="54" t="s">
        <v>860</v>
      </c>
      <c r="B698" s="194"/>
      <c r="C698" s="296"/>
      <c r="D698" s="34"/>
      <c r="E698" s="203">
        <f t="shared" si="14"/>
        <v>0</v>
      </c>
      <c r="F698" s="70"/>
      <c r="G698" s="14"/>
      <c r="H698" s="70"/>
      <c r="I698" s="14"/>
      <c r="J698" s="70"/>
      <c r="K698" s="14"/>
      <c r="L698" s="70"/>
      <c r="M698" s="14"/>
      <c r="N698" s="70"/>
      <c r="O698" s="14"/>
      <c r="P698" s="70"/>
      <c r="Q698" s="11"/>
      <c r="R698" s="150"/>
      <c r="T698" s="151"/>
      <c r="U698" s="152"/>
      <c r="V698" s="151"/>
      <c r="W698" s="152"/>
      <c r="X698" s="153"/>
    </row>
    <row r="699" spans="1:24" s="145" customFormat="1">
      <c r="A699" s="54"/>
      <c r="B699" s="193"/>
      <c r="C699" s="296"/>
      <c r="D699" s="35"/>
      <c r="E699" s="202"/>
      <c r="F699" s="69"/>
      <c r="G699" s="11"/>
      <c r="H699" s="69"/>
      <c r="I699" s="11"/>
      <c r="J699" s="69"/>
      <c r="K699" s="11"/>
      <c r="L699" s="69"/>
      <c r="M699" s="11"/>
      <c r="N699" s="69"/>
      <c r="O699" s="11"/>
      <c r="P699" s="69"/>
      <c r="Q699" s="11"/>
      <c r="R699" s="150"/>
      <c r="T699" s="151"/>
      <c r="U699" s="152"/>
      <c r="V699" s="151"/>
      <c r="W699" s="152"/>
      <c r="X699" s="153"/>
    </row>
    <row r="700" spans="1:24" s="145" customFormat="1">
      <c r="A700" s="54" t="s">
        <v>862</v>
      </c>
      <c r="B700" s="193">
        <v>2</v>
      </c>
      <c r="C700" s="296">
        <f>((F700)+(G700*$G$8)+(H700*$H$8)+(I700*$I$8)+(J700*$J$8)+(K700*$K$8)+(L700*$L$8)+(M700*$M$8)+(N700*$N$8)+(O700*$O$8)+(P700*$P$8)+(Q700*$Q$8)+(R700*$R$8)+(S700*$S$8)+(T700*$T$8)+(U700*$U$8)+(V700*$V$8)+(W700*$W$8)+(X700*$X$8))/E700</f>
        <v>2</v>
      </c>
      <c r="D700" s="35">
        <v>2</v>
      </c>
      <c r="E700" s="203">
        <f t="shared" si="14"/>
        <v>1</v>
      </c>
      <c r="F700" s="69">
        <v>0</v>
      </c>
      <c r="G700" s="11">
        <v>1</v>
      </c>
      <c r="H700" s="69"/>
      <c r="I700" s="11"/>
      <c r="J700" s="69"/>
      <c r="K700" s="11"/>
      <c r="L700" s="69"/>
      <c r="M700" s="11"/>
      <c r="N700" s="69"/>
      <c r="O700" s="11"/>
      <c r="P700" s="69"/>
      <c r="Q700" s="11"/>
      <c r="R700" s="150"/>
      <c r="T700" s="151"/>
      <c r="U700" s="152"/>
      <c r="V700" s="151"/>
      <c r="W700" s="152"/>
      <c r="X700" s="153"/>
    </row>
    <row r="701" spans="1:24" s="145" customFormat="1">
      <c r="A701" s="54"/>
      <c r="B701" s="193"/>
      <c r="C701" s="296"/>
      <c r="D701" s="35"/>
      <c r="E701" s="202"/>
      <c r="F701" s="69"/>
      <c r="G701" s="11"/>
      <c r="H701" s="69"/>
      <c r="I701" s="11"/>
      <c r="J701" s="69"/>
      <c r="K701" s="11"/>
      <c r="L701" s="69"/>
      <c r="M701" s="11"/>
      <c r="N701" s="69"/>
      <c r="O701" s="11"/>
      <c r="P701" s="69"/>
      <c r="Q701" s="11"/>
      <c r="R701" s="150"/>
      <c r="T701" s="151"/>
      <c r="U701" s="152"/>
      <c r="V701" s="151"/>
      <c r="W701" s="152"/>
      <c r="X701" s="153"/>
    </row>
    <row r="702" spans="1:24" s="145" customFormat="1" ht="12.75" customHeight="1">
      <c r="A702" s="54" t="s">
        <v>1343</v>
      </c>
      <c r="B702" s="195">
        <v>2</v>
      </c>
      <c r="C702" s="296">
        <f>((F702)+(G702*$G$8)+(H702*$H$8)+(I702*$I$8)+(J702*$J$8)+(K702*$K$8)+(L702*$L$8)+(M702*$M$8)+(N702*$N$8)+(O702*$O$8)+(P702*$P$8)+(Q702*$Q$8)+(R702*$R$8)+(S702*$S$8)+(T702*$T$8)+(U702*$U$8)+(V702*$V$8)+(W702*$W$8)+(X702*$X$8))/E702</f>
        <v>2.2000000000000002</v>
      </c>
      <c r="D702" s="37">
        <v>3</v>
      </c>
      <c r="E702" s="203">
        <f t="shared" si="14"/>
        <v>5</v>
      </c>
      <c r="F702" s="72">
        <v>0</v>
      </c>
      <c r="G702" s="16">
        <v>4</v>
      </c>
      <c r="H702" s="72">
        <v>1</v>
      </c>
      <c r="I702" s="14"/>
      <c r="J702" s="70"/>
      <c r="K702" s="14"/>
      <c r="L702" s="70"/>
      <c r="M702" s="14"/>
      <c r="N702" s="70"/>
      <c r="O702" s="14"/>
      <c r="P702" s="70"/>
      <c r="Q702" s="11"/>
      <c r="R702" s="150"/>
      <c r="T702" s="151"/>
      <c r="U702" s="152"/>
      <c r="V702" s="151"/>
      <c r="W702" s="152"/>
      <c r="X702" s="153"/>
    </row>
    <row r="703" spans="1:24" s="145" customFormat="1">
      <c r="A703" s="54"/>
      <c r="B703" s="193"/>
      <c r="C703" s="296"/>
      <c r="D703" s="35"/>
      <c r="E703" s="202"/>
      <c r="F703" s="69"/>
      <c r="G703" s="11"/>
      <c r="H703" s="69"/>
      <c r="I703" s="11"/>
      <c r="J703" s="69"/>
      <c r="K703" s="11"/>
      <c r="L703" s="69"/>
      <c r="M703" s="11"/>
      <c r="N703" s="69"/>
      <c r="O703" s="11"/>
      <c r="P703" s="69"/>
      <c r="Q703" s="11"/>
      <c r="R703" s="150"/>
      <c r="T703" s="151"/>
      <c r="U703" s="152"/>
      <c r="V703" s="151"/>
      <c r="W703" s="152"/>
      <c r="X703" s="153"/>
    </row>
    <row r="704" spans="1:24" s="145" customFormat="1">
      <c r="A704" s="54" t="s">
        <v>864</v>
      </c>
      <c r="B704" s="194"/>
      <c r="C704" s="296"/>
      <c r="D704" s="34"/>
      <c r="E704" s="203">
        <f t="shared" si="14"/>
        <v>0</v>
      </c>
      <c r="F704" s="70"/>
      <c r="G704" s="14"/>
      <c r="H704" s="70"/>
      <c r="I704" s="14"/>
      <c r="J704" s="70"/>
      <c r="K704" s="14"/>
      <c r="L704" s="70"/>
      <c r="M704" s="14"/>
      <c r="N704" s="70"/>
      <c r="O704" s="14"/>
      <c r="P704" s="70"/>
      <c r="Q704" s="11"/>
      <c r="R704" s="150"/>
      <c r="T704" s="151"/>
      <c r="U704" s="152"/>
      <c r="V704" s="151"/>
      <c r="W704" s="152"/>
      <c r="X704" s="153"/>
    </row>
    <row r="705" spans="1:24" s="145" customFormat="1">
      <c r="A705" s="54"/>
      <c r="B705" s="194"/>
      <c r="C705" s="296"/>
      <c r="D705" s="34"/>
      <c r="E705" s="203"/>
      <c r="F705" s="70"/>
      <c r="G705" s="14"/>
      <c r="H705" s="70"/>
      <c r="I705" s="14"/>
      <c r="J705" s="70"/>
      <c r="K705" s="14"/>
      <c r="L705" s="70"/>
      <c r="M705" s="14"/>
      <c r="N705" s="70"/>
      <c r="O705" s="14"/>
      <c r="P705" s="70"/>
      <c r="Q705" s="11"/>
      <c r="R705" s="150"/>
      <c r="T705" s="151"/>
      <c r="U705" s="152"/>
      <c r="V705" s="151"/>
      <c r="W705" s="152"/>
      <c r="X705" s="153"/>
    </row>
    <row r="706" spans="1:24" s="145" customFormat="1">
      <c r="A706" s="54" t="s">
        <v>1301</v>
      </c>
      <c r="B706" s="194"/>
      <c r="C706" s="296"/>
      <c r="D706" s="34"/>
      <c r="E706" s="203">
        <f t="shared" si="14"/>
        <v>0</v>
      </c>
      <c r="F706" s="70"/>
      <c r="G706" s="14"/>
      <c r="H706" s="70"/>
      <c r="I706" s="14"/>
      <c r="J706" s="70"/>
      <c r="K706" s="14"/>
      <c r="L706" s="70"/>
      <c r="M706" s="14"/>
      <c r="N706" s="70"/>
      <c r="O706" s="14"/>
      <c r="P706" s="70"/>
      <c r="Q706" s="11"/>
      <c r="R706" s="150"/>
      <c r="T706" s="151"/>
      <c r="U706" s="152"/>
      <c r="V706" s="151"/>
      <c r="W706" s="152"/>
      <c r="X706" s="153"/>
    </row>
    <row r="707" spans="1:24" s="145" customFormat="1">
      <c r="A707" s="54"/>
      <c r="B707" s="193"/>
      <c r="C707" s="296"/>
      <c r="D707" s="35"/>
      <c r="E707" s="203"/>
      <c r="F707" s="69"/>
      <c r="G707" s="11"/>
      <c r="H707" s="69"/>
      <c r="I707" s="11"/>
      <c r="J707" s="69"/>
      <c r="K707" s="11"/>
      <c r="L707" s="69"/>
      <c r="M707" s="11"/>
      <c r="N707" s="69"/>
      <c r="O707" s="11"/>
      <c r="P707" s="69"/>
      <c r="Q707" s="11"/>
      <c r="R707" s="150"/>
      <c r="T707" s="151"/>
      <c r="U707" s="152"/>
      <c r="V707" s="151"/>
      <c r="W707" s="152"/>
      <c r="X707" s="153"/>
    </row>
    <row r="708" spans="1:24" s="145" customFormat="1">
      <c r="A708" s="54" t="s">
        <v>1240</v>
      </c>
      <c r="B708" s="194"/>
      <c r="C708" s="296"/>
      <c r="D708" s="34"/>
      <c r="E708" s="203">
        <f t="shared" si="14"/>
        <v>0</v>
      </c>
      <c r="F708" s="70"/>
      <c r="G708" s="14"/>
      <c r="H708" s="70"/>
      <c r="I708" s="14"/>
      <c r="J708" s="70"/>
      <c r="K708" s="14"/>
      <c r="L708" s="70"/>
      <c r="M708" s="14"/>
      <c r="N708" s="70"/>
      <c r="O708" s="14"/>
      <c r="P708" s="70"/>
      <c r="Q708" s="11"/>
      <c r="R708" s="150"/>
      <c r="T708" s="151"/>
      <c r="U708" s="152"/>
      <c r="V708" s="151"/>
      <c r="W708" s="152"/>
      <c r="X708" s="153"/>
    </row>
    <row r="709" spans="1:24" s="145" customFormat="1">
      <c r="A709" s="54"/>
      <c r="B709" s="193"/>
      <c r="C709" s="296"/>
      <c r="D709" s="35"/>
      <c r="E709" s="202"/>
      <c r="F709" s="69"/>
      <c r="G709" s="11"/>
      <c r="H709" s="69"/>
      <c r="I709" s="11"/>
      <c r="J709" s="69"/>
      <c r="K709" s="11"/>
      <c r="L709" s="69"/>
      <c r="M709" s="11"/>
      <c r="N709" s="69"/>
      <c r="O709" s="11"/>
      <c r="P709" s="69"/>
      <c r="Q709" s="11"/>
      <c r="R709" s="150"/>
      <c r="T709" s="151"/>
      <c r="U709" s="152"/>
      <c r="V709" s="151"/>
      <c r="W709" s="152"/>
      <c r="X709" s="153"/>
    </row>
    <row r="710" spans="1:24" s="145" customFormat="1">
      <c r="A710" s="54" t="s">
        <v>1241</v>
      </c>
      <c r="B710" s="195">
        <v>2</v>
      </c>
      <c r="C710" s="296">
        <f>((F710)+(G710*$G$8)+(H710*$H$8)+(I710*$I$8)+(J710*$J$8)+(K710*$K$8)+(L710*$L$8)+(M710*$M$8)+(N710*$N$8)+(O710*$O$8)+(P710*$P$8)+(Q710*$Q$8)+(R710*$R$8)+(S710*$S$8)+(T710*$T$8)+(U710*$U$8)+(V710*$V$8)+(W710*$W$8)+(X710*$X$8))/E710</f>
        <v>2</v>
      </c>
      <c r="D710" s="37">
        <v>2</v>
      </c>
      <c r="E710" s="203">
        <f t="shared" si="14"/>
        <v>2</v>
      </c>
      <c r="F710" s="69">
        <v>0</v>
      </c>
      <c r="G710" s="11">
        <v>2</v>
      </c>
      <c r="H710" s="69"/>
      <c r="I710" s="11"/>
      <c r="J710" s="69"/>
      <c r="K710" s="11"/>
      <c r="L710" s="69"/>
      <c r="M710" s="11"/>
      <c r="N710" s="69"/>
      <c r="O710" s="11"/>
      <c r="P710" s="69"/>
      <c r="Q710" s="11"/>
      <c r="R710" s="150"/>
      <c r="T710" s="151"/>
      <c r="U710" s="152"/>
      <c r="V710" s="151"/>
      <c r="W710" s="152"/>
      <c r="X710" s="153"/>
    </row>
    <row r="711" spans="1:24" s="145" customFormat="1">
      <c r="A711" s="54"/>
      <c r="B711" s="193"/>
      <c r="C711" s="296"/>
      <c r="D711" s="35"/>
      <c r="E711" s="202"/>
      <c r="F711" s="69"/>
      <c r="G711" s="11"/>
      <c r="H711" s="69"/>
      <c r="I711" s="11"/>
      <c r="J711" s="69"/>
      <c r="K711" s="11"/>
      <c r="L711" s="69"/>
      <c r="M711" s="11"/>
      <c r="N711" s="69"/>
      <c r="O711" s="11"/>
      <c r="P711" s="69"/>
      <c r="Q711" s="11"/>
      <c r="R711" s="150"/>
      <c r="T711" s="151"/>
      <c r="U711" s="152"/>
      <c r="V711" s="151"/>
      <c r="W711" s="152"/>
      <c r="X711" s="153"/>
    </row>
    <row r="712" spans="1:24" s="145" customFormat="1">
      <c r="A712" s="54" t="s">
        <v>865</v>
      </c>
      <c r="B712" s="194"/>
      <c r="C712" s="296"/>
      <c r="D712" s="34"/>
      <c r="E712" s="203">
        <f t="shared" si="14"/>
        <v>0</v>
      </c>
      <c r="F712" s="70"/>
      <c r="G712" s="14"/>
      <c r="H712" s="70"/>
      <c r="I712" s="14"/>
      <c r="J712" s="70"/>
      <c r="K712" s="14"/>
      <c r="L712" s="70"/>
      <c r="M712" s="14"/>
      <c r="N712" s="70"/>
      <c r="O712" s="14"/>
      <c r="P712" s="70"/>
      <c r="Q712" s="11"/>
      <c r="R712" s="150"/>
      <c r="T712" s="151"/>
      <c r="U712" s="152"/>
      <c r="V712" s="151"/>
      <c r="W712" s="152"/>
      <c r="X712" s="153"/>
    </row>
    <row r="713" spans="1:24" s="145" customFormat="1">
      <c r="A713" s="54"/>
      <c r="B713" s="193"/>
      <c r="C713" s="296"/>
      <c r="D713" s="35"/>
      <c r="E713" s="202"/>
      <c r="F713" s="69"/>
      <c r="G713" s="11"/>
      <c r="H713" s="69"/>
      <c r="I713" s="11"/>
      <c r="J713" s="69"/>
      <c r="K713" s="11"/>
      <c r="L713" s="69"/>
      <c r="M713" s="11"/>
      <c r="N713" s="69"/>
      <c r="O713" s="11"/>
      <c r="P713" s="69"/>
      <c r="Q713" s="11"/>
      <c r="R713" s="150"/>
      <c r="T713" s="151"/>
      <c r="U713" s="152"/>
      <c r="V713" s="151"/>
      <c r="W713" s="152"/>
      <c r="X713" s="153"/>
    </row>
    <row r="714" spans="1:24" s="145" customFormat="1">
      <c r="A714" s="54" t="s">
        <v>867</v>
      </c>
      <c r="B714" s="195">
        <v>2</v>
      </c>
      <c r="C714" s="296">
        <f t="shared" ref="C714" si="15">((F714)+(G714*$G$8)+(H714*$H$8)+(I714*$I$8)+(J714*$J$8)+(K714*$K$8)+(L714*$L$8)+(M714*$M$8)+(N714*$N$8)+(O714*$O$8)+(P714*$P$8)+(Q714*$Q$8)+(R714*$R$8)+(S714*$S$8)+(T714*$T$8)+(U714*$U$8)+(V714*$V$8)+(W714*$W$8)+(X714*$X$8))/E714</f>
        <v>3</v>
      </c>
      <c r="D714" s="37">
        <v>4</v>
      </c>
      <c r="E714" s="203">
        <f t="shared" si="14"/>
        <v>5</v>
      </c>
      <c r="F714" s="69">
        <v>0</v>
      </c>
      <c r="G714" s="11">
        <v>1</v>
      </c>
      <c r="H714" s="69">
        <v>3</v>
      </c>
      <c r="I714" s="11">
        <v>1</v>
      </c>
      <c r="J714" s="69"/>
      <c r="K714" s="11"/>
      <c r="L714" s="69"/>
      <c r="M714" s="11"/>
      <c r="N714" s="69"/>
      <c r="O714" s="11"/>
      <c r="P714" s="69"/>
      <c r="Q714" s="11"/>
      <c r="R714" s="150"/>
      <c r="T714" s="151"/>
      <c r="U714" s="152"/>
      <c r="V714" s="151"/>
      <c r="W714" s="152"/>
      <c r="X714" s="153"/>
    </row>
    <row r="715" spans="1:24" s="145" customFormat="1">
      <c r="A715" s="54"/>
      <c r="B715" s="193"/>
      <c r="C715" s="296"/>
      <c r="D715" s="35"/>
      <c r="E715" s="202"/>
      <c r="F715" s="69"/>
      <c r="G715" s="11"/>
      <c r="H715" s="69"/>
      <c r="I715" s="11"/>
      <c r="J715" s="69"/>
      <c r="K715" s="11"/>
      <c r="L715" s="69"/>
      <c r="M715" s="11"/>
      <c r="N715" s="69"/>
      <c r="O715" s="11"/>
      <c r="P715" s="69"/>
      <c r="Q715" s="11"/>
      <c r="R715" s="150"/>
      <c r="T715" s="151"/>
      <c r="U715" s="152"/>
      <c r="V715" s="151"/>
      <c r="W715" s="152"/>
      <c r="X715" s="153"/>
    </row>
    <row r="716" spans="1:24" s="145" customFormat="1">
      <c r="A716" s="54" t="s">
        <v>869</v>
      </c>
      <c r="B716" s="193">
        <v>2</v>
      </c>
      <c r="C716" s="296">
        <f>((F716)+(G716*$G$8)+(H716*$H$8)+(I716*$I$8)+(J716*$J$8)+(K716*$K$8)+(L716*$L$8)+(M716*$M$8)+(N716*$N$8)+(O716*$O$8)+(P716*$P$8)+(Q716*$Q$8)+(R716*$R$8)+(S716*$S$8)+(T716*$T$8)+(U716*$U$8)+(V716*$V$8)+(W716*$W$8)+(X716*$X$8))/E716</f>
        <v>2.3793103448275863</v>
      </c>
      <c r="D716" s="35">
        <v>4</v>
      </c>
      <c r="E716" s="203">
        <f t="shared" si="14"/>
        <v>29</v>
      </c>
      <c r="F716" s="69">
        <v>0</v>
      </c>
      <c r="G716" s="11">
        <v>20</v>
      </c>
      <c r="H716" s="69">
        <v>7</v>
      </c>
      <c r="I716" s="11">
        <v>2</v>
      </c>
      <c r="J716" s="69"/>
      <c r="K716" s="11"/>
      <c r="L716" s="69"/>
      <c r="M716" s="11"/>
      <c r="N716" s="69"/>
      <c r="O716" s="11"/>
      <c r="P716" s="69"/>
      <c r="Q716" s="11"/>
      <c r="R716" s="150"/>
      <c r="T716" s="151"/>
      <c r="U716" s="152"/>
      <c r="V716" s="151"/>
      <c r="W716" s="152"/>
      <c r="X716" s="153"/>
    </row>
    <row r="717" spans="1:24" s="145" customFormat="1">
      <c r="A717" s="54"/>
      <c r="B717" s="193"/>
      <c r="C717" s="296"/>
      <c r="D717" s="35"/>
      <c r="E717" s="202"/>
      <c r="F717" s="69"/>
      <c r="G717" s="11"/>
      <c r="H717" s="69"/>
      <c r="I717" s="11"/>
      <c r="J717" s="69"/>
      <c r="K717" s="11"/>
      <c r="L717" s="69"/>
      <c r="M717" s="11"/>
      <c r="N717" s="69"/>
      <c r="O717" s="11"/>
      <c r="P717" s="69"/>
      <c r="Q717" s="11"/>
      <c r="R717" s="150"/>
      <c r="T717" s="151"/>
      <c r="U717" s="152"/>
      <c r="V717" s="151"/>
      <c r="W717" s="152"/>
      <c r="X717" s="153"/>
    </row>
    <row r="718" spans="1:24" s="145" customFormat="1">
      <c r="A718" s="54" t="s">
        <v>871</v>
      </c>
      <c r="B718" s="193">
        <v>1</v>
      </c>
      <c r="C718" s="296">
        <f>((F718)+(G718*$G$8)+(H718*$H$8)+(I718*$I$8)+(J718*$J$8)+(K718*$K$8)+(L718*$L$8)+(M718*$M$8)+(N718*$N$8)+(O718*$O$8)+(P718*$P$8)+(Q718*$Q$8)+(R718*$R$8)+(S718*$S$8)+(T718*$T$8)+(U718*$U$8)+(V718*$V$8)+(W718*$W$8)+(X718*$X$8))/E718</f>
        <v>1.9736842105263157</v>
      </c>
      <c r="D718" s="35">
        <v>3</v>
      </c>
      <c r="E718" s="203">
        <f t="shared" si="14"/>
        <v>38</v>
      </c>
      <c r="F718" s="69">
        <v>5</v>
      </c>
      <c r="G718" s="11">
        <v>29</v>
      </c>
      <c r="H718" s="69">
        <v>4</v>
      </c>
      <c r="I718" s="11"/>
      <c r="J718" s="69"/>
      <c r="K718" s="11"/>
      <c r="L718" s="69"/>
      <c r="M718" s="11"/>
      <c r="N718" s="69"/>
      <c r="O718" s="11"/>
      <c r="P718" s="69"/>
      <c r="Q718" s="11"/>
      <c r="R718" s="150"/>
      <c r="T718" s="151"/>
      <c r="U718" s="152"/>
      <c r="V718" s="151"/>
      <c r="W718" s="152"/>
      <c r="X718" s="153"/>
    </row>
    <row r="719" spans="1:24" s="145" customFormat="1">
      <c r="A719" s="54"/>
      <c r="B719" s="193"/>
      <c r="C719" s="296"/>
      <c r="D719" s="35"/>
      <c r="E719" s="202"/>
      <c r="F719" s="69"/>
      <c r="G719" s="11"/>
      <c r="H719" s="69"/>
      <c r="I719" s="11"/>
      <c r="J719" s="69"/>
      <c r="K719" s="11"/>
      <c r="L719" s="69"/>
      <c r="M719" s="11"/>
      <c r="N719" s="69"/>
      <c r="O719" s="11"/>
      <c r="P719" s="69"/>
      <c r="Q719" s="11"/>
      <c r="R719" s="150"/>
      <c r="T719" s="151"/>
      <c r="U719" s="152"/>
      <c r="V719" s="151"/>
      <c r="W719" s="152"/>
      <c r="X719" s="153"/>
    </row>
    <row r="720" spans="1:24" s="145" customFormat="1">
      <c r="A720" s="54" t="s">
        <v>181</v>
      </c>
      <c r="B720" s="193">
        <v>1</v>
      </c>
      <c r="C720" s="296">
        <f>((F720)+(G720*$G$8)+(H720*$H$8)+(I720*$I$8)+(J720*$J$8)+(K720*$K$8)+(L720*$L$8)+(M720*$M$8)+(N720*$N$8)+(O720*$O$8)+(P720*$P$8)+(Q720*$Q$8)+(R720*$R$8)+(S720*$S$8)+(T720*$T$8)+(U720*$U$8)+(V720*$V$8)+(W720*$W$8)+(X720*$X$8))/E720</f>
        <v>2</v>
      </c>
      <c r="D720" s="35">
        <v>3</v>
      </c>
      <c r="E720" s="203">
        <f t="shared" si="14"/>
        <v>7</v>
      </c>
      <c r="F720" s="69">
        <v>2</v>
      </c>
      <c r="G720" s="11">
        <v>3</v>
      </c>
      <c r="H720" s="69">
        <v>2</v>
      </c>
      <c r="I720" s="11"/>
      <c r="J720" s="69"/>
      <c r="K720" s="11"/>
      <c r="L720" s="69"/>
      <c r="M720" s="11"/>
      <c r="N720" s="69"/>
      <c r="O720" s="11"/>
      <c r="P720" s="69"/>
      <c r="Q720" s="11"/>
      <c r="R720" s="150"/>
      <c r="T720" s="151"/>
      <c r="U720" s="152"/>
      <c r="V720" s="151"/>
      <c r="W720" s="152"/>
      <c r="X720" s="153"/>
    </row>
    <row r="721" spans="1:24" s="145" customFormat="1">
      <c r="A721" s="54"/>
      <c r="B721" s="193"/>
      <c r="C721" s="296"/>
      <c r="D721" s="35"/>
      <c r="E721" s="202"/>
      <c r="F721" s="69"/>
      <c r="G721" s="11"/>
      <c r="H721" s="69"/>
      <c r="I721" s="11"/>
      <c r="J721" s="69"/>
      <c r="K721" s="11"/>
      <c r="L721" s="69"/>
      <c r="M721" s="11"/>
      <c r="N721" s="69"/>
      <c r="O721" s="11"/>
      <c r="P721" s="69"/>
      <c r="Q721" s="11"/>
      <c r="R721" s="150"/>
      <c r="T721" s="151"/>
      <c r="U721" s="152"/>
      <c r="V721" s="151"/>
      <c r="W721" s="152"/>
      <c r="X721" s="153"/>
    </row>
    <row r="722" spans="1:24" s="145" customFormat="1">
      <c r="A722" s="54" t="s">
        <v>1061</v>
      </c>
      <c r="B722" s="193">
        <v>4</v>
      </c>
      <c r="C722" s="296">
        <f>((F722)+(G722*$G$8)+(H722*$H$8)+(I722*$I$8)+(J722*$J$8)+(K722*$K$8)+(L722*$L$8)+(M722*$M$8)+(N722*$N$8)+(O722*$O$8)+(P722*$P$8)+(Q722*$Q$8)+(R722*$R$8)+(S722*$S$8)+(T722*$T$8)+(U722*$U$8)+(V722*$V$8)+(W722*$W$8)+(X722*$X$8))/E722</f>
        <v>4</v>
      </c>
      <c r="D722" s="35">
        <v>4</v>
      </c>
      <c r="E722" s="203">
        <f t="shared" si="14"/>
        <v>1</v>
      </c>
      <c r="F722" s="69">
        <v>0</v>
      </c>
      <c r="G722" s="11">
        <v>0</v>
      </c>
      <c r="H722" s="69">
        <v>0</v>
      </c>
      <c r="I722" s="11">
        <v>1</v>
      </c>
      <c r="J722" s="69"/>
      <c r="K722" s="11"/>
      <c r="L722" s="69"/>
      <c r="M722" s="11"/>
      <c r="N722" s="69"/>
      <c r="O722" s="11"/>
      <c r="P722" s="69"/>
      <c r="Q722" s="11"/>
      <c r="R722" s="150"/>
      <c r="T722" s="151"/>
      <c r="U722" s="152"/>
      <c r="V722" s="151"/>
      <c r="W722" s="152"/>
      <c r="X722" s="153"/>
    </row>
    <row r="723" spans="1:24" s="145" customFormat="1">
      <c r="A723" s="54"/>
      <c r="B723" s="193"/>
      <c r="C723" s="296"/>
      <c r="D723" s="35"/>
      <c r="E723" s="202"/>
      <c r="F723" s="69"/>
      <c r="G723" s="11"/>
      <c r="H723" s="69"/>
      <c r="I723" s="11"/>
      <c r="J723" s="69"/>
      <c r="K723" s="11"/>
      <c r="L723" s="69"/>
      <c r="M723" s="11"/>
      <c r="N723" s="69"/>
      <c r="O723" s="11"/>
      <c r="P723" s="69"/>
      <c r="Q723" s="11"/>
      <c r="R723" s="150"/>
      <c r="T723" s="151"/>
      <c r="U723" s="152"/>
      <c r="V723" s="151"/>
      <c r="W723" s="152"/>
      <c r="X723" s="153"/>
    </row>
    <row r="724" spans="1:24" s="145" customFormat="1">
      <c r="A724" s="54" t="s">
        <v>874</v>
      </c>
      <c r="B724" s="193">
        <v>2</v>
      </c>
      <c r="C724" s="296">
        <f>((F724)+(G724*$G$8)+(H724*$H$8)+(I724*$I$8)+(J724*$J$8)+(K724*$K$8)+(L724*$L$8)+(M724*$M$8)+(N724*$N$8)+(O724*$O$8)+(P724*$P$8)+(Q724*$Q$8)+(R724*$R$8)+(S724*$S$8)+(T724*$T$8)+(U724*$U$8)+(V724*$V$8)+(W724*$W$8)+(X724*$X$8))/E724</f>
        <v>2.622950819672131</v>
      </c>
      <c r="D724" s="35">
        <v>5</v>
      </c>
      <c r="E724" s="203">
        <f>SUM(F724:X724)</f>
        <v>61</v>
      </c>
      <c r="F724" s="69">
        <v>0</v>
      </c>
      <c r="G724" s="11">
        <v>28</v>
      </c>
      <c r="H724" s="69">
        <v>29</v>
      </c>
      <c r="I724" s="11">
        <v>3</v>
      </c>
      <c r="J724" s="69">
        <v>1</v>
      </c>
      <c r="K724" s="11"/>
      <c r="L724" s="69"/>
      <c r="M724" s="11"/>
      <c r="N724" s="69"/>
      <c r="O724" s="11"/>
      <c r="P724" s="69"/>
      <c r="Q724" s="11"/>
      <c r="R724" s="150"/>
      <c r="T724" s="151"/>
      <c r="U724" s="152"/>
      <c r="V724" s="151"/>
      <c r="W724" s="152"/>
      <c r="X724" s="153"/>
    </row>
    <row r="725" spans="1:24" s="145" customFormat="1">
      <c r="A725" s="54"/>
      <c r="B725" s="193"/>
      <c r="C725" s="296"/>
      <c r="D725" s="35"/>
      <c r="E725" s="202"/>
      <c r="F725" s="69"/>
      <c r="G725" s="11"/>
      <c r="H725" s="69"/>
      <c r="I725" s="11"/>
      <c r="J725" s="69"/>
      <c r="K725" s="11"/>
      <c r="L725" s="69"/>
      <c r="M725" s="11"/>
      <c r="N725" s="69"/>
      <c r="O725" s="11"/>
      <c r="P725" s="69"/>
      <c r="Q725" s="11"/>
      <c r="R725" s="150"/>
      <c r="T725" s="151"/>
      <c r="U725" s="152"/>
      <c r="V725" s="151"/>
      <c r="W725" s="152"/>
      <c r="X725" s="153"/>
    </row>
    <row r="726" spans="1:24" s="145" customFormat="1">
      <c r="A726" s="54" t="s">
        <v>166</v>
      </c>
      <c r="B726" s="193">
        <v>2</v>
      </c>
      <c r="C726" s="296">
        <f>((F726)+(G726*$G$8)+(H726*$H$8)+(I726*$I$8)+(J726*$J$8)+(K726*$K$8)+(L726*$L$8)+(M726*$M$8)+(N726*$N$8)+(O726*$O$8)+(P726*$P$8)+(Q726*$Q$8)+(R726*$R$8)+(S726*$S$8)+(T726*$T$8)+(U726*$U$8)+(V726*$V$8)+(W726*$W$8)+(X726*$X$8))/E726</f>
        <v>2.5</v>
      </c>
      <c r="D726" s="35">
        <v>3</v>
      </c>
      <c r="E726" s="203">
        <f t="shared" si="14"/>
        <v>2</v>
      </c>
      <c r="F726" s="69">
        <v>0</v>
      </c>
      <c r="G726" s="11">
        <v>1</v>
      </c>
      <c r="H726" s="69">
        <v>1</v>
      </c>
      <c r="I726" s="11"/>
      <c r="J726" s="69"/>
      <c r="K726" s="11"/>
      <c r="L726" s="69"/>
      <c r="M726" s="11"/>
      <c r="N726" s="69"/>
      <c r="O726" s="11"/>
      <c r="P726" s="69"/>
      <c r="Q726" s="11"/>
      <c r="R726" s="150"/>
      <c r="T726" s="151"/>
      <c r="U726" s="152"/>
      <c r="V726" s="151"/>
      <c r="W726" s="152"/>
      <c r="X726" s="153"/>
    </row>
    <row r="727" spans="1:24" s="145" customFormat="1">
      <c r="A727" s="54"/>
      <c r="B727" s="193"/>
      <c r="C727" s="296"/>
      <c r="D727" s="35"/>
      <c r="E727" s="202"/>
      <c r="F727" s="69"/>
      <c r="G727" s="11"/>
      <c r="H727" s="69"/>
      <c r="I727" s="11"/>
      <c r="J727" s="69"/>
      <c r="K727" s="11"/>
      <c r="L727" s="69"/>
      <c r="M727" s="11"/>
      <c r="N727" s="69"/>
      <c r="O727" s="11"/>
      <c r="P727" s="69"/>
      <c r="Q727" s="11"/>
      <c r="R727" s="150"/>
      <c r="T727" s="151"/>
      <c r="U727" s="152"/>
      <c r="V727" s="151"/>
      <c r="W727" s="152"/>
      <c r="X727" s="153"/>
    </row>
    <row r="728" spans="1:24" s="145" customFormat="1">
      <c r="A728" s="61" t="s">
        <v>875</v>
      </c>
      <c r="B728" s="194" t="s">
        <v>1023</v>
      </c>
      <c r="C728" s="296"/>
      <c r="D728" s="34"/>
      <c r="E728" s="203">
        <f t="shared" si="14"/>
        <v>0</v>
      </c>
      <c r="F728" s="69"/>
      <c r="G728" s="11"/>
      <c r="H728" s="69"/>
      <c r="I728" s="11"/>
      <c r="J728" s="69"/>
      <c r="K728" s="11"/>
      <c r="L728" s="69"/>
      <c r="M728" s="11"/>
      <c r="N728" s="69"/>
      <c r="O728" s="11"/>
      <c r="P728" s="69"/>
      <c r="Q728" s="11"/>
      <c r="R728" s="150"/>
      <c r="T728" s="151"/>
      <c r="U728" s="152"/>
      <c r="V728" s="151"/>
      <c r="W728" s="152"/>
      <c r="X728" s="153"/>
    </row>
    <row r="729" spans="1:24" s="145" customFormat="1">
      <c r="A729" s="54"/>
      <c r="B729" s="193"/>
      <c r="C729" s="296"/>
      <c r="D729" s="35"/>
      <c r="E729" s="202"/>
      <c r="F729" s="69"/>
      <c r="G729" s="11"/>
      <c r="H729" s="69"/>
      <c r="I729" s="11"/>
      <c r="J729" s="69"/>
      <c r="K729" s="11"/>
      <c r="L729" s="69"/>
      <c r="M729" s="11"/>
      <c r="N729" s="69"/>
      <c r="O729" s="11"/>
      <c r="P729" s="69"/>
      <c r="Q729" s="11"/>
      <c r="R729" s="150"/>
      <c r="T729" s="151"/>
      <c r="U729" s="152"/>
      <c r="V729" s="151"/>
      <c r="W729" s="152"/>
      <c r="X729" s="153"/>
    </row>
    <row r="730" spans="1:24" s="145" customFormat="1">
      <c r="A730" s="54" t="s">
        <v>173</v>
      </c>
      <c r="B730" s="193">
        <v>2</v>
      </c>
      <c r="C730" s="296">
        <f>((F730)+(G730*$G$8)+(H730*$H$8)+(I730*$I$8)+(J730*$J$8)+(K730*$K$8)+(L730*$L$8)+(M730*$M$8)+(N730*$N$8)+(O730*$O$8)+(P730*$P$8)+(Q730*$Q$8)+(R730*$R$8)+(S730*$S$8)+(T730*$T$8)+(U730*$U$8)+(V730*$V$8)+(W730*$W$8)+(X730*$X$8))/E730</f>
        <v>2.5</v>
      </c>
      <c r="D730" s="35">
        <v>3</v>
      </c>
      <c r="E730" s="203">
        <f t="shared" si="14"/>
        <v>6</v>
      </c>
      <c r="F730" s="69">
        <v>0</v>
      </c>
      <c r="G730" s="11">
        <v>3</v>
      </c>
      <c r="H730" s="69">
        <v>3</v>
      </c>
      <c r="I730" s="11"/>
      <c r="J730" s="69"/>
      <c r="K730" s="11"/>
      <c r="L730" s="69"/>
      <c r="M730" s="11"/>
      <c r="N730" s="69"/>
      <c r="O730" s="11"/>
      <c r="P730" s="69"/>
      <c r="Q730" s="11"/>
      <c r="R730" s="150"/>
      <c r="T730" s="151"/>
      <c r="U730" s="152"/>
      <c r="V730" s="151"/>
      <c r="W730" s="152"/>
      <c r="X730" s="153"/>
    </row>
    <row r="731" spans="1:24" s="145" customFormat="1">
      <c r="A731" s="54"/>
      <c r="B731" s="193"/>
      <c r="C731" s="296"/>
      <c r="D731" s="35"/>
      <c r="E731" s="202"/>
      <c r="F731" s="69"/>
      <c r="G731" s="11"/>
      <c r="H731" s="69"/>
      <c r="I731" s="11"/>
      <c r="J731" s="69"/>
      <c r="K731" s="11"/>
      <c r="L731" s="69"/>
      <c r="M731" s="11"/>
      <c r="N731" s="69"/>
      <c r="O731" s="11"/>
      <c r="P731" s="69"/>
      <c r="Q731" s="11"/>
      <c r="R731" s="150"/>
      <c r="T731" s="151"/>
      <c r="U731" s="152"/>
      <c r="V731" s="151"/>
      <c r="W731" s="152"/>
      <c r="X731" s="153"/>
    </row>
    <row r="732" spans="1:24" s="145" customFormat="1">
      <c r="A732" s="54" t="s">
        <v>170</v>
      </c>
      <c r="B732" s="193">
        <v>2</v>
      </c>
      <c r="C732" s="296">
        <f>((F732)+(G732*$G$8)+(H732*$H$8)+(I732*$I$8)+(J732*$J$8)+(K732*$K$8)+(L732*$L$8)+(M732*$M$8)+(N732*$N$8)+(O732*$O$8)+(P732*$P$8)+(Q732*$Q$8)+(R732*$R$8)+(S732*$S$8)+(T732*$T$8)+(U732*$U$8)+(V732*$V$8)+(W732*$W$8)+(X732*$X$8))/E732</f>
        <v>2.3846153846153846</v>
      </c>
      <c r="D732" s="35">
        <v>3</v>
      </c>
      <c r="E732" s="203">
        <f t="shared" si="14"/>
        <v>13</v>
      </c>
      <c r="F732" s="69">
        <v>0</v>
      </c>
      <c r="G732" s="11">
        <v>8</v>
      </c>
      <c r="H732" s="69">
        <v>5</v>
      </c>
      <c r="I732" s="11"/>
      <c r="J732" s="69"/>
      <c r="K732" s="11"/>
      <c r="L732" s="69"/>
      <c r="M732" s="11"/>
      <c r="N732" s="69"/>
      <c r="O732" s="11"/>
      <c r="P732" s="69"/>
      <c r="Q732" s="11"/>
      <c r="R732" s="150"/>
      <c r="T732" s="151"/>
      <c r="U732" s="152"/>
      <c r="V732" s="151"/>
      <c r="W732" s="152"/>
      <c r="X732" s="153"/>
    </row>
    <row r="733" spans="1:24" s="145" customFormat="1">
      <c r="A733" s="54"/>
      <c r="B733" s="193"/>
      <c r="C733" s="296"/>
      <c r="D733" s="35"/>
      <c r="E733" s="202"/>
      <c r="F733" s="69"/>
      <c r="G733" s="11"/>
      <c r="H733" s="69"/>
      <c r="I733" s="11"/>
      <c r="J733" s="69"/>
      <c r="K733" s="11"/>
      <c r="L733" s="69"/>
      <c r="M733" s="11"/>
      <c r="N733" s="69"/>
      <c r="O733" s="11"/>
      <c r="P733" s="69"/>
      <c r="Q733" s="11"/>
      <c r="R733" s="150"/>
      <c r="T733" s="151"/>
      <c r="U733" s="152"/>
      <c r="V733" s="151"/>
      <c r="W733" s="152"/>
      <c r="X733" s="153"/>
    </row>
    <row r="734" spans="1:24" s="145" customFormat="1">
      <c r="A734" s="54" t="s">
        <v>168</v>
      </c>
      <c r="B734" s="193">
        <v>2</v>
      </c>
      <c r="C734" s="296">
        <f>((F734)+(G734*$G$8)+(H734*$H$8)+(I734*$I$8)+(J734*$J$8)+(K734*$K$8)+(L734*$L$8)+(M734*$M$8)+(N734*$N$8)+(O734*$O$8)+(P734*$P$8)+(Q734*$Q$8)+(R734*$R$8)+(S734*$S$8)+(T734*$T$8)+(U734*$U$8)+(V734*$V$8)+(W734*$W$8)+(X734*$X$8))/E734</f>
        <v>2.5507246376811592</v>
      </c>
      <c r="D734" s="35">
        <v>4</v>
      </c>
      <c r="E734" s="203">
        <f t="shared" si="14"/>
        <v>69</v>
      </c>
      <c r="F734" s="69">
        <v>3</v>
      </c>
      <c r="G734" s="11">
        <v>30</v>
      </c>
      <c r="H734" s="69">
        <v>31</v>
      </c>
      <c r="I734" s="11">
        <v>5</v>
      </c>
      <c r="J734" s="69"/>
      <c r="K734" s="11"/>
      <c r="L734" s="69"/>
      <c r="M734" s="11"/>
      <c r="N734" s="69"/>
      <c r="O734" s="11"/>
      <c r="P734" s="69"/>
      <c r="Q734" s="11"/>
      <c r="R734" s="150"/>
      <c r="T734" s="151"/>
      <c r="U734" s="152"/>
      <c r="V734" s="151"/>
      <c r="W734" s="152"/>
      <c r="X734" s="153"/>
    </row>
    <row r="735" spans="1:24" s="145" customFormat="1">
      <c r="A735" s="54"/>
      <c r="B735" s="193"/>
      <c r="C735" s="296"/>
      <c r="D735" s="35"/>
      <c r="E735" s="202"/>
      <c r="F735" s="69"/>
      <c r="G735" s="11"/>
      <c r="H735" s="69"/>
      <c r="I735" s="11"/>
      <c r="J735" s="69"/>
      <c r="K735" s="11"/>
      <c r="L735" s="69"/>
      <c r="M735" s="11"/>
      <c r="N735" s="69"/>
      <c r="O735" s="11"/>
      <c r="P735" s="69"/>
      <c r="Q735" s="11"/>
      <c r="R735" s="150"/>
      <c r="T735" s="151"/>
      <c r="U735" s="152"/>
      <c r="V735" s="151"/>
      <c r="W735" s="152"/>
      <c r="X735" s="153"/>
    </row>
    <row r="736" spans="1:24" s="145" customFormat="1">
      <c r="A736" s="54" t="s">
        <v>1274</v>
      </c>
      <c r="B736" s="193">
        <v>2</v>
      </c>
      <c r="C736" s="296">
        <f>((F736)+(G736*$G$8)+(H736*$H$8)+(I736*$I$8)+(J736*$J$8)+(K736*$K$8)+(L736*$L$8)+(M736*$M$8)+(N736*$N$8)+(O736*$O$8)+(P736*$P$8)+(Q736*$Q$8)+(R736*$R$8)+(S736*$S$8)+(T736*$T$8)+(U736*$U$8)+(V736*$V$8)+(W736*$W$8)+(X736*$X$8))/E736</f>
        <v>3</v>
      </c>
      <c r="D736" s="35">
        <v>3</v>
      </c>
      <c r="E736" s="203">
        <f>SUM(F736:X736)</f>
        <v>5</v>
      </c>
      <c r="F736" s="69">
        <v>0</v>
      </c>
      <c r="G736" s="11">
        <v>1</v>
      </c>
      <c r="H736" s="69">
        <v>3</v>
      </c>
      <c r="I736" s="11">
        <v>1</v>
      </c>
      <c r="J736" s="69"/>
      <c r="K736" s="11"/>
      <c r="L736" s="69"/>
      <c r="M736" s="11"/>
      <c r="N736" s="69"/>
      <c r="O736" s="11"/>
      <c r="P736" s="69"/>
      <c r="Q736" s="11"/>
      <c r="R736" s="150"/>
      <c r="T736" s="151"/>
      <c r="U736" s="152"/>
      <c r="V736" s="151"/>
      <c r="W736" s="152"/>
      <c r="X736" s="153"/>
    </row>
    <row r="737" spans="1:24" s="145" customFormat="1">
      <c r="A737" s="54"/>
      <c r="B737" s="193"/>
      <c r="C737" s="296"/>
      <c r="D737" s="35"/>
      <c r="E737" s="202"/>
      <c r="F737" s="69"/>
      <c r="G737" s="11"/>
      <c r="H737" s="69"/>
      <c r="I737" s="11"/>
      <c r="J737" s="69"/>
      <c r="K737" s="11"/>
      <c r="L737" s="69"/>
      <c r="M737" s="11"/>
      <c r="N737" s="69"/>
      <c r="O737" s="11"/>
      <c r="P737" s="69"/>
      <c r="Q737" s="11"/>
      <c r="R737" s="150"/>
      <c r="T737" s="151"/>
      <c r="U737" s="152"/>
      <c r="V737" s="151"/>
      <c r="W737" s="152"/>
      <c r="X737" s="153"/>
    </row>
    <row r="738" spans="1:24" s="145" customFormat="1">
      <c r="A738" s="54" t="s">
        <v>1059</v>
      </c>
      <c r="B738" s="194" t="s">
        <v>1023</v>
      </c>
      <c r="C738" s="296"/>
      <c r="D738" s="34"/>
      <c r="E738" s="203">
        <f t="shared" si="14"/>
        <v>0</v>
      </c>
      <c r="F738" s="69"/>
      <c r="G738" s="11"/>
      <c r="H738" s="69"/>
      <c r="I738" s="11"/>
      <c r="J738" s="69"/>
      <c r="K738" s="11"/>
      <c r="L738" s="69"/>
      <c r="M738" s="11"/>
      <c r="N738" s="69"/>
      <c r="O738" s="11"/>
      <c r="P738" s="69"/>
      <c r="Q738" s="11"/>
      <c r="R738" s="150"/>
      <c r="T738" s="151"/>
      <c r="U738" s="152"/>
      <c r="V738" s="151"/>
      <c r="W738" s="152"/>
      <c r="X738" s="153"/>
    </row>
    <row r="739" spans="1:24" s="145" customFormat="1">
      <c r="A739" s="54"/>
      <c r="B739" s="193"/>
      <c r="C739" s="296"/>
      <c r="D739" s="35"/>
      <c r="E739" s="202"/>
      <c r="F739" s="69"/>
      <c r="G739" s="11"/>
      <c r="H739" s="69"/>
      <c r="I739" s="11"/>
      <c r="J739" s="69"/>
      <c r="K739" s="11"/>
      <c r="L739" s="69"/>
      <c r="M739" s="11"/>
      <c r="N739" s="69"/>
      <c r="O739" s="11"/>
      <c r="P739" s="69"/>
      <c r="Q739" s="11"/>
      <c r="R739" s="150"/>
      <c r="T739" s="151"/>
      <c r="U739" s="152"/>
      <c r="V739" s="151"/>
      <c r="W739" s="152"/>
      <c r="X739" s="153"/>
    </row>
    <row r="740" spans="1:24" s="145" customFormat="1">
      <c r="A740" s="54" t="s">
        <v>877</v>
      </c>
      <c r="B740" s="193">
        <v>2</v>
      </c>
      <c r="C740" s="296">
        <f>((F740)+(G740*$G$8)+(H740*$H$8)+(I740*$I$8)+(J740*$J$8)+(K740*$K$8)+(L740*$L$8)+(M740*$M$8)+(N740*$N$8)+(O740*$O$8)+(P740*$P$8)+(Q740*$Q$8)+(R740*$R$8)+(S740*$S$8)+(T740*$T$8)+(U740*$U$8)+(V740*$V$8)+(W740*$W$8)+(X740*$X$8))/E740</f>
        <v>3.2222222222222223</v>
      </c>
      <c r="D740" s="35">
        <v>4</v>
      </c>
      <c r="E740" s="203">
        <f t="shared" si="14"/>
        <v>9</v>
      </c>
      <c r="F740" s="69">
        <v>0</v>
      </c>
      <c r="G740" s="11">
        <v>1</v>
      </c>
      <c r="H740" s="69">
        <v>5</v>
      </c>
      <c r="I740" s="11">
        <v>3</v>
      </c>
      <c r="J740" s="69"/>
      <c r="K740" s="11"/>
      <c r="L740" s="69"/>
      <c r="M740" s="11"/>
      <c r="N740" s="69"/>
      <c r="O740" s="11"/>
      <c r="P740" s="69"/>
      <c r="Q740" s="11"/>
      <c r="R740" s="150"/>
      <c r="T740" s="151"/>
      <c r="U740" s="152"/>
      <c r="V740" s="151"/>
      <c r="W740" s="152"/>
      <c r="X740" s="153"/>
    </row>
    <row r="741" spans="1:24" s="145" customFormat="1">
      <c r="A741" s="54"/>
      <c r="B741" s="193"/>
      <c r="C741" s="296"/>
      <c r="D741" s="35"/>
      <c r="E741" s="202"/>
      <c r="F741" s="69"/>
      <c r="G741" s="11"/>
      <c r="H741" s="69"/>
      <c r="I741" s="11"/>
      <c r="J741" s="69"/>
      <c r="K741" s="11"/>
      <c r="L741" s="69"/>
      <c r="M741" s="11"/>
      <c r="N741" s="69"/>
      <c r="O741" s="11"/>
      <c r="P741" s="69"/>
      <c r="Q741" s="11"/>
      <c r="R741" s="150"/>
      <c r="T741" s="151"/>
      <c r="U741" s="152"/>
      <c r="V741" s="151"/>
      <c r="W741" s="152"/>
      <c r="X741" s="153"/>
    </row>
    <row r="742" spans="1:24" s="145" customFormat="1">
      <c r="A742" s="54" t="s">
        <v>163</v>
      </c>
      <c r="B742" s="193">
        <v>2</v>
      </c>
      <c r="C742" s="296">
        <f>((F742)+(G742*$G$8)+(H742*$H$8)+(I742*$I$8)+(J742*$J$8)+(K742*$K$8)+(L742*$L$8)+(M742*$M$8)+(N742*$N$8)+(O742*$O$8)+(P742*$P$8)+(Q742*$Q$8)+(R742*$R$8)+(S742*$S$8)+(T742*$T$8)+(U742*$U$8)+(V742*$V$8)+(W742*$W$8)+(X742*$X$8))/E742</f>
        <v>2.7297297297297298</v>
      </c>
      <c r="D742" s="35">
        <v>5</v>
      </c>
      <c r="E742" s="203">
        <f t="shared" si="14"/>
        <v>37</v>
      </c>
      <c r="F742" s="69">
        <v>0</v>
      </c>
      <c r="G742" s="11">
        <v>15</v>
      </c>
      <c r="H742" s="69">
        <v>19</v>
      </c>
      <c r="I742" s="11">
        <v>1</v>
      </c>
      <c r="J742" s="69">
        <v>2</v>
      </c>
      <c r="K742" s="11"/>
      <c r="L742" s="69"/>
      <c r="M742" s="11"/>
      <c r="N742" s="69"/>
      <c r="O742" s="11"/>
      <c r="P742" s="69"/>
      <c r="Q742" s="11"/>
      <c r="R742" s="150"/>
      <c r="T742" s="151"/>
      <c r="U742" s="152"/>
      <c r="V742" s="151"/>
      <c r="W742" s="152"/>
      <c r="X742" s="153"/>
    </row>
    <row r="743" spans="1:24" s="145" customFormat="1">
      <c r="A743" s="54"/>
      <c r="B743" s="193"/>
      <c r="C743" s="296"/>
      <c r="D743" s="35"/>
      <c r="E743" s="202"/>
      <c r="F743" s="69"/>
      <c r="G743" s="11"/>
      <c r="H743" s="69"/>
      <c r="I743" s="11"/>
      <c r="J743" s="69"/>
      <c r="K743" s="11"/>
      <c r="L743" s="69"/>
      <c r="M743" s="11"/>
      <c r="N743" s="69"/>
      <c r="O743" s="11"/>
      <c r="P743" s="69"/>
      <c r="Q743" s="11"/>
      <c r="R743" s="150"/>
      <c r="T743" s="151"/>
      <c r="U743" s="152"/>
      <c r="V743" s="151"/>
      <c r="W743" s="152"/>
      <c r="X743" s="153"/>
    </row>
    <row r="744" spans="1:24" s="145" customFormat="1">
      <c r="A744" s="54" t="s">
        <v>1280</v>
      </c>
      <c r="B744" s="193">
        <v>2</v>
      </c>
      <c r="C744" s="296">
        <f>((F744)+(G744*$G$8)+(H744*$H$8)+(I744*$I$8)+(J744*$J$8)+(K744*$K$8)+(L744*$L$8)+(M744*$M$8)+(N744*$N$8)+(O744*$O$8)+(P744*$P$8)+(Q744*$Q$8)+(R744*$R$8)+(S744*$S$8)+(T744*$T$8)+(U744*$U$8)+(V744*$V$8)+(W744*$W$8)+(X744*$X$8))/E744</f>
        <v>2</v>
      </c>
      <c r="D744" s="35">
        <v>2</v>
      </c>
      <c r="E744" s="203">
        <f t="shared" si="14"/>
        <v>1</v>
      </c>
      <c r="F744" s="69">
        <v>0</v>
      </c>
      <c r="G744" s="11">
        <v>1</v>
      </c>
      <c r="H744" s="69"/>
      <c r="I744" s="11"/>
      <c r="J744" s="69"/>
      <c r="K744" s="11"/>
      <c r="L744" s="69"/>
      <c r="M744" s="11"/>
      <c r="N744" s="69"/>
      <c r="O744" s="11"/>
      <c r="P744" s="69"/>
      <c r="Q744" s="11"/>
      <c r="R744" s="150"/>
      <c r="T744" s="151"/>
      <c r="U744" s="152"/>
      <c r="V744" s="151"/>
      <c r="W744" s="152"/>
      <c r="X744" s="153"/>
    </row>
    <row r="745" spans="1:24" s="145" customFormat="1">
      <c r="A745" s="54"/>
      <c r="B745" s="193"/>
      <c r="C745" s="296"/>
      <c r="D745" s="35"/>
      <c r="E745" s="202"/>
      <c r="F745" s="69"/>
      <c r="G745" s="11"/>
      <c r="H745" s="69"/>
      <c r="I745" s="11"/>
      <c r="J745" s="69"/>
      <c r="K745" s="11"/>
      <c r="L745" s="69"/>
      <c r="M745" s="11"/>
      <c r="N745" s="69"/>
      <c r="O745" s="11"/>
      <c r="P745" s="69"/>
      <c r="Q745" s="11"/>
      <c r="R745" s="150"/>
      <c r="T745" s="151"/>
      <c r="U745" s="152"/>
      <c r="V745" s="151"/>
      <c r="W745" s="152"/>
      <c r="X745" s="153"/>
    </row>
    <row r="746" spans="1:24" s="145" customFormat="1">
      <c r="A746" s="54" t="s">
        <v>162</v>
      </c>
      <c r="B746" s="195">
        <v>3</v>
      </c>
      <c r="C746" s="296">
        <f>((F746)+(G746*$G$8)+(H746*$H$8)+(I746*$I$8)+(J746*$J$8)+(K746*$K$8)+(L746*$L$8)+(M746*$M$8)+(N746*$N$8)+(O746*$O$8)+(P746*$P$8)+(Q746*$Q$8)+(R746*$R$8)+(S746*$S$8)+(T746*$T$8)+(U746*$U$8)+(V746*$V$8)+(W746*$W$8)+(X746*$X$8))/E746</f>
        <v>3</v>
      </c>
      <c r="D746" s="37">
        <v>3</v>
      </c>
      <c r="E746" s="203">
        <f t="shared" si="14"/>
        <v>2</v>
      </c>
      <c r="F746" s="69">
        <v>0</v>
      </c>
      <c r="G746" s="11">
        <v>0</v>
      </c>
      <c r="H746" s="69">
        <v>2</v>
      </c>
      <c r="I746" s="11"/>
      <c r="J746" s="69"/>
      <c r="K746" s="11"/>
      <c r="L746" s="69"/>
      <c r="M746" s="11"/>
      <c r="N746" s="69"/>
      <c r="O746" s="11"/>
      <c r="P746" s="69"/>
      <c r="Q746" s="11"/>
      <c r="R746" s="150"/>
      <c r="T746" s="151"/>
      <c r="U746" s="152"/>
      <c r="V746" s="151"/>
      <c r="W746" s="152"/>
      <c r="X746" s="153"/>
    </row>
    <row r="747" spans="1:24" s="145" customFormat="1">
      <c r="A747" s="54"/>
      <c r="B747" s="193"/>
      <c r="C747" s="296"/>
      <c r="D747" s="35"/>
      <c r="E747" s="202"/>
      <c r="F747" s="69"/>
      <c r="G747" s="11"/>
      <c r="H747" s="69"/>
      <c r="I747" s="11"/>
      <c r="J747" s="69"/>
      <c r="K747" s="11"/>
      <c r="L747" s="69"/>
      <c r="M747" s="11"/>
      <c r="N747" s="69"/>
      <c r="O747" s="11"/>
      <c r="P747" s="69"/>
      <c r="Q747" s="11"/>
      <c r="R747" s="150"/>
      <c r="T747" s="151"/>
      <c r="U747" s="152"/>
      <c r="V747" s="151"/>
      <c r="W747" s="152"/>
      <c r="X747" s="153"/>
    </row>
    <row r="748" spans="1:24" s="145" customFormat="1">
      <c r="A748" s="54" t="s">
        <v>881</v>
      </c>
      <c r="B748" s="194" t="s">
        <v>1023</v>
      </c>
      <c r="C748" s="296"/>
      <c r="D748" s="34"/>
      <c r="E748" s="203">
        <f t="shared" si="14"/>
        <v>0</v>
      </c>
      <c r="F748" s="70"/>
      <c r="G748" s="14"/>
      <c r="H748" s="70"/>
      <c r="I748" s="14"/>
      <c r="J748" s="70"/>
      <c r="K748" s="14"/>
      <c r="L748" s="70"/>
      <c r="M748" s="14"/>
      <c r="N748" s="70"/>
      <c r="O748" s="14"/>
      <c r="P748" s="70"/>
      <c r="Q748" s="11"/>
      <c r="R748" s="150"/>
      <c r="T748" s="151"/>
      <c r="U748" s="152"/>
      <c r="V748" s="151"/>
      <c r="W748" s="152"/>
      <c r="X748" s="153"/>
    </row>
    <row r="749" spans="1:24" s="145" customFormat="1">
      <c r="A749" s="54"/>
      <c r="B749" s="193"/>
      <c r="C749" s="296"/>
      <c r="D749" s="35"/>
      <c r="E749" s="202"/>
      <c r="F749" s="69"/>
      <c r="G749" s="11"/>
      <c r="H749" s="69"/>
      <c r="I749" s="11"/>
      <c r="J749" s="69"/>
      <c r="K749" s="11"/>
      <c r="L749" s="69"/>
      <c r="M749" s="11"/>
      <c r="N749" s="69"/>
      <c r="O749" s="11"/>
      <c r="P749" s="69"/>
      <c r="Q749" s="11"/>
      <c r="R749" s="150"/>
      <c r="T749" s="151"/>
      <c r="U749" s="152"/>
      <c r="V749" s="151"/>
      <c r="W749" s="152"/>
      <c r="X749" s="153"/>
    </row>
    <row r="750" spans="1:24" s="145" customFormat="1">
      <c r="A750" s="54" t="s">
        <v>882</v>
      </c>
      <c r="B750" s="193">
        <v>1</v>
      </c>
      <c r="C750" s="296">
        <f>((F750)+(G750*$G$8)+(H750*$H$8)+(I750*$I$8)+(J750*$J$8)+(K750*$K$8)+(L750*$L$8)+(M750*$M$8)+(N750*$N$8)+(O750*$O$8)+(P750*$P$8)+(Q750*$Q$8)+(R750*$R$8)+(S750*$S$8)+(T750*$T$8)+(U750*$U$8)+(V750*$V$8)+(W750*$W$8)+(X750*$X$8))/E750</f>
        <v>2.1768707482993199</v>
      </c>
      <c r="D750" s="35">
        <v>3</v>
      </c>
      <c r="E750" s="203">
        <f t="shared" si="14"/>
        <v>147</v>
      </c>
      <c r="F750" s="69">
        <v>12</v>
      </c>
      <c r="G750" s="11">
        <v>97</v>
      </c>
      <c r="H750" s="69">
        <v>38</v>
      </c>
      <c r="I750" s="11"/>
      <c r="J750" s="69"/>
      <c r="K750" s="11"/>
      <c r="L750" s="69"/>
      <c r="M750" s="11"/>
      <c r="N750" s="69"/>
      <c r="O750" s="11"/>
      <c r="P750" s="69"/>
      <c r="Q750" s="11"/>
      <c r="R750" s="150"/>
      <c r="T750" s="151"/>
      <c r="U750" s="152"/>
      <c r="V750" s="151"/>
      <c r="W750" s="152"/>
      <c r="X750" s="153"/>
    </row>
    <row r="751" spans="1:24" s="145" customFormat="1">
      <c r="A751" s="54"/>
      <c r="B751" s="193"/>
      <c r="C751" s="296"/>
      <c r="D751" s="35"/>
      <c r="E751" s="202"/>
      <c r="F751" s="69"/>
      <c r="G751" s="11"/>
      <c r="H751" s="69"/>
      <c r="I751" s="11"/>
      <c r="J751" s="69"/>
      <c r="K751" s="11"/>
      <c r="L751" s="69"/>
      <c r="M751" s="11"/>
      <c r="N751" s="69"/>
      <c r="O751" s="11"/>
      <c r="P751" s="69"/>
      <c r="Q751" s="11"/>
      <c r="R751" s="150"/>
      <c r="T751" s="151"/>
      <c r="U751" s="152"/>
      <c r="V751" s="151"/>
      <c r="W751" s="152"/>
      <c r="X751" s="153"/>
    </row>
    <row r="752" spans="1:24" s="145" customFormat="1">
      <c r="A752" s="54" t="s">
        <v>187</v>
      </c>
      <c r="B752" s="193">
        <v>2</v>
      </c>
      <c r="C752" s="296">
        <f>((F752)+(G752*$G$8)+(H752*$H$8)+(I752*$I$8)+(J752*$J$8)+(K752*$K$8)+(L752*$L$8)+(M752*$M$8)+(N752*$N$8)+(O752*$O$8)+(P752*$P$8)+(Q752*$Q$8)+(R752*$R$8)+(S752*$S$8)+(T752*$T$8)+(U752*$U$8)+(V752*$V$8)+(W752*$W$8)+(X752*$X$8))/E752</f>
        <v>2.4</v>
      </c>
      <c r="D752" s="35">
        <v>3</v>
      </c>
      <c r="E752" s="203">
        <f t="shared" si="14"/>
        <v>5</v>
      </c>
      <c r="F752" s="69">
        <v>0</v>
      </c>
      <c r="G752" s="11">
        <v>3</v>
      </c>
      <c r="H752" s="69">
        <v>2</v>
      </c>
      <c r="I752" s="11"/>
      <c r="J752" s="69"/>
      <c r="K752" s="11"/>
      <c r="L752" s="69"/>
      <c r="M752" s="11"/>
      <c r="N752" s="69"/>
      <c r="O752" s="11"/>
      <c r="P752" s="69"/>
      <c r="Q752" s="11"/>
      <c r="R752" s="150"/>
      <c r="T752" s="151"/>
      <c r="U752" s="152"/>
      <c r="V752" s="151"/>
      <c r="W752" s="152"/>
      <c r="X752" s="153"/>
    </row>
    <row r="753" spans="1:24" s="145" customFormat="1">
      <c r="A753" s="54"/>
      <c r="B753" s="193"/>
      <c r="C753" s="296"/>
      <c r="D753" s="35"/>
      <c r="E753" s="202"/>
      <c r="F753" s="69"/>
      <c r="G753" s="11"/>
      <c r="H753" s="69"/>
      <c r="I753" s="11"/>
      <c r="J753" s="69"/>
      <c r="K753" s="11"/>
      <c r="L753" s="69"/>
      <c r="M753" s="11"/>
      <c r="N753" s="69"/>
      <c r="O753" s="11"/>
      <c r="P753" s="69"/>
      <c r="Q753" s="11"/>
      <c r="R753" s="150"/>
      <c r="T753" s="151"/>
      <c r="U753" s="152"/>
      <c r="V753" s="151"/>
      <c r="W753" s="152"/>
      <c r="X753" s="153"/>
    </row>
    <row r="754" spans="1:24" s="145" customFormat="1">
      <c r="A754" s="54" t="s">
        <v>883</v>
      </c>
      <c r="B754" s="194" t="s">
        <v>1023</v>
      </c>
      <c r="C754" s="296"/>
      <c r="D754" s="34"/>
      <c r="E754" s="203">
        <f t="shared" si="14"/>
        <v>0</v>
      </c>
      <c r="F754" s="70"/>
      <c r="G754" s="14"/>
      <c r="H754" s="70"/>
      <c r="I754" s="14"/>
      <c r="J754" s="70"/>
      <c r="K754" s="14"/>
      <c r="L754" s="70"/>
      <c r="M754" s="14"/>
      <c r="N754" s="70"/>
      <c r="O754" s="14"/>
      <c r="P754" s="70"/>
      <c r="Q754" s="11"/>
      <c r="R754" s="150"/>
      <c r="T754" s="151"/>
      <c r="U754" s="152"/>
      <c r="V754" s="151"/>
      <c r="W754" s="152"/>
      <c r="X754" s="153"/>
    </row>
    <row r="755" spans="1:24" s="145" customFormat="1">
      <c r="A755" s="54"/>
      <c r="B755" s="193"/>
      <c r="C755" s="296"/>
      <c r="D755" s="35"/>
      <c r="E755" s="202"/>
      <c r="F755" s="69"/>
      <c r="G755" s="11"/>
      <c r="H755" s="69"/>
      <c r="I755" s="11"/>
      <c r="J755" s="69"/>
      <c r="K755" s="11"/>
      <c r="L755" s="69"/>
      <c r="M755" s="11"/>
      <c r="N755" s="69"/>
      <c r="O755" s="11"/>
      <c r="P755" s="69"/>
      <c r="Q755" s="11"/>
      <c r="R755" s="150"/>
      <c r="T755" s="151"/>
      <c r="U755" s="152"/>
      <c r="V755" s="151"/>
      <c r="W755" s="152"/>
      <c r="X755" s="153"/>
    </row>
    <row r="756" spans="1:24" s="145" customFormat="1">
      <c r="A756" s="54" t="s">
        <v>884</v>
      </c>
      <c r="B756" s="193">
        <v>1</v>
      </c>
      <c r="C756" s="296">
        <f>((F756)+(G756*$G$8)+(H756*$H$8)+(I756*$I$8)+(J756*$J$8)+(K756*$K$8)+(L756*$L$8)+(M756*$M$8)+(N756*$N$8)+(O756*$O$8)+(P756*$P$8)+(Q756*$Q$8)+(R756*$R$8)+(S756*$S$8)+(T756*$T$8)+(U756*$U$8)+(V756*$V$8)+(W756*$W$8)+(X756*$X$8))/E756</f>
        <v>2.2250000000000001</v>
      </c>
      <c r="D756" s="35">
        <v>3</v>
      </c>
      <c r="E756" s="203">
        <f t="shared" si="14"/>
        <v>40</v>
      </c>
      <c r="F756" s="69">
        <v>1</v>
      </c>
      <c r="G756" s="11">
        <v>29</v>
      </c>
      <c r="H756" s="69">
        <v>10</v>
      </c>
      <c r="I756" s="11"/>
      <c r="J756" s="69"/>
      <c r="K756" s="11"/>
      <c r="L756" s="69"/>
      <c r="M756" s="11"/>
      <c r="N756" s="69"/>
      <c r="O756" s="11"/>
      <c r="P756" s="69"/>
      <c r="Q756" s="11"/>
      <c r="R756" s="150"/>
      <c r="T756" s="151"/>
      <c r="U756" s="152"/>
      <c r="V756" s="151"/>
      <c r="W756" s="152"/>
      <c r="X756" s="153"/>
    </row>
    <row r="757" spans="1:24" s="145" customFormat="1">
      <c r="A757" s="54"/>
      <c r="B757" s="193"/>
      <c r="C757" s="296"/>
      <c r="D757" s="35"/>
      <c r="E757" s="202"/>
      <c r="F757" s="69"/>
      <c r="G757" s="11"/>
      <c r="H757" s="69"/>
      <c r="I757" s="11"/>
      <c r="J757" s="69"/>
      <c r="K757" s="11"/>
      <c r="L757" s="69"/>
      <c r="M757" s="11"/>
      <c r="N757" s="69"/>
      <c r="O757" s="11"/>
      <c r="P757" s="69"/>
      <c r="Q757" s="11"/>
      <c r="R757" s="150"/>
      <c r="T757" s="151"/>
      <c r="U757" s="152"/>
      <c r="V757" s="151"/>
      <c r="W757" s="152"/>
      <c r="X757" s="153"/>
    </row>
    <row r="758" spans="1:24" s="145" customFormat="1">
      <c r="A758" s="54" t="s">
        <v>885</v>
      </c>
      <c r="B758" s="194" t="s">
        <v>1023</v>
      </c>
      <c r="C758" s="296"/>
      <c r="D758" s="34"/>
      <c r="E758" s="203">
        <f t="shared" ref="E758:E822" si="16">SUM(F758:X758)</f>
        <v>0</v>
      </c>
      <c r="F758" s="70"/>
      <c r="G758" s="14"/>
      <c r="H758" s="70"/>
      <c r="I758" s="14"/>
      <c r="J758" s="70"/>
      <c r="K758" s="14"/>
      <c r="L758" s="70"/>
      <c r="M758" s="14"/>
      <c r="N758" s="70"/>
      <c r="O758" s="14"/>
      <c r="P758" s="70"/>
      <c r="Q758" s="11"/>
      <c r="R758" s="150"/>
      <c r="T758" s="151"/>
      <c r="U758" s="152"/>
      <c r="V758" s="151"/>
      <c r="W758" s="152"/>
      <c r="X758" s="153"/>
    </row>
    <row r="759" spans="1:24" s="145" customFormat="1">
      <c r="A759" s="54"/>
      <c r="B759" s="193"/>
      <c r="C759" s="296"/>
      <c r="D759" s="35"/>
      <c r="E759" s="202"/>
      <c r="F759" s="69"/>
      <c r="G759" s="11"/>
      <c r="H759" s="69"/>
      <c r="I759" s="11"/>
      <c r="J759" s="69"/>
      <c r="K759" s="11"/>
      <c r="L759" s="69"/>
      <c r="M759" s="11"/>
      <c r="N759" s="69"/>
      <c r="O759" s="11"/>
      <c r="P759" s="69"/>
      <c r="Q759" s="11"/>
      <c r="R759" s="150"/>
      <c r="T759" s="151"/>
      <c r="U759" s="152"/>
      <c r="V759" s="151"/>
      <c r="W759" s="152"/>
      <c r="X759" s="153"/>
    </row>
    <row r="760" spans="1:24" s="145" customFormat="1">
      <c r="A760" s="54" t="s">
        <v>193</v>
      </c>
      <c r="B760" s="193">
        <v>3</v>
      </c>
      <c r="C760" s="296">
        <f>((F760)+(G760*$G$8)+(H760*$H$8)+(I760*$I$8)+(J760*$J$8)+(K760*$K$8)+(L760*$L$8)+(M760*$M$8)+(N760*$N$8)+(O760*$O$8)+(P760*$P$8)+(Q760*$Q$8)+(R760*$R$8)+(S760*$S$8)+(T760*$T$8)+(U760*$U$8)+(V760*$V$8)+(W760*$W$8)+(X760*$X$8))/E760</f>
        <v>3</v>
      </c>
      <c r="D760" s="35">
        <v>3</v>
      </c>
      <c r="E760" s="203">
        <f t="shared" si="16"/>
        <v>2</v>
      </c>
      <c r="F760" s="69">
        <v>0</v>
      </c>
      <c r="G760" s="11">
        <v>0</v>
      </c>
      <c r="H760" s="69">
        <v>2</v>
      </c>
      <c r="I760" s="11"/>
      <c r="J760" s="69"/>
      <c r="K760" s="11"/>
      <c r="L760" s="69"/>
      <c r="M760" s="11"/>
      <c r="N760" s="69"/>
      <c r="O760" s="11"/>
      <c r="P760" s="69"/>
      <c r="Q760" s="11"/>
      <c r="R760" s="150"/>
      <c r="T760" s="151"/>
      <c r="U760" s="152"/>
      <c r="V760" s="151"/>
      <c r="W760" s="152"/>
      <c r="X760" s="153"/>
    </row>
    <row r="761" spans="1:24" s="145" customFormat="1">
      <c r="A761" s="54"/>
      <c r="B761" s="193"/>
      <c r="C761" s="296"/>
      <c r="D761" s="35"/>
      <c r="E761" s="202"/>
      <c r="F761" s="69"/>
      <c r="G761" s="11"/>
      <c r="H761" s="69"/>
      <c r="I761" s="11"/>
      <c r="J761" s="69"/>
      <c r="K761" s="11"/>
      <c r="L761" s="69"/>
      <c r="M761" s="11"/>
      <c r="N761" s="69"/>
      <c r="O761" s="11"/>
      <c r="P761" s="69"/>
      <c r="Q761" s="11"/>
      <c r="R761" s="150"/>
      <c r="T761" s="151"/>
      <c r="U761" s="152"/>
      <c r="V761" s="151"/>
      <c r="W761" s="152"/>
      <c r="X761" s="153"/>
    </row>
    <row r="762" spans="1:24" s="145" customFormat="1">
      <c r="A762" s="54" t="s">
        <v>886</v>
      </c>
      <c r="B762" s="194" t="s">
        <v>1023</v>
      </c>
      <c r="C762" s="296"/>
      <c r="D762" s="34"/>
      <c r="E762" s="203">
        <f t="shared" si="16"/>
        <v>0</v>
      </c>
      <c r="F762" s="69"/>
      <c r="G762" s="11"/>
      <c r="H762" s="69"/>
      <c r="I762" s="11"/>
      <c r="J762" s="69"/>
      <c r="K762" s="11"/>
      <c r="L762" s="69"/>
      <c r="M762" s="11"/>
      <c r="N762" s="69"/>
      <c r="O762" s="11"/>
      <c r="P762" s="69"/>
      <c r="Q762" s="11"/>
      <c r="R762" s="150"/>
      <c r="T762" s="151"/>
      <c r="U762" s="152"/>
      <c r="V762" s="151"/>
      <c r="W762" s="152"/>
      <c r="X762" s="153"/>
    </row>
    <row r="763" spans="1:24" s="145" customFormat="1">
      <c r="A763" s="54"/>
      <c r="B763" s="193"/>
      <c r="C763" s="296"/>
      <c r="D763" s="35"/>
      <c r="E763" s="202"/>
      <c r="F763" s="69"/>
      <c r="G763" s="11"/>
      <c r="H763" s="69"/>
      <c r="I763" s="11"/>
      <c r="J763" s="69"/>
      <c r="K763" s="11"/>
      <c r="L763" s="69"/>
      <c r="M763" s="11"/>
      <c r="N763" s="69"/>
      <c r="O763" s="11"/>
      <c r="P763" s="69"/>
      <c r="Q763" s="11"/>
      <c r="R763" s="150"/>
      <c r="T763" s="151"/>
      <c r="U763" s="152"/>
      <c r="V763" s="151"/>
      <c r="W763" s="152"/>
      <c r="X763" s="153"/>
    </row>
    <row r="764" spans="1:24" s="145" customFormat="1">
      <c r="A764" s="54" t="s">
        <v>887</v>
      </c>
      <c r="B764" s="193">
        <v>1</v>
      </c>
      <c r="C764" s="296">
        <f>((F764)+(G764*$G$8)+(H764*$H$8)+(I764*$I$8)+(J764*$J$8)+(K764*$K$8)+(L764*$L$8)+(M764*$M$8)+(N764*$N$8)+(O764*$O$8)+(P764*$P$8)+(Q764*$Q$8)+(R764*$R$8)+(S764*$S$8)+(T764*$T$8)+(U764*$U$8)+(V764*$V$8)+(W764*$W$8)+(X764*$X$8))/E764</f>
        <v>1.8985507246376812</v>
      </c>
      <c r="D764" s="35">
        <v>3</v>
      </c>
      <c r="E764" s="203">
        <f t="shared" si="16"/>
        <v>69</v>
      </c>
      <c r="F764" s="69">
        <v>9</v>
      </c>
      <c r="G764" s="11">
        <v>58</v>
      </c>
      <c r="H764" s="69">
        <v>2</v>
      </c>
      <c r="I764" s="11"/>
      <c r="J764" s="69"/>
      <c r="K764" s="11"/>
      <c r="L764" s="69"/>
      <c r="M764" s="11"/>
      <c r="N764" s="69"/>
      <c r="O764" s="11"/>
      <c r="P764" s="69"/>
      <c r="Q764" s="11"/>
      <c r="R764" s="150"/>
      <c r="T764" s="151"/>
      <c r="U764" s="152"/>
      <c r="V764" s="151"/>
      <c r="W764" s="152"/>
      <c r="X764" s="153"/>
    </row>
    <row r="765" spans="1:24" s="145" customFormat="1">
      <c r="A765" s="54"/>
      <c r="B765" s="193"/>
      <c r="C765" s="296"/>
      <c r="D765" s="35"/>
      <c r="E765" s="202"/>
      <c r="F765" s="69"/>
      <c r="G765" s="11"/>
      <c r="H765" s="69"/>
      <c r="I765" s="11"/>
      <c r="J765" s="69"/>
      <c r="K765" s="11"/>
      <c r="L765" s="69"/>
      <c r="M765" s="11"/>
      <c r="N765" s="69"/>
      <c r="O765" s="11"/>
      <c r="P765" s="69"/>
      <c r="Q765" s="11"/>
      <c r="R765" s="150"/>
      <c r="T765" s="151"/>
      <c r="U765" s="152"/>
      <c r="V765" s="151"/>
      <c r="W765" s="152"/>
      <c r="X765" s="153"/>
    </row>
    <row r="766" spans="1:24" s="145" customFormat="1">
      <c r="A766" s="54" t="s">
        <v>1063</v>
      </c>
      <c r="B766" s="193">
        <v>2</v>
      </c>
      <c r="C766" s="296">
        <f>((F766)+(G766*$G$8)+(H766*$H$8)+(I766*$I$8)+(J766*$J$8)+(K766*$K$8)+(L766*$L$8)+(M766*$M$8)+(N766*$N$8)+(O766*$O$8)+(P766*$P$8)+(Q766*$Q$8)+(R766*$R$8)+(S766*$S$8)+(T766*$T$8)+(U766*$U$8)+(V766*$V$8)+(W766*$W$8)+(X766*$X$8))/E766</f>
        <v>2.5</v>
      </c>
      <c r="D766" s="35">
        <v>3</v>
      </c>
      <c r="E766" s="203">
        <f t="shared" si="16"/>
        <v>2</v>
      </c>
      <c r="F766" s="69">
        <v>0</v>
      </c>
      <c r="G766" s="11">
        <v>1</v>
      </c>
      <c r="H766" s="69">
        <v>1</v>
      </c>
      <c r="I766" s="11"/>
      <c r="J766" s="69"/>
      <c r="K766" s="11"/>
      <c r="L766" s="69"/>
      <c r="M766" s="11"/>
      <c r="N766" s="69"/>
      <c r="O766" s="11"/>
      <c r="P766" s="69"/>
      <c r="Q766" s="11"/>
      <c r="R766" s="150"/>
      <c r="T766" s="151"/>
      <c r="U766" s="152"/>
      <c r="V766" s="151"/>
      <c r="W766" s="152"/>
      <c r="X766" s="153"/>
    </row>
    <row r="767" spans="1:24" s="145" customFormat="1">
      <c r="A767" s="54"/>
      <c r="B767" s="193"/>
      <c r="C767" s="296"/>
      <c r="D767" s="35"/>
      <c r="E767" s="202"/>
      <c r="F767" s="69"/>
      <c r="G767" s="11"/>
      <c r="H767" s="69"/>
      <c r="I767" s="11"/>
      <c r="J767" s="69"/>
      <c r="K767" s="11"/>
      <c r="L767" s="69"/>
      <c r="M767" s="11"/>
      <c r="N767" s="69"/>
      <c r="O767" s="11"/>
      <c r="P767" s="69"/>
      <c r="Q767" s="11"/>
      <c r="R767" s="150"/>
      <c r="T767" s="151"/>
      <c r="U767" s="152"/>
      <c r="V767" s="151"/>
      <c r="W767" s="152"/>
      <c r="X767" s="153"/>
    </row>
    <row r="768" spans="1:24" s="145" customFormat="1">
      <c r="A768" s="54" t="s">
        <v>1062</v>
      </c>
      <c r="B768" s="193">
        <v>2</v>
      </c>
      <c r="C768" s="296">
        <f>((F768)+(G768*$G$8)+(H768*$H$8)+(I768*$I$8)+(J768*$J$8)+(K768*$K$8)+(L768*$L$8)+(M768*$M$8)+(N768*$N$8)+(O768*$O$8)+(P768*$P$8)+(Q768*$Q$8)+(R768*$R$8)+(S768*$S$8)+(T768*$T$8)+(U768*$U$8)+(V768*$V$8)+(W768*$W$8)+(X768*$X$8))/E768</f>
        <v>2.4558823529411766</v>
      </c>
      <c r="D768" s="35">
        <v>4</v>
      </c>
      <c r="E768" s="203">
        <f t="shared" si="16"/>
        <v>68</v>
      </c>
      <c r="F768" s="69">
        <v>0</v>
      </c>
      <c r="G768" s="11">
        <v>40</v>
      </c>
      <c r="H768" s="69">
        <v>25</v>
      </c>
      <c r="I768" s="11">
        <v>3</v>
      </c>
      <c r="J768" s="69"/>
      <c r="K768" s="11"/>
      <c r="L768" s="69"/>
      <c r="M768" s="11"/>
      <c r="N768" s="69"/>
      <c r="O768" s="11"/>
      <c r="P768" s="69"/>
      <c r="Q768" s="11"/>
      <c r="R768" s="150"/>
      <c r="T768" s="151"/>
      <c r="U768" s="152"/>
      <c r="V768" s="151"/>
      <c r="W768" s="152"/>
      <c r="X768" s="153"/>
    </row>
    <row r="769" spans="1:24" s="145" customFormat="1">
      <c r="A769" s="54"/>
      <c r="B769" s="193"/>
      <c r="C769" s="296"/>
      <c r="D769" s="35"/>
      <c r="E769" s="202"/>
      <c r="F769" s="69"/>
      <c r="G769" s="11"/>
      <c r="H769" s="69"/>
      <c r="I769" s="11"/>
      <c r="J769" s="69"/>
      <c r="K769" s="11"/>
      <c r="L769" s="69"/>
      <c r="M769" s="11"/>
      <c r="N769" s="69"/>
      <c r="O769" s="11"/>
      <c r="P769" s="69"/>
      <c r="Q769" s="11"/>
      <c r="R769" s="150"/>
      <c r="T769" s="151"/>
      <c r="U769" s="152"/>
      <c r="V769" s="151"/>
      <c r="W769" s="152"/>
      <c r="X769" s="153"/>
    </row>
    <row r="770" spans="1:24" s="145" customFormat="1">
      <c r="A770" s="54" t="s">
        <v>889</v>
      </c>
      <c r="B770" s="194" t="s">
        <v>1023</v>
      </c>
      <c r="C770" s="296"/>
      <c r="D770" s="34"/>
      <c r="E770" s="203">
        <f t="shared" si="16"/>
        <v>0</v>
      </c>
      <c r="F770" s="70"/>
      <c r="G770" s="14"/>
      <c r="H770" s="70"/>
      <c r="I770" s="14"/>
      <c r="J770" s="70"/>
      <c r="K770" s="14"/>
      <c r="L770" s="70"/>
      <c r="M770" s="14"/>
      <c r="N770" s="70"/>
      <c r="O770" s="14"/>
      <c r="P770" s="70"/>
      <c r="Q770" s="11"/>
      <c r="R770" s="150"/>
      <c r="T770" s="151"/>
      <c r="U770" s="152"/>
      <c r="V770" s="151"/>
      <c r="W770" s="152"/>
      <c r="X770" s="153"/>
    </row>
    <row r="771" spans="1:24" s="145" customFormat="1">
      <c r="A771" s="54"/>
      <c r="B771" s="193"/>
      <c r="C771" s="296"/>
      <c r="D771" s="35"/>
      <c r="E771" s="202"/>
      <c r="F771" s="69"/>
      <c r="G771" s="11"/>
      <c r="H771" s="69"/>
      <c r="I771" s="11"/>
      <c r="J771" s="69"/>
      <c r="K771" s="11"/>
      <c r="L771" s="69"/>
      <c r="M771" s="11"/>
      <c r="N771" s="69"/>
      <c r="O771" s="11"/>
      <c r="P771" s="69"/>
      <c r="Q771" s="11"/>
      <c r="R771" s="150"/>
      <c r="T771" s="151"/>
      <c r="U771" s="152"/>
      <c r="V771" s="151"/>
      <c r="W771" s="152"/>
      <c r="X771" s="153"/>
    </row>
    <row r="772" spans="1:24" s="145" customFormat="1">
      <c r="A772" s="54" t="s">
        <v>206</v>
      </c>
      <c r="B772" s="193">
        <v>2</v>
      </c>
      <c r="C772" s="296">
        <f>((F772)+(G772*$G$8)+(H772*$H$8)+(I772*$I$8)+(J772*$J$8)+(K772*$K$8)+(L772*$L$8)+(M772*$M$8)+(N772*$N$8)+(O772*$O$8)+(P772*$P$8)+(Q772*$Q$8)+(R772*$R$8)+(S772*$S$8)+(T772*$T$8)+(U772*$U$8)+(V772*$V$8)+(W772*$W$8)+(X772*$X$8))/E772</f>
        <v>2.8787878787878789</v>
      </c>
      <c r="D772" s="35">
        <v>4</v>
      </c>
      <c r="E772" s="203">
        <f t="shared" si="16"/>
        <v>33</v>
      </c>
      <c r="F772" s="69">
        <v>0</v>
      </c>
      <c r="G772" s="11">
        <v>6</v>
      </c>
      <c r="H772" s="69">
        <v>25</v>
      </c>
      <c r="I772" s="11">
        <v>2</v>
      </c>
      <c r="J772" s="69"/>
      <c r="K772" s="11"/>
      <c r="L772" s="69"/>
      <c r="M772" s="11"/>
      <c r="N772" s="69"/>
      <c r="O772" s="11"/>
      <c r="P772" s="69"/>
      <c r="Q772" s="11"/>
      <c r="R772" s="150"/>
      <c r="T772" s="151"/>
      <c r="U772" s="152"/>
      <c r="V772" s="151"/>
      <c r="W772" s="152"/>
      <c r="X772" s="153"/>
    </row>
    <row r="773" spans="1:24" s="145" customFormat="1">
      <c r="A773" s="54"/>
      <c r="B773" s="193"/>
      <c r="C773" s="296"/>
      <c r="D773" s="35"/>
      <c r="E773" s="203"/>
      <c r="F773" s="69"/>
      <c r="G773" s="11"/>
      <c r="H773" s="69"/>
      <c r="I773" s="11"/>
      <c r="J773" s="69"/>
      <c r="K773" s="11"/>
      <c r="L773" s="69"/>
      <c r="M773" s="11"/>
      <c r="N773" s="69"/>
      <c r="O773" s="11"/>
      <c r="P773" s="69"/>
      <c r="Q773" s="11"/>
      <c r="R773" s="150"/>
      <c r="T773" s="151"/>
      <c r="U773" s="152"/>
      <c r="V773" s="151"/>
      <c r="W773" s="152"/>
      <c r="X773" s="153"/>
    </row>
    <row r="774" spans="1:24" s="145" customFormat="1">
      <c r="A774" s="54" t="s">
        <v>1299</v>
      </c>
      <c r="B774" s="193"/>
      <c r="C774" s="296"/>
      <c r="D774" s="35"/>
      <c r="E774" s="203">
        <f t="shared" si="16"/>
        <v>0</v>
      </c>
      <c r="F774" s="69"/>
      <c r="G774" s="11"/>
      <c r="H774" s="69"/>
      <c r="I774" s="11"/>
      <c r="J774" s="69"/>
      <c r="K774" s="11"/>
      <c r="L774" s="69"/>
      <c r="M774" s="11"/>
      <c r="N774" s="69"/>
      <c r="O774" s="11"/>
      <c r="P774" s="69"/>
      <c r="Q774" s="11"/>
      <c r="R774" s="150"/>
      <c r="T774" s="151"/>
      <c r="U774" s="152"/>
      <c r="V774" s="151"/>
      <c r="W774" s="152"/>
      <c r="X774" s="153"/>
    </row>
    <row r="775" spans="1:24" s="145" customFormat="1">
      <c r="A775" s="54"/>
      <c r="B775" s="193"/>
      <c r="C775" s="296"/>
      <c r="D775" s="35"/>
      <c r="E775" s="203"/>
      <c r="F775" s="69"/>
      <c r="G775" s="11"/>
      <c r="H775" s="69"/>
      <c r="I775" s="11"/>
      <c r="J775" s="69"/>
      <c r="K775" s="11"/>
      <c r="L775" s="69"/>
      <c r="M775" s="11"/>
      <c r="N775" s="69"/>
      <c r="O775" s="11"/>
      <c r="P775" s="69"/>
      <c r="Q775" s="11"/>
      <c r="R775" s="150"/>
      <c r="T775" s="151"/>
      <c r="U775" s="152"/>
      <c r="V775" s="151"/>
      <c r="W775" s="152"/>
      <c r="X775" s="153"/>
    </row>
    <row r="776" spans="1:24" s="145" customFormat="1">
      <c r="A776" s="54" t="s">
        <v>205</v>
      </c>
      <c r="B776" s="193">
        <v>3</v>
      </c>
      <c r="C776" s="296">
        <f>((F776)+(G776*$G$8)+(H776*$H$8)+(I776*$I$8)+(J776*$J$8)+(K776*$K$8)+(L776*$L$8)+(M776*$M$8)+(N776*$N$8)+(O776*$O$8)+(P776*$P$8)+(Q776*$Q$8)+(R776*$R$8)+(S776*$S$8)+(T776*$T$8)+(U776*$U$8)+(V776*$V$8)+(W776*$W$8)+(X776*$X$8))/E776</f>
        <v>3.5</v>
      </c>
      <c r="D776" s="35">
        <v>4</v>
      </c>
      <c r="E776" s="203">
        <f t="shared" si="16"/>
        <v>2</v>
      </c>
      <c r="F776" s="69">
        <v>0</v>
      </c>
      <c r="G776" s="11">
        <v>0</v>
      </c>
      <c r="H776" s="69">
        <v>1</v>
      </c>
      <c r="I776" s="11">
        <v>1</v>
      </c>
      <c r="J776" s="69"/>
      <c r="K776" s="11"/>
      <c r="L776" s="69"/>
      <c r="M776" s="11"/>
      <c r="N776" s="69"/>
      <c r="O776" s="11"/>
      <c r="P776" s="69"/>
      <c r="Q776" s="11"/>
      <c r="R776" s="150"/>
      <c r="T776" s="151"/>
      <c r="U776" s="152"/>
      <c r="V776" s="151"/>
      <c r="W776" s="152"/>
      <c r="X776" s="153"/>
    </row>
    <row r="777" spans="1:24" s="145" customFormat="1">
      <c r="A777" s="54"/>
      <c r="B777" s="193"/>
      <c r="C777" s="296"/>
      <c r="D777" s="35"/>
      <c r="E777" s="202"/>
      <c r="F777" s="69"/>
      <c r="G777" s="11"/>
      <c r="H777" s="69"/>
      <c r="I777" s="11"/>
      <c r="J777" s="69"/>
      <c r="K777" s="11"/>
      <c r="L777" s="69"/>
      <c r="M777" s="11"/>
      <c r="N777" s="69"/>
      <c r="O777" s="11"/>
      <c r="P777" s="69"/>
      <c r="Q777" s="11"/>
      <c r="R777" s="150"/>
      <c r="T777" s="151"/>
      <c r="U777" s="152"/>
      <c r="V777" s="151"/>
      <c r="W777" s="152"/>
      <c r="X777" s="153"/>
    </row>
    <row r="778" spans="1:24" s="145" customFormat="1">
      <c r="A778" s="54" t="s">
        <v>891</v>
      </c>
      <c r="B778" s="194" t="s">
        <v>1023</v>
      </c>
      <c r="C778" s="296"/>
      <c r="D778" s="34"/>
      <c r="E778" s="203">
        <f t="shared" si="16"/>
        <v>0</v>
      </c>
      <c r="F778" s="69"/>
      <c r="G778" s="11"/>
      <c r="H778" s="69"/>
      <c r="I778" s="11"/>
      <c r="J778" s="69"/>
      <c r="K778" s="11"/>
      <c r="L778" s="69"/>
      <c r="M778" s="11"/>
      <c r="N778" s="69"/>
      <c r="O778" s="11"/>
      <c r="P778" s="69"/>
      <c r="Q778" s="11"/>
      <c r="R778" s="150"/>
      <c r="T778" s="151"/>
      <c r="U778" s="152"/>
      <c r="V778" s="151"/>
      <c r="W778" s="152"/>
      <c r="X778" s="153"/>
    </row>
    <row r="779" spans="1:24" s="145" customFormat="1">
      <c r="A779" s="54"/>
      <c r="B779" s="193"/>
      <c r="C779" s="296"/>
      <c r="D779" s="35"/>
      <c r="E779" s="202"/>
      <c r="F779" s="69"/>
      <c r="G779" s="11"/>
      <c r="H779" s="69"/>
      <c r="I779" s="11"/>
      <c r="J779" s="69"/>
      <c r="K779" s="11"/>
      <c r="L779" s="69"/>
      <c r="M779" s="11"/>
      <c r="N779" s="69"/>
      <c r="O779" s="11"/>
      <c r="P779" s="69"/>
      <c r="Q779" s="11"/>
      <c r="R779" s="150"/>
      <c r="T779" s="151"/>
      <c r="U779" s="152"/>
      <c r="V779" s="151"/>
      <c r="W779" s="152"/>
      <c r="X779" s="153"/>
    </row>
    <row r="780" spans="1:24" s="145" customFormat="1">
      <c r="A780" s="54" t="s">
        <v>1064</v>
      </c>
      <c r="B780" s="195">
        <v>3</v>
      </c>
      <c r="C780" s="296">
        <f>((F780)+(G780*$G$8)+(H780*$H$8)+(I780*$I$8)+(J780*$J$8)+(K780*$K$8)+(L780*$L$8)+(M780*$M$8)+(N780*$N$8)+(O780*$O$8)+(P780*$P$8)+(Q780*$Q$8)+(R780*$R$8)+(S780*$S$8)+(T780*$T$8)+(U780*$U$8)+(V780*$V$8)+(W780*$W$8)+(X780*$X$8))/E780</f>
        <v>3</v>
      </c>
      <c r="D780" s="37">
        <v>3</v>
      </c>
      <c r="E780" s="203">
        <f t="shared" si="16"/>
        <v>1</v>
      </c>
      <c r="F780" s="69">
        <v>0</v>
      </c>
      <c r="G780" s="11">
        <v>0</v>
      </c>
      <c r="H780" s="69">
        <v>1</v>
      </c>
      <c r="I780" s="11"/>
      <c r="J780" s="69"/>
      <c r="K780" s="11"/>
      <c r="L780" s="69"/>
      <c r="M780" s="11"/>
      <c r="N780" s="69"/>
      <c r="O780" s="11"/>
      <c r="P780" s="69"/>
      <c r="Q780" s="11"/>
      <c r="R780" s="150"/>
      <c r="T780" s="151"/>
      <c r="U780" s="152"/>
      <c r="V780" s="151"/>
      <c r="W780" s="152"/>
      <c r="X780" s="153"/>
    </row>
    <row r="781" spans="1:24" s="145" customFormat="1">
      <c r="A781" s="54"/>
      <c r="B781" s="193"/>
      <c r="C781" s="296"/>
      <c r="D781" s="35"/>
      <c r="E781" s="202"/>
      <c r="F781" s="69"/>
      <c r="G781" s="11"/>
      <c r="H781" s="69"/>
      <c r="I781" s="11"/>
      <c r="J781" s="69"/>
      <c r="K781" s="11"/>
      <c r="L781" s="69"/>
      <c r="M781" s="11"/>
      <c r="N781" s="69"/>
      <c r="O781" s="11"/>
      <c r="P781" s="69"/>
      <c r="Q781" s="11"/>
      <c r="R781" s="150"/>
      <c r="T781" s="151"/>
      <c r="U781" s="152"/>
      <c r="V781" s="151"/>
      <c r="W781" s="152"/>
      <c r="X781" s="153"/>
    </row>
    <row r="782" spans="1:24" s="145" customFormat="1">
      <c r="A782" s="54" t="s">
        <v>209</v>
      </c>
      <c r="B782" s="194" t="s">
        <v>1023</v>
      </c>
      <c r="C782" s="296"/>
      <c r="D782" s="34"/>
      <c r="E782" s="203">
        <f t="shared" si="16"/>
        <v>0</v>
      </c>
      <c r="F782" s="69"/>
      <c r="G782" s="11"/>
      <c r="H782" s="69"/>
      <c r="I782" s="11"/>
      <c r="J782" s="69"/>
      <c r="K782" s="11"/>
      <c r="L782" s="69"/>
      <c r="M782" s="11"/>
      <c r="N782" s="69"/>
      <c r="O782" s="11"/>
      <c r="P782" s="69"/>
      <c r="Q782" s="11"/>
      <c r="R782" s="150"/>
      <c r="T782" s="151"/>
      <c r="U782" s="152"/>
      <c r="V782" s="151"/>
      <c r="W782" s="152"/>
      <c r="X782" s="153"/>
    </row>
    <row r="783" spans="1:24" s="145" customFormat="1">
      <c r="A783" s="54"/>
      <c r="B783" s="193"/>
      <c r="C783" s="296"/>
      <c r="D783" s="35"/>
      <c r="E783" s="202"/>
      <c r="F783" s="69"/>
      <c r="G783" s="11"/>
      <c r="H783" s="69"/>
      <c r="I783" s="11"/>
      <c r="J783" s="69"/>
      <c r="K783" s="11"/>
      <c r="L783" s="69"/>
      <c r="M783" s="11"/>
      <c r="N783" s="69"/>
      <c r="O783" s="11"/>
      <c r="P783" s="69"/>
      <c r="Q783" s="11"/>
      <c r="R783" s="150"/>
      <c r="T783" s="151"/>
      <c r="U783" s="152"/>
      <c r="V783" s="151"/>
      <c r="W783" s="152"/>
      <c r="X783" s="153"/>
    </row>
    <row r="784" spans="1:24" s="145" customFormat="1">
      <c r="A784" s="54" t="s">
        <v>211</v>
      </c>
      <c r="B784" s="194" t="s">
        <v>1023</v>
      </c>
      <c r="C784" s="296"/>
      <c r="D784" s="34"/>
      <c r="E784" s="203">
        <f t="shared" si="16"/>
        <v>0</v>
      </c>
      <c r="F784" s="69"/>
      <c r="G784" s="11"/>
      <c r="H784" s="69"/>
      <c r="I784" s="11"/>
      <c r="J784" s="69"/>
      <c r="K784" s="11"/>
      <c r="L784" s="69"/>
      <c r="M784" s="11"/>
      <c r="N784" s="69"/>
      <c r="O784" s="11"/>
      <c r="P784" s="69"/>
      <c r="Q784" s="11"/>
      <c r="R784" s="150"/>
      <c r="T784" s="151"/>
      <c r="U784" s="152"/>
      <c r="V784" s="151"/>
      <c r="W784" s="152"/>
      <c r="X784" s="153"/>
    </row>
    <row r="785" spans="1:24" s="145" customFormat="1">
      <c r="A785" s="54"/>
      <c r="B785" s="193"/>
      <c r="C785" s="296"/>
      <c r="D785" s="35"/>
      <c r="E785" s="202"/>
      <c r="F785" s="69"/>
      <c r="G785" s="11"/>
      <c r="H785" s="69"/>
      <c r="I785" s="11"/>
      <c r="J785" s="69"/>
      <c r="K785" s="11"/>
      <c r="L785" s="69"/>
      <c r="M785" s="11"/>
      <c r="N785" s="69"/>
      <c r="O785" s="11"/>
      <c r="P785" s="69"/>
      <c r="Q785" s="11"/>
      <c r="R785" s="150"/>
      <c r="T785" s="151"/>
      <c r="U785" s="152"/>
      <c r="V785" s="151"/>
      <c r="W785" s="152"/>
      <c r="X785" s="153"/>
    </row>
    <row r="786" spans="1:24" s="145" customFormat="1">
      <c r="A786" s="54" t="s">
        <v>892</v>
      </c>
      <c r="B786" s="194" t="s">
        <v>1023</v>
      </c>
      <c r="C786" s="296"/>
      <c r="D786" s="34"/>
      <c r="E786" s="203">
        <f t="shared" si="16"/>
        <v>0</v>
      </c>
      <c r="F786" s="69"/>
      <c r="G786" s="11"/>
      <c r="H786" s="69"/>
      <c r="I786" s="11"/>
      <c r="J786" s="69"/>
      <c r="K786" s="11"/>
      <c r="L786" s="69"/>
      <c r="M786" s="11"/>
      <c r="N786" s="69"/>
      <c r="O786" s="11"/>
      <c r="P786" s="69"/>
      <c r="Q786" s="11"/>
      <c r="R786" s="150"/>
      <c r="T786" s="151"/>
      <c r="U786" s="152"/>
      <c r="V786" s="151"/>
      <c r="W786" s="152"/>
      <c r="X786" s="153"/>
    </row>
    <row r="787" spans="1:24" s="145" customFormat="1">
      <c r="A787" s="54"/>
      <c r="B787" s="193"/>
      <c r="C787" s="296"/>
      <c r="D787" s="35"/>
      <c r="E787" s="202"/>
      <c r="F787" s="69"/>
      <c r="G787" s="11"/>
      <c r="H787" s="69"/>
      <c r="I787" s="11"/>
      <c r="J787" s="69"/>
      <c r="K787" s="11"/>
      <c r="L787" s="69"/>
      <c r="M787" s="11"/>
      <c r="N787" s="69"/>
      <c r="O787" s="11"/>
      <c r="P787" s="69"/>
      <c r="Q787" s="11"/>
      <c r="R787" s="150"/>
      <c r="T787" s="151"/>
      <c r="U787" s="152"/>
      <c r="V787" s="151"/>
      <c r="W787" s="152"/>
      <c r="X787" s="153"/>
    </row>
    <row r="788" spans="1:24" s="145" customFormat="1">
      <c r="A788" s="54" t="s">
        <v>203</v>
      </c>
      <c r="B788" s="193">
        <v>2</v>
      </c>
      <c r="C788" s="296">
        <f>((F788)+(G788*$G$8)+(H788*$H$8)+(I788*$I$8)+(J788*$J$8)+(K788*$K$8)+(L788*$L$8)+(M788*$M$8)+(N788*$N$8)+(O788*$O$8)+(P788*$P$8)+(Q788*$Q$8)+(R788*$R$8)+(S788*$S$8)+(T788*$T$8)+(U788*$U$8)+(V788*$V$8)+(W788*$W$8)+(X788*$X$8))/E788</f>
        <v>3.7</v>
      </c>
      <c r="D788" s="35">
        <v>5</v>
      </c>
      <c r="E788" s="203">
        <f t="shared" si="16"/>
        <v>10</v>
      </c>
      <c r="F788" s="69">
        <v>0</v>
      </c>
      <c r="G788" s="11">
        <v>1</v>
      </c>
      <c r="H788" s="69">
        <v>3</v>
      </c>
      <c r="I788" s="11">
        <v>4</v>
      </c>
      <c r="J788" s="69">
        <v>2</v>
      </c>
      <c r="K788" s="11"/>
      <c r="L788" s="69"/>
      <c r="M788" s="11"/>
      <c r="N788" s="69"/>
      <c r="O788" s="11"/>
      <c r="P788" s="69"/>
      <c r="Q788" s="11"/>
      <c r="R788" s="150"/>
      <c r="T788" s="151"/>
      <c r="U788" s="152"/>
      <c r="V788" s="151"/>
      <c r="W788" s="152"/>
      <c r="X788" s="153"/>
    </row>
    <row r="789" spans="1:24" s="145" customFormat="1">
      <c r="A789" s="54"/>
      <c r="B789" s="193"/>
      <c r="C789" s="296"/>
      <c r="D789" s="35"/>
      <c r="E789" s="202"/>
      <c r="F789" s="69"/>
      <c r="G789" s="11"/>
      <c r="H789" s="69"/>
      <c r="I789" s="11"/>
      <c r="J789" s="69"/>
      <c r="K789" s="11"/>
      <c r="L789" s="69"/>
      <c r="M789" s="11"/>
      <c r="N789" s="69"/>
      <c r="O789" s="11"/>
      <c r="P789" s="69"/>
      <c r="Q789" s="11"/>
      <c r="R789" s="150"/>
      <c r="T789" s="151"/>
      <c r="U789" s="152"/>
      <c r="V789" s="151"/>
      <c r="W789" s="152"/>
      <c r="X789" s="153"/>
    </row>
    <row r="790" spans="1:24" s="145" customFormat="1">
      <c r="A790" s="54" t="s">
        <v>217</v>
      </c>
      <c r="B790" s="194" t="s">
        <v>1023</v>
      </c>
      <c r="C790" s="296"/>
      <c r="D790" s="34"/>
      <c r="E790" s="203">
        <f t="shared" si="16"/>
        <v>0</v>
      </c>
      <c r="F790" s="70"/>
      <c r="G790" s="14"/>
      <c r="H790" s="70"/>
      <c r="I790" s="14"/>
      <c r="J790" s="70"/>
      <c r="K790" s="14"/>
      <c r="L790" s="70"/>
      <c r="M790" s="14"/>
      <c r="N790" s="70"/>
      <c r="O790" s="14"/>
      <c r="P790" s="70"/>
      <c r="Q790" s="11"/>
      <c r="R790" s="150"/>
      <c r="T790" s="151"/>
      <c r="U790" s="152"/>
      <c r="V790" s="151"/>
      <c r="W790" s="152"/>
      <c r="X790" s="153"/>
    </row>
    <row r="791" spans="1:24" s="145" customFormat="1">
      <c r="A791" s="54"/>
      <c r="B791" s="193"/>
      <c r="C791" s="296"/>
      <c r="D791" s="35"/>
      <c r="E791" s="202"/>
      <c r="F791" s="69"/>
      <c r="G791" s="11"/>
      <c r="H791" s="69"/>
      <c r="I791" s="11"/>
      <c r="J791" s="69"/>
      <c r="K791" s="11"/>
      <c r="L791" s="69"/>
      <c r="M791" s="11"/>
      <c r="N791" s="69"/>
      <c r="O791" s="11"/>
      <c r="P791" s="69"/>
      <c r="Q791" s="11"/>
      <c r="R791" s="150"/>
      <c r="T791" s="151"/>
      <c r="U791" s="152"/>
      <c r="V791" s="151"/>
      <c r="W791" s="152"/>
      <c r="X791" s="153"/>
    </row>
    <row r="792" spans="1:24" s="145" customFormat="1">
      <c r="A792" s="54" t="s">
        <v>894</v>
      </c>
      <c r="B792" s="193">
        <v>3</v>
      </c>
      <c r="C792" s="296">
        <f>((F792)+(G792*$G$8)+(H792*$H$8)+(I792*$I$8)+(J792*$J$8)+(K792*$K$8)+(L792*$L$8)+(M792*$M$8)+(N792*$N$8)+(O792*$O$8)+(P792*$P$8)+(Q792*$Q$8)+(R792*$R$8)+(S792*$S$8)+(T792*$T$8)+(U792*$U$8)+(V792*$V$8)+(W792*$W$8)+(X792*$X$8))/E792</f>
        <v>3</v>
      </c>
      <c r="D792" s="35">
        <v>3</v>
      </c>
      <c r="E792" s="203">
        <f t="shared" si="16"/>
        <v>7</v>
      </c>
      <c r="F792" s="69">
        <v>0</v>
      </c>
      <c r="G792" s="11">
        <v>0</v>
      </c>
      <c r="H792" s="69">
        <v>7</v>
      </c>
      <c r="I792" s="11"/>
      <c r="J792" s="69"/>
      <c r="K792" s="11"/>
      <c r="L792" s="69"/>
      <c r="M792" s="11"/>
      <c r="N792" s="69"/>
      <c r="O792" s="11"/>
      <c r="P792" s="69"/>
      <c r="Q792" s="11"/>
      <c r="R792" s="150"/>
      <c r="T792" s="151"/>
      <c r="U792" s="152"/>
      <c r="V792" s="151"/>
      <c r="W792" s="152"/>
      <c r="X792" s="153"/>
    </row>
    <row r="793" spans="1:24" s="145" customFormat="1">
      <c r="A793" s="54"/>
      <c r="B793" s="193"/>
      <c r="C793" s="296"/>
      <c r="D793" s="35"/>
      <c r="E793" s="202"/>
      <c r="F793" s="69"/>
      <c r="G793" s="11"/>
      <c r="H793" s="69"/>
      <c r="I793" s="11"/>
      <c r="J793" s="69"/>
      <c r="K793" s="11"/>
      <c r="L793" s="69"/>
      <c r="M793" s="11"/>
      <c r="N793" s="69"/>
      <c r="O793" s="11"/>
      <c r="P793" s="69"/>
      <c r="Q793" s="11"/>
      <c r="R793" s="150"/>
      <c r="T793" s="151"/>
      <c r="U793" s="152"/>
      <c r="V793" s="151"/>
      <c r="W793" s="152"/>
      <c r="X793" s="153"/>
    </row>
    <row r="794" spans="1:24" s="145" customFormat="1">
      <c r="A794" s="54" t="s">
        <v>895</v>
      </c>
      <c r="B794" s="193">
        <v>2</v>
      </c>
      <c r="C794" s="296">
        <f>((F794)+(G794*$G$8)+(H794*$H$8)+(I794*$I$8)+(J794*$J$8)+(K794*$K$8)+(L794*$L$8)+(M794*$M$8)+(N794*$N$8)+(O794*$O$8)+(P794*$P$8)+(Q794*$Q$8)+(R794*$R$8)+(S794*$S$8)+(T794*$T$8)+(U794*$U$8)+(V794*$V$8)+(W794*$W$8)+(X794*$X$8))/E794</f>
        <v>3.4358974358974357</v>
      </c>
      <c r="D794" s="35">
        <v>6</v>
      </c>
      <c r="E794" s="203">
        <f>SUM(F794:X794)</f>
        <v>78</v>
      </c>
      <c r="F794" s="69">
        <v>1</v>
      </c>
      <c r="G794" s="11">
        <v>8</v>
      </c>
      <c r="H794" s="69">
        <v>36</v>
      </c>
      <c r="I794" s="11">
        <v>23</v>
      </c>
      <c r="J794" s="69">
        <v>9</v>
      </c>
      <c r="K794" s="11">
        <v>1</v>
      </c>
      <c r="L794" s="69"/>
      <c r="M794" s="11"/>
      <c r="N794" s="69"/>
      <c r="O794" s="11"/>
      <c r="P794" s="69"/>
      <c r="Q794" s="11"/>
      <c r="R794" s="150"/>
      <c r="T794" s="151"/>
      <c r="U794" s="152"/>
      <c r="V794" s="151"/>
      <c r="W794" s="152"/>
      <c r="X794" s="153"/>
    </row>
    <row r="795" spans="1:24" s="145" customFormat="1">
      <c r="A795" s="54"/>
      <c r="B795" s="199"/>
      <c r="C795" s="296"/>
      <c r="D795" s="208"/>
      <c r="E795" s="202"/>
      <c r="F795" s="69"/>
      <c r="G795" s="11"/>
      <c r="H795" s="69"/>
      <c r="I795" s="11"/>
      <c r="J795" s="69"/>
      <c r="K795" s="11"/>
      <c r="L795" s="69"/>
      <c r="M795" s="11"/>
      <c r="N795" s="69"/>
      <c r="O795" s="11"/>
      <c r="P795" s="69"/>
      <c r="Q795" s="11"/>
      <c r="R795" s="150"/>
      <c r="T795" s="151"/>
      <c r="U795" s="152"/>
      <c r="V795" s="151"/>
      <c r="W795" s="152"/>
      <c r="X795" s="153"/>
    </row>
    <row r="796" spans="1:24" s="145" customFormat="1">
      <c r="A796" s="54" t="s">
        <v>215</v>
      </c>
      <c r="B796" s="194" t="s">
        <v>1023</v>
      </c>
      <c r="C796" s="296"/>
      <c r="D796" s="34"/>
      <c r="E796" s="203">
        <f t="shared" si="16"/>
        <v>0</v>
      </c>
      <c r="F796" s="69"/>
      <c r="G796" s="11"/>
      <c r="H796" s="69"/>
      <c r="I796" s="11"/>
      <c r="J796" s="69"/>
      <c r="K796" s="11"/>
      <c r="L796" s="69"/>
      <c r="M796" s="11"/>
      <c r="N796" s="69"/>
      <c r="O796" s="11"/>
      <c r="P796" s="69"/>
      <c r="Q796" s="11"/>
      <c r="R796" s="150"/>
      <c r="T796" s="151"/>
      <c r="U796" s="152"/>
      <c r="V796" s="151"/>
      <c r="W796" s="152"/>
      <c r="X796" s="153"/>
    </row>
    <row r="797" spans="1:24" s="145" customFormat="1">
      <c r="A797" s="54"/>
      <c r="B797" s="193"/>
      <c r="C797" s="296"/>
      <c r="D797" s="35"/>
      <c r="E797" s="202"/>
      <c r="F797" s="69"/>
      <c r="G797" s="11"/>
      <c r="H797" s="69"/>
      <c r="I797" s="11"/>
      <c r="J797" s="69"/>
      <c r="K797" s="11"/>
      <c r="L797" s="69"/>
      <c r="M797" s="11"/>
      <c r="N797" s="69"/>
      <c r="O797" s="11"/>
      <c r="P797" s="69"/>
      <c r="Q797" s="11"/>
      <c r="R797" s="150"/>
      <c r="T797" s="151"/>
      <c r="U797" s="152"/>
      <c r="V797" s="151"/>
      <c r="W797" s="152"/>
      <c r="X797" s="153"/>
    </row>
    <row r="798" spans="1:24" s="145" customFormat="1">
      <c r="A798" s="54" t="s">
        <v>896</v>
      </c>
      <c r="B798" s="194" t="s">
        <v>1023</v>
      </c>
      <c r="C798" s="296"/>
      <c r="D798" s="34"/>
      <c r="E798" s="203">
        <f t="shared" si="16"/>
        <v>0</v>
      </c>
      <c r="F798" s="70"/>
      <c r="G798" s="14"/>
      <c r="H798" s="70"/>
      <c r="I798" s="14"/>
      <c r="J798" s="70"/>
      <c r="K798" s="14"/>
      <c r="L798" s="70"/>
      <c r="M798" s="14"/>
      <c r="N798" s="70"/>
      <c r="O798" s="14"/>
      <c r="P798" s="70"/>
      <c r="Q798" s="11"/>
      <c r="R798" s="150"/>
      <c r="T798" s="151"/>
      <c r="U798" s="152"/>
      <c r="V798" s="151"/>
      <c r="W798" s="152"/>
      <c r="X798" s="153"/>
    </row>
    <row r="799" spans="1:24" s="145" customFormat="1">
      <c r="A799" s="54"/>
      <c r="B799" s="193"/>
      <c r="C799" s="296"/>
      <c r="D799" s="35"/>
      <c r="E799" s="202"/>
      <c r="F799" s="69"/>
      <c r="G799" s="11"/>
      <c r="H799" s="69"/>
      <c r="I799" s="11"/>
      <c r="J799" s="69"/>
      <c r="K799" s="11"/>
      <c r="L799" s="69"/>
      <c r="M799" s="11"/>
      <c r="N799" s="69"/>
      <c r="O799" s="11"/>
      <c r="P799" s="69"/>
      <c r="Q799" s="11"/>
      <c r="R799" s="150"/>
      <c r="T799" s="151"/>
      <c r="U799" s="152"/>
      <c r="V799" s="151"/>
      <c r="W799" s="152"/>
      <c r="X799" s="153"/>
    </row>
    <row r="800" spans="1:24" s="145" customFormat="1">
      <c r="A800" s="54" t="s">
        <v>897</v>
      </c>
      <c r="B800" s="193">
        <v>3</v>
      </c>
      <c r="C800" s="296">
        <f>((F800)+(G800*$G$8)+(H800*$H$8)+(I800*$I$8)+(J800*$J$8)+(K800*$K$8)+(L800*$L$8)+(M800*$M$8)+(N800*$N$8)+(O800*$O$8)+(P800*$P$8)+(Q800*$Q$8)+(R800*$R$8)+(S800*$S$8)+(T800*$T$8)+(U800*$U$8)+(V800*$V$8)+(W800*$W$8)+(X800*$X$8))/E800</f>
        <v>3.6666666666666665</v>
      </c>
      <c r="D800" s="35">
        <v>5</v>
      </c>
      <c r="E800" s="203">
        <f t="shared" si="16"/>
        <v>6</v>
      </c>
      <c r="F800" s="69">
        <v>0</v>
      </c>
      <c r="G800" s="11">
        <v>0</v>
      </c>
      <c r="H800" s="69">
        <v>4</v>
      </c>
      <c r="I800" s="11">
        <v>0</v>
      </c>
      <c r="J800" s="69">
        <v>2</v>
      </c>
      <c r="K800" s="11"/>
      <c r="L800" s="69"/>
      <c r="M800" s="11"/>
      <c r="N800" s="69"/>
      <c r="O800" s="11"/>
      <c r="P800" s="69"/>
      <c r="Q800" s="11"/>
      <c r="R800" s="150"/>
      <c r="T800" s="151"/>
      <c r="U800" s="152"/>
      <c r="V800" s="151"/>
      <c r="W800" s="152"/>
      <c r="X800" s="153"/>
    </row>
    <row r="801" spans="1:24" s="145" customFormat="1">
      <c r="A801" s="54"/>
      <c r="B801" s="193"/>
      <c r="C801" s="296"/>
      <c r="D801" s="35"/>
      <c r="E801" s="202"/>
      <c r="F801" s="69"/>
      <c r="G801" s="11"/>
      <c r="H801" s="69"/>
      <c r="I801" s="11"/>
      <c r="J801" s="69"/>
      <c r="K801" s="11"/>
      <c r="L801" s="69"/>
      <c r="M801" s="11"/>
      <c r="N801" s="69"/>
      <c r="O801" s="11"/>
      <c r="P801" s="69"/>
      <c r="Q801" s="11"/>
      <c r="R801" s="150"/>
      <c r="T801" s="151"/>
      <c r="U801" s="152"/>
      <c r="V801" s="151"/>
      <c r="W801" s="152"/>
      <c r="X801" s="153"/>
    </row>
    <row r="802" spans="1:24" s="145" customFormat="1">
      <c r="A802" s="54" t="s">
        <v>1066</v>
      </c>
      <c r="B802" s="193">
        <v>2</v>
      </c>
      <c r="C802" s="296">
        <f>((F802)+(G802*$G$8)+(H802*$H$8)+(I802*$I$8)+(J802*$J$8)+(K802*$K$8)+(L802*$L$8)+(M802*$M$8)+(N802*$N$8)+(O802*$O$8)+(P802*$P$8)+(Q802*$Q$8)+(R802*$R$8)+(S802*$S$8)+(T802*$T$8)+(U802*$U$8)+(V802*$V$8)+(W802*$W$8)+(X802*$X$8))/E802</f>
        <v>2.5</v>
      </c>
      <c r="D802" s="35">
        <v>4</v>
      </c>
      <c r="E802" s="203">
        <f t="shared" si="16"/>
        <v>30</v>
      </c>
      <c r="F802" s="69">
        <v>1</v>
      </c>
      <c r="G802" s="11">
        <v>14</v>
      </c>
      <c r="H802" s="69">
        <v>14</v>
      </c>
      <c r="I802" s="11">
        <v>1</v>
      </c>
      <c r="J802" s="69"/>
      <c r="K802" s="11"/>
      <c r="L802" s="69"/>
      <c r="M802" s="11"/>
      <c r="N802" s="69"/>
      <c r="O802" s="11"/>
      <c r="P802" s="69"/>
      <c r="Q802" s="11"/>
      <c r="R802" s="150"/>
      <c r="T802" s="151"/>
      <c r="U802" s="152"/>
      <c r="V802" s="151"/>
      <c r="W802" s="152"/>
      <c r="X802" s="153"/>
    </row>
    <row r="803" spans="1:24" s="145" customFormat="1">
      <c r="A803" s="54"/>
      <c r="B803" s="193"/>
      <c r="C803" s="296"/>
      <c r="D803" s="35"/>
      <c r="E803" s="202"/>
      <c r="F803" s="69"/>
      <c r="G803" s="11"/>
      <c r="H803" s="69"/>
      <c r="I803" s="11"/>
      <c r="J803" s="69"/>
      <c r="K803" s="11"/>
      <c r="L803" s="69"/>
      <c r="M803" s="11"/>
      <c r="N803" s="69"/>
      <c r="O803" s="11"/>
      <c r="P803" s="69"/>
      <c r="Q803" s="11"/>
      <c r="R803" s="150"/>
      <c r="T803" s="151"/>
      <c r="U803" s="152"/>
      <c r="V803" s="151"/>
      <c r="W803" s="152"/>
      <c r="X803" s="153"/>
    </row>
    <row r="804" spans="1:24" s="145" customFormat="1">
      <c r="A804" s="54" t="s">
        <v>898</v>
      </c>
      <c r="B804" s="193">
        <v>2</v>
      </c>
      <c r="C804" s="296">
        <f>((F804)+(G804*$G$8)+(H804*$H$8)+(I804*$I$8)+(J804*$J$8)+(K804*$K$8)+(L804*$L$8)+(M804*$M$8)+(N804*$N$8)+(O804*$O$8)+(P804*$P$8)+(Q804*$Q$8)+(R804*$R$8)+(S804*$S$8)+(T804*$T$8)+(U804*$U$8)+(V804*$V$8)+(W804*$W$8)+(X804*$X$8))/E804</f>
        <v>2.6875</v>
      </c>
      <c r="D804" s="35">
        <v>4</v>
      </c>
      <c r="E804" s="203">
        <f t="shared" si="16"/>
        <v>16</v>
      </c>
      <c r="F804" s="69">
        <v>0</v>
      </c>
      <c r="G804" s="11">
        <v>6</v>
      </c>
      <c r="H804" s="69">
        <v>9</v>
      </c>
      <c r="I804" s="11">
        <v>1</v>
      </c>
      <c r="J804" s="69"/>
      <c r="K804" s="11"/>
      <c r="L804" s="69"/>
      <c r="M804" s="11"/>
      <c r="N804" s="69"/>
      <c r="O804" s="11"/>
      <c r="P804" s="69"/>
      <c r="Q804" s="11"/>
      <c r="R804" s="150"/>
      <c r="T804" s="151"/>
      <c r="U804" s="152"/>
      <c r="V804" s="151"/>
      <c r="W804" s="152"/>
      <c r="X804" s="153"/>
    </row>
    <row r="805" spans="1:24" s="145" customFormat="1">
      <c r="A805" s="54"/>
      <c r="B805" s="193"/>
      <c r="C805" s="296"/>
      <c r="D805" s="35"/>
      <c r="E805" s="202"/>
      <c r="F805" s="69"/>
      <c r="G805" s="11"/>
      <c r="H805" s="69"/>
      <c r="I805" s="11"/>
      <c r="J805" s="69"/>
      <c r="K805" s="11"/>
      <c r="L805" s="69"/>
      <c r="M805" s="11"/>
      <c r="N805" s="69"/>
      <c r="O805" s="11"/>
      <c r="P805" s="69"/>
      <c r="Q805" s="11"/>
      <c r="R805" s="150"/>
      <c r="T805" s="151"/>
      <c r="U805" s="152"/>
      <c r="V805" s="151"/>
      <c r="W805" s="152"/>
      <c r="X805" s="153"/>
    </row>
    <row r="806" spans="1:24" s="145" customFormat="1">
      <c r="A806" s="54" t="s">
        <v>1067</v>
      </c>
      <c r="B806" s="194" t="s">
        <v>1023</v>
      </c>
      <c r="C806" s="296"/>
      <c r="D806" s="34"/>
      <c r="E806" s="203">
        <f t="shared" si="16"/>
        <v>0</v>
      </c>
      <c r="F806" s="70"/>
      <c r="G806" s="14"/>
      <c r="H806" s="70"/>
      <c r="I806" s="14"/>
      <c r="J806" s="70"/>
      <c r="K806" s="14"/>
      <c r="L806" s="70"/>
      <c r="M806" s="14"/>
      <c r="N806" s="70"/>
      <c r="O806" s="14"/>
      <c r="P806" s="70"/>
      <c r="Q806" s="11"/>
      <c r="R806" s="150"/>
      <c r="T806" s="151"/>
      <c r="U806" s="152"/>
      <c r="V806" s="151"/>
      <c r="W806" s="152"/>
      <c r="X806" s="153"/>
    </row>
    <row r="807" spans="1:24" s="145" customFormat="1">
      <c r="A807" s="54"/>
      <c r="B807" s="193"/>
      <c r="C807" s="296"/>
      <c r="D807" s="35"/>
      <c r="E807" s="202"/>
      <c r="F807" s="69"/>
      <c r="G807" s="11"/>
      <c r="H807" s="69"/>
      <c r="I807" s="11"/>
      <c r="J807" s="69"/>
      <c r="K807" s="11"/>
      <c r="L807" s="69"/>
      <c r="M807" s="11"/>
      <c r="N807" s="69"/>
      <c r="O807" s="11"/>
      <c r="P807" s="69"/>
      <c r="Q807" s="11"/>
      <c r="R807" s="150"/>
      <c r="T807" s="151"/>
      <c r="U807" s="152"/>
      <c r="V807" s="151"/>
      <c r="W807" s="152"/>
      <c r="X807" s="153"/>
    </row>
    <row r="808" spans="1:24" s="145" customFormat="1">
      <c r="A808" s="54" t="s">
        <v>899</v>
      </c>
      <c r="B808" s="194" t="s">
        <v>1023</v>
      </c>
      <c r="C808" s="296"/>
      <c r="D808" s="34"/>
      <c r="E808" s="203">
        <f t="shared" si="16"/>
        <v>0</v>
      </c>
      <c r="F808" s="70"/>
      <c r="G808" s="14"/>
      <c r="H808" s="70"/>
      <c r="I808" s="14"/>
      <c r="J808" s="70"/>
      <c r="K808" s="14"/>
      <c r="L808" s="70"/>
      <c r="M808" s="14"/>
      <c r="N808" s="70"/>
      <c r="O808" s="14"/>
      <c r="P808" s="70"/>
      <c r="Q808" s="11"/>
      <c r="R808" s="150"/>
      <c r="T808" s="151"/>
      <c r="U808" s="152"/>
      <c r="V808" s="151"/>
      <c r="W808" s="152"/>
      <c r="X808" s="153"/>
    </row>
    <row r="809" spans="1:24" s="145" customFormat="1">
      <c r="A809" s="54"/>
      <c r="B809" s="193"/>
      <c r="C809" s="296"/>
      <c r="D809" s="35"/>
      <c r="E809" s="202"/>
      <c r="F809" s="69"/>
      <c r="G809" s="11"/>
      <c r="H809" s="69"/>
      <c r="I809" s="11"/>
      <c r="J809" s="69"/>
      <c r="K809" s="11"/>
      <c r="L809" s="69"/>
      <c r="M809" s="11"/>
      <c r="N809" s="69"/>
      <c r="O809" s="11"/>
      <c r="P809" s="69"/>
      <c r="Q809" s="11"/>
      <c r="R809" s="150"/>
      <c r="T809" s="151"/>
      <c r="U809" s="152"/>
      <c r="V809" s="151"/>
      <c r="W809" s="152"/>
      <c r="X809" s="153"/>
    </row>
    <row r="810" spans="1:24" s="145" customFormat="1">
      <c r="A810" s="54" t="s">
        <v>901</v>
      </c>
      <c r="B810" s="194" t="s">
        <v>1023</v>
      </c>
      <c r="C810" s="296"/>
      <c r="D810" s="34"/>
      <c r="E810" s="203">
        <f t="shared" si="16"/>
        <v>0</v>
      </c>
      <c r="F810" s="69"/>
      <c r="G810" s="11"/>
      <c r="H810" s="69"/>
      <c r="I810" s="11"/>
      <c r="J810" s="69"/>
      <c r="K810" s="11"/>
      <c r="L810" s="69"/>
      <c r="M810" s="11"/>
      <c r="N810" s="69"/>
      <c r="O810" s="11"/>
      <c r="P810" s="69"/>
      <c r="Q810" s="11"/>
      <c r="R810" s="150"/>
      <c r="T810" s="151"/>
      <c r="U810" s="152"/>
      <c r="V810" s="151"/>
      <c r="W810" s="152"/>
      <c r="X810" s="153"/>
    </row>
    <row r="811" spans="1:24" s="145" customFormat="1">
      <c r="A811" s="54"/>
      <c r="B811" s="193"/>
      <c r="C811" s="296"/>
      <c r="D811" s="35"/>
      <c r="E811" s="202"/>
      <c r="F811" s="69"/>
      <c r="G811" s="11"/>
      <c r="H811" s="69"/>
      <c r="I811" s="11"/>
      <c r="J811" s="69"/>
      <c r="K811" s="11"/>
      <c r="L811" s="69"/>
      <c r="M811" s="11"/>
      <c r="N811" s="69"/>
      <c r="O811" s="11"/>
      <c r="P811" s="69"/>
      <c r="Q811" s="11"/>
      <c r="R811" s="150"/>
      <c r="T811" s="151"/>
      <c r="U811" s="152"/>
      <c r="V811" s="151"/>
      <c r="W811" s="152"/>
      <c r="X811" s="153"/>
    </row>
    <row r="812" spans="1:24" s="145" customFormat="1">
      <c r="A812" s="54" t="s">
        <v>902</v>
      </c>
      <c r="B812" s="194" t="s">
        <v>1023</v>
      </c>
      <c r="C812" s="296"/>
      <c r="D812" s="34"/>
      <c r="E812" s="203">
        <f t="shared" si="16"/>
        <v>0</v>
      </c>
      <c r="F812" s="70"/>
      <c r="G812" s="14"/>
      <c r="H812" s="70"/>
      <c r="I812" s="14"/>
      <c r="J812" s="70"/>
      <c r="K812" s="14"/>
      <c r="L812" s="70"/>
      <c r="M812" s="14"/>
      <c r="N812" s="70"/>
      <c r="O812" s="14"/>
      <c r="P812" s="70"/>
      <c r="Q812" s="11"/>
      <c r="R812" s="150"/>
      <c r="T812" s="151"/>
      <c r="U812" s="152"/>
      <c r="V812" s="151"/>
      <c r="W812" s="152"/>
      <c r="X812" s="153"/>
    </row>
    <row r="813" spans="1:24" s="145" customFormat="1">
      <c r="A813" s="54"/>
      <c r="B813" s="193"/>
      <c r="C813" s="296"/>
      <c r="D813" s="35"/>
      <c r="E813" s="202"/>
      <c r="F813" s="69"/>
      <c r="G813" s="11"/>
      <c r="H813" s="69"/>
      <c r="I813" s="11"/>
      <c r="J813" s="69"/>
      <c r="K813" s="11"/>
      <c r="L813" s="69"/>
      <c r="M813" s="11"/>
      <c r="N813" s="69"/>
      <c r="O813" s="11"/>
      <c r="P813" s="69"/>
      <c r="Q813" s="11"/>
      <c r="R813" s="150"/>
      <c r="T813" s="151"/>
      <c r="U813" s="152"/>
      <c r="V813" s="151"/>
      <c r="W813" s="152"/>
      <c r="X813" s="153"/>
    </row>
    <row r="814" spans="1:24" s="145" customFormat="1">
      <c r="A814" s="54" t="s">
        <v>224</v>
      </c>
      <c r="B814" s="193">
        <v>2</v>
      </c>
      <c r="C814" s="296">
        <f>((F814)+(G814*$G$8)+(H814*$H$8)+(I814*$I$8)+(J814*$J$8)+(K814*$K$8)+(L814*$L$8)+(M814*$M$8)+(N814*$N$8)+(O814*$O$8)+(P814*$P$8)+(Q814*$Q$8)+(R814*$R$8)+(S814*$S$8)+(T814*$T$8)+(U814*$U$8)+(V814*$V$8)+(W814*$W$8)+(X814*$X$8))/E814</f>
        <v>2.6</v>
      </c>
      <c r="D814" s="35">
        <v>3</v>
      </c>
      <c r="E814" s="203">
        <f t="shared" si="16"/>
        <v>5</v>
      </c>
      <c r="F814" s="69">
        <v>0</v>
      </c>
      <c r="G814" s="11">
        <v>2</v>
      </c>
      <c r="H814" s="69">
        <v>3</v>
      </c>
      <c r="I814" s="11"/>
      <c r="J814" s="69"/>
      <c r="K814" s="11"/>
      <c r="L814" s="69"/>
      <c r="M814" s="11"/>
      <c r="N814" s="69"/>
      <c r="O814" s="11"/>
      <c r="P814" s="69"/>
      <c r="Q814" s="11"/>
      <c r="R814" s="150"/>
      <c r="T814" s="151"/>
      <c r="U814" s="152"/>
      <c r="V814" s="151"/>
      <c r="W814" s="152"/>
      <c r="X814" s="153"/>
    </row>
    <row r="815" spans="1:24" s="145" customFormat="1">
      <c r="A815" s="54"/>
      <c r="B815" s="193"/>
      <c r="C815" s="296"/>
      <c r="D815" s="35"/>
      <c r="E815" s="202"/>
      <c r="F815" s="69"/>
      <c r="G815" s="11"/>
      <c r="H815" s="69"/>
      <c r="I815" s="11"/>
      <c r="J815" s="69"/>
      <c r="K815" s="11"/>
      <c r="L815" s="69"/>
      <c r="M815" s="11"/>
      <c r="N815" s="69"/>
      <c r="O815" s="11"/>
      <c r="P815" s="69"/>
      <c r="Q815" s="11"/>
      <c r="R815" s="150"/>
      <c r="T815" s="151"/>
      <c r="U815" s="152"/>
      <c r="V815" s="151"/>
      <c r="W815" s="152"/>
      <c r="X815" s="153"/>
    </row>
    <row r="816" spans="1:24" s="145" customFormat="1">
      <c r="A816" s="54" t="s">
        <v>223</v>
      </c>
      <c r="B816" s="193">
        <v>2</v>
      </c>
      <c r="C816" s="296">
        <f>((F816)+(G816*$G$8)+(H816*$H$8)+(I816*$I$8)+(J816*$J$8)+(K816*$K$8)+(L816*$L$8)+(M816*$M$8)+(N816*$N$8)+(O816*$O$8)+(P816*$P$8)+(Q816*$Q$8)+(R816*$R$8)+(S816*$S$8)+(T816*$T$8)+(U816*$U$8)+(V816*$V$8)+(W816*$W$8)+(X816*$X$8))/E816</f>
        <v>2.5402298850574714</v>
      </c>
      <c r="D816" s="35">
        <v>3</v>
      </c>
      <c r="E816" s="203">
        <f t="shared" si="16"/>
        <v>87</v>
      </c>
      <c r="F816" s="69">
        <v>0</v>
      </c>
      <c r="G816" s="11">
        <v>40</v>
      </c>
      <c r="H816" s="69">
        <v>47</v>
      </c>
      <c r="I816" s="11"/>
      <c r="J816" s="69"/>
      <c r="K816" s="11"/>
      <c r="L816" s="69"/>
      <c r="M816" s="11"/>
      <c r="N816" s="69"/>
      <c r="O816" s="11"/>
      <c r="P816" s="69"/>
      <c r="Q816" s="11"/>
      <c r="R816" s="150"/>
      <c r="T816" s="151"/>
      <c r="U816" s="152"/>
      <c r="V816" s="151"/>
      <c r="W816" s="152"/>
      <c r="X816" s="153"/>
    </row>
    <row r="817" spans="1:24" s="145" customFormat="1">
      <c r="A817" s="54"/>
      <c r="B817" s="193"/>
      <c r="C817" s="296"/>
      <c r="D817" s="35"/>
      <c r="E817" s="202"/>
      <c r="F817" s="69"/>
      <c r="G817" s="11"/>
      <c r="H817" s="69"/>
      <c r="I817" s="11"/>
      <c r="J817" s="69"/>
      <c r="K817" s="11"/>
      <c r="L817" s="69"/>
      <c r="M817" s="11"/>
      <c r="N817" s="69"/>
      <c r="O817" s="11"/>
      <c r="P817" s="69"/>
      <c r="Q817" s="11"/>
      <c r="R817" s="150"/>
      <c r="T817" s="151"/>
      <c r="U817" s="152"/>
      <c r="V817" s="151"/>
      <c r="W817" s="152"/>
      <c r="X817" s="153"/>
    </row>
    <row r="818" spans="1:24" s="145" customFormat="1">
      <c r="A818" s="54" t="s">
        <v>906</v>
      </c>
      <c r="B818" s="194" t="s">
        <v>1023</v>
      </c>
      <c r="C818" s="296"/>
      <c r="D818" s="34"/>
      <c r="E818" s="203">
        <f t="shared" si="16"/>
        <v>0</v>
      </c>
      <c r="F818" s="69"/>
      <c r="G818" s="11"/>
      <c r="H818" s="69"/>
      <c r="I818" s="11"/>
      <c r="J818" s="69"/>
      <c r="K818" s="11"/>
      <c r="L818" s="69"/>
      <c r="M818" s="11"/>
      <c r="N818" s="69"/>
      <c r="O818" s="11"/>
      <c r="P818" s="69"/>
      <c r="Q818" s="11"/>
      <c r="R818" s="150"/>
      <c r="T818" s="151"/>
      <c r="U818" s="152"/>
      <c r="V818" s="151"/>
      <c r="W818" s="152"/>
      <c r="X818" s="153"/>
    </row>
    <row r="819" spans="1:24" s="145" customFormat="1">
      <c r="A819" s="54"/>
      <c r="B819" s="193"/>
      <c r="C819" s="296"/>
      <c r="D819" s="35"/>
      <c r="E819" s="202"/>
      <c r="F819" s="69"/>
      <c r="G819" s="11"/>
      <c r="H819" s="69"/>
      <c r="I819" s="11"/>
      <c r="J819" s="69"/>
      <c r="K819" s="11"/>
      <c r="L819" s="69"/>
      <c r="M819" s="11"/>
      <c r="N819" s="69"/>
      <c r="O819" s="11"/>
      <c r="P819" s="69"/>
      <c r="Q819" s="11"/>
      <c r="R819" s="150"/>
      <c r="T819" s="151"/>
      <c r="U819" s="152"/>
      <c r="V819" s="151"/>
      <c r="W819" s="152"/>
      <c r="X819" s="153"/>
    </row>
    <row r="820" spans="1:24" s="145" customFormat="1">
      <c r="A820" s="54" t="s">
        <v>907</v>
      </c>
      <c r="B820" s="194" t="s">
        <v>1023</v>
      </c>
      <c r="C820" s="296"/>
      <c r="D820" s="34"/>
      <c r="E820" s="203">
        <f t="shared" si="16"/>
        <v>0</v>
      </c>
      <c r="F820" s="70"/>
      <c r="G820" s="14"/>
      <c r="H820" s="70"/>
      <c r="I820" s="14"/>
      <c r="J820" s="70"/>
      <c r="K820" s="14"/>
      <c r="L820" s="70"/>
      <c r="M820" s="14"/>
      <c r="N820" s="70"/>
      <c r="O820" s="14"/>
      <c r="P820" s="70"/>
      <c r="Q820" s="11"/>
      <c r="R820" s="150"/>
      <c r="T820" s="151"/>
      <c r="U820" s="152"/>
      <c r="V820" s="151"/>
      <c r="W820" s="152"/>
      <c r="X820" s="153"/>
    </row>
    <row r="821" spans="1:24" s="145" customFormat="1">
      <c r="A821" s="54"/>
      <c r="B821" s="193"/>
      <c r="C821" s="296"/>
      <c r="D821" s="35"/>
      <c r="E821" s="202"/>
      <c r="F821" s="69"/>
      <c r="G821" s="11"/>
      <c r="H821" s="69"/>
      <c r="I821" s="11"/>
      <c r="J821" s="69"/>
      <c r="K821" s="11"/>
      <c r="L821" s="69"/>
      <c r="M821" s="11"/>
      <c r="N821" s="69"/>
      <c r="O821" s="11"/>
      <c r="P821" s="69"/>
      <c r="Q821" s="11"/>
      <c r="R821" s="150"/>
      <c r="T821" s="151"/>
      <c r="U821" s="152"/>
      <c r="V821" s="151"/>
      <c r="W821" s="152"/>
      <c r="X821" s="153"/>
    </row>
    <row r="822" spans="1:24" s="145" customFormat="1">
      <c r="A822" s="54" t="s">
        <v>229</v>
      </c>
      <c r="B822" s="193">
        <v>3</v>
      </c>
      <c r="C822" s="296">
        <f>((F822)+(G822*$G$8)+(H822*$H$8)+(I822*$I$8)+(J822*$J$8)+(K822*$K$8)+(L822*$L$8)+(M822*$M$8)+(N822*$N$8)+(O822*$O$8)+(P822*$P$8)+(Q822*$Q$8)+(R822*$R$8)+(S822*$S$8)+(T822*$T$8)+(U822*$U$8)+(V822*$V$8)+(W822*$W$8)+(X822*$X$8))/E822</f>
        <v>3</v>
      </c>
      <c r="D822" s="35">
        <v>3</v>
      </c>
      <c r="E822" s="203">
        <f t="shared" si="16"/>
        <v>2</v>
      </c>
      <c r="F822" s="69">
        <v>0</v>
      </c>
      <c r="G822" s="11">
        <v>0</v>
      </c>
      <c r="H822" s="69">
        <v>2</v>
      </c>
      <c r="I822" s="11"/>
      <c r="J822" s="69"/>
      <c r="K822" s="11"/>
      <c r="L822" s="69"/>
      <c r="M822" s="11"/>
      <c r="N822" s="69"/>
      <c r="O822" s="11"/>
      <c r="P822" s="69"/>
      <c r="Q822" s="11"/>
      <c r="R822" s="150"/>
      <c r="T822" s="151"/>
      <c r="U822" s="152"/>
      <c r="V822" s="151"/>
      <c r="W822" s="152"/>
      <c r="X822" s="153"/>
    </row>
    <row r="823" spans="1:24" s="145" customFormat="1">
      <c r="A823" s="54"/>
      <c r="B823" s="193"/>
      <c r="C823" s="296"/>
      <c r="D823" s="35"/>
      <c r="E823" s="202"/>
      <c r="F823" s="69"/>
      <c r="G823" s="11"/>
      <c r="H823" s="69"/>
      <c r="I823" s="11"/>
      <c r="J823" s="69"/>
      <c r="K823" s="11"/>
      <c r="L823" s="69"/>
      <c r="M823" s="11"/>
      <c r="N823" s="69"/>
      <c r="O823" s="11"/>
      <c r="P823" s="69"/>
      <c r="Q823" s="11"/>
      <c r="R823" s="150"/>
      <c r="T823" s="151"/>
      <c r="U823" s="152"/>
      <c r="V823" s="151"/>
      <c r="W823" s="152"/>
      <c r="X823" s="153"/>
    </row>
    <row r="824" spans="1:24" s="145" customFormat="1">
      <c r="A824" s="54" t="s">
        <v>909</v>
      </c>
      <c r="B824" s="193">
        <v>2</v>
      </c>
      <c r="C824" s="296">
        <f>((F824)+(G824*$G$8)+(H824*$H$8)+(I824*$I$8)+(J824*$J$8)+(K824*$K$8)+(L824*$L$8)+(M824*$M$8)+(N824*$N$8)+(O824*$O$8)+(P824*$P$8)+(Q824*$Q$8)+(R824*$R$8)+(S824*$S$8)+(T824*$T$8)+(U824*$U$8)+(V824*$V$8)+(W824*$W$8)+(X824*$X$8))/E824</f>
        <v>2.5142857142857142</v>
      </c>
      <c r="D824" s="35">
        <v>3</v>
      </c>
      <c r="E824" s="203">
        <f>SUM(F824:X824)</f>
        <v>35</v>
      </c>
      <c r="F824" s="69">
        <v>0</v>
      </c>
      <c r="G824" s="11">
        <v>17</v>
      </c>
      <c r="H824" s="69">
        <v>18</v>
      </c>
      <c r="I824" s="11"/>
      <c r="J824" s="69"/>
      <c r="K824" s="11"/>
      <c r="L824" s="69"/>
      <c r="M824" s="11"/>
      <c r="N824" s="69"/>
      <c r="O824" s="11"/>
      <c r="P824" s="69"/>
      <c r="Q824" s="11"/>
      <c r="R824" s="150"/>
      <c r="T824" s="151"/>
      <c r="U824" s="152"/>
      <c r="V824" s="151"/>
      <c r="W824" s="152"/>
      <c r="X824" s="153"/>
    </row>
    <row r="825" spans="1:24" s="145" customFormat="1">
      <c r="A825" s="54"/>
      <c r="B825" s="193"/>
      <c r="C825" s="296"/>
      <c r="D825" s="35"/>
      <c r="E825" s="202"/>
      <c r="F825" s="69"/>
      <c r="G825" s="11"/>
      <c r="H825" s="69"/>
      <c r="I825" s="11"/>
      <c r="J825" s="69"/>
      <c r="K825" s="11"/>
      <c r="L825" s="69"/>
      <c r="M825" s="11"/>
      <c r="N825" s="69"/>
      <c r="O825" s="11"/>
      <c r="P825" s="69"/>
      <c r="Q825" s="11"/>
      <c r="R825" s="150"/>
      <c r="T825" s="151"/>
      <c r="U825" s="152"/>
      <c r="V825" s="151"/>
      <c r="W825" s="152"/>
      <c r="X825" s="153"/>
    </row>
    <row r="826" spans="1:24" s="145" customFormat="1">
      <c r="A826" s="54" t="s">
        <v>225</v>
      </c>
      <c r="B826" s="194" t="s">
        <v>1023</v>
      </c>
      <c r="C826" s="296"/>
      <c r="D826" s="34"/>
      <c r="E826" s="203">
        <f>SUM(F826:X826)</f>
        <v>0</v>
      </c>
      <c r="F826" s="70"/>
      <c r="G826" s="14"/>
      <c r="H826" s="70"/>
      <c r="I826" s="14"/>
      <c r="J826" s="70"/>
      <c r="K826" s="14"/>
      <c r="L826" s="70"/>
      <c r="M826" s="14"/>
      <c r="N826" s="70"/>
      <c r="O826" s="14"/>
      <c r="P826" s="70"/>
      <c r="Q826" s="11"/>
      <c r="R826" s="150"/>
      <c r="T826" s="151"/>
      <c r="U826" s="152"/>
      <c r="V826" s="151"/>
      <c r="W826" s="152"/>
      <c r="X826" s="153"/>
    </row>
    <row r="827" spans="1:24" s="145" customFormat="1">
      <c r="A827" s="54"/>
      <c r="B827" s="193"/>
      <c r="C827" s="296"/>
      <c r="D827" s="35"/>
      <c r="E827" s="202"/>
      <c r="F827" s="69"/>
      <c r="G827" s="11"/>
      <c r="H827" s="69"/>
      <c r="I827" s="11"/>
      <c r="J827" s="69"/>
      <c r="K827" s="11"/>
      <c r="L827" s="69"/>
      <c r="M827" s="11"/>
      <c r="N827" s="69"/>
      <c r="O827" s="11"/>
      <c r="P827" s="69"/>
      <c r="Q827" s="11"/>
      <c r="R827" s="150"/>
      <c r="T827" s="151"/>
      <c r="U827" s="152"/>
      <c r="V827" s="151"/>
      <c r="W827" s="152"/>
      <c r="X827" s="153"/>
    </row>
    <row r="828" spans="1:24" s="145" customFormat="1">
      <c r="A828" s="54" t="s">
        <v>227</v>
      </c>
      <c r="B828" s="193">
        <v>1</v>
      </c>
      <c r="C828" s="296">
        <f>((F828)+(G828*$G$8)+(H828*$H$8)+(I828*$I$8)+(J828*$J$8)+(K828*$K$8)+(L828*$L$8)+(M828*$M$8)+(N828*$N$8)+(O828*$O$8)+(P828*$P$8)+(Q828*$Q$8)+(R828*$R$8)+(S828*$S$8)+(T828*$T$8)+(U828*$U$8)+(V828*$V$8)+(W828*$W$8)+(X828*$X$8))/E828</f>
        <v>1.8333333333333333</v>
      </c>
      <c r="D828" s="35">
        <v>2</v>
      </c>
      <c r="E828" s="203">
        <f>SUM(F828:X828)</f>
        <v>78</v>
      </c>
      <c r="F828" s="69">
        <v>13</v>
      </c>
      <c r="G828" s="11">
        <v>65</v>
      </c>
      <c r="H828" s="69"/>
      <c r="I828" s="11"/>
      <c r="J828" s="69"/>
      <c r="K828" s="11"/>
      <c r="L828" s="69"/>
      <c r="M828" s="11"/>
      <c r="N828" s="69"/>
      <c r="O828" s="11"/>
      <c r="P828" s="69"/>
      <c r="Q828" s="11"/>
      <c r="R828" s="150"/>
      <c r="T828" s="151"/>
      <c r="U828" s="152"/>
      <c r="V828" s="151"/>
      <c r="W828" s="152"/>
      <c r="X828" s="153"/>
    </row>
    <row r="829" spans="1:24" s="145" customFormat="1">
      <c r="A829" s="54"/>
      <c r="B829" s="193"/>
      <c r="C829" s="296"/>
      <c r="D829" s="35"/>
      <c r="E829" s="202"/>
      <c r="F829" s="69"/>
      <c r="G829" s="11"/>
      <c r="H829" s="69"/>
      <c r="I829" s="11"/>
      <c r="J829" s="69"/>
      <c r="K829" s="11"/>
      <c r="L829" s="69"/>
      <c r="M829" s="11"/>
      <c r="N829" s="69"/>
      <c r="O829" s="11"/>
      <c r="P829" s="69"/>
      <c r="Q829" s="11"/>
      <c r="R829" s="150"/>
      <c r="T829" s="151"/>
      <c r="U829" s="152"/>
      <c r="V829" s="151"/>
      <c r="W829" s="152"/>
      <c r="X829" s="153"/>
    </row>
    <row r="830" spans="1:24" s="145" customFormat="1">
      <c r="A830" s="54" t="s">
        <v>911</v>
      </c>
      <c r="B830" s="193">
        <v>1</v>
      </c>
      <c r="C830" s="296">
        <f>((F830)+(G830*$G$8)+(H830*$H$8)+(I830*$I$8)+(J830*$J$8)+(K830*$K$8)+(L830*$L$8)+(M830*$M$8)+(N830*$N$8)+(O830*$O$8)+(P830*$P$8)+(Q830*$Q$8)+(R830*$R$8)+(S830*$S$8)+(T830*$T$8)+(U830*$U$8)+(V830*$V$8)+(W830*$W$8)+(X830*$X$8))/E830</f>
        <v>2.2162162162162162</v>
      </c>
      <c r="D830" s="35">
        <v>3</v>
      </c>
      <c r="E830" s="203">
        <f>SUM(F830:X830)</f>
        <v>37</v>
      </c>
      <c r="F830" s="69">
        <v>3</v>
      </c>
      <c r="G830" s="11">
        <v>23</v>
      </c>
      <c r="H830" s="69">
        <v>11</v>
      </c>
      <c r="I830" s="11"/>
      <c r="J830" s="69"/>
      <c r="K830" s="11"/>
      <c r="L830" s="69"/>
      <c r="M830" s="11"/>
      <c r="N830" s="69"/>
      <c r="O830" s="11"/>
      <c r="P830" s="69"/>
      <c r="Q830" s="11"/>
      <c r="R830" s="150"/>
      <c r="T830" s="151"/>
      <c r="U830" s="152"/>
      <c r="V830" s="151"/>
      <c r="W830" s="152"/>
      <c r="X830" s="153"/>
    </row>
    <row r="831" spans="1:24" s="145" customFormat="1">
      <c r="A831" s="54"/>
      <c r="B831" s="193"/>
      <c r="C831" s="296"/>
      <c r="D831" s="35"/>
      <c r="E831" s="202"/>
      <c r="F831" s="69"/>
      <c r="G831" s="11"/>
      <c r="H831" s="69"/>
      <c r="I831" s="11"/>
      <c r="J831" s="69"/>
      <c r="K831" s="11"/>
      <c r="L831" s="69"/>
      <c r="M831" s="11"/>
      <c r="N831" s="69"/>
      <c r="O831" s="11"/>
      <c r="P831" s="69"/>
      <c r="Q831" s="11"/>
      <c r="R831" s="150"/>
      <c r="T831" s="151"/>
      <c r="U831" s="152"/>
      <c r="V831" s="151"/>
      <c r="W831" s="152"/>
      <c r="X831" s="153"/>
    </row>
    <row r="832" spans="1:24" s="145" customFormat="1">
      <c r="A832" s="54" t="s">
        <v>913</v>
      </c>
      <c r="B832" s="195">
        <v>6</v>
      </c>
      <c r="C832" s="296">
        <f>((F832)+(G832*$G$8)+(H832*$H$8)+(I832*$I$8)+(J832*$J$8)+(K832*$K$8)+(L832*$L$8)+(M832*$M$8)+(N832*$N$8)+(O832*$O$8)+(P832*$P$8)+(Q832*$Q$8)+(R832*$R$8)+(S832*$S$8)+(T832*$T$8)+(U832*$U$8)+(V832*$V$8)+(W832*$W$8)+(X832*$X$8))/E832</f>
        <v>6</v>
      </c>
      <c r="D832" s="37">
        <v>6</v>
      </c>
      <c r="E832" s="203">
        <f>SUM(F832:X832)</f>
        <v>2</v>
      </c>
      <c r="F832" s="69">
        <v>0</v>
      </c>
      <c r="G832" s="11">
        <v>0</v>
      </c>
      <c r="H832" s="69">
        <v>0</v>
      </c>
      <c r="I832" s="11">
        <v>0</v>
      </c>
      <c r="J832" s="69">
        <v>0</v>
      </c>
      <c r="K832" s="11">
        <v>2</v>
      </c>
      <c r="L832" s="69"/>
      <c r="M832" s="11"/>
      <c r="N832" s="69"/>
      <c r="O832" s="11"/>
      <c r="P832" s="69"/>
      <c r="Q832" s="11"/>
      <c r="R832" s="150"/>
      <c r="T832" s="151"/>
      <c r="U832" s="152"/>
      <c r="V832" s="151"/>
      <c r="W832" s="152"/>
      <c r="X832" s="153"/>
    </row>
    <row r="833" spans="1:32" s="145" customFormat="1">
      <c r="A833" s="54"/>
      <c r="B833" s="193"/>
      <c r="C833" s="296"/>
      <c r="D833" s="35"/>
      <c r="E833" s="202"/>
      <c r="F833" s="69"/>
      <c r="G833" s="11"/>
      <c r="H833" s="69"/>
      <c r="I833" s="11"/>
      <c r="J833" s="69"/>
      <c r="K833" s="11"/>
      <c r="L833" s="69"/>
      <c r="M833" s="11"/>
      <c r="N833" s="69"/>
      <c r="O833" s="11"/>
      <c r="P833" s="69"/>
      <c r="Q833" s="11"/>
      <c r="R833" s="150"/>
      <c r="T833" s="151"/>
      <c r="U833" s="152"/>
      <c r="V833" s="151"/>
      <c r="W833" s="152"/>
      <c r="X833" s="153"/>
    </row>
    <row r="834" spans="1:32" s="145" customFormat="1">
      <c r="A834" s="54" t="s">
        <v>914</v>
      </c>
      <c r="B834" s="193">
        <v>1</v>
      </c>
      <c r="C834" s="296">
        <f>((F834)+(G834*$G$8)+(H834*$H$8)+(I834*$I$8)+(J834*$J$8)+(K834*$K$8)+(L834*$L$8)+(M834*$M$8)+(N834*$N$8)+(O834*$O$8)+(P834*$P$8)+(Q834*$Q$8)+(R834*$R$8)+(S834*$S$8)+(T834*$T$8)+(U834*$U$8)+(V834*$V$8)+(W834*$W$8)+(X834*$X$8))/E834</f>
        <v>2.6</v>
      </c>
      <c r="D834" s="35">
        <v>3</v>
      </c>
      <c r="E834" s="203">
        <f>SUM(F834:X834)</f>
        <v>5</v>
      </c>
      <c r="F834" s="69">
        <v>1</v>
      </c>
      <c r="G834" s="11">
        <v>0</v>
      </c>
      <c r="H834" s="69">
        <v>4</v>
      </c>
      <c r="I834" s="11"/>
      <c r="J834" s="69"/>
      <c r="K834" s="11"/>
      <c r="L834" s="69"/>
      <c r="M834" s="11"/>
      <c r="N834" s="69"/>
      <c r="O834" s="11"/>
      <c r="P834" s="69"/>
      <c r="Q834" s="11"/>
      <c r="R834" s="150"/>
      <c r="T834" s="151"/>
      <c r="U834" s="152"/>
      <c r="V834" s="151"/>
      <c r="W834" s="152"/>
      <c r="X834" s="153"/>
    </row>
    <row r="835" spans="1:32" s="145" customFormat="1">
      <c r="A835" s="54"/>
      <c r="B835" s="193"/>
      <c r="C835" s="296"/>
      <c r="D835" s="35"/>
      <c r="E835" s="202"/>
      <c r="F835" s="69"/>
      <c r="G835" s="11"/>
      <c r="H835" s="69"/>
      <c r="I835" s="11"/>
      <c r="J835" s="69"/>
      <c r="K835" s="11"/>
      <c r="L835" s="69"/>
      <c r="M835" s="11"/>
      <c r="N835" s="69"/>
      <c r="O835" s="11"/>
      <c r="P835" s="69"/>
      <c r="Q835" s="11"/>
      <c r="R835" s="150"/>
      <c r="T835" s="151"/>
      <c r="U835" s="152"/>
      <c r="V835" s="151"/>
      <c r="W835" s="152"/>
      <c r="X835" s="153"/>
    </row>
    <row r="836" spans="1:32" s="145" customFormat="1">
      <c r="A836" s="54" t="s">
        <v>915</v>
      </c>
      <c r="B836" s="193">
        <v>2</v>
      </c>
      <c r="C836" s="296">
        <f>((F836)+(G836*$G$8)+(H836*$H$8)+(I836*$I$8)+(J836*$J$8)+(K836*$K$8)+(L836*$L$8)+(M836*$M$8)+(N836*$N$8)+(O836*$O$8)+(P836*$P$8)+(Q836*$Q$8)+(R836*$R$8)+(S836*$S$8)+(T836*$T$8)+(U836*$U$8)+(V836*$V$8)+(W836*$W$8)+(X836*$X$8))/E836</f>
        <v>2</v>
      </c>
      <c r="D836" s="35">
        <v>2</v>
      </c>
      <c r="E836" s="203">
        <f>SUM(F836:X836)</f>
        <v>1</v>
      </c>
      <c r="F836" s="69">
        <v>0</v>
      </c>
      <c r="G836" s="11">
        <v>1</v>
      </c>
      <c r="H836" s="69"/>
      <c r="I836" s="11"/>
      <c r="J836" s="69"/>
      <c r="K836" s="11"/>
      <c r="L836" s="69"/>
      <c r="M836" s="11"/>
      <c r="N836" s="69"/>
      <c r="O836" s="11"/>
      <c r="P836" s="69"/>
      <c r="Q836" s="11"/>
      <c r="R836" s="150"/>
      <c r="T836" s="151"/>
      <c r="U836" s="152"/>
      <c r="V836" s="151"/>
      <c r="W836" s="152"/>
      <c r="X836" s="153"/>
    </row>
    <row r="837" spans="1:32" s="145" customFormat="1">
      <c r="A837" s="54"/>
      <c r="B837" s="193"/>
      <c r="C837" s="296"/>
      <c r="D837" s="35"/>
      <c r="E837" s="202"/>
      <c r="F837" s="69"/>
      <c r="G837" s="11"/>
      <c r="H837" s="69"/>
      <c r="I837" s="11"/>
      <c r="J837" s="69"/>
      <c r="K837" s="11"/>
      <c r="L837" s="69"/>
      <c r="M837" s="11"/>
      <c r="N837" s="69"/>
      <c r="O837" s="11"/>
      <c r="P837" s="69"/>
      <c r="Q837" s="11"/>
      <c r="R837" s="150"/>
      <c r="T837" s="151"/>
      <c r="U837" s="152"/>
      <c r="V837" s="151"/>
      <c r="W837" s="152"/>
      <c r="X837" s="153"/>
    </row>
    <row r="838" spans="1:32" s="145" customFormat="1">
      <c r="A838" s="54" t="s">
        <v>916</v>
      </c>
      <c r="B838" s="193">
        <v>2</v>
      </c>
      <c r="C838" s="296">
        <f>((F838)+(G838*$G$8)+(H838*$H$8)+(I838*$I$8)+(J838*$J$8)+(K838*$K$8)+(L838*$L$8)+(M838*$M$8)+(N838*$N$8)+(O838*$O$8)+(P838*$P$8)+(Q838*$Q$8)+(R838*$R$8)+(S838*$S$8)+(T838*$T$8)+(U838*$U$8)+(V838*$V$8)+(W838*$W$8)+(X838*$X$8))/E838</f>
        <v>2.8125</v>
      </c>
      <c r="D838" s="35">
        <v>4</v>
      </c>
      <c r="E838" s="203">
        <f>SUM(F838:X838)</f>
        <v>16</v>
      </c>
      <c r="F838" s="69">
        <v>0</v>
      </c>
      <c r="G838" s="11">
        <v>5</v>
      </c>
      <c r="H838" s="69">
        <v>9</v>
      </c>
      <c r="I838" s="11">
        <v>2</v>
      </c>
      <c r="J838" s="69"/>
      <c r="K838" s="11"/>
      <c r="L838" s="69"/>
      <c r="M838" s="11"/>
      <c r="N838" s="69"/>
      <c r="O838" s="11"/>
      <c r="P838" s="69"/>
      <c r="Q838" s="11"/>
      <c r="R838" s="150"/>
      <c r="T838" s="151"/>
      <c r="U838" s="152"/>
      <c r="V838" s="151"/>
      <c r="W838" s="152"/>
      <c r="X838" s="153"/>
    </row>
    <row r="839" spans="1:32" s="145" customFormat="1">
      <c r="A839" s="54"/>
      <c r="B839" s="193"/>
      <c r="C839" s="296"/>
      <c r="D839" s="35"/>
      <c r="E839" s="202"/>
      <c r="F839" s="69"/>
      <c r="G839" s="11"/>
      <c r="H839" s="69"/>
      <c r="I839" s="11"/>
      <c r="J839" s="69"/>
      <c r="K839" s="11"/>
      <c r="L839" s="69"/>
      <c r="M839" s="11"/>
      <c r="N839" s="69"/>
      <c r="O839" s="11"/>
      <c r="P839" s="69"/>
      <c r="Q839" s="11"/>
      <c r="R839" s="150"/>
      <c r="T839" s="151"/>
      <c r="U839" s="152"/>
      <c r="V839" s="151"/>
      <c r="W839" s="152"/>
      <c r="X839" s="153"/>
    </row>
    <row r="840" spans="1:32" s="145" customFormat="1">
      <c r="A840" s="54" t="s">
        <v>917</v>
      </c>
      <c r="B840" s="193">
        <v>2</v>
      </c>
      <c r="C840" s="296">
        <f>((F840)+(G840*$G$8)+(H840*$H$8)+(I840*$I$8)+(J840*$J$8)+(K840*$K$8)+(L840*$L$8)+(M840*$M$8)+(N840*$N$8)+(O840*$O$8)+(P840*$P$8)+(Q840*$Q$8)+(R840*$R$8)+(S840*$S$8)+(T840*$T$8)+(U840*$U$8)+(V840*$V$8)+(W840*$W$8)+(X840*$X$8))/E840</f>
        <v>2.4545454545454546</v>
      </c>
      <c r="D840" s="35">
        <v>3</v>
      </c>
      <c r="E840" s="203">
        <f>SUM(F840:X840)</f>
        <v>11</v>
      </c>
      <c r="F840" s="69">
        <v>0</v>
      </c>
      <c r="G840" s="11">
        <v>6</v>
      </c>
      <c r="H840" s="69">
        <v>5</v>
      </c>
      <c r="I840" s="11"/>
      <c r="J840" s="69"/>
      <c r="K840" s="11"/>
      <c r="L840" s="69"/>
      <c r="M840" s="11"/>
      <c r="N840" s="69"/>
      <c r="O840" s="11"/>
      <c r="P840" s="69"/>
      <c r="Q840" s="11"/>
      <c r="R840" s="150"/>
      <c r="T840" s="151"/>
      <c r="U840" s="152"/>
      <c r="V840" s="151"/>
      <c r="W840" s="152"/>
      <c r="X840" s="153"/>
    </row>
    <row r="841" spans="1:32" s="145" customFormat="1">
      <c r="A841" s="54"/>
      <c r="B841" s="193"/>
      <c r="C841" s="296"/>
      <c r="D841" s="35"/>
      <c r="E841" s="202"/>
      <c r="F841" s="69"/>
      <c r="G841" s="11"/>
      <c r="H841" s="69"/>
      <c r="I841" s="11"/>
      <c r="J841" s="69"/>
      <c r="K841" s="11"/>
      <c r="L841" s="69"/>
      <c r="M841" s="11"/>
      <c r="N841" s="69"/>
      <c r="O841" s="11"/>
      <c r="P841" s="69"/>
      <c r="Q841" s="11"/>
      <c r="R841" s="150"/>
      <c r="T841" s="151"/>
      <c r="U841" s="152"/>
      <c r="V841" s="151"/>
      <c r="W841" s="152"/>
      <c r="X841" s="153"/>
    </row>
    <row r="842" spans="1:32" s="145" customFormat="1">
      <c r="A842" s="54" t="s">
        <v>201</v>
      </c>
      <c r="B842" s="193">
        <v>1</v>
      </c>
      <c r="C842" s="296">
        <f>((F842)+(G842*$G$8)+(H842*$H$8)+(I842*$I$8)+(J842*$J$8)+(K842*$K$8)+(L842*$L$8)+(M842*$M$8)+(N842*$N$8)+(O842*$O$8)+(P842*$P$8)+(Q842*$Q$8)+(R842*$R$8)+(S842*$S$8)+(T842*$T$8)+(U842*$U$8)+(V842*$V$8)+(W842*$W$8)+(X842*$X$8))/E842</f>
        <v>2.4705882352941178</v>
      </c>
      <c r="D842" s="35">
        <v>3</v>
      </c>
      <c r="E842" s="203">
        <f>SUM(F842:X842)</f>
        <v>17</v>
      </c>
      <c r="F842" s="69">
        <v>2</v>
      </c>
      <c r="G842" s="11">
        <v>5</v>
      </c>
      <c r="H842" s="69">
        <v>10</v>
      </c>
      <c r="I842" s="11"/>
      <c r="J842" s="69"/>
      <c r="K842" s="11"/>
      <c r="L842" s="69"/>
      <c r="M842" s="11"/>
      <c r="N842" s="69"/>
      <c r="O842" s="11"/>
      <c r="P842" s="69"/>
      <c r="Q842" s="11"/>
      <c r="R842" s="150"/>
      <c r="T842" s="151"/>
      <c r="U842" s="152"/>
      <c r="V842" s="151"/>
      <c r="W842" s="152"/>
      <c r="X842" s="153"/>
    </row>
    <row r="843" spans="1:32" s="145" customFormat="1">
      <c r="A843" s="54"/>
      <c r="B843" s="193"/>
      <c r="C843" s="296"/>
      <c r="D843" s="35"/>
      <c r="E843" s="202"/>
      <c r="F843" s="69"/>
      <c r="G843" s="11"/>
      <c r="H843" s="69"/>
      <c r="I843" s="11"/>
      <c r="J843" s="69"/>
      <c r="K843" s="11"/>
      <c r="L843" s="69"/>
      <c r="M843" s="11"/>
      <c r="N843" s="69"/>
      <c r="O843" s="11"/>
      <c r="P843" s="69"/>
      <c r="Q843" s="11"/>
      <c r="R843" s="150"/>
      <c r="T843" s="151"/>
      <c r="U843" s="152"/>
      <c r="V843" s="151"/>
      <c r="W843" s="152"/>
      <c r="X843" s="153"/>
    </row>
    <row r="844" spans="1:32" s="145" customFormat="1">
      <c r="A844" s="54" t="s">
        <v>144</v>
      </c>
      <c r="B844" s="193">
        <v>3</v>
      </c>
      <c r="C844" s="296">
        <f>((F844)+(G844*$G$8)+(H844*$H$8)+(I844*$I$8)+(J844*$J$8)+(K844*$K$8)+(L844*$L$8)+(M844*$M$8)+(N844*$N$8)+(O844*$O$8)+(P844*$P$8)+(Q844*$Q$8)+(R844*$R$8)+(S844*$S$8)+(T844*$T$8)+(U844*$U$8)+(V844*$V$8)+(W844*$W$8)+(X844*$X$8))/E844</f>
        <v>3.1428571428571428</v>
      </c>
      <c r="D844" s="35">
        <v>4</v>
      </c>
      <c r="E844" s="203">
        <f>SUM(F844:X844)</f>
        <v>7</v>
      </c>
      <c r="F844" s="69">
        <v>0</v>
      </c>
      <c r="G844" s="11">
        <v>0</v>
      </c>
      <c r="H844" s="69">
        <v>6</v>
      </c>
      <c r="I844" s="11">
        <v>1</v>
      </c>
      <c r="J844" s="69"/>
      <c r="K844" s="11"/>
      <c r="L844" s="69"/>
      <c r="M844" s="11"/>
      <c r="N844" s="69"/>
      <c r="O844" s="11"/>
      <c r="P844" s="69"/>
      <c r="Q844" s="11"/>
      <c r="R844" s="150"/>
      <c r="T844" s="151"/>
      <c r="U844" s="152"/>
      <c r="V844" s="151"/>
      <c r="W844" s="152"/>
      <c r="X844" s="153"/>
    </row>
    <row r="845" spans="1:32" s="145" customFormat="1">
      <c r="A845" s="54"/>
      <c r="B845" s="193"/>
      <c r="C845" s="296"/>
      <c r="D845" s="35"/>
      <c r="E845" s="203"/>
      <c r="F845" s="69"/>
      <c r="G845" s="11"/>
      <c r="H845" s="69"/>
      <c r="I845" s="11"/>
      <c r="J845" s="69"/>
      <c r="K845" s="11"/>
      <c r="L845" s="69"/>
      <c r="M845" s="11"/>
      <c r="N845" s="69"/>
      <c r="O845" s="11"/>
      <c r="P845" s="69"/>
      <c r="Q845" s="11"/>
      <c r="R845" s="150"/>
      <c r="T845" s="151"/>
      <c r="U845" s="152"/>
      <c r="V845" s="151"/>
      <c r="W845" s="152"/>
      <c r="X845" s="153"/>
    </row>
    <row r="846" spans="1:32" s="145" customFormat="1" ht="15">
      <c r="A846" s="54" t="s">
        <v>920</v>
      </c>
      <c r="B846" s="193"/>
      <c r="C846" s="296"/>
      <c r="D846" s="35"/>
      <c r="E846" s="203">
        <f>SUM(F846:X846)</f>
        <v>0</v>
      </c>
      <c r="F846" s="69"/>
      <c r="G846" s="11"/>
      <c r="H846" s="150"/>
      <c r="I846" s="158"/>
      <c r="J846" s="150"/>
      <c r="K846" s="158"/>
      <c r="L846" s="150"/>
      <c r="M846" s="158"/>
      <c r="N846" s="150"/>
      <c r="O846" s="11"/>
      <c r="P846" s="69"/>
      <c r="Q846" s="11"/>
      <c r="R846" s="150"/>
      <c r="T846" s="151"/>
      <c r="U846" s="152"/>
      <c r="V846" s="151"/>
      <c r="W846" s="152"/>
      <c r="X846" s="153"/>
      <c r="AF846" s="241"/>
    </row>
    <row r="847" spans="1:32" s="145" customFormat="1" ht="15">
      <c r="A847" s="54"/>
      <c r="B847" s="193"/>
      <c r="C847" s="296"/>
      <c r="D847" s="35"/>
      <c r="E847" s="203"/>
      <c r="F847" s="69"/>
      <c r="G847" s="11"/>
      <c r="H847" s="69"/>
      <c r="I847" s="11"/>
      <c r="J847" s="69"/>
      <c r="K847" s="11"/>
      <c r="L847" s="69"/>
      <c r="M847" s="11"/>
      <c r="N847" s="69"/>
      <c r="O847" s="11"/>
      <c r="P847" s="69"/>
      <c r="Q847" s="11"/>
      <c r="R847" s="150"/>
      <c r="T847" s="151"/>
      <c r="U847" s="152"/>
      <c r="V847" s="151"/>
      <c r="W847" s="152"/>
      <c r="X847" s="153"/>
      <c r="AF847" s="241"/>
    </row>
    <row r="848" spans="1:32" s="145" customFormat="1" ht="15">
      <c r="A848" s="54" t="s">
        <v>921</v>
      </c>
      <c r="B848" s="193">
        <v>2</v>
      </c>
      <c r="C848" s="296">
        <f>((F848)+(G848*$G$8)+(H848*$H$8)+(I848*$I$8)+(J848*$J$8)+(K848*$K$8)+(L848*$L$8)+(M848*$M$8)+(N848*$N$8)+(O848*$O$8)+(P848*$P$8)+(Q848*$Q$8)+(R848*$R$8)+(S848*$S$8)+(T848*$T$8)+(U848*$U$8)+(V848*$V$8)+(W848*$W$8)+(X848*$X$8))/E848</f>
        <v>2</v>
      </c>
      <c r="D848" s="35">
        <v>2</v>
      </c>
      <c r="E848" s="203">
        <f>SUM(F848:X848)</f>
        <v>2</v>
      </c>
      <c r="F848" s="69">
        <v>0</v>
      </c>
      <c r="G848" s="11">
        <v>2</v>
      </c>
      <c r="H848" s="69"/>
      <c r="I848" s="11"/>
      <c r="J848" s="69"/>
      <c r="K848" s="11"/>
      <c r="L848" s="69"/>
      <c r="M848" s="11"/>
      <c r="N848" s="69"/>
      <c r="O848" s="11"/>
      <c r="P848" s="69"/>
      <c r="Q848" s="11"/>
      <c r="R848" s="150"/>
      <c r="T848" s="151"/>
      <c r="U848" s="152"/>
      <c r="V848" s="151"/>
      <c r="W848" s="152"/>
      <c r="X848" s="153"/>
      <c r="AF848" s="241"/>
    </row>
    <row r="849" spans="1:24" s="145" customFormat="1">
      <c r="A849" s="54"/>
      <c r="B849" s="193"/>
      <c r="C849" s="296"/>
      <c r="D849" s="35"/>
      <c r="E849" s="203"/>
      <c r="F849" s="69"/>
      <c r="G849" s="11"/>
      <c r="H849" s="69"/>
      <c r="I849" s="11"/>
      <c r="J849" s="69"/>
      <c r="K849" s="11"/>
      <c r="L849" s="69"/>
      <c r="M849" s="11"/>
      <c r="N849" s="69"/>
      <c r="O849" s="11"/>
      <c r="P849" s="69"/>
      <c r="Q849" s="11"/>
      <c r="R849" s="150"/>
      <c r="T849" s="151"/>
      <c r="U849" s="152"/>
      <c r="V849" s="151"/>
      <c r="W849" s="152"/>
      <c r="X849" s="153"/>
    </row>
    <row r="850" spans="1:24" s="145" customFormat="1">
      <c r="A850" s="54" t="s">
        <v>922</v>
      </c>
      <c r="B850" s="193">
        <v>4</v>
      </c>
      <c r="C850" s="296">
        <f>((F850)+(G850*$G$8)+(H850*$H$8)+(I850*$I$8)+(J850*$J$8)+(K850*$K$8)+(L850*$L$8)+(M850*$M$8)+(N850*$N$8)+(O850*$O$8)+(P850*$P$8)+(Q850*$Q$8)+(R850*$R$8)+(S850*$S$8)+(T850*$T$8)+(U850*$U$8)+(V850*$V$8)+(W850*$W$8)+(X850*$X$8))/E850</f>
        <v>4</v>
      </c>
      <c r="D850" s="35">
        <v>4</v>
      </c>
      <c r="E850" s="203">
        <f>SUM(F850:X850)</f>
        <v>2</v>
      </c>
      <c r="F850" s="69">
        <v>0</v>
      </c>
      <c r="G850" s="11">
        <v>0</v>
      </c>
      <c r="H850" s="69">
        <v>0</v>
      </c>
      <c r="I850" s="11">
        <v>2</v>
      </c>
      <c r="J850" s="69"/>
      <c r="K850" s="11"/>
      <c r="L850" s="69"/>
      <c r="M850" s="11"/>
      <c r="N850" s="69"/>
      <c r="O850" s="11"/>
      <c r="P850" s="69"/>
      <c r="Q850" s="11"/>
      <c r="R850" s="150"/>
      <c r="T850" s="151"/>
      <c r="U850" s="152"/>
      <c r="V850" s="151"/>
      <c r="W850" s="152"/>
      <c r="X850" s="153"/>
    </row>
    <row r="851" spans="1:24" s="145" customFormat="1">
      <c r="A851" s="54"/>
      <c r="B851" s="193"/>
      <c r="C851" s="296"/>
      <c r="D851" s="35"/>
      <c r="E851" s="203"/>
      <c r="F851" s="69"/>
      <c r="G851" s="11"/>
      <c r="H851" s="69"/>
      <c r="I851" s="11"/>
      <c r="J851" s="69"/>
      <c r="K851" s="11"/>
      <c r="L851" s="69"/>
      <c r="M851" s="11"/>
      <c r="N851" s="69"/>
      <c r="O851" s="11"/>
      <c r="P851" s="69"/>
      <c r="Q851" s="11"/>
      <c r="R851" s="150"/>
      <c r="T851" s="151"/>
      <c r="U851" s="152"/>
      <c r="V851" s="151"/>
      <c r="W851" s="152"/>
      <c r="X851" s="153"/>
    </row>
    <row r="852" spans="1:24" s="145" customFormat="1">
      <c r="A852" s="54" t="s">
        <v>146</v>
      </c>
      <c r="B852" s="193"/>
      <c r="C852" s="296"/>
      <c r="D852" s="35"/>
      <c r="E852" s="203"/>
      <c r="F852" s="69"/>
      <c r="G852" s="11"/>
      <c r="H852" s="69"/>
      <c r="I852" s="11"/>
      <c r="J852" s="69"/>
      <c r="K852" s="11"/>
      <c r="L852" s="69"/>
      <c r="M852" s="11"/>
      <c r="N852" s="69"/>
      <c r="O852" s="11"/>
      <c r="P852" s="69"/>
      <c r="Q852" s="11"/>
      <c r="R852" s="150"/>
      <c r="T852" s="151"/>
      <c r="U852" s="152"/>
      <c r="V852" s="151"/>
      <c r="W852" s="152"/>
      <c r="X852" s="153"/>
    </row>
    <row r="853" spans="1:24" s="145" customFormat="1">
      <c r="A853" s="54"/>
      <c r="B853" s="193"/>
      <c r="C853" s="296"/>
      <c r="D853" s="35"/>
      <c r="E853" s="202"/>
      <c r="F853" s="69"/>
      <c r="G853" s="11"/>
      <c r="H853" s="69"/>
      <c r="I853" s="11"/>
      <c r="J853" s="69"/>
      <c r="K853" s="11"/>
      <c r="L853" s="69"/>
      <c r="M853" s="11"/>
      <c r="N853" s="69"/>
      <c r="O853" s="11"/>
      <c r="P853" s="69"/>
      <c r="Q853" s="11"/>
      <c r="R853" s="150"/>
      <c r="T853" s="151"/>
      <c r="U853" s="152"/>
      <c r="V853" s="151"/>
      <c r="W853" s="152"/>
      <c r="X853" s="153"/>
    </row>
    <row r="854" spans="1:24" s="145" customFormat="1">
      <c r="A854" s="54" t="s">
        <v>152</v>
      </c>
      <c r="B854" s="195">
        <v>2</v>
      </c>
      <c r="C854" s="296">
        <f>((F854)+(G854*$G$8)+(H854*$H$8)+(I854*$I$8)+(J854*$J$8)+(K854*$K$8)+(L854*$L$8)+(M854*$M$8)+(N854*$N$8)+(O854*$O$8)+(P854*$P$8)+(Q854*$Q$8)+(R854*$R$8)+(S854*$S$8)+(T854*$T$8)+(U854*$U$8)+(V854*$V$8)+(W854*$W$8)+(X854*$X$8))/E854</f>
        <v>6</v>
      </c>
      <c r="D854" s="37">
        <v>8</v>
      </c>
      <c r="E854" s="203">
        <f>SUM(F854:X854)</f>
        <v>3</v>
      </c>
      <c r="F854" s="114">
        <v>0</v>
      </c>
      <c r="G854" s="64">
        <v>0</v>
      </c>
      <c r="H854" s="114">
        <v>0</v>
      </c>
      <c r="I854" s="64">
        <v>1</v>
      </c>
      <c r="J854" s="69">
        <v>0</v>
      </c>
      <c r="K854" s="11">
        <v>1</v>
      </c>
      <c r="L854" s="69">
        <v>0</v>
      </c>
      <c r="M854" s="11">
        <v>1</v>
      </c>
      <c r="N854" s="69"/>
      <c r="O854" s="11"/>
      <c r="P854" s="69"/>
      <c r="Q854" s="11"/>
      <c r="R854" s="150"/>
      <c r="T854" s="151"/>
      <c r="U854" s="152"/>
      <c r="V854" s="151"/>
      <c r="W854" s="152"/>
      <c r="X854" s="153"/>
    </row>
    <row r="855" spans="1:24" s="145" customFormat="1">
      <c r="A855" s="54"/>
      <c r="B855" s="193"/>
      <c r="C855" s="296"/>
      <c r="D855" s="35"/>
      <c r="E855" s="202"/>
      <c r="F855" s="69"/>
      <c r="G855" s="11"/>
      <c r="H855" s="69"/>
      <c r="I855" s="11"/>
      <c r="J855" s="69"/>
      <c r="K855" s="11"/>
      <c r="L855" s="69"/>
      <c r="M855" s="11"/>
      <c r="N855" s="69"/>
      <c r="O855" s="11"/>
      <c r="P855" s="69"/>
      <c r="Q855" s="11"/>
      <c r="R855" s="150"/>
      <c r="T855" s="151"/>
      <c r="U855" s="152"/>
      <c r="V855" s="151"/>
      <c r="W855" s="152"/>
      <c r="X855" s="153"/>
    </row>
    <row r="856" spans="1:24" s="145" customFormat="1">
      <c r="A856" s="54" t="s">
        <v>150</v>
      </c>
      <c r="B856" s="193">
        <v>3</v>
      </c>
      <c r="C856" s="296">
        <f>((F856)+(G856*$G$8)+(H856*$H$8)+(I856*$I$8)+(J856*$J$8)+(K856*$K$8)+(L856*$L$8)+(M856*$M$8)+(N856*$N$8)+(O856*$O$8)+(P856*$P$8)+(Q856*$Q$8)+(R856*$R$8)+(S856*$S$8)+(T856*$T$8)+(U856*$U$8)+(V856*$V$8)+(W856*$W$8)+(X856*$X$8))/E856</f>
        <v>4.6052631578947372</v>
      </c>
      <c r="D856" s="35">
        <v>9</v>
      </c>
      <c r="E856" s="203">
        <f>SUM(F856:X856)</f>
        <v>38</v>
      </c>
      <c r="F856" s="69">
        <v>0</v>
      </c>
      <c r="G856" s="11">
        <v>0</v>
      </c>
      <c r="H856" s="69">
        <v>5</v>
      </c>
      <c r="I856" s="11">
        <v>17</v>
      </c>
      <c r="J856" s="69">
        <v>10</v>
      </c>
      <c r="K856" s="11">
        <v>3</v>
      </c>
      <c r="L856" s="69">
        <v>1</v>
      </c>
      <c r="M856" s="11">
        <v>1</v>
      </c>
      <c r="N856" s="69">
        <v>1</v>
      </c>
      <c r="O856" s="11"/>
      <c r="P856" s="69"/>
      <c r="Q856" s="11"/>
      <c r="R856" s="150"/>
      <c r="T856" s="151"/>
      <c r="U856" s="152"/>
      <c r="V856" s="151"/>
      <c r="W856" s="152"/>
      <c r="X856" s="153"/>
    </row>
    <row r="857" spans="1:24" s="145" customFormat="1">
      <c r="A857" s="54"/>
      <c r="B857" s="193"/>
      <c r="C857" s="296"/>
      <c r="D857" s="35"/>
      <c r="E857" s="202"/>
      <c r="F857" s="69"/>
      <c r="G857" s="11"/>
      <c r="H857" s="69"/>
      <c r="I857" s="11"/>
      <c r="J857" s="69"/>
      <c r="K857" s="11"/>
      <c r="L857" s="69"/>
      <c r="M857" s="11"/>
      <c r="N857" s="69"/>
      <c r="O857" s="11"/>
      <c r="P857" s="69"/>
      <c r="Q857" s="11"/>
      <c r="R857" s="150"/>
      <c r="T857" s="151"/>
      <c r="U857" s="152"/>
      <c r="V857" s="151"/>
      <c r="W857" s="152"/>
      <c r="X857" s="153"/>
    </row>
    <row r="858" spans="1:24" s="145" customFormat="1">
      <c r="A858" s="54" t="s">
        <v>925</v>
      </c>
      <c r="B858" s="194" t="s">
        <v>1023</v>
      </c>
      <c r="C858" s="296"/>
      <c r="D858" s="34"/>
      <c r="E858" s="203">
        <f>SUM(F858:X858)</f>
        <v>0</v>
      </c>
      <c r="F858" s="70"/>
      <c r="G858" s="14"/>
      <c r="H858" s="70"/>
      <c r="I858" s="14"/>
      <c r="J858" s="70"/>
      <c r="K858" s="14"/>
      <c r="L858" s="70"/>
      <c r="M858" s="14"/>
      <c r="N858" s="70"/>
      <c r="O858" s="14"/>
      <c r="P858" s="70"/>
      <c r="Q858" s="11"/>
      <c r="R858" s="150"/>
      <c r="T858" s="151"/>
      <c r="U858" s="152"/>
      <c r="V858" s="151"/>
      <c r="W858" s="152"/>
      <c r="X858" s="153"/>
    </row>
    <row r="859" spans="1:24" s="145" customFormat="1">
      <c r="A859" s="54"/>
      <c r="B859" s="193"/>
      <c r="C859" s="296"/>
      <c r="D859" s="35"/>
      <c r="E859" s="202"/>
      <c r="F859" s="69"/>
      <c r="G859" s="11"/>
      <c r="H859" s="69"/>
      <c r="I859" s="11"/>
      <c r="J859" s="69"/>
      <c r="K859" s="11"/>
      <c r="L859" s="69"/>
      <c r="M859" s="11"/>
      <c r="N859" s="69"/>
      <c r="O859" s="11"/>
      <c r="P859" s="69"/>
      <c r="Q859" s="11"/>
      <c r="R859" s="150"/>
      <c r="T859" s="151"/>
      <c r="U859" s="152"/>
      <c r="V859" s="151"/>
      <c r="W859" s="152"/>
      <c r="X859" s="153"/>
    </row>
    <row r="860" spans="1:24" s="145" customFormat="1">
      <c r="A860" s="54" t="s">
        <v>927</v>
      </c>
      <c r="B860" s="193">
        <v>1</v>
      </c>
      <c r="C860" s="296">
        <f>((F860)+(G860*$G$8)+(H860*$H$8)+(I860*$I$8)+(J860*$J$8)+(K860*$K$8)+(L860*$L$8)+(M860*$M$8)+(N860*$N$8)+(O860*$O$8)+(P860*$P$8)+(Q860*$Q$8)+(R860*$R$8)+(S860*$S$8)+(T860*$T$8)+(U860*$U$8)+(V860*$V$8)+(W860*$W$8)+(X860*$X$8))/E860</f>
        <v>2.0666666666666669</v>
      </c>
      <c r="D860" s="35">
        <v>3</v>
      </c>
      <c r="E860" s="203">
        <f>SUM(F860:X860)</f>
        <v>30</v>
      </c>
      <c r="F860" s="69">
        <v>2</v>
      </c>
      <c r="G860" s="11">
        <v>24</v>
      </c>
      <c r="H860" s="69">
        <v>4</v>
      </c>
      <c r="I860" s="11"/>
      <c r="J860" s="69"/>
      <c r="K860" s="11"/>
      <c r="L860" s="69"/>
      <c r="M860" s="11"/>
      <c r="N860" s="69"/>
      <c r="O860" s="11"/>
      <c r="P860" s="69"/>
      <c r="Q860" s="11"/>
      <c r="R860" s="150"/>
      <c r="T860" s="151"/>
      <c r="U860" s="152"/>
      <c r="V860" s="151"/>
      <c r="W860" s="152"/>
      <c r="X860" s="153"/>
    </row>
    <row r="861" spans="1:24" s="145" customFormat="1">
      <c r="A861" s="54"/>
      <c r="B861" s="193"/>
      <c r="C861" s="296"/>
      <c r="D861" s="35"/>
      <c r="E861" s="202"/>
      <c r="F861" s="69"/>
      <c r="G861" s="11"/>
      <c r="H861" s="69"/>
      <c r="I861" s="11"/>
      <c r="J861" s="69"/>
      <c r="K861" s="11"/>
      <c r="L861" s="69"/>
      <c r="M861" s="11"/>
      <c r="N861" s="69"/>
      <c r="O861" s="11"/>
      <c r="P861" s="69"/>
      <c r="Q861" s="11"/>
      <c r="R861" s="150"/>
      <c r="T861" s="151"/>
      <c r="U861" s="152"/>
      <c r="V861" s="151"/>
      <c r="W861" s="152"/>
      <c r="X861" s="153"/>
    </row>
    <row r="862" spans="1:24" s="145" customFormat="1">
      <c r="A862" s="54" t="s">
        <v>274</v>
      </c>
      <c r="B862" s="194" t="s">
        <v>1023</v>
      </c>
      <c r="C862" s="296"/>
      <c r="D862" s="34"/>
      <c r="E862" s="203">
        <f>SUM(F862:X862)</f>
        <v>0</v>
      </c>
      <c r="F862" s="70"/>
      <c r="G862" s="14"/>
      <c r="H862" s="70"/>
      <c r="I862" s="14"/>
      <c r="J862" s="70"/>
      <c r="K862" s="14"/>
      <c r="L862" s="70"/>
      <c r="M862" s="14"/>
      <c r="N862" s="70"/>
      <c r="O862" s="14"/>
      <c r="P862" s="70"/>
      <c r="Q862" s="11"/>
      <c r="R862" s="150"/>
      <c r="T862" s="151"/>
      <c r="U862" s="152"/>
      <c r="V862" s="151"/>
      <c r="W862" s="152"/>
      <c r="X862" s="153"/>
    </row>
    <row r="863" spans="1:24" s="145" customFormat="1">
      <c r="A863" s="54"/>
      <c r="B863" s="193"/>
      <c r="C863" s="296"/>
      <c r="D863" s="35"/>
      <c r="E863" s="202"/>
      <c r="F863" s="69"/>
      <c r="G863" s="11"/>
      <c r="H863" s="69"/>
      <c r="I863" s="11"/>
      <c r="J863" s="69"/>
      <c r="K863" s="11"/>
      <c r="L863" s="69"/>
      <c r="M863" s="11"/>
      <c r="N863" s="69"/>
      <c r="O863" s="11"/>
      <c r="P863" s="69"/>
      <c r="Q863" s="11"/>
      <c r="R863" s="150"/>
      <c r="T863" s="151"/>
      <c r="U863" s="152"/>
      <c r="V863" s="151"/>
      <c r="W863" s="152"/>
      <c r="X863" s="153"/>
    </row>
    <row r="864" spans="1:24" s="145" customFormat="1">
      <c r="A864" s="54" t="s">
        <v>278</v>
      </c>
      <c r="B864" s="194" t="s">
        <v>1023</v>
      </c>
      <c r="C864" s="296"/>
      <c r="D864" s="34"/>
      <c r="E864" s="203">
        <f>SUM(F864:X864)</f>
        <v>0</v>
      </c>
      <c r="F864" s="70"/>
      <c r="G864" s="14"/>
      <c r="H864" s="70"/>
      <c r="I864" s="14"/>
      <c r="J864" s="70"/>
      <c r="K864" s="14"/>
      <c r="L864" s="70"/>
      <c r="M864" s="14"/>
      <c r="N864" s="70"/>
      <c r="O864" s="14"/>
      <c r="P864" s="70"/>
      <c r="Q864" s="11"/>
      <c r="R864" s="150"/>
      <c r="T864" s="151"/>
      <c r="U864" s="152"/>
      <c r="V864" s="151"/>
      <c r="W864" s="152"/>
      <c r="X864" s="153"/>
    </row>
    <row r="865" spans="1:24" s="145" customFormat="1">
      <c r="A865" s="54"/>
      <c r="B865" s="193"/>
      <c r="C865" s="296"/>
      <c r="D865" s="35"/>
      <c r="E865" s="202"/>
      <c r="F865" s="69"/>
      <c r="G865" s="11"/>
      <c r="H865" s="69"/>
      <c r="I865" s="11"/>
      <c r="J865" s="69"/>
      <c r="K865" s="11"/>
      <c r="L865" s="69"/>
      <c r="M865" s="11"/>
      <c r="N865" s="69"/>
      <c r="O865" s="11"/>
      <c r="P865" s="69"/>
      <c r="Q865" s="11"/>
      <c r="R865" s="150"/>
      <c r="T865" s="151"/>
      <c r="U865" s="152"/>
      <c r="V865" s="151"/>
      <c r="W865" s="152"/>
      <c r="X865" s="153"/>
    </row>
    <row r="866" spans="1:24" s="145" customFormat="1">
      <c r="A866" s="54" t="s">
        <v>930</v>
      </c>
      <c r="B866" s="194" t="s">
        <v>1023</v>
      </c>
      <c r="C866" s="296"/>
      <c r="D866" s="34"/>
      <c r="E866" s="203">
        <f>SUM(F866:X866)</f>
        <v>0</v>
      </c>
      <c r="F866" s="70"/>
      <c r="G866" s="14"/>
      <c r="H866" s="70"/>
      <c r="I866" s="14"/>
      <c r="J866" s="70"/>
      <c r="K866" s="14"/>
      <c r="L866" s="70"/>
      <c r="M866" s="14"/>
      <c r="N866" s="70"/>
      <c r="O866" s="14"/>
      <c r="P866" s="70"/>
      <c r="Q866" s="11"/>
      <c r="R866" s="150"/>
      <c r="T866" s="151"/>
      <c r="U866" s="152"/>
      <c r="V866" s="151"/>
      <c r="W866" s="152"/>
      <c r="X866" s="153"/>
    </row>
    <row r="867" spans="1:24" s="145" customFormat="1">
      <c r="A867" s="54"/>
      <c r="B867" s="193"/>
      <c r="C867" s="296"/>
      <c r="D867" s="35"/>
      <c r="E867" s="202"/>
      <c r="F867" s="69"/>
      <c r="G867" s="11"/>
      <c r="H867" s="69"/>
      <c r="I867" s="11"/>
      <c r="J867" s="69"/>
      <c r="K867" s="11"/>
      <c r="L867" s="69"/>
      <c r="M867" s="11"/>
      <c r="N867" s="69"/>
      <c r="O867" s="11"/>
      <c r="P867" s="69"/>
      <c r="Q867" s="11"/>
      <c r="R867" s="150"/>
      <c r="T867" s="151"/>
      <c r="U867" s="152"/>
      <c r="V867" s="151"/>
      <c r="W867" s="152"/>
      <c r="X867" s="153"/>
    </row>
    <row r="868" spans="1:24" s="145" customFormat="1">
      <c r="A868" s="54" t="s">
        <v>932</v>
      </c>
      <c r="B868" s="194" t="s">
        <v>1023</v>
      </c>
      <c r="C868" s="296"/>
      <c r="D868" s="34"/>
      <c r="E868" s="203">
        <f>SUM(F868:X868)</f>
        <v>0</v>
      </c>
      <c r="F868" s="70"/>
      <c r="G868" s="14"/>
      <c r="H868" s="70"/>
      <c r="I868" s="14"/>
      <c r="J868" s="70"/>
      <c r="K868" s="14"/>
      <c r="L868" s="70"/>
      <c r="M868" s="14"/>
      <c r="N868" s="70"/>
      <c r="O868" s="14"/>
      <c r="P868" s="70"/>
      <c r="Q868" s="11"/>
      <c r="R868" s="150"/>
      <c r="T868" s="151"/>
      <c r="U868" s="152"/>
      <c r="V868" s="151"/>
      <c r="W868" s="152"/>
      <c r="X868" s="153"/>
    </row>
    <row r="869" spans="1:24" s="145" customFormat="1">
      <c r="A869" s="54"/>
      <c r="B869" s="193"/>
      <c r="C869" s="296"/>
      <c r="D869" s="35"/>
      <c r="E869" s="202"/>
      <c r="F869" s="69"/>
      <c r="G869" s="11"/>
      <c r="H869" s="69"/>
      <c r="I869" s="11"/>
      <c r="J869" s="69"/>
      <c r="K869" s="11"/>
      <c r="L869" s="69"/>
      <c r="M869" s="11"/>
      <c r="N869" s="69"/>
      <c r="O869" s="11"/>
      <c r="P869" s="69"/>
      <c r="Q869" s="11"/>
      <c r="R869" s="150"/>
      <c r="T869" s="151"/>
      <c r="U869" s="152"/>
      <c r="V869" s="151"/>
      <c r="W869" s="152"/>
      <c r="X869" s="153"/>
    </row>
    <row r="870" spans="1:24" s="145" customFormat="1">
      <c r="A870" s="54" t="s">
        <v>276</v>
      </c>
      <c r="B870" s="195">
        <v>1</v>
      </c>
      <c r="C870" s="296">
        <f>((F870)+(G870*$G$8)+(H870*$H$8)+(I870*$I$8)+(J870*$J$8)+(K870*$K$8)+(L870*$L$8)+(M870*$M$8)+(N870*$N$8)+(O870*$O$8)+(P870*$P$8)+(Q870*$Q$8)+(R870*$R$8)+(S870*$S$8)+(T870*$T$8)+(U870*$U$8)+(V870*$V$8)+(W870*$W$8)+(X870*$X$8))/E870</f>
        <v>2</v>
      </c>
      <c r="D870" s="37">
        <v>3</v>
      </c>
      <c r="E870" s="203">
        <f>SUM(F870:X870)</f>
        <v>12</v>
      </c>
      <c r="F870" s="69">
        <v>1</v>
      </c>
      <c r="G870" s="11">
        <v>10</v>
      </c>
      <c r="H870" s="69">
        <v>1</v>
      </c>
      <c r="I870" s="11"/>
      <c r="J870" s="69"/>
      <c r="K870" s="11"/>
      <c r="L870" s="69"/>
      <c r="M870" s="11"/>
      <c r="N870" s="69"/>
      <c r="O870" s="11"/>
      <c r="P870" s="69"/>
      <c r="Q870" s="11"/>
      <c r="R870" s="150"/>
      <c r="T870" s="151"/>
      <c r="U870" s="152"/>
      <c r="V870" s="151"/>
      <c r="W870" s="152"/>
      <c r="X870" s="153"/>
    </row>
    <row r="871" spans="1:24" s="145" customFormat="1">
      <c r="A871" s="54"/>
      <c r="B871" s="193"/>
      <c r="C871" s="296"/>
      <c r="D871" s="35"/>
      <c r="E871" s="202"/>
      <c r="F871" s="69"/>
      <c r="G871" s="11"/>
      <c r="H871" s="69"/>
      <c r="I871" s="11"/>
      <c r="J871" s="69"/>
      <c r="K871" s="11"/>
      <c r="L871" s="69"/>
      <c r="M871" s="11"/>
      <c r="N871" s="69"/>
      <c r="O871" s="11"/>
      <c r="P871" s="69"/>
      <c r="Q871" s="11"/>
      <c r="R871" s="150"/>
      <c r="T871" s="151"/>
      <c r="U871" s="152"/>
      <c r="V871" s="151"/>
      <c r="W871" s="152"/>
      <c r="X871" s="153"/>
    </row>
    <row r="872" spans="1:24" s="145" customFormat="1">
      <c r="A872" s="54" t="s">
        <v>935</v>
      </c>
      <c r="B872" s="194" t="s">
        <v>1023</v>
      </c>
      <c r="C872" s="296"/>
      <c r="D872" s="34"/>
      <c r="E872" s="203">
        <f>SUM(F872:X872)</f>
        <v>0</v>
      </c>
      <c r="F872" s="70"/>
      <c r="G872" s="14"/>
      <c r="H872" s="70"/>
      <c r="I872" s="14"/>
      <c r="J872" s="70"/>
      <c r="K872" s="14"/>
      <c r="L872" s="70"/>
      <c r="M872" s="14"/>
      <c r="N872" s="70"/>
      <c r="O872" s="14"/>
      <c r="P872" s="70"/>
      <c r="Q872" s="11"/>
      <c r="R872" s="150"/>
      <c r="T872" s="151"/>
      <c r="U872" s="152"/>
      <c r="V872" s="151"/>
      <c r="W872" s="152"/>
      <c r="X872" s="153"/>
    </row>
    <row r="873" spans="1:24" s="145" customFormat="1">
      <c r="A873" s="54"/>
      <c r="B873" s="193"/>
      <c r="C873" s="296"/>
      <c r="D873" s="35"/>
      <c r="E873" s="202"/>
      <c r="F873" s="69"/>
      <c r="G873" s="11"/>
      <c r="H873" s="69"/>
      <c r="I873" s="11"/>
      <c r="J873" s="69"/>
      <c r="K873" s="11"/>
      <c r="L873" s="69"/>
      <c r="M873" s="11"/>
      <c r="N873" s="69"/>
      <c r="O873" s="11"/>
      <c r="P873" s="69"/>
      <c r="Q873" s="11"/>
      <c r="R873" s="150"/>
      <c r="T873" s="151"/>
      <c r="U873" s="152"/>
      <c r="V873" s="151"/>
      <c r="W873" s="152"/>
      <c r="X873" s="153"/>
    </row>
    <row r="874" spans="1:24" s="145" customFormat="1">
      <c r="A874" s="54" t="s">
        <v>937</v>
      </c>
      <c r="B874" s="193">
        <v>2</v>
      </c>
      <c r="C874" s="296">
        <f>((F874)+(G874*$G$8)+(H874*$H$8)+(I874*$I$8)+(J874*$J$8)+(K874*$K$8)+(L874*$L$8)+(M874*$M$8)+(N874*$N$8)+(O874*$O$8)+(P874*$P$8)+(Q874*$Q$8)+(R874*$R$8)+(S874*$S$8)+(T874*$T$8)+(U874*$U$8)+(V874*$V$8)+(W874*$W$8)+(X874*$X$8))/E874</f>
        <v>3.2</v>
      </c>
      <c r="D874" s="35">
        <v>5</v>
      </c>
      <c r="E874" s="203">
        <f>SUM(F874:X874)</f>
        <v>5</v>
      </c>
      <c r="F874" s="69">
        <v>0</v>
      </c>
      <c r="G874" s="11">
        <v>3</v>
      </c>
      <c r="H874" s="69">
        <v>0</v>
      </c>
      <c r="I874" s="11">
        <v>0</v>
      </c>
      <c r="J874" s="69">
        <v>2</v>
      </c>
      <c r="K874" s="11"/>
      <c r="L874" s="69"/>
      <c r="M874" s="11"/>
      <c r="N874" s="69"/>
      <c r="O874" s="11"/>
      <c r="P874" s="69"/>
      <c r="Q874" s="11"/>
      <c r="R874" s="150"/>
      <c r="T874" s="151"/>
      <c r="U874" s="152"/>
      <c r="V874" s="151"/>
      <c r="W874" s="152"/>
      <c r="X874" s="153"/>
    </row>
    <row r="875" spans="1:24" s="145" customFormat="1">
      <c r="A875" s="54"/>
      <c r="B875" s="193"/>
      <c r="C875" s="296"/>
      <c r="D875" s="35"/>
      <c r="E875" s="202"/>
      <c r="F875" s="69"/>
      <c r="G875" s="11"/>
      <c r="H875" s="69"/>
      <c r="I875" s="11"/>
      <c r="J875" s="69"/>
      <c r="K875" s="11"/>
      <c r="L875" s="69"/>
      <c r="M875" s="11"/>
      <c r="N875" s="69"/>
      <c r="O875" s="11"/>
      <c r="P875" s="69"/>
      <c r="Q875" s="11"/>
      <c r="R875" s="150"/>
      <c r="T875" s="151"/>
      <c r="U875" s="152"/>
      <c r="V875" s="151"/>
      <c r="W875" s="152"/>
      <c r="X875" s="153"/>
    </row>
    <row r="876" spans="1:24" s="145" customFormat="1">
      <c r="A876" s="54" t="s">
        <v>277</v>
      </c>
      <c r="B876" s="193">
        <v>2</v>
      </c>
      <c r="C876" s="296">
        <f>((F876)+(G876*$G$8)+(H876*$H$8)+(I876*$I$8)+(J876*$J$8)+(K876*$K$8)+(L876*$L$8)+(M876*$M$8)+(N876*$N$8)+(O876*$O$8)+(P876*$P$8)+(Q876*$Q$8)+(R876*$R$8)+(S876*$S$8)+(T876*$T$8)+(U876*$U$8)+(V876*$V$8)+(W876*$W$8)+(X876*$X$8))/E876</f>
        <v>2.5671641791044775</v>
      </c>
      <c r="D876" s="35">
        <v>4</v>
      </c>
      <c r="E876" s="203">
        <f>SUM(F876:X876)</f>
        <v>67</v>
      </c>
      <c r="F876" s="69">
        <v>0</v>
      </c>
      <c r="G876" s="11">
        <v>30</v>
      </c>
      <c r="H876" s="69">
        <v>36</v>
      </c>
      <c r="I876" s="11">
        <v>1</v>
      </c>
      <c r="J876" s="69"/>
      <c r="K876" s="11"/>
      <c r="L876" s="69"/>
      <c r="M876" s="11"/>
      <c r="N876" s="69"/>
      <c r="O876" s="11"/>
      <c r="P876" s="69"/>
      <c r="Q876" s="11"/>
      <c r="R876" s="150"/>
      <c r="T876" s="151"/>
      <c r="U876" s="152"/>
      <c r="V876" s="151"/>
      <c r="W876" s="152"/>
      <c r="X876" s="153"/>
    </row>
    <row r="877" spans="1:24" s="145" customFormat="1">
      <c r="A877" s="54"/>
      <c r="B877" s="193"/>
      <c r="C877" s="296"/>
      <c r="D877" s="35"/>
      <c r="E877" s="202"/>
      <c r="F877" s="69"/>
      <c r="G877" s="11"/>
      <c r="H877" s="69"/>
      <c r="I877" s="11"/>
      <c r="J877" s="69"/>
      <c r="K877" s="11"/>
      <c r="L877" s="69"/>
      <c r="M877" s="11"/>
      <c r="N877" s="69"/>
      <c r="O877" s="11"/>
      <c r="P877" s="69"/>
      <c r="Q877" s="11"/>
      <c r="R877" s="150"/>
      <c r="T877" s="151"/>
      <c r="U877" s="152"/>
      <c r="V877" s="151"/>
      <c r="W877" s="152"/>
      <c r="X877" s="153"/>
    </row>
    <row r="878" spans="1:24" s="145" customFormat="1">
      <c r="A878" s="54" t="s">
        <v>1103</v>
      </c>
      <c r="B878" s="195">
        <v>3</v>
      </c>
      <c r="C878" s="296">
        <f>((F878)+(G878*$G$8)+(H878*$H$8)+(I878*$I$8)+(J878*$J$8)+(K878*$K$8)+(L878*$L$8)+(M878*$M$8)+(N878*$N$8)+(O878*$O$8)+(P878*$P$8)+(Q878*$Q$8)+(R878*$R$8)+(S878*$S$8)+(T878*$T$8)+(U878*$U$8)+(V878*$V$8)+(W878*$W$8)+(X878*$X$8))/E878</f>
        <v>3</v>
      </c>
      <c r="D878" s="37">
        <v>3</v>
      </c>
      <c r="E878" s="203">
        <f>SUM(F878:X878)</f>
        <v>2</v>
      </c>
      <c r="F878" s="72">
        <v>0</v>
      </c>
      <c r="G878" s="16">
        <v>0</v>
      </c>
      <c r="H878" s="72">
        <v>2</v>
      </c>
      <c r="I878" s="16"/>
      <c r="J878" s="72"/>
      <c r="K878" s="14"/>
      <c r="L878" s="70"/>
      <c r="M878" s="14"/>
      <c r="N878" s="70"/>
      <c r="O878" s="14"/>
      <c r="P878" s="70"/>
      <c r="Q878" s="11"/>
      <c r="R878" s="150"/>
      <c r="T878" s="151"/>
      <c r="U878" s="152"/>
      <c r="V878" s="151"/>
      <c r="W878" s="152"/>
      <c r="X878" s="153"/>
    </row>
    <row r="879" spans="1:24" s="145" customFormat="1">
      <c r="A879" s="54"/>
      <c r="B879" s="193"/>
      <c r="C879" s="296"/>
      <c r="D879" s="35"/>
      <c r="E879" s="202"/>
      <c r="F879" s="69"/>
      <c r="G879" s="11"/>
      <c r="H879" s="69"/>
      <c r="I879" s="11"/>
      <c r="J879" s="69"/>
      <c r="K879" s="11"/>
      <c r="L879" s="69"/>
      <c r="M879" s="11"/>
      <c r="N879" s="69"/>
      <c r="O879" s="11"/>
      <c r="P879" s="69"/>
      <c r="Q879" s="11"/>
      <c r="R879" s="150"/>
      <c r="T879" s="151"/>
      <c r="U879" s="152"/>
      <c r="V879" s="151"/>
      <c r="W879" s="152"/>
      <c r="X879" s="153"/>
    </row>
    <row r="880" spans="1:24" s="145" customFormat="1">
      <c r="A880" s="54" t="s">
        <v>943</v>
      </c>
      <c r="B880" s="194" t="s">
        <v>1023</v>
      </c>
      <c r="C880" s="296"/>
      <c r="D880" s="34"/>
      <c r="E880" s="203">
        <f>SUM(F880:X880)</f>
        <v>0</v>
      </c>
      <c r="F880" s="70"/>
      <c r="G880" s="14"/>
      <c r="H880" s="70"/>
      <c r="I880" s="14"/>
      <c r="J880" s="70"/>
      <c r="K880" s="14"/>
      <c r="L880" s="70"/>
      <c r="M880" s="14"/>
      <c r="N880" s="70"/>
      <c r="O880" s="14"/>
      <c r="P880" s="70"/>
      <c r="Q880" s="11"/>
      <c r="R880" s="150"/>
      <c r="T880" s="151"/>
      <c r="U880" s="152"/>
      <c r="V880" s="151"/>
      <c r="W880" s="152"/>
      <c r="X880" s="153"/>
    </row>
    <row r="881" spans="1:24" s="145" customFormat="1">
      <c r="A881" s="54"/>
      <c r="B881" s="193"/>
      <c r="C881" s="296"/>
      <c r="D881" s="35"/>
      <c r="E881" s="202"/>
      <c r="F881" s="69"/>
      <c r="G881" s="11"/>
      <c r="H881" s="69"/>
      <c r="I881" s="11"/>
      <c r="J881" s="69"/>
      <c r="K881" s="11"/>
      <c r="L881" s="69"/>
      <c r="M881" s="11"/>
      <c r="N881" s="69"/>
      <c r="O881" s="11"/>
      <c r="P881" s="69"/>
      <c r="Q881" s="11"/>
      <c r="R881" s="150"/>
      <c r="T881" s="151"/>
      <c r="U881" s="152"/>
      <c r="V881" s="151"/>
      <c r="W881" s="152"/>
      <c r="X881" s="153"/>
    </row>
    <row r="882" spans="1:24" s="145" customFormat="1">
      <c r="A882" s="54" t="s">
        <v>1042</v>
      </c>
      <c r="B882" s="193">
        <v>2</v>
      </c>
      <c r="C882" s="296">
        <f>((F882)+(G882*$G$8)+(H882*$H$8)+(I882*$I$8)+(J882*$J$8)+(K882*$K$8)+(L882*$L$8)+(M882*$M$8)+(N882*$N$8)+(O882*$O$8)+(P882*$P$8)+(Q882*$Q$8)+(R882*$R$8)+(S882*$S$8)+(T882*$T$8)+(U882*$U$8)+(V882*$V$8)+(W882*$W$8)+(X882*$X$8))/E882</f>
        <v>2</v>
      </c>
      <c r="D882" s="35">
        <v>2</v>
      </c>
      <c r="E882" s="203">
        <f>SUM(F882:X882)</f>
        <v>2</v>
      </c>
      <c r="F882" s="69">
        <v>0</v>
      </c>
      <c r="G882" s="11">
        <v>2</v>
      </c>
      <c r="H882" s="69"/>
      <c r="I882" s="11"/>
      <c r="J882" s="69"/>
      <c r="K882" s="11"/>
      <c r="L882" s="69"/>
      <c r="M882" s="11"/>
      <c r="N882" s="69"/>
      <c r="O882" s="11"/>
      <c r="P882" s="69"/>
      <c r="Q882" s="11"/>
      <c r="R882" s="150"/>
      <c r="T882" s="151"/>
      <c r="U882" s="152"/>
      <c r="V882" s="151"/>
      <c r="W882" s="152"/>
      <c r="X882" s="153"/>
    </row>
    <row r="883" spans="1:24" s="145" customFormat="1">
      <c r="A883" s="54"/>
      <c r="B883" s="193"/>
      <c r="C883" s="296"/>
      <c r="D883" s="35"/>
      <c r="E883" s="202"/>
      <c r="F883" s="69"/>
      <c r="G883" s="11"/>
      <c r="H883" s="69"/>
      <c r="I883" s="11"/>
      <c r="J883" s="69"/>
      <c r="K883" s="11"/>
      <c r="L883" s="69"/>
      <c r="M883" s="11"/>
      <c r="N883" s="69"/>
      <c r="O883" s="11"/>
      <c r="P883" s="69"/>
      <c r="Q883" s="11"/>
      <c r="R883" s="150"/>
      <c r="T883" s="151"/>
      <c r="U883" s="152"/>
      <c r="V883" s="151"/>
      <c r="W883" s="152"/>
      <c r="X883" s="153"/>
    </row>
    <row r="884" spans="1:24" s="145" customFormat="1">
      <c r="A884" s="54" t="s">
        <v>945</v>
      </c>
      <c r="B884" s="193">
        <v>1</v>
      </c>
      <c r="C884" s="296">
        <f>((F884)+(G884*$G$8)+(H884*$H$8)+(I884*$I$8)+(J884*$J$8)+(K884*$K$8)+(L884*$L$8)+(M884*$M$8)+(N884*$N$8)+(O884*$O$8)+(P884*$P$8)+(Q884*$Q$8)+(R884*$R$8)+(S884*$S$8)+(T884*$T$8)+(U884*$U$8)+(V884*$V$8)+(W884*$W$8)+(X884*$X$8))/E884</f>
        <v>3.2391304347826089</v>
      </c>
      <c r="D884" s="35">
        <v>5</v>
      </c>
      <c r="E884" s="203">
        <f>SUM(F884:X884)</f>
        <v>46</v>
      </c>
      <c r="F884" s="69">
        <v>1</v>
      </c>
      <c r="G884" s="11">
        <v>9</v>
      </c>
      <c r="H884" s="69">
        <v>19</v>
      </c>
      <c r="I884" s="11">
        <v>12</v>
      </c>
      <c r="J884" s="69">
        <v>5</v>
      </c>
      <c r="K884" s="11"/>
      <c r="L884" s="69"/>
      <c r="M884" s="11"/>
      <c r="N884" s="69"/>
      <c r="O884" s="11"/>
      <c r="P884" s="69"/>
      <c r="Q884" s="11"/>
      <c r="R884" s="150"/>
      <c r="T884" s="151"/>
      <c r="U884" s="152"/>
      <c r="V884" s="151"/>
      <c r="W884" s="152"/>
      <c r="X884" s="153"/>
    </row>
    <row r="885" spans="1:24" s="145" customFormat="1">
      <c r="A885" s="54"/>
      <c r="B885" s="193"/>
      <c r="C885" s="296"/>
      <c r="D885" s="35"/>
      <c r="E885" s="203"/>
      <c r="F885" s="69"/>
      <c r="G885" s="11"/>
      <c r="H885" s="69"/>
      <c r="I885" s="11"/>
      <c r="J885" s="69"/>
      <c r="K885" s="11"/>
      <c r="L885" s="69"/>
      <c r="M885" s="11"/>
      <c r="N885" s="69"/>
      <c r="O885" s="11"/>
      <c r="P885" s="69"/>
      <c r="Q885" s="11"/>
      <c r="R885" s="150"/>
      <c r="T885" s="151"/>
      <c r="U885" s="152"/>
      <c r="V885" s="151"/>
      <c r="W885" s="152"/>
      <c r="X885" s="153"/>
    </row>
    <row r="886" spans="1:24" s="145" customFormat="1">
      <c r="A886" s="54" t="s">
        <v>946</v>
      </c>
      <c r="B886" s="193">
        <v>3</v>
      </c>
      <c r="C886" s="296">
        <f>((F886)+(G886*$G$8)+(H886*$H$8)+(I886*$I$8)+(J886*$J$8)+(K886*$K$8)+(L886*$L$8)+(M886*$M$8)+(N886*$N$8)+(O886*$O$8)+(P886*$P$8)+(Q886*$Q$8)+(R886*$R$8)+(S886*$S$8)+(T886*$T$8)+(U886*$U$8)+(V886*$V$8)+(W886*$W$8)+(X886*$X$8))/E886</f>
        <v>3</v>
      </c>
      <c r="D886" s="35">
        <v>3</v>
      </c>
      <c r="E886" s="203">
        <f>SUM(F886:X886)</f>
        <v>5</v>
      </c>
      <c r="F886" s="72">
        <v>0</v>
      </c>
      <c r="G886" s="16">
        <v>0</v>
      </c>
      <c r="H886" s="72">
        <v>5</v>
      </c>
      <c r="I886" s="16"/>
      <c r="J886" s="70"/>
      <c r="K886" s="14"/>
      <c r="L886" s="70"/>
      <c r="M886" s="14"/>
      <c r="N886" s="70"/>
      <c r="O886" s="14"/>
      <c r="P886" s="70"/>
      <c r="Q886" s="11"/>
      <c r="R886" s="150"/>
      <c r="T886" s="151"/>
      <c r="U886" s="152"/>
      <c r="V886" s="151"/>
      <c r="W886" s="152"/>
      <c r="X886" s="153"/>
    </row>
    <row r="887" spans="1:24" s="145" customFormat="1">
      <c r="A887" s="54"/>
      <c r="B887" s="193"/>
      <c r="C887" s="296"/>
      <c r="D887" s="35"/>
      <c r="E887" s="202"/>
      <c r="F887" s="69"/>
      <c r="G887" s="11"/>
      <c r="H887" s="69"/>
      <c r="I887" s="11"/>
      <c r="J887" s="69"/>
      <c r="K887" s="11"/>
      <c r="L887" s="69"/>
      <c r="M887" s="11"/>
      <c r="N887" s="69"/>
      <c r="O887" s="11"/>
      <c r="P887" s="69"/>
      <c r="Q887" s="11"/>
      <c r="R887" s="150"/>
      <c r="T887" s="151"/>
      <c r="U887" s="152"/>
      <c r="V887" s="151"/>
      <c r="W887" s="152"/>
      <c r="X887" s="153"/>
    </row>
    <row r="888" spans="1:24" s="145" customFormat="1">
      <c r="A888" s="54" t="s">
        <v>947</v>
      </c>
      <c r="B888" s="193">
        <v>3</v>
      </c>
      <c r="C888" s="296">
        <f>((F888)+(G888*$G$8)+(H888*$H$8)+(I888*$I$8)+(J888*$J$8)+(K888*$K$8)+(L888*$L$8)+(M888*$M$8)+(N888*$N$8)+(O888*$O$8)+(P888*$P$8)+(Q888*$Q$8)+(R888*$R$8)+(S888*$S$8)+(T888*$T$8)+(U888*$U$8)+(V888*$V$8)+(W888*$W$8)+(X888*$X$8))/E888</f>
        <v>3</v>
      </c>
      <c r="D888" s="35">
        <v>3</v>
      </c>
      <c r="E888" s="203">
        <f t="shared" ref="E888:E950" si="17">SUM(F888:X888)</f>
        <v>1</v>
      </c>
      <c r="F888" s="69">
        <v>0</v>
      </c>
      <c r="G888" s="11">
        <v>0</v>
      </c>
      <c r="H888" s="69">
        <v>1</v>
      </c>
      <c r="I888" s="11"/>
      <c r="J888" s="69"/>
      <c r="K888" s="11"/>
      <c r="L888" s="69"/>
      <c r="M888" s="11"/>
      <c r="N888" s="69"/>
      <c r="O888" s="11"/>
      <c r="P888" s="69"/>
      <c r="Q888" s="11"/>
      <c r="R888" s="150"/>
      <c r="T888" s="151"/>
      <c r="U888" s="152"/>
      <c r="V888" s="151"/>
      <c r="W888" s="152"/>
      <c r="X888" s="153"/>
    </row>
    <row r="889" spans="1:24" s="145" customFormat="1">
      <c r="A889" s="54"/>
      <c r="B889" s="193"/>
      <c r="C889" s="296"/>
      <c r="D889" s="35"/>
      <c r="E889" s="202"/>
      <c r="F889" s="69"/>
      <c r="G889" s="11"/>
      <c r="H889" s="69"/>
      <c r="I889" s="11"/>
      <c r="J889" s="69"/>
      <c r="K889" s="11"/>
      <c r="L889" s="69"/>
      <c r="M889" s="11"/>
      <c r="N889" s="69"/>
      <c r="O889" s="11"/>
      <c r="P889" s="69"/>
      <c r="Q889" s="11"/>
      <c r="R889" s="150"/>
      <c r="T889" s="151"/>
      <c r="U889" s="152"/>
      <c r="V889" s="151"/>
      <c r="W889" s="152"/>
      <c r="X889" s="153"/>
    </row>
    <row r="890" spans="1:24" s="145" customFormat="1">
      <c r="A890" s="54" t="s">
        <v>949</v>
      </c>
      <c r="B890" s="193">
        <v>2</v>
      </c>
      <c r="C890" s="296">
        <f>((F890)+(G890*$G$8)+(H890*$H$8)+(I890*$I$8)+(J890*$J$8)+(K890*$K$8)+(L890*$L$8)+(M890*$M$8)+(N890*$N$8)+(O890*$O$8)+(P890*$P$8)+(Q890*$Q$8)+(R890*$R$8)+(S890*$S$8)+(T890*$T$8)+(U890*$U$8)+(V890*$V$8)+(W890*$W$8)+(X890*$X$8))/E890</f>
        <v>3.0588235294117645</v>
      </c>
      <c r="D890" s="35">
        <v>5</v>
      </c>
      <c r="E890" s="203">
        <f t="shared" si="17"/>
        <v>17</v>
      </c>
      <c r="F890" s="69">
        <v>0</v>
      </c>
      <c r="G890" s="11">
        <v>3</v>
      </c>
      <c r="H890" s="69">
        <v>11</v>
      </c>
      <c r="I890" s="11">
        <v>2</v>
      </c>
      <c r="J890" s="69">
        <v>1</v>
      </c>
      <c r="K890" s="11"/>
      <c r="L890" s="69"/>
      <c r="M890" s="11"/>
      <c r="N890" s="69"/>
      <c r="O890" s="11"/>
      <c r="P890" s="69"/>
      <c r="Q890" s="11"/>
      <c r="R890" s="150"/>
      <c r="T890" s="151"/>
      <c r="U890" s="152"/>
      <c r="V890" s="151"/>
      <c r="W890" s="152"/>
      <c r="X890" s="153"/>
    </row>
    <row r="891" spans="1:24" s="145" customFormat="1">
      <c r="A891" s="54"/>
      <c r="B891" s="193"/>
      <c r="C891" s="296"/>
      <c r="D891" s="35"/>
      <c r="E891" s="202"/>
      <c r="F891" s="69"/>
      <c r="G891" s="11"/>
      <c r="H891" s="69"/>
      <c r="I891" s="11"/>
      <c r="J891" s="69"/>
      <c r="K891" s="11"/>
      <c r="L891" s="69"/>
      <c r="M891" s="11"/>
      <c r="N891" s="69"/>
      <c r="O891" s="11"/>
      <c r="P891" s="69"/>
      <c r="Q891" s="11"/>
      <c r="R891" s="150"/>
      <c r="T891" s="151"/>
      <c r="U891" s="152"/>
      <c r="V891" s="151"/>
      <c r="W891" s="152"/>
      <c r="X891" s="153"/>
    </row>
    <row r="892" spans="1:24" s="145" customFormat="1">
      <c r="A892" s="54" t="s">
        <v>1244</v>
      </c>
      <c r="B892" s="194" t="s">
        <v>1023</v>
      </c>
      <c r="C892" s="296"/>
      <c r="D892" s="34"/>
      <c r="E892" s="203">
        <f t="shared" si="17"/>
        <v>0</v>
      </c>
      <c r="F892" s="70"/>
      <c r="G892" s="14"/>
      <c r="H892" s="70"/>
      <c r="I892" s="14"/>
      <c r="J892" s="70"/>
      <c r="K892" s="14"/>
      <c r="L892" s="70"/>
      <c r="M892" s="14"/>
      <c r="N892" s="70"/>
      <c r="O892" s="14"/>
      <c r="P892" s="70"/>
      <c r="Q892" s="11"/>
      <c r="R892" s="150"/>
      <c r="T892" s="151"/>
      <c r="U892" s="152"/>
      <c r="V892" s="151"/>
      <c r="W892" s="152"/>
      <c r="X892" s="153"/>
    </row>
    <row r="893" spans="1:24" s="145" customFormat="1">
      <c r="A893" s="54"/>
      <c r="B893" s="193"/>
      <c r="C893" s="296"/>
      <c r="D893" s="35"/>
      <c r="E893" s="202"/>
      <c r="F893" s="69"/>
      <c r="G893" s="11"/>
      <c r="H893" s="69"/>
      <c r="I893" s="11"/>
      <c r="J893" s="69"/>
      <c r="K893" s="11"/>
      <c r="L893" s="69"/>
      <c r="M893" s="11"/>
      <c r="N893" s="69"/>
      <c r="O893" s="11"/>
      <c r="P893" s="69"/>
      <c r="Q893" s="11"/>
      <c r="R893" s="150"/>
      <c r="T893" s="151"/>
      <c r="U893" s="152"/>
      <c r="V893" s="151"/>
      <c r="W893" s="152"/>
      <c r="X893" s="153"/>
    </row>
    <row r="894" spans="1:24" s="145" customFormat="1">
      <c r="A894" s="54" t="s">
        <v>1245</v>
      </c>
      <c r="B894" s="194" t="s">
        <v>1023</v>
      </c>
      <c r="C894" s="296"/>
      <c r="D894" s="34"/>
      <c r="E894" s="203">
        <f t="shared" si="17"/>
        <v>0</v>
      </c>
      <c r="F894" s="70"/>
      <c r="G894" s="14"/>
      <c r="H894" s="70"/>
      <c r="I894" s="14"/>
      <c r="J894" s="70"/>
      <c r="K894" s="14"/>
      <c r="L894" s="70"/>
      <c r="M894" s="14"/>
      <c r="N894" s="70"/>
      <c r="O894" s="14"/>
      <c r="P894" s="70"/>
      <c r="Q894" s="11"/>
      <c r="R894" s="150"/>
      <c r="T894" s="151"/>
      <c r="U894" s="152"/>
      <c r="V894" s="151"/>
      <c r="W894" s="152"/>
      <c r="X894" s="153"/>
    </row>
    <row r="895" spans="1:24" s="145" customFormat="1">
      <c r="A895" s="54"/>
      <c r="B895" s="193"/>
      <c r="C895" s="296"/>
      <c r="D895" s="35"/>
      <c r="E895" s="202"/>
      <c r="F895" s="69"/>
      <c r="G895" s="11"/>
      <c r="H895" s="69"/>
      <c r="I895" s="11"/>
      <c r="J895" s="69"/>
      <c r="K895" s="11"/>
      <c r="L895" s="69"/>
      <c r="M895" s="11"/>
      <c r="N895" s="69"/>
      <c r="O895" s="11"/>
      <c r="P895" s="69"/>
      <c r="Q895" s="11"/>
      <c r="R895" s="150"/>
      <c r="T895" s="151"/>
      <c r="U895" s="152"/>
      <c r="V895" s="151"/>
      <c r="W895" s="152"/>
      <c r="X895" s="153"/>
    </row>
    <row r="896" spans="1:24" s="145" customFormat="1">
      <c r="A896" s="54" t="s">
        <v>253</v>
      </c>
      <c r="B896" s="193">
        <v>2</v>
      </c>
      <c r="C896" s="296">
        <f>((F896)+(G896*$G$8)+(H896*$H$8)+(I896*$I$8)+(J896*$J$8)+(K896*$K$8)+(L896*$L$8)+(M896*$M$8)+(N896*$N$8)+(O896*$O$8)+(P896*$P$8)+(Q896*$Q$8)+(R896*$R$8)+(S896*$S$8)+(T896*$T$8)+(U896*$U$8)+(V896*$V$8)+(W896*$W$8)+(X896*$X$8))/E896</f>
        <v>2.5</v>
      </c>
      <c r="D896" s="35">
        <v>3</v>
      </c>
      <c r="E896" s="203">
        <f t="shared" si="17"/>
        <v>4</v>
      </c>
      <c r="F896" s="69">
        <v>0</v>
      </c>
      <c r="G896" s="11">
        <v>2</v>
      </c>
      <c r="H896" s="69">
        <v>2</v>
      </c>
      <c r="I896" s="11"/>
      <c r="J896" s="69"/>
      <c r="K896" s="11"/>
      <c r="L896" s="69"/>
      <c r="M896" s="11"/>
      <c r="N896" s="69"/>
      <c r="O896" s="11"/>
      <c r="P896" s="69"/>
      <c r="Q896" s="11"/>
      <c r="R896" s="150"/>
      <c r="T896" s="151"/>
      <c r="U896" s="152"/>
      <c r="V896" s="151"/>
      <c r="W896" s="152"/>
      <c r="X896" s="153"/>
    </row>
    <row r="897" spans="1:24" s="145" customFormat="1">
      <c r="A897" s="54"/>
      <c r="B897" s="193"/>
      <c r="C897" s="296"/>
      <c r="D897" s="35"/>
      <c r="E897" s="202"/>
      <c r="F897" s="69"/>
      <c r="G897" s="11"/>
      <c r="H897" s="69"/>
      <c r="I897" s="11"/>
      <c r="J897" s="69"/>
      <c r="K897" s="11"/>
      <c r="L897" s="69"/>
      <c r="M897" s="11"/>
      <c r="N897" s="69"/>
      <c r="O897" s="11"/>
      <c r="P897" s="69"/>
      <c r="Q897" s="11"/>
      <c r="R897" s="150"/>
      <c r="T897" s="151"/>
      <c r="U897" s="152"/>
      <c r="V897" s="151"/>
      <c r="W897" s="152"/>
      <c r="X897" s="153"/>
    </row>
    <row r="898" spans="1:24" s="145" customFormat="1">
      <c r="A898" s="54" t="s">
        <v>951</v>
      </c>
      <c r="B898" s="193">
        <v>1</v>
      </c>
      <c r="C898" s="296">
        <f>((F898)+(G898*$G$8)+(H898*$H$8)+(I898*$I$8)+(J898*$J$8)+(K898*$K$8)+(L898*$L$8)+(M898*$M$8)+(N898*$N$8)+(O898*$O$8)+(P898*$P$8)+(Q898*$Q$8)+(R898*$R$8)+(S898*$S$8)+(T898*$T$8)+(U898*$U$8)+(V898*$V$8)+(W898*$W$8)+(X898*$X$8))/E898</f>
        <v>2.25</v>
      </c>
      <c r="D898" s="35">
        <v>3</v>
      </c>
      <c r="E898" s="203">
        <f t="shared" si="17"/>
        <v>16</v>
      </c>
      <c r="F898" s="69">
        <v>2</v>
      </c>
      <c r="G898" s="11">
        <v>8</v>
      </c>
      <c r="H898" s="69">
        <v>6</v>
      </c>
      <c r="I898" s="11"/>
      <c r="J898" s="69"/>
      <c r="K898" s="11"/>
      <c r="L898" s="69"/>
      <c r="M898" s="11"/>
      <c r="N898" s="69"/>
      <c r="O898" s="11"/>
      <c r="P898" s="69"/>
      <c r="Q898" s="11"/>
      <c r="R898" s="150"/>
      <c r="T898" s="151"/>
      <c r="U898" s="152"/>
      <c r="V898" s="151"/>
      <c r="W898" s="152"/>
      <c r="X898" s="153"/>
    </row>
    <row r="899" spans="1:24" s="145" customFormat="1">
      <c r="A899" s="54"/>
      <c r="B899" s="193"/>
      <c r="C899" s="296"/>
      <c r="D899" s="35"/>
      <c r="E899" s="202"/>
      <c r="F899" s="69"/>
      <c r="G899" s="11"/>
      <c r="H899" s="69"/>
      <c r="I899" s="11"/>
      <c r="J899" s="69"/>
      <c r="K899" s="11"/>
      <c r="L899" s="69"/>
      <c r="M899" s="11"/>
      <c r="N899" s="69"/>
      <c r="O899" s="11"/>
      <c r="P899" s="69"/>
      <c r="Q899" s="11"/>
      <c r="R899" s="150"/>
      <c r="T899" s="151"/>
      <c r="U899" s="152"/>
      <c r="V899" s="151"/>
      <c r="W899" s="152"/>
      <c r="X899" s="153"/>
    </row>
    <row r="900" spans="1:24" s="145" customFormat="1">
      <c r="A900" s="54" t="s">
        <v>952</v>
      </c>
      <c r="B900" s="194" t="s">
        <v>1023</v>
      </c>
      <c r="C900" s="296"/>
      <c r="D900" s="34"/>
      <c r="E900" s="203">
        <f t="shared" si="17"/>
        <v>0</v>
      </c>
      <c r="F900" s="69"/>
      <c r="G900" s="11"/>
      <c r="H900" s="69"/>
      <c r="I900" s="11"/>
      <c r="J900" s="69"/>
      <c r="K900" s="11"/>
      <c r="L900" s="69"/>
      <c r="M900" s="11"/>
      <c r="N900" s="69"/>
      <c r="O900" s="11"/>
      <c r="P900" s="69"/>
      <c r="Q900" s="11"/>
      <c r="R900" s="150"/>
      <c r="T900" s="151"/>
      <c r="U900" s="152"/>
      <c r="V900" s="151"/>
      <c r="W900" s="152"/>
      <c r="X900" s="153"/>
    </row>
    <row r="901" spans="1:24" s="145" customFormat="1">
      <c r="A901" s="54"/>
      <c r="B901" s="193"/>
      <c r="C901" s="296"/>
      <c r="D901" s="35"/>
      <c r="E901" s="202"/>
      <c r="F901" s="69"/>
      <c r="G901" s="11"/>
      <c r="H901" s="69"/>
      <c r="I901" s="11"/>
      <c r="J901" s="69"/>
      <c r="K901" s="11"/>
      <c r="L901" s="69"/>
      <c r="M901" s="11"/>
      <c r="N901" s="69"/>
      <c r="O901" s="11"/>
      <c r="P901" s="69"/>
      <c r="Q901" s="11"/>
      <c r="R901" s="150"/>
      <c r="T901" s="151"/>
      <c r="U901" s="152"/>
      <c r="V901" s="151"/>
      <c r="W901" s="152"/>
      <c r="X901" s="153"/>
    </row>
    <row r="902" spans="1:24" s="145" customFormat="1">
      <c r="A902" s="54" t="s">
        <v>954</v>
      </c>
      <c r="B902" s="193">
        <v>2</v>
      </c>
      <c r="C902" s="296">
        <f>((F902)+(G902*$G$8)+(H902*$H$8)+(I902*$I$8)+(J902*$J$8)+(K902*$K$8)+(L902*$L$8)+(M902*$M$8)+(N902*$N$8)+(O902*$O$8)+(P902*$P$8)+(Q902*$Q$8)+(R902*$R$8)+(S902*$S$8)+(T902*$T$8)+(U902*$U$8)+(V902*$V$8)+(W902*$W$8)+(X902*$X$8))/E902</f>
        <v>2.4285714285714284</v>
      </c>
      <c r="D902" s="35">
        <v>3</v>
      </c>
      <c r="E902" s="203">
        <f t="shared" si="17"/>
        <v>7</v>
      </c>
      <c r="F902" s="69">
        <v>0</v>
      </c>
      <c r="G902" s="11">
        <v>4</v>
      </c>
      <c r="H902" s="69">
        <v>3</v>
      </c>
      <c r="I902" s="11"/>
      <c r="J902" s="69"/>
      <c r="K902" s="11"/>
      <c r="L902" s="69"/>
      <c r="M902" s="11"/>
      <c r="N902" s="69"/>
      <c r="O902" s="11"/>
      <c r="P902" s="69"/>
      <c r="Q902" s="11"/>
      <c r="R902" s="150"/>
      <c r="T902" s="151"/>
      <c r="U902" s="152"/>
      <c r="V902" s="151"/>
      <c r="W902" s="152"/>
      <c r="X902" s="153"/>
    </row>
    <row r="903" spans="1:24" s="145" customFormat="1">
      <c r="A903" s="54"/>
      <c r="B903" s="195"/>
      <c r="C903" s="296"/>
      <c r="D903" s="37"/>
      <c r="E903" s="258"/>
      <c r="F903" s="114"/>
      <c r="G903" s="64"/>
      <c r="H903" s="114"/>
      <c r="I903" s="11"/>
      <c r="J903" s="69"/>
      <c r="K903" s="11"/>
      <c r="L903" s="69"/>
      <c r="M903" s="11"/>
      <c r="N903" s="69"/>
      <c r="O903" s="11"/>
      <c r="P903" s="69"/>
      <c r="Q903" s="11"/>
      <c r="R903" s="150"/>
      <c r="T903" s="151"/>
      <c r="U903" s="152"/>
      <c r="V903" s="151"/>
      <c r="W903" s="152"/>
      <c r="X903" s="153"/>
    </row>
    <row r="904" spans="1:24" s="145" customFormat="1">
      <c r="A904" s="54" t="s">
        <v>244</v>
      </c>
      <c r="B904" s="195">
        <v>2</v>
      </c>
      <c r="C904" s="296">
        <f t="shared" ref="C904" si="18">((F904)+(G904*$G$8)+(H904*$H$8)+(I904*$I$8)+(J904*$J$8)+(K904*$K$8)+(L904*$L$8)+(M904*$M$8)+(N904*$N$8)+(O904*$O$8)+(P904*$P$8)+(Q904*$Q$8)+(R904*$R$8)+(S904*$S$8)+(T904*$T$8)+(U904*$U$8)+(V904*$V$8)+(W904*$W$8)+(X904*$X$8))/E904</f>
        <v>2</v>
      </c>
      <c r="D904" s="37">
        <v>2</v>
      </c>
      <c r="E904" s="249">
        <f t="shared" si="17"/>
        <v>1</v>
      </c>
      <c r="F904" s="72">
        <v>0</v>
      </c>
      <c r="G904" s="16">
        <v>1</v>
      </c>
      <c r="H904" s="72"/>
      <c r="I904" s="14"/>
      <c r="J904" s="70"/>
      <c r="K904" s="14"/>
      <c r="L904" s="70"/>
      <c r="M904" s="14"/>
      <c r="N904" s="70"/>
      <c r="O904" s="14"/>
      <c r="P904" s="70"/>
      <c r="Q904" s="11"/>
      <c r="R904" s="150"/>
      <c r="T904" s="151"/>
      <c r="U904" s="152"/>
      <c r="V904" s="151"/>
      <c r="W904" s="152"/>
      <c r="X904" s="153"/>
    </row>
    <row r="905" spans="1:24" s="145" customFormat="1">
      <c r="A905" s="54"/>
      <c r="B905" s="193"/>
      <c r="C905" s="296"/>
      <c r="D905" s="35"/>
      <c r="E905" s="202"/>
      <c r="F905" s="69"/>
      <c r="G905" s="11"/>
      <c r="H905" s="69"/>
      <c r="I905" s="11"/>
      <c r="J905" s="69"/>
      <c r="K905" s="11"/>
      <c r="L905" s="69"/>
      <c r="M905" s="11"/>
      <c r="N905" s="69"/>
      <c r="O905" s="11"/>
      <c r="P905" s="69"/>
      <c r="Q905" s="11"/>
      <c r="R905" s="150"/>
      <c r="T905" s="151"/>
      <c r="U905" s="152"/>
      <c r="V905" s="151"/>
      <c r="W905" s="152"/>
      <c r="X905" s="153"/>
    </row>
    <row r="906" spans="1:24" s="145" customFormat="1">
      <c r="A906" s="54" t="s">
        <v>246</v>
      </c>
      <c r="B906" s="193">
        <v>2</v>
      </c>
      <c r="C906" s="296">
        <f>((F906)+(G906*$G$8)+(H906*$H$8)+(I906*$I$8)+(J906*$J$8)+(K906*$K$8)+(L906*$L$8)+(M906*$M$8)+(N906*$N$8)+(O906*$O$8)+(P906*$P$8)+(Q906*$Q$8)+(R906*$R$8)+(S906*$S$8)+(T906*$T$8)+(U906*$U$8)+(V906*$V$8)+(W906*$W$8)+(X906*$X$8))/E906</f>
        <v>2.6666666666666665</v>
      </c>
      <c r="D906" s="35">
        <v>3</v>
      </c>
      <c r="E906" s="203">
        <f t="shared" si="17"/>
        <v>3</v>
      </c>
      <c r="F906" s="69">
        <v>0</v>
      </c>
      <c r="G906" s="11">
        <v>1</v>
      </c>
      <c r="H906" s="69">
        <v>2</v>
      </c>
      <c r="I906" s="11"/>
      <c r="J906" s="69"/>
      <c r="K906" s="11"/>
      <c r="L906" s="69"/>
      <c r="M906" s="11"/>
      <c r="N906" s="69"/>
      <c r="O906" s="11"/>
      <c r="P906" s="69"/>
      <c r="Q906" s="11"/>
      <c r="R906" s="150"/>
      <c r="T906" s="151"/>
      <c r="U906" s="152"/>
      <c r="V906" s="151"/>
      <c r="W906" s="152"/>
      <c r="X906" s="153"/>
    </row>
    <row r="907" spans="1:24" s="145" customFormat="1">
      <c r="A907" s="54"/>
      <c r="B907" s="193"/>
      <c r="C907" s="296"/>
      <c r="D907" s="35"/>
      <c r="E907" s="202"/>
      <c r="F907" s="69"/>
      <c r="G907" s="11"/>
      <c r="H907" s="69"/>
      <c r="I907" s="11"/>
      <c r="J907" s="69"/>
      <c r="K907" s="11"/>
      <c r="L907" s="69"/>
      <c r="M907" s="11"/>
      <c r="N907" s="69"/>
      <c r="O907" s="11"/>
      <c r="P907" s="69"/>
      <c r="Q907" s="11"/>
      <c r="R907" s="150"/>
      <c r="T907" s="151"/>
      <c r="U907" s="152"/>
      <c r="V907" s="151"/>
      <c r="W907" s="152"/>
      <c r="X907" s="153"/>
    </row>
    <row r="908" spans="1:24" s="145" customFormat="1">
      <c r="A908" s="54" t="s">
        <v>955</v>
      </c>
      <c r="B908" s="193">
        <v>2</v>
      </c>
      <c r="C908" s="296">
        <f>((F908)+(G908*$G$8)+(H908*$H$8)+(I908*$I$8)+(J908*$J$8)+(K908*$K$8)+(L908*$L$8)+(M908*$M$8)+(N908*$N$8)+(O908*$O$8)+(P908*$P$8)+(Q908*$Q$8)+(R908*$R$8)+(S908*$S$8)+(T908*$T$8)+(U908*$U$8)+(V908*$V$8)+(W908*$W$8)+(X908*$X$8))/E908</f>
        <v>2.3636363636363638</v>
      </c>
      <c r="D908" s="35">
        <v>3</v>
      </c>
      <c r="E908" s="203">
        <f t="shared" si="17"/>
        <v>66</v>
      </c>
      <c r="F908" s="69">
        <v>1</v>
      </c>
      <c r="G908" s="11">
        <v>40</v>
      </c>
      <c r="H908" s="69">
        <v>25</v>
      </c>
      <c r="I908" s="11"/>
      <c r="J908" s="69"/>
      <c r="K908" s="11"/>
      <c r="L908" s="69"/>
      <c r="M908" s="11"/>
      <c r="N908" s="69"/>
      <c r="O908" s="11"/>
      <c r="P908" s="69"/>
      <c r="Q908" s="11"/>
      <c r="R908" s="150"/>
      <c r="T908" s="151"/>
      <c r="U908" s="152"/>
      <c r="V908" s="151"/>
      <c r="W908" s="152"/>
      <c r="X908" s="153"/>
    </row>
    <row r="909" spans="1:24" s="145" customFormat="1">
      <c r="A909" s="54"/>
      <c r="B909" s="193"/>
      <c r="C909" s="296"/>
      <c r="D909" s="35"/>
      <c r="E909" s="202"/>
      <c r="F909" s="69"/>
      <c r="G909" s="11"/>
      <c r="H909" s="69"/>
      <c r="I909" s="11"/>
      <c r="J909" s="69"/>
      <c r="K909" s="11"/>
      <c r="L909" s="69"/>
      <c r="M909" s="11"/>
      <c r="N909" s="69"/>
      <c r="O909" s="11"/>
      <c r="P909" s="69"/>
      <c r="Q909" s="11"/>
      <c r="R909" s="150"/>
      <c r="T909" s="151"/>
      <c r="U909" s="152"/>
      <c r="V909" s="151"/>
      <c r="W909" s="152"/>
      <c r="X909" s="153"/>
    </row>
    <row r="910" spans="1:24" s="145" customFormat="1">
      <c r="A910" s="54" t="s">
        <v>250</v>
      </c>
      <c r="B910" s="193">
        <v>1</v>
      </c>
      <c r="C910" s="296">
        <f>((F910)+(G910*$G$8)+(H910*$H$8)+(I910*$I$8)+(J910*$J$8)+(K910*$K$8)+(L910*$L$8)+(M910*$M$8)+(N910*$N$8)+(O910*$O$8)+(P910*$P$8)+(Q910*$Q$8)+(R910*$R$8)+(S910*$S$8)+(T910*$T$8)+(U910*$U$8)+(V910*$V$8)+(W910*$W$8)+(X910*$X$8))/E910</f>
        <v>1.875</v>
      </c>
      <c r="D910" s="35">
        <v>2</v>
      </c>
      <c r="E910" s="203">
        <f t="shared" si="17"/>
        <v>8</v>
      </c>
      <c r="F910" s="69">
        <v>1</v>
      </c>
      <c r="G910" s="11">
        <v>7</v>
      </c>
      <c r="H910" s="69"/>
      <c r="I910" s="11"/>
      <c r="J910" s="69"/>
      <c r="K910" s="11"/>
      <c r="L910" s="69"/>
      <c r="M910" s="11"/>
      <c r="N910" s="69"/>
      <c r="O910" s="11"/>
      <c r="P910" s="69"/>
      <c r="Q910" s="11"/>
      <c r="R910" s="150"/>
      <c r="T910" s="151"/>
      <c r="U910" s="152"/>
      <c r="V910" s="151"/>
      <c r="W910" s="152"/>
      <c r="X910" s="153"/>
    </row>
    <row r="911" spans="1:24" s="145" customFormat="1">
      <c r="A911" s="54"/>
      <c r="B911" s="193"/>
      <c r="C911" s="296"/>
      <c r="D911" s="35"/>
      <c r="E911" s="202"/>
      <c r="F911" s="69"/>
      <c r="G911" s="11"/>
      <c r="H911" s="69"/>
      <c r="I911" s="11"/>
      <c r="J911" s="69"/>
      <c r="K911" s="11"/>
      <c r="L911" s="69"/>
      <c r="M911" s="11"/>
      <c r="N911" s="69"/>
      <c r="O911" s="11"/>
      <c r="P911" s="69"/>
      <c r="Q911" s="11"/>
      <c r="R911" s="150"/>
      <c r="T911" s="151"/>
      <c r="U911" s="152"/>
      <c r="V911" s="151"/>
      <c r="W911" s="152"/>
      <c r="X911" s="153"/>
    </row>
    <row r="912" spans="1:24" s="145" customFormat="1">
      <c r="A912" s="54" t="s">
        <v>1243</v>
      </c>
      <c r="B912" s="193">
        <v>2</v>
      </c>
      <c r="C912" s="296">
        <f>((F912)+(G912*$G$8)+(H912*$H$8)+(I912*$I$8)+(J912*$J$8)+(K912*$K$8)+(L912*$L$8)+(M912*$M$8)+(N912*$N$8)+(O912*$O$8)+(P912*$P$8)+(Q912*$Q$8)+(R912*$R$8)+(S912*$S$8)+(T912*$T$8)+(U912*$U$8)+(V912*$V$8)+(W912*$W$8)+(X912*$X$8))/E912</f>
        <v>3.0625</v>
      </c>
      <c r="D912" s="35">
        <v>4</v>
      </c>
      <c r="E912" s="203">
        <f t="shared" si="17"/>
        <v>16</v>
      </c>
      <c r="F912" s="69">
        <v>0</v>
      </c>
      <c r="G912" s="11">
        <v>5</v>
      </c>
      <c r="H912" s="69">
        <v>5</v>
      </c>
      <c r="I912" s="11">
        <v>6</v>
      </c>
      <c r="J912" s="69"/>
      <c r="K912" s="11"/>
      <c r="L912" s="69"/>
      <c r="M912" s="11"/>
      <c r="N912" s="69"/>
      <c r="O912" s="11"/>
      <c r="P912" s="69"/>
      <c r="Q912" s="11"/>
      <c r="R912" s="150"/>
      <c r="T912" s="151"/>
      <c r="U912" s="152"/>
      <c r="V912" s="151"/>
      <c r="W912" s="152"/>
      <c r="X912" s="153"/>
    </row>
    <row r="913" spans="1:24" s="145" customFormat="1">
      <c r="A913" s="54"/>
      <c r="B913" s="193"/>
      <c r="C913" s="296"/>
      <c r="D913" s="35"/>
      <c r="E913" s="202"/>
      <c r="F913" s="69"/>
      <c r="G913" s="11"/>
      <c r="H913" s="69"/>
      <c r="I913" s="11"/>
      <c r="J913" s="69"/>
      <c r="K913" s="11"/>
      <c r="L913" s="69"/>
      <c r="M913" s="11"/>
      <c r="N913" s="69"/>
      <c r="O913" s="11"/>
      <c r="P913" s="69"/>
      <c r="Q913" s="11"/>
      <c r="R913" s="150"/>
      <c r="T913" s="151"/>
      <c r="U913" s="152"/>
      <c r="V913" s="151"/>
      <c r="W913" s="152"/>
      <c r="X913" s="153"/>
    </row>
    <row r="914" spans="1:24" s="145" customFormat="1">
      <c r="A914" s="54" t="s">
        <v>1242</v>
      </c>
      <c r="B914" s="195">
        <v>1</v>
      </c>
      <c r="C914" s="296">
        <f>((F914)+(G914*$G$8)+(H914*$H$8)+(I914*$I$8)+(J914*$J$8)+(K914*$K$8)+(L914*$L$8)+(M914*$M$8)+(N914*$N$8)+(O914*$O$8)+(P914*$P$8)+(Q914*$Q$8)+(R914*$R$8)+(S914*$S$8)+(T914*$T$8)+(U914*$U$8)+(V914*$V$8)+(W914*$W$8)+(X914*$X$8))/E914</f>
        <v>1.5</v>
      </c>
      <c r="D914" s="37">
        <v>2</v>
      </c>
      <c r="E914" s="203">
        <f t="shared" si="17"/>
        <v>2</v>
      </c>
      <c r="F914" s="69">
        <v>1</v>
      </c>
      <c r="G914" s="11">
        <v>1</v>
      </c>
      <c r="H914" s="69"/>
      <c r="I914" s="11"/>
      <c r="J914" s="69"/>
      <c r="K914" s="11"/>
      <c r="L914" s="69"/>
      <c r="M914" s="11"/>
      <c r="N914" s="69"/>
      <c r="O914" s="11"/>
      <c r="P914" s="69"/>
      <c r="Q914" s="11"/>
      <c r="R914" s="150"/>
      <c r="T914" s="151"/>
      <c r="U914" s="152"/>
      <c r="V914" s="151"/>
      <c r="W914" s="152"/>
      <c r="X914" s="153"/>
    </row>
    <row r="915" spans="1:24" s="145" customFormat="1">
      <c r="A915" s="54"/>
      <c r="B915" s="193"/>
      <c r="C915" s="296"/>
      <c r="D915" s="35"/>
      <c r="E915" s="202"/>
      <c r="F915" s="69"/>
      <c r="G915" s="11"/>
      <c r="H915" s="69"/>
      <c r="I915" s="11"/>
      <c r="J915" s="69"/>
      <c r="K915" s="11"/>
      <c r="L915" s="69"/>
      <c r="M915" s="11"/>
      <c r="N915" s="69"/>
      <c r="O915" s="11"/>
      <c r="P915" s="69"/>
      <c r="Q915" s="11"/>
      <c r="R915" s="150"/>
      <c r="T915" s="151"/>
      <c r="U915" s="152"/>
      <c r="V915" s="151"/>
      <c r="W915" s="152"/>
      <c r="X915" s="153"/>
    </row>
    <row r="916" spans="1:24" s="145" customFormat="1">
      <c r="A916" s="54" t="s">
        <v>958</v>
      </c>
      <c r="B916" s="194" t="s">
        <v>1023</v>
      </c>
      <c r="C916" s="296"/>
      <c r="D916" s="34"/>
      <c r="E916" s="203">
        <f t="shared" si="17"/>
        <v>0</v>
      </c>
      <c r="F916" s="70"/>
      <c r="G916" s="14"/>
      <c r="H916" s="70"/>
      <c r="I916" s="14"/>
      <c r="J916" s="70"/>
      <c r="K916" s="14"/>
      <c r="L916" s="70"/>
      <c r="M916" s="14"/>
      <c r="N916" s="70"/>
      <c r="O916" s="14"/>
      <c r="P916" s="70"/>
      <c r="Q916" s="11"/>
      <c r="R916" s="150"/>
      <c r="T916" s="151"/>
      <c r="U916" s="152"/>
      <c r="V916" s="151"/>
      <c r="W916" s="152"/>
      <c r="X916" s="153"/>
    </row>
    <row r="917" spans="1:24" s="145" customFormat="1">
      <c r="A917" s="54"/>
      <c r="B917" s="193"/>
      <c r="C917" s="296"/>
      <c r="D917" s="35"/>
      <c r="E917" s="202"/>
      <c r="F917" s="69"/>
      <c r="G917" s="11"/>
      <c r="H917" s="69"/>
      <c r="I917" s="11"/>
      <c r="J917" s="69"/>
      <c r="K917" s="11"/>
      <c r="L917" s="69"/>
      <c r="M917" s="11"/>
      <c r="N917" s="69"/>
      <c r="O917" s="11"/>
      <c r="P917" s="69"/>
      <c r="Q917" s="11"/>
      <c r="R917" s="150"/>
      <c r="T917" s="151"/>
      <c r="U917" s="152"/>
      <c r="V917" s="151"/>
      <c r="W917" s="152"/>
      <c r="X917" s="153"/>
    </row>
    <row r="918" spans="1:24" s="145" customFormat="1">
      <c r="A918" s="54" t="s">
        <v>136</v>
      </c>
      <c r="B918" s="194" t="s">
        <v>1023</v>
      </c>
      <c r="C918" s="296"/>
      <c r="D918" s="34"/>
      <c r="E918" s="203">
        <f t="shared" si="17"/>
        <v>0</v>
      </c>
      <c r="F918" s="70"/>
      <c r="G918" s="14"/>
      <c r="H918" s="70"/>
      <c r="I918" s="14"/>
      <c r="J918" s="70"/>
      <c r="K918" s="14"/>
      <c r="L918" s="70"/>
      <c r="M918" s="14"/>
      <c r="N918" s="70"/>
      <c r="O918" s="14"/>
      <c r="P918" s="70"/>
      <c r="Q918" s="11"/>
      <c r="R918" s="150"/>
      <c r="T918" s="151"/>
      <c r="U918" s="152"/>
      <c r="V918" s="151"/>
      <c r="W918" s="152"/>
      <c r="X918" s="153"/>
    </row>
    <row r="919" spans="1:24" s="145" customFormat="1">
      <c r="A919" s="54"/>
      <c r="B919" s="193"/>
      <c r="C919" s="296"/>
      <c r="D919" s="35"/>
      <c r="E919" s="202"/>
      <c r="F919" s="69"/>
      <c r="G919" s="11"/>
      <c r="H919" s="69"/>
      <c r="I919" s="11"/>
      <c r="J919" s="69"/>
      <c r="K919" s="11"/>
      <c r="L919" s="69"/>
      <c r="M919" s="11"/>
      <c r="N919" s="69"/>
      <c r="O919" s="11"/>
      <c r="P919" s="69"/>
      <c r="Q919" s="11"/>
      <c r="R919" s="150"/>
      <c r="T919" s="151"/>
      <c r="U919" s="152"/>
      <c r="V919" s="151"/>
      <c r="W919" s="152"/>
      <c r="X919" s="153"/>
    </row>
    <row r="920" spans="1:24" s="145" customFormat="1">
      <c r="A920" s="54" t="s">
        <v>960</v>
      </c>
      <c r="B920" s="193">
        <v>2</v>
      </c>
      <c r="C920" s="296">
        <f>((F920)+(G920*$G$8)+(H920*$H$8)+(I920*$I$8)+(J920*$J$8)+(K920*$K$8)+(L920*$L$8)+(M920*$M$8)+(N920*$N$8)+(O920*$O$8)+(P920*$P$8)+(Q920*$Q$8)+(R920*$R$8)+(S920*$S$8)+(T920*$T$8)+(U920*$U$8)+(V920*$V$8)+(W920*$W$8)+(X920*$X$8))/E920</f>
        <v>2.5256410256410255</v>
      </c>
      <c r="D920" s="35">
        <v>3</v>
      </c>
      <c r="E920" s="203">
        <f t="shared" si="17"/>
        <v>78</v>
      </c>
      <c r="F920" s="69">
        <v>0</v>
      </c>
      <c r="G920" s="11">
        <v>37</v>
      </c>
      <c r="H920" s="69">
        <v>41</v>
      </c>
      <c r="I920" s="11"/>
      <c r="J920" s="69"/>
      <c r="K920" s="11"/>
      <c r="L920" s="69"/>
      <c r="M920" s="11"/>
      <c r="N920" s="69"/>
      <c r="O920" s="11"/>
      <c r="P920" s="69"/>
      <c r="Q920" s="11"/>
      <c r="R920" s="150"/>
      <c r="T920" s="151"/>
      <c r="U920" s="152"/>
      <c r="V920" s="151"/>
      <c r="W920" s="152"/>
      <c r="X920" s="153"/>
    </row>
    <row r="921" spans="1:24" s="145" customFormat="1">
      <c r="A921" s="54"/>
      <c r="B921" s="193"/>
      <c r="C921" s="296"/>
      <c r="D921" s="35"/>
      <c r="E921" s="202"/>
      <c r="F921" s="69"/>
      <c r="G921" s="11"/>
      <c r="H921" s="69"/>
      <c r="I921" s="11"/>
      <c r="J921" s="69"/>
      <c r="K921" s="11"/>
      <c r="L921" s="69"/>
      <c r="M921" s="11"/>
      <c r="N921" s="69"/>
      <c r="O921" s="11"/>
      <c r="P921" s="69"/>
      <c r="Q921" s="11"/>
      <c r="R921" s="150"/>
      <c r="T921" s="151"/>
      <c r="U921" s="152"/>
      <c r="V921" s="151"/>
      <c r="W921" s="152"/>
      <c r="X921" s="153"/>
    </row>
    <row r="922" spans="1:24" s="145" customFormat="1">
      <c r="A922" s="54" t="s">
        <v>1099</v>
      </c>
      <c r="B922" s="193">
        <v>1</v>
      </c>
      <c r="C922" s="296">
        <f>((F922)+(G922*$G$8)+(H922*$H$8)+(I922*$I$8)+(J922*$J$8)+(K922*$K$8)+(L922*$L$8)+(M922*$M$8)+(N922*$N$8)+(O922*$O$8)+(P922*$P$8)+(Q922*$Q$8)+(R922*$R$8)+(S922*$S$8)+(T922*$T$8)+(U922*$U$8)+(V922*$V$8)+(W922*$W$8)+(X922*$X$8))/E922</f>
        <v>3.0217391304347827</v>
      </c>
      <c r="D922" s="35">
        <v>5</v>
      </c>
      <c r="E922" s="203">
        <f t="shared" si="17"/>
        <v>92</v>
      </c>
      <c r="F922" s="69">
        <v>7</v>
      </c>
      <c r="G922" s="11">
        <v>22</v>
      </c>
      <c r="H922" s="69">
        <v>34</v>
      </c>
      <c r="I922" s="11">
        <v>20</v>
      </c>
      <c r="J922" s="69">
        <v>9</v>
      </c>
      <c r="K922" s="11"/>
      <c r="L922" s="69"/>
      <c r="M922" s="11"/>
      <c r="N922" s="69"/>
      <c r="O922" s="11"/>
      <c r="P922" s="69"/>
      <c r="Q922" s="11"/>
      <c r="R922" s="150"/>
      <c r="T922" s="151"/>
      <c r="U922" s="152"/>
      <c r="V922" s="151"/>
      <c r="W922" s="152"/>
      <c r="X922" s="153"/>
    </row>
    <row r="923" spans="1:24" s="145" customFormat="1">
      <c r="A923" s="54"/>
      <c r="B923" s="193"/>
      <c r="C923" s="296"/>
      <c r="D923" s="35"/>
      <c r="E923" s="202"/>
      <c r="F923" s="69"/>
      <c r="G923" s="11"/>
      <c r="H923" s="69"/>
      <c r="I923" s="11"/>
      <c r="J923" s="69"/>
      <c r="K923" s="11"/>
      <c r="L923" s="69"/>
      <c r="M923" s="11"/>
      <c r="N923" s="69"/>
      <c r="O923" s="11"/>
      <c r="P923" s="69"/>
      <c r="Q923" s="11"/>
      <c r="R923" s="150"/>
      <c r="T923" s="151"/>
      <c r="U923" s="152"/>
      <c r="V923" s="151"/>
      <c r="W923" s="152"/>
      <c r="X923" s="153"/>
    </row>
    <row r="924" spans="1:24" s="145" customFormat="1">
      <c r="A924" s="54" t="s">
        <v>141</v>
      </c>
      <c r="B924" s="193">
        <v>1</v>
      </c>
      <c r="C924" s="296">
        <f>((F924)+(G924*$G$8)+(H924*$H$8)+(I924*$I$8)+(J924*$J$8)+(K924*$K$8)+(L924*$L$8)+(M924*$M$8)+(N924*$N$8)+(O924*$O$8)+(P924*$P$8)+(Q924*$Q$8)+(R924*$R$8)+(S924*$S$8)+(T924*$T$8)+(U924*$U$8)+(V924*$V$8)+(W924*$W$8)+(X924*$X$8))/E924</f>
        <v>4.0487804878048781</v>
      </c>
      <c r="D924" s="35">
        <v>9</v>
      </c>
      <c r="E924" s="203">
        <f t="shared" si="17"/>
        <v>82</v>
      </c>
      <c r="F924" s="69">
        <v>1</v>
      </c>
      <c r="G924" s="11">
        <v>19</v>
      </c>
      <c r="H924" s="69">
        <v>17</v>
      </c>
      <c r="I924" s="11">
        <v>12</v>
      </c>
      <c r="J924" s="69">
        <v>13</v>
      </c>
      <c r="K924" s="11">
        <v>14</v>
      </c>
      <c r="L924" s="69">
        <v>4</v>
      </c>
      <c r="M924" s="11">
        <v>1</v>
      </c>
      <c r="N924" s="69">
        <v>1</v>
      </c>
      <c r="O924" s="11"/>
      <c r="P924" s="69"/>
      <c r="Q924" s="11"/>
      <c r="R924" s="150"/>
      <c r="T924" s="151"/>
      <c r="U924" s="152"/>
      <c r="V924" s="151"/>
      <c r="W924" s="152"/>
      <c r="X924" s="153"/>
    </row>
    <row r="925" spans="1:24" s="145" customFormat="1">
      <c r="A925" s="54"/>
      <c r="B925" s="193"/>
      <c r="C925" s="296"/>
      <c r="D925" s="35"/>
      <c r="E925" s="202"/>
      <c r="F925" s="69"/>
      <c r="G925" s="11"/>
      <c r="H925" s="69"/>
      <c r="I925" s="11"/>
      <c r="J925" s="69"/>
      <c r="K925" s="11"/>
      <c r="L925" s="69"/>
      <c r="M925" s="11"/>
      <c r="N925" s="69"/>
      <c r="O925" s="11"/>
      <c r="P925" s="69"/>
      <c r="Q925" s="11"/>
      <c r="R925" s="150"/>
      <c r="T925" s="151"/>
      <c r="U925" s="152"/>
      <c r="V925" s="151"/>
      <c r="W925" s="152"/>
      <c r="X925" s="153"/>
    </row>
    <row r="926" spans="1:24" s="145" customFormat="1">
      <c r="A926" s="54" t="s">
        <v>963</v>
      </c>
      <c r="B926" s="193">
        <v>2</v>
      </c>
      <c r="C926" s="296">
        <f>((F926)+(G926*$G$8)+(H926*$H$8)+(I926*$I$8)+(J926*$J$8)+(K926*$K$8)+(L926*$L$8)+(M926*$M$8)+(N926*$N$8)+(O926*$O$8)+(P926*$P$8)+(Q926*$Q$8)+(R926*$R$8)+(S926*$S$8)+(T926*$T$8)+(U926*$U$8)+(V926*$V$8)+(W926*$W$8)+(X926*$X$8))/E926</f>
        <v>2.7777777777777777</v>
      </c>
      <c r="D926" s="35">
        <v>4</v>
      </c>
      <c r="E926" s="203">
        <f t="shared" si="17"/>
        <v>9</v>
      </c>
      <c r="F926" s="69">
        <v>0</v>
      </c>
      <c r="G926" s="11">
        <v>3</v>
      </c>
      <c r="H926" s="69">
        <v>5</v>
      </c>
      <c r="I926" s="11">
        <v>1</v>
      </c>
      <c r="J926" s="69"/>
      <c r="K926" s="11"/>
      <c r="L926" s="69"/>
      <c r="M926" s="11"/>
      <c r="N926" s="69"/>
      <c r="O926" s="11"/>
      <c r="P926" s="69"/>
      <c r="Q926" s="11"/>
      <c r="R926" s="150"/>
      <c r="T926" s="151"/>
      <c r="U926" s="152"/>
      <c r="V926" s="151"/>
      <c r="W926" s="152"/>
      <c r="X926" s="153"/>
    </row>
    <row r="927" spans="1:24" s="145" customFormat="1">
      <c r="A927" s="54"/>
      <c r="B927" s="193"/>
      <c r="C927" s="296"/>
      <c r="D927" s="35"/>
      <c r="E927" s="202"/>
      <c r="F927" s="69"/>
      <c r="G927" s="11"/>
      <c r="H927" s="69"/>
      <c r="I927" s="11"/>
      <c r="J927" s="69"/>
      <c r="K927" s="11"/>
      <c r="L927" s="69"/>
      <c r="M927" s="11"/>
      <c r="N927" s="69"/>
      <c r="O927" s="11"/>
      <c r="P927" s="69"/>
      <c r="Q927" s="11"/>
      <c r="R927" s="150"/>
      <c r="T927" s="151"/>
      <c r="U927" s="152"/>
      <c r="V927" s="151"/>
      <c r="W927" s="152"/>
      <c r="X927" s="153"/>
    </row>
    <row r="928" spans="1:24" s="145" customFormat="1">
      <c r="A928" s="54" t="s">
        <v>1043</v>
      </c>
      <c r="B928" s="193">
        <v>2</v>
      </c>
      <c r="C928" s="296">
        <f>((F928)+(G928*$G$8)+(H928*$H$8)+(I928*$I$8)+(J928*$J$8)+(K928*$K$8)+(L928*$L$8)+(M928*$M$8)+(N928*$N$8)+(O928*$O$8)+(P928*$P$8)+(Q928*$Q$8)+(R928*$R$8)+(S928*$S$8)+(T928*$T$8)+(U928*$U$8)+(V928*$V$8)+(W928*$W$8)+(X928*$X$8))/E928</f>
        <v>3.021276595744681</v>
      </c>
      <c r="D928" s="35">
        <v>4</v>
      </c>
      <c r="E928" s="203">
        <f t="shared" si="17"/>
        <v>47</v>
      </c>
      <c r="F928" s="69">
        <v>0</v>
      </c>
      <c r="G928" s="11">
        <v>10</v>
      </c>
      <c r="H928" s="69">
        <v>26</v>
      </c>
      <c r="I928" s="11">
        <v>11</v>
      </c>
      <c r="J928" s="69"/>
      <c r="K928" s="11"/>
      <c r="L928" s="69"/>
      <c r="M928" s="11"/>
      <c r="N928" s="69"/>
      <c r="O928" s="11"/>
      <c r="P928" s="69"/>
      <c r="Q928" s="11"/>
      <c r="R928" s="150"/>
      <c r="T928" s="151"/>
      <c r="U928" s="152"/>
      <c r="V928" s="151"/>
      <c r="W928" s="152"/>
      <c r="X928" s="153"/>
    </row>
    <row r="929" spans="1:24" s="145" customFormat="1">
      <c r="A929" s="54"/>
      <c r="B929" s="193"/>
      <c r="C929" s="296"/>
      <c r="D929" s="35"/>
      <c r="E929" s="202"/>
      <c r="F929" s="69"/>
      <c r="G929" s="11"/>
      <c r="H929" s="69"/>
      <c r="I929" s="11"/>
      <c r="J929" s="69"/>
      <c r="K929" s="11"/>
      <c r="L929" s="69"/>
      <c r="M929" s="11"/>
      <c r="N929" s="69"/>
      <c r="O929" s="11"/>
      <c r="P929" s="69"/>
      <c r="Q929" s="11"/>
      <c r="R929" s="150"/>
      <c r="T929" s="151"/>
      <c r="U929" s="152"/>
      <c r="V929" s="151"/>
      <c r="W929" s="152"/>
      <c r="X929" s="153"/>
    </row>
    <row r="930" spans="1:24" s="145" customFormat="1">
      <c r="A930" s="54" t="s">
        <v>964</v>
      </c>
      <c r="B930" s="194" t="s">
        <v>1023</v>
      </c>
      <c r="C930" s="296"/>
      <c r="D930" s="34"/>
      <c r="E930" s="203">
        <f t="shared" si="17"/>
        <v>0</v>
      </c>
      <c r="F930" s="70"/>
      <c r="G930" s="14"/>
      <c r="H930" s="70"/>
      <c r="I930" s="14"/>
      <c r="J930" s="70"/>
      <c r="K930" s="14"/>
      <c r="L930" s="70"/>
      <c r="M930" s="14"/>
      <c r="N930" s="70"/>
      <c r="O930" s="14"/>
      <c r="P930" s="70"/>
      <c r="Q930" s="11"/>
      <c r="R930" s="150"/>
      <c r="T930" s="151"/>
      <c r="U930" s="152"/>
      <c r="V930" s="151"/>
      <c r="W930" s="152"/>
      <c r="X930" s="153"/>
    </row>
    <row r="931" spans="1:24" s="145" customFormat="1">
      <c r="A931" s="54"/>
      <c r="B931" s="193"/>
      <c r="C931" s="296"/>
      <c r="D931" s="35"/>
      <c r="E931" s="202"/>
      <c r="F931" s="69"/>
      <c r="G931" s="11"/>
      <c r="H931" s="69"/>
      <c r="I931" s="11"/>
      <c r="J931" s="69"/>
      <c r="K931" s="11"/>
      <c r="L931" s="69"/>
      <c r="M931" s="11"/>
      <c r="N931" s="69"/>
      <c r="O931" s="11"/>
      <c r="P931" s="69"/>
      <c r="Q931" s="11"/>
      <c r="R931" s="150"/>
      <c r="T931" s="151"/>
      <c r="U931" s="152"/>
      <c r="V931" s="151"/>
      <c r="W931" s="152"/>
      <c r="X931" s="153"/>
    </row>
    <row r="932" spans="1:24" s="145" customFormat="1" ht="13.5" customHeight="1">
      <c r="A932" s="54" t="s">
        <v>1247</v>
      </c>
      <c r="B932" s="194" t="s">
        <v>1023</v>
      </c>
      <c r="C932" s="296"/>
      <c r="D932" s="34"/>
      <c r="E932" s="203">
        <f t="shared" si="17"/>
        <v>0</v>
      </c>
      <c r="F932" s="70"/>
      <c r="G932" s="14"/>
      <c r="H932" s="70"/>
      <c r="I932" s="14"/>
      <c r="J932" s="70"/>
      <c r="K932" s="14"/>
      <c r="L932" s="70"/>
      <c r="M932" s="14"/>
      <c r="N932" s="70"/>
      <c r="O932" s="14"/>
      <c r="P932" s="70"/>
      <c r="Q932" s="11"/>
      <c r="R932" s="150"/>
      <c r="T932" s="151"/>
      <c r="U932" s="152"/>
      <c r="V932" s="151"/>
      <c r="W932" s="152"/>
      <c r="X932" s="153"/>
    </row>
    <row r="933" spans="1:24" s="145" customFormat="1">
      <c r="A933" s="54"/>
      <c r="B933" s="193"/>
      <c r="C933" s="296"/>
      <c r="D933" s="35"/>
      <c r="E933" s="202"/>
      <c r="F933" s="69"/>
      <c r="G933" s="11"/>
      <c r="H933" s="69"/>
      <c r="I933" s="11"/>
      <c r="J933" s="69"/>
      <c r="K933" s="11"/>
      <c r="L933" s="69"/>
      <c r="M933" s="11"/>
      <c r="N933" s="69"/>
      <c r="O933" s="11"/>
      <c r="P933" s="69"/>
      <c r="Q933" s="11"/>
      <c r="R933" s="150"/>
      <c r="T933" s="151"/>
      <c r="U933" s="152"/>
      <c r="V933" s="151"/>
      <c r="W933" s="152"/>
      <c r="X933" s="153"/>
    </row>
    <row r="934" spans="1:24" s="145" customFormat="1">
      <c r="A934" s="54" t="s">
        <v>965</v>
      </c>
      <c r="B934" s="194" t="s">
        <v>1023</v>
      </c>
      <c r="C934" s="296"/>
      <c r="D934" s="34"/>
      <c r="E934" s="203">
        <f t="shared" si="17"/>
        <v>0</v>
      </c>
      <c r="F934" s="70"/>
      <c r="G934" s="14"/>
      <c r="H934" s="70"/>
      <c r="I934" s="14"/>
      <c r="J934" s="70"/>
      <c r="K934" s="14"/>
      <c r="L934" s="70"/>
      <c r="M934" s="14"/>
      <c r="N934" s="70"/>
      <c r="O934" s="14"/>
      <c r="P934" s="70"/>
      <c r="Q934" s="11"/>
      <c r="R934" s="150"/>
      <c r="T934" s="151"/>
      <c r="U934" s="152"/>
      <c r="V934" s="151"/>
      <c r="W934" s="152"/>
      <c r="X934" s="153"/>
    </row>
    <row r="935" spans="1:24" s="145" customFormat="1">
      <c r="A935" s="54"/>
      <c r="B935" s="193"/>
      <c r="C935" s="296"/>
      <c r="D935" s="35"/>
      <c r="E935" s="202"/>
      <c r="F935" s="69"/>
      <c r="G935" s="11"/>
      <c r="H935" s="69"/>
      <c r="I935" s="11"/>
      <c r="J935" s="69"/>
      <c r="K935" s="11"/>
      <c r="L935" s="69"/>
      <c r="M935" s="11"/>
      <c r="N935" s="69"/>
      <c r="O935" s="11"/>
      <c r="P935" s="69"/>
      <c r="Q935" s="11"/>
      <c r="R935" s="150"/>
      <c r="T935" s="151"/>
      <c r="U935" s="152"/>
      <c r="V935" s="151"/>
      <c r="W935" s="152"/>
      <c r="X935" s="153"/>
    </row>
    <row r="936" spans="1:24" s="145" customFormat="1">
      <c r="A936" s="54" t="s">
        <v>1246</v>
      </c>
      <c r="B936" s="193">
        <v>2</v>
      </c>
      <c r="C936" s="296">
        <f>((F936)+(G936*$G$8)+(H936*$H$8)+(I936*$I$8)+(J936*$J$8)+(K936*$K$8)+(L936*$L$8)+(M936*$M$8)+(N936*$N$8)+(O936*$O$8)+(P936*$P$8)+(Q936*$Q$8)+(R936*$R$8)+(S936*$S$8)+(T936*$T$8)+(U936*$U$8)+(V936*$V$8)+(W936*$W$8)+(X936*$X$8))/E936</f>
        <v>2.3333333333333335</v>
      </c>
      <c r="D936" s="35">
        <v>3</v>
      </c>
      <c r="E936" s="203">
        <f t="shared" si="17"/>
        <v>6</v>
      </c>
      <c r="F936" s="69">
        <v>0</v>
      </c>
      <c r="G936" s="11">
        <v>4</v>
      </c>
      <c r="H936" s="69">
        <v>2</v>
      </c>
      <c r="I936" s="11"/>
      <c r="J936" s="69"/>
      <c r="K936" s="11"/>
      <c r="L936" s="69"/>
      <c r="M936" s="11"/>
      <c r="N936" s="69"/>
      <c r="O936" s="11"/>
      <c r="P936" s="69"/>
      <c r="Q936" s="11"/>
      <c r="R936" s="150"/>
      <c r="T936" s="151"/>
      <c r="U936" s="152"/>
      <c r="V936" s="151"/>
      <c r="W936" s="152"/>
      <c r="X936" s="153"/>
    </row>
    <row r="937" spans="1:24" s="145" customFormat="1">
      <c r="A937" s="54"/>
      <c r="B937" s="193"/>
      <c r="C937" s="296"/>
      <c r="D937" s="35"/>
      <c r="E937" s="202"/>
      <c r="F937" s="69"/>
      <c r="G937" s="11"/>
      <c r="H937" s="69"/>
      <c r="I937" s="11"/>
      <c r="J937" s="69"/>
      <c r="K937" s="11"/>
      <c r="L937" s="69"/>
      <c r="M937" s="11"/>
      <c r="N937" s="69"/>
      <c r="O937" s="11"/>
      <c r="P937" s="69"/>
      <c r="Q937" s="11"/>
      <c r="R937" s="150"/>
      <c r="T937" s="151"/>
      <c r="U937" s="152"/>
      <c r="V937" s="151"/>
      <c r="W937" s="152"/>
      <c r="X937" s="153"/>
    </row>
    <row r="938" spans="1:24" s="145" customFormat="1">
      <c r="A938" s="54" t="s">
        <v>966</v>
      </c>
      <c r="B938" s="193">
        <v>2</v>
      </c>
      <c r="C938" s="296">
        <f>((F938)+(G938*$G$8)+(H938*$H$8)+(I938*$I$8)+(J938*$J$8)+(K938*$K$8)+(L938*$L$8)+(M938*$M$8)+(N938*$N$8)+(O938*$O$8)+(P938*$P$8)+(Q938*$Q$8)+(R938*$R$8)+(S938*$S$8)+(T938*$T$8)+(U938*$U$8)+(V938*$V$8)+(W938*$W$8)+(X938*$X$8))/E938</f>
        <v>3</v>
      </c>
      <c r="D938" s="35">
        <v>4</v>
      </c>
      <c r="E938" s="203">
        <f>SUM(F938:X938)</f>
        <v>27</v>
      </c>
      <c r="F938" s="69">
        <v>0</v>
      </c>
      <c r="G938" s="11">
        <v>8</v>
      </c>
      <c r="H938" s="69">
        <v>12</v>
      </c>
      <c r="I938" s="11">
        <v>6</v>
      </c>
      <c r="J938" s="69">
        <v>1</v>
      </c>
      <c r="K938" s="11"/>
      <c r="L938" s="69"/>
      <c r="M938" s="11"/>
      <c r="N938" s="69"/>
      <c r="O938" s="11"/>
      <c r="P938" s="69"/>
      <c r="Q938" s="11"/>
      <c r="R938" s="150"/>
      <c r="T938" s="151"/>
      <c r="U938" s="152"/>
      <c r="V938" s="151"/>
      <c r="W938" s="152"/>
      <c r="X938" s="153"/>
    </row>
    <row r="939" spans="1:24" s="145" customFormat="1">
      <c r="A939" s="54"/>
      <c r="B939" s="193"/>
      <c r="C939" s="296"/>
      <c r="D939" s="35"/>
      <c r="E939" s="202"/>
      <c r="F939" s="69"/>
      <c r="G939" s="11"/>
      <c r="H939" s="69"/>
      <c r="I939" s="11"/>
      <c r="J939" s="69"/>
      <c r="K939" s="11"/>
      <c r="L939" s="69"/>
      <c r="M939" s="11"/>
      <c r="N939" s="69"/>
      <c r="O939" s="11"/>
      <c r="P939" s="69"/>
      <c r="Q939" s="11"/>
      <c r="R939" s="150"/>
      <c r="T939" s="151"/>
      <c r="U939" s="152"/>
      <c r="V939" s="151"/>
      <c r="W939" s="152"/>
      <c r="X939" s="153"/>
    </row>
    <row r="940" spans="1:24" s="145" customFormat="1">
      <c r="A940" s="54" t="s">
        <v>967</v>
      </c>
      <c r="B940" s="193">
        <v>2</v>
      </c>
      <c r="C940" s="296">
        <f>((F940)+(G940*$G$8)+(H940*$H$8)+(I940*$I$8)+(J940*$J$8)+(K940*$K$8)+(L940*$L$8)+(M940*$M$8)+(N940*$N$8)+(O940*$O$8)+(P940*$P$8)+(Q940*$Q$8)+(R940*$R$8)+(S940*$S$8)+(T940*$T$8)+(U940*$U$8)+(V940*$V$8)+(W940*$W$8)+(X940*$X$8))/E940</f>
        <v>2.7142857142857144</v>
      </c>
      <c r="D940" s="35">
        <v>4</v>
      </c>
      <c r="E940" s="203">
        <f t="shared" si="17"/>
        <v>7</v>
      </c>
      <c r="F940" s="69">
        <v>0</v>
      </c>
      <c r="G940" s="11">
        <v>3</v>
      </c>
      <c r="H940" s="69">
        <v>3</v>
      </c>
      <c r="I940" s="11">
        <v>1</v>
      </c>
      <c r="J940" s="69"/>
      <c r="K940" s="11"/>
      <c r="L940" s="69"/>
      <c r="M940" s="11"/>
      <c r="N940" s="69"/>
      <c r="O940" s="11"/>
      <c r="P940" s="69"/>
      <c r="Q940" s="11"/>
      <c r="R940" s="150"/>
      <c r="T940" s="151"/>
      <c r="U940" s="152"/>
      <c r="V940" s="151"/>
      <c r="W940" s="152"/>
      <c r="X940" s="153"/>
    </row>
    <row r="941" spans="1:24" s="145" customFormat="1">
      <c r="A941" s="54"/>
      <c r="B941" s="193"/>
      <c r="C941" s="296"/>
      <c r="D941" s="35"/>
      <c r="E941" s="202"/>
      <c r="F941" s="69"/>
      <c r="G941" s="11"/>
      <c r="H941" s="69"/>
      <c r="I941" s="11"/>
      <c r="J941" s="69"/>
      <c r="K941" s="11"/>
      <c r="L941" s="69"/>
      <c r="M941" s="11"/>
      <c r="N941" s="69"/>
      <c r="O941" s="11"/>
      <c r="P941" s="69"/>
      <c r="Q941" s="11"/>
      <c r="R941" s="150"/>
      <c r="T941" s="151"/>
      <c r="U941" s="152"/>
      <c r="V941" s="151"/>
      <c r="W941" s="152"/>
      <c r="X941" s="153"/>
    </row>
    <row r="942" spans="1:24" s="145" customFormat="1">
      <c r="A942" s="54" t="s">
        <v>262</v>
      </c>
      <c r="B942" s="193">
        <v>1</v>
      </c>
      <c r="C942" s="296">
        <f>((F942)+(G942*$G$8)+(H942*$H$8)+(I942*$I$8)+(J942*$J$8)+(K942*$K$8)+(L942*$L$8)+(M942*$M$8)+(N942*$N$8)+(O942*$O$8)+(P942*$P$8)+(Q942*$Q$8)+(R942*$R$8)+(S942*$S$8)+(T942*$T$8)+(U942*$U$8)+(V942*$V$8)+(W942*$W$8)+(X942*$X$8))/E942</f>
        <v>3.2366412213740459</v>
      </c>
      <c r="D942" s="35">
        <v>5</v>
      </c>
      <c r="E942" s="203">
        <f t="shared" si="17"/>
        <v>655</v>
      </c>
      <c r="F942" s="69">
        <v>21</v>
      </c>
      <c r="G942" s="11">
        <v>127</v>
      </c>
      <c r="H942" s="69">
        <v>231</v>
      </c>
      <c r="I942" s="11">
        <v>228</v>
      </c>
      <c r="J942" s="69">
        <v>48</v>
      </c>
      <c r="K942" s="11"/>
      <c r="L942" s="69"/>
      <c r="M942" s="11"/>
      <c r="N942" s="69"/>
      <c r="O942" s="11"/>
      <c r="P942" s="69"/>
      <c r="Q942" s="11"/>
      <c r="R942" s="150"/>
      <c r="T942" s="151"/>
      <c r="U942" s="152"/>
      <c r="V942" s="151"/>
      <c r="W942" s="152"/>
      <c r="X942" s="153"/>
    </row>
    <row r="943" spans="1:24" s="145" customFormat="1">
      <c r="A943" s="54"/>
      <c r="B943" s="193"/>
      <c r="C943" s="296"/>
      <c r="D943" s="35"/>
      <c r="E943" s="202"/>
      <c r="F943" s="69"/>
      <c r="G943" s="11"/>
      <c r="H943" s="69"/>
      <c r="I943" s="11"/>
      <c r="J943" s="69"/>
      <c r="K943" s="11"/>
      <c r="L943" s="69"/>
      <c r="M943" s="11"/>
      <c r="N943" s="69"/>
      <c r="O943" s="11"/>
      <c r="P943" s="69"/>
      <c r="Q943" s="11"/>
      <c r="R943" s="150"/>
      <c r="T943" s="151"/>
      <c r="U943" s="152"/>
      <c r="V943" s="151"/>
      <c r="W943" s="152"/>
      <c r="X943" s="153"/>
    </row>
    <row r="944" spans="1:24" s="145" customFormat="1">
      <c r="A944" s="54" t="s">
        <v>1257</v>
      </c>
      <c r="B944" s="194" t="s">
        <v>1023</v>
      </c>
      <c r="C944" s="296"/>
      <c r="D944" s="34"/>
      <c r="E944" s="203">
        <f t="shared" si="17"/>
        <v>0</v>
      </c>
      <c r="F944" s="70"/>
      <c r="G944" s="14"/>
      <c r="H944" s="70"/>
      <c r="I944" s="14"/>
      <c r="J944" s="70"/>
      <c r="K944" s="14"/>
      <c r="L944" s="70"/>
      <c r="M944" s="14"/>
      <c r="N944" s="70"/>
      <c r="O944" s="14"/>
      <c r="P944" s="70"/>
      <c r="Q944" s="11"/>
      <c r="R944" s="150"/>
      <c r="T944" s="151"/>
      <c r="U944" s="152"/>
      <c r="V944" s="151"/>
      <c r="W944" s="152"/>
      <c r="X944" s="153"/>
    </row>
    <row r="945" spans="1:24" s="145" customFormat="1">
      <c r="A945" s="54"/>
      <c r="B945" s="193"/>
      <c r="C945" s="296"/>
      <c r="D945" s="35"/>
      <c r="E945" s="202"/>
      <c r="F945" s="69"/>
      <c r="G945" s="11"/>
      <c r="H945" s="69"/>
      <c r="I945" s="11"/>
      <c r="J945" s="69"/>
      <c r="K945" s="11"/>
      <c r="L945" s="69"/>
      <c r="M945" s="11"/>
      <c r="N945" s="69"/>
      <c r="O945" s="11"/>
      <c r="P945" s="69"/>
      <c r="Q945" s="11"/>
      <c r="R945" s="150"/>
      <c r="T945" s="151"/>
      <c r="U945" s="152"/>
      <c r="V945" s="151"/>
      <c r="W945" s="152"/>
      <c r="X945" s="153"/>
    </row>
    <row r="946" spans="1:24" s="145" customFormat="1">
      <c r="A946" s="54" t="s">
        <v>969</v>
      </c>
      <c r="B946" s="194" t="s">
        <v>1023</v>
      </c>
      <c r="C946" s="296"/>
      <c r="D946" s="34"/>
      <c r="E946" s="203">
        <f t="shared" si="17"/>
        <v>0</v>
      </c>
      <c r="F946" s="70"/>
      <c r="G946" s="14"/>
      <c r="H946" s="70"/>
      <c r="I946" s="14"/>
      <c r="J946" s="70"/>
      <c r="K946" s="14"/>
      <c r="L946" s="70"/>
      <c r="M946" s="14"/>
      <c r="N946" s="70"/>
      <c r="O946" s="14"/>
      <c r="P946" s="70"/>
      <c r="Q946" s="11"/>
      <c r="R946" s="150"/>
      <c r="T946" s="151"/>
      <c r="U946" s="152"/>
      <c r="V946" s="151"/>
      <c r="W946" s="152"/>
      <c r="X946" s="153"/>
    </row>
    <row r="947" spans="1:24" s="145" customFormat="1">
      <c r="A947" s="54"/>
      <c r="B947" s="193"/>
      <c r="C947" s="296"/>
      <c r="D947" s="35"/>
      <c r="E947" s="202"/>
      <c r="F947" s="69"/>
      <c r="G947" s="11"/>
      <c r="H947" s="69"/>
      <c r="I947" s="11"/>
      <c r="J947" s="69"/>
      <c r="K947" s="11"/>
      <c r="L947" s="69"/>
      <c r="M947" s="11"/>
      <c r="N947" s="69"/>
      <c r="O947" s="11"/>
      <c r="P947" s="69"/>
      <c r="Q947" s="11"/>
      <c r="R947" s="150"/>
      <c r="T947" s="151"/>
      <c r="U947" s="152"/>
      <c r="V947" s="151"/>
      <c r="W947" s="152"/>
      <c r="X947" s="153"/>
    </row>
    <row r="948" spans="1:24" s="145" customFormat="1">
      <c r="A948" s="54" t="s">
        <v>970</v>
      </c>
      <c r="B948" s="195">
        <v>3</v>
      </c>
      <c r="C948" s="296">
        <f>((F948)+(G948*$G$8)+(H948*$H$8)+(I948*$I$8)+(J948*$J$8)+(K948*$K$8)+(L948*$L$8)+(M948*$M$8)+(N948*$N$8)+(O948*$O$8)+(P948*$P$8)+(Q948*$Q$8)+(R948*$R$8)+(S948*$S$8)+(T948*$T$8)+(U948*$U$8)+(V948*$V$8)+(W948*$W$8)+(X948*$X$8))/E948</f>
        <v>3</v>
      </c>
      <c r="D948" s="37">
        <v>3</v>
      </c>
      <c r="E948" s="203">
        <f t="shared" si="17"/>
        <v>2</v>
      </c>
      <c r="F948" s="69">
        <v>0</v>
      </c>
      <c r="G948" s="11">
        <v>0</v>
      </c>
      <c r="H948" s="69">
        <v>2</v>
      </c>
      <c r="I948" s="11"/>
      <c r="J948" s="69"/>
      <c r="K948" s="11"/>
      <c r="L948" s="69"/>
      <c r="M948" s="11"/>
      <c r="N948" s="69"/>
      <c r="O948" s="11"/>
      <c r="P948" s="69"/>
      <c r="Q948" s="11"/>
      <c r="R948" s="150"/>
      <c r="T948" s="151"/>
      <c r="U948" s="152"/>
      <c r="V948" s="151"/>
      <c r="W948" s="152"/>
      <c r="X948" s="153"/>
    </row>
    <row r="949" spans="1:24" s="145" customFormat="1">
      <c r="A949" s="54"/>
      <c r="B949" s="193"/>
      <c r="C949" s="296"/>
      <c r="D949" s="35"/>
      <c r="E949" s="202"/>
      <c r="F949" s="69"/>
      <c r="G949" s="11"/>
      <c r="H949" s="69"/>
      <c r="I949" s="11"/>
      <c r="J949" s="69"/>
      <c r="K949" s="11"/>
      <c r="L949" s="69"/>
      <c r="M949" s="11"/>
      <c r="N949" s="69"/>
      <c r="O949" s="11"/>
      <c r="P949" s="69"/>
      <c r="Q949" s="11"/>
      <c r="R949" s="150"/>
      <c r="T949" s="151"/>
      <c r="U949" s="152"/>
      <c r="V949" s="151"/>
      <c r="W949" s="152"/>
      <c r="X949" s="153"/>
    </row>
    <row r="950" spans="1:24" s="145" customFormat="1">
      <c r="A950" s="54" t="s">
        <v>972</v>
      </c>
      <c r="B950" s="193">
        <v>2</v>
      </c>
      <c r="C950" s="296">
        <f>((F950)+(G950*$G$8)+(H950*$H$8)+(I950*$I$8)+(J950*$J$8)+(K950*$K$8)+(L950*$L$8)+(M950*$M$8)+(N950*$N$8)+(O950*$O$8)+(P950*$P$8)+(Q950*$Q$8)+(R950*$R$8)+(S950*$S$8)+(T950*$T$8)+(U950*$U$8)+(V950*$V$8)+(W950*$W$8)+(X950*$X$8))/E950</f>
        <v>3.7872340425531914</v>
      </c>
      <c r="D950" s="35">
        <v>6</v>
      </c>
      <c r="E950" s="203">
        <f t="shared" si="17"/>
        <v>94</v>
      </c>
      <c r="F950" s="69">
        <v>0</v>
      </c>
      <c r="G950" s="11">
        <v>9</v>
      </c>
      <c r="H950" s="69">
        <v>29</v>
      </c>
      <c r="I950" s="11">
        <v>35</v>
      </c>
      <c r="J950" s="69">
        <v>15</v>
      </c>
      <c r="K950" s="11">
        <v>6</v>
      </c>
      <c r="L950" s="69"/>
      <c r="M950" s="11"/>
      <c r="N950" s="69"/>
      <c r="O950" s="11"/>
      <c r="P950" s="69"/>
      <c r="Q950" s="11"/>
      <c r="R950" s="150"/>
      <c r="T950" s="151"/>
      <c r="U950" s="152"/>
      <c r="V950" s="151"/>
      <c r="W950" s="152"/>
      <c r="X950" s="153"/>
    </row>
    <row r="951" spans="1:24" s="145" customFormat="1">
      <c r="A951" s="54"/>
      <c r="B951" s="193"/>
      <c r="C951" s="296"/>
      <c r="D951" s="35"/>
      <c r="E951" s="202"/>
      <c r="F951" s="69"/>
      <c r="G951" s="11"/>
      <c r="H951" s="69"/>
      <c r="I951" s="11"/>
      <c r="J951" s="69"/>
      <c r="K951" s="11"/>
      <c r="L951" s="69"/>
      <c r="M951" s="11"/>
      <c r="N951" s="69"/>
      <c r="O951" s="11"/>
      <c r="P951" s="69"/>
      <c r="Q951" s="11"/>
      <c r="R951" s="150"/>
      <c r="T951" s="151"/>
      <c r="U951" s="152"/>
      <c r="V951" s="151"/>
      <c r="W951" s="152"/>
      <c r="X951" s="153"/>
    </row>
    <row r="952" spans="1:24" s="145" customFormat="1">
      <c r="A952" s="54" t="s">
        <v>287</v>
      </c>
      <c r="B952" s="193">
        <v>2</v>
      </c>
      <c r="C952" s="296">
        <f>((F952)+(G952*$G$8)+(H952*$H$8)+(I952*$I$8)+(J952*$J$8)+(K952*$K$8)+(L952*$L$8)+(M952*$M$8)+(N952*$N$8)+(O952*$O$8)+(P952*$P$8)+(Q952*$Q$8)+(R952*$R$8)+(S952*$S$8)+(T952*$T$8)+(U952*$U$8)+(V952*$V$8)+(W952*$W$8)+(X952*$X$8))/E952</f>
        <v>4</v>
      </c>
      <c r="D952" s="35">
        <v>6</v>
      </c>
      <c r="E952" s="203">
        <f t="shared" ref="E952:E1014" si="19">SUM(F952:X952)</f>
        <v>44</v>
      </c>
      <c r="F952" s="69">
        <v>0</v>
      </c>
      <c r="G952" s="11">
        <v>4</v>
      </c>
      <c r="H952" s="69">
        <v>9</v>
      </c>
      <c r="I952" s="11">
        <v>20</v>
      </c>
      <c r="J952" s="69">
        <v>5</v>
      </c>
      <c r="K952" s="11">
        <v>6</v>
      </c>
      <c r="L952" s="69"/>
      <c r="M952" s="11"/>
      <c r="N952" s="69"/>
      <c r="O952" s="11"/>
      <c r="P952" s="69"/>
      <c r="Q952" s="11"/>
      <c r="R952" s="150"/>
      <c r="T952" s="151"/>
      <c r="U952" s="152"/>
      <c r="V952" s="151"/>
      <c r="W952" s="152"/>
      <c r="X952" s="153"/>
    </row>
    <row r="953" spans="1:24" s="145" customFormat="1">
      <c r="A953" s="54"/>
      <c r="B953" s="193"/>
      <c r="C953" s="296"/>
      <c r="D953" s="35"/>
      <c r="E953" s="202"/>
      <c r="F953" s="69"/>
      <c r="G953" s="11"/>
      <c r="H953" s="69"/>
      <c r="I953" s="11"/>
      <c r="J953" s="69"/>
      <c r="K953" s="11"/>
      <c r="L953" s="69"/>
      <c r="M953" s="11"/>
      <c r="N953" s="69"/>
      <c r="O953" s="11"/>
      <c r="P953" s="69"/>
      <c r="Q953" s="11"/>
      <c r="R953" s="150"/>
      <c r="T953" s="151"/>
      <c r="U953" s="152"/>
      <c r="V953" s="151"/>
      <c r="W953" s="152"/>
      <c r="X953" s="153"/>
    </row>
    <row r="954" spans="1:24" s="145" customFormat="1">
      <c r="A954" s="65" t="s">
        <v>289</v>
      </c>
      <c r="B954" s="193">
        <v>2</v>
      </c>
      <c r="C954" s="296">
        <f>((F954)+(G954*$G$8)+(H954*$H$8)+(I954*$I$8)+(J954*$J$8)+(K954*$K$8)+(L954*$L$8)+(M954*$M$8)+(N954*$N$8)+(O954*$O$8)+(P954*$P$8)+(Q954*$Q$8)+(R954*$R$8)+(S954*$S$8)+(T954*$T$8)+(U954*$U$8)+(V954*$V$8)+(W954*$W$8)+(X954*$X$8))/E954</f>
        <v>2.935483870967742</v>
      </c>
      <c r="D954" s="35">
        <v>4</v>
      </c>
      <c r="E954" s="203">
        <f t="shared" si="19"/>
        <v>31</v>
      </c>
      <c r="F954" s="69">
        <v>0</v>
      </c>
      <c r="G954" s="11">
        <v>10</v>
      </c>
      <c r="H954" s="69">
        <v>13</v>
      </c>
      <c r="I954" s="11">
        <v>8</v>
      </c>
      <c r="J954" s="69"/>
      <c r="K954" s="11"/>
      <c r="L954" s="69"/>
      <c r="M954" s="11"/>
      <c r="N954" s="69"/>
      <c r="O954" s="11"/>
      <c r="P954" s="69"/>
      <c r="Q954" s="11"/>
      <c r="R954" s="150"/>
      <c r="T954" s="151"/>
      <c r="U954" s="152"/>
      <c r="V954" s="151"/>
      <c r="W954" s="152"/>
      <c r="X954" s="153"/>
    </row>
    <row r="955" spans="1:24" s="145" customFormat="1">
      <c r="A955" s="54"/>
      <c r="B955" s="193"/>
      <c r="C955" s="296"/>
      <c r="D955" s="35"/>
      <c r="E955" s="202"/>
      <c r="F955" s="69"/>
      <c r="G955" s="11"/>
      <c r="H955" s="69"/>
      <c r="I955" s="11"/>
      <c r="J955" s="69"/>
      <c r="K955" s="11"/>
      <c r="L955" s="69"/>
      <c r="M955" s="11"/>
      <c r="N955" s="69"/>
      <c r="O955" s="11"/>
      <c r="P955" s="69"/>
      <c r="Q955" s="11"/>
      <c r="R955" s="150"/>
      <c r="T955" s="151"/>
      <c r="U955" s="152"/>
      <c r="V955" s="151"/>
      <c r="W955" s="152"/>
      <c r="X955" s="153"/>
    </row>
    <row r="956" spans="1:24" s="145" customFormat="1">
      <c r="A956" s="54" t="s">
        <v>285</v>
      </c>
      <c r="B956" s="193">
        <v>3</v>
      </c>
      <c r="C956" s="296">
        <f>((F956)+(G956*$G$8)+(H956*$H$8)+(I956*$I$8)+(J956*$J$8)+(K956*$K$8)+(L956*$L$8)+(M956*$M$8)+(N956*$N$8)+(O956*$O$8)+(P956*$P$8)+(Q956*$Q$8)+(R956*$R$8)+(S956*$S$8)+(T956*$T$8)+(U956*$U$8)+(V956*$V$8)+(W956*$W$8)+(X956*$X$8))/E956</f>
        <v>3.4444444444444446</v>
      </c>
      <c r="D956" s="35">
        <v>4</v>
      </c>
      <c r="E956" s="203">
        <f t="shared" si="19"/>
        <v>9</v>
      </c>
      <c r="F956" s="69">
        <v>0</v>
      </c>
      <c r="G956" s="11">
        <v>0</v>
      </c>
      <c r="H956" s="69">
        <v>5</v>
      </c>
      <c r="I956" s="11">
        <v>4</v>
      </c>
      <c r="J956" s="69"/>
      <c r="K956" s="11"/>
      <c r="L956" s="69"/>
      <c r="M956" s="11"/>
      <c r="N956" s="69"/>
      <c r="O956" s="11"/>
      <c r="P956" s="69"/>
      <c r="Q956" s="11"/>
      <c r="R956" s="150"/>
      <c r="T956" s="151"/>
      <c r="U956" s="152"/>
      <c r="V956" s="151"/>
      <c r="W956" s="152"/>
      <c r="X956" s="153"/>
    </row>
    <row r="957" spans="1:24" s="145" customFormat="1">
      <c r="A957" s="54"/>
      <c r="B957" s="193"/>
      <c r="C957" s="296"/>
      <c r="D957" s="35"/>
      <c r="E957" s="202"/>
      <c r="F957" s="69"/>
      <c r="G957" s="11"/>
      <c r="H957" s="69"/>
      <c r="I957" s="11"/>
      <c r="J957" s="69"/>
      <c r="K957" s="11"/>
      <c r="L957" s="69"/>
      <c r="M957" s="11"/>
      <c r="N957" s="69"/>
      <c r="O957" s="11"/>
      <c r="P957" s="69"/>
      <c r="Q957" s="11"/>
      <c r="R957" s="150"/>
      <c r="T957" s="151"/>
      <c r="U957" s="152"/>
      <c r="V957" s="151"/>
      <c r="W957" s="152"/>
      <c r="X957" s="153"/>
    </row>
    <row r="958" spans="1:24" s="145" customFormat="1">
      <c r="A958" s="54" t="s">
        <v>973</v>
      </c>
      <c r="B958" s="194" t="s">
        <v>1023</v>
      </c>
      <c r="C958" s="296"/>
      <c r="D958" s="34"/>
      <c r="E958" s="203">
        <f t="shared" si="19"/>
        <v>0</v>
      </c>
      <c r="F958" s="70"/>
      <c r="G958" s="14"/>
      <c r="H958" s="70"/>
      <c r="I958" s="14"/>
      <c r="J958" s="70"/>
      <c r="K958" s="14"/>
      <c r="L958" s="70"/>
      <c r="M958" s="14"/>
      <c r="N958" s="70"/>
      <c r="O958" s="14"/>
      <c r="P958" s="70"/>
      <c r="Q958" s="11"/>
      <c r="R958" s="150"/>
      <c r="T958" s="151"/>
      <c r="U958" s="152"/>
      <c r="V958" s="151"/>
      <c r="W958" s="152"/>
      <c r="X958" s="153"/>
    </row>
    <row r="959" spans="1:24" s="145" customFormat="1">
      <c r="A959" s="54"/>
      <c r="B959" s="194"/>
      <c r="C959" s="296"/>
      <c r="D959" s="34"/>
      <c r="E959" s="202"/>
      <c r="F959" s="70"/>
      <c r="G959" s="14"/>
      <c r="H959" s="70"/>
      <c r="I959" s="14"/>
      <c r="J959" s="70"/>
      <c r="K959" s="14"/>
      <c r="L959" s="70"/>
      <c r="M959" s="14"/>
      <c r="N959" s="70"/>
      <c r="O959" s="14"/>
      <c r="P959" s="70"/>
      <c r="Q959" s="11"/>
      <c r="R959" s="150"/>
      <c r="T959" s="151"/>
      <c r="U959" s="152"/>
      <c r="V959" s="151"/>
      <c r="W959" s="152"/>
      <c r="X959" s="153"/>
    </row>
    <row r="960" spans="1:24" s="145" customFormat="1">
      <c r="A960" s="65" t="s">
        <v>1248</v>
      </c>
      <c r="B960" s="193">
        <v>3</v>
      </c>
      <c r="C960" s="296">
        <f>((F960)+(G960*$G$8)+(H960*$H$8)+(I960*$I$8)+(J960*$J$8)+(K960*$K$8)+(L960*$L$8)+(M960*$M$8)+(N960*$N$8)+(O960*$O$8)+(P960*$P$8)+(Q960*$Q$8)+(R960*$R$8)+(S960*$S$8)+(T960*$T$8)+(U960*$U$8)+(V960*$V$8)+(W960*$W$8)+(X960*$X$8))/E960</f>
        <v>3.3076923076923075</v>
      </c>
      <c r="D960" s="35">
        <v>4</v>
      </c>
      <c r="E960" s="203">
        <f t="shared" si="19"/>
        <v>13</v>
      </c>
      <c r="F960" s="69">
        <v>0</v>
      </c>
      <c r="G960" s="11">
        <v>0</v>
      </c>
      <c r="H960" s="69">
        <v>9</v>
      </c>
      <c r="I960" s="11">
        <v>4</v>
      </c>
      <c r="J960" s="69"/>
      <c r="K960" s="11"/>
      <c r="L960" s="69"/>
      <c r="M960" s="11"/>
      <c r="N960" s="69"/>
      <c r="O960" s="11"/>
      <c r="P960" s="69"/>
      <c r="Q960" s="11"/>
      <c r="R960" s="150"/>
      <c r="T960" s="151"/>
      <c r="U960" s="152"/>
      <c r="V960" s="151"/>
      <c r="W960" s="152"/>
      <c r="X960" s="153"/>
    </row>
    <row r="961" spans="1:24" s="145" customFormat="1">
      <c r="A961" s="54"/>
      <c r="B961" s="193"/>
      <c r="C961" s="296"/>
      <c r="D961" s="35"/>
      <c r="E961" s="202"/>
      <c r="F961" s="69"/>
      <c r="G961" s="11"/>
      <c r="H961" s="69"/>
      <c r="I961" s="11"/>
      <c r="J961" s="69"/>
      <c r="K961" s="11"/>
      <c r="L961" s="69"/>
      <c r="M961" s="11"/>
      <c r="N961" s="69"/>
      <c r="O961" s="11"/>
      <c r="P961" s="69"/>
      <c r="Q961" s="11"/>
      <c r="R961" s="150"/>
      <c r="T961" s="151"/>
      <c r="U961" s="152"/>
      <c r="V961" s="151"/>
      <c r="W961" s="152"/>
      <c r="X961" s="153"/>
    </row>
    <row r="962" spans="1:24" s="145" customFormat="1">
      <c r="A962" s="54" t="s">
        <v>975</v>
      </c>
      <c r="B962" s="193">
        <v>1</v>
      </c>
      <c r="C962" s="296">
        <f>((F962)+(G962*$G$8)+(H962*$H$8)+(I962*$I$8)+(J962*$J$8)+(K962*$K$8)+(L962*$L$8)+(M962*$M$8)+(N962*$N$8)+(O962*$O$8)+(P962*$P$8)+(Q962*$Q$8)+(R962*$R$8)+(S962*$S$8)+(T962*$T$8)+(U962*$U$8)+(V962*$V$8)+(W962*$W$8)+(X962*$X$8))/E962</f>
        <v>2.1724137931034484</v>
      </c>
      <c r="D962" s="35">
        <v>3</v>
      </c>
      <c r="E962" s="203">
        <f t="shared" si="19"/>
        <v>116</v>
      </c>
      <c r="F962" s="69">
        <v>12</v>
      </c>
      <c r="G962" s="11">
        <v>72</v>
      </c>
      <c r="H962" s="69">
        <v>32</v>
      </c>
      <c r="I962" s="11"/>
      <c r="J962" s="69"/>
      <c r="K962" s="11"/>
      <c r="L962" s="69"/>
      <c r="M962" s="11"/>
      <c r="N962" s="69"/>
      <c r="O962" s="11"/>
      <c r="P962" s="69"/>
      <c r="Q962" s="11"/>
      <c r="R962" s="150"/>
      <c r="T962" s="151"/>
      <c r="U962" s="152"/>
      <c r="V962" s="151"/>
      <c r="W962" s="152"/>
      <c r="X962" s="153"/>
    </row>
    <row r="963" spans="1:24" s="145" customFormat="1">
      <c r="A963" s="54"/>
      <c r="B963" s="193"/>
      <c r="C963" s="296"/>
      <c r="D963" s="35"/>
      <c r="E963" s="202"/>
      <c r="F963" s="69"/>
      <c r="G963" s="11"/>
      <c r="H963" s="69"/>
      <c r="I963" s="11"/>
      <c r="J963" s="69"/>
      <c r="K963" s="11"/>
      <c r="L963" s="69"/>
      <c r="M963" s="11"/>
      <c r="N963" s="69"/>
      <c r="O963" s="11"/>
      <c r="P963" s="69"/>
      <c r="Q963" s="11"/>
      <c r="R963" s="150"/>
      <c r="T963" s="151"/>
      <c r="U963" s="152"/>
      <c r="V963" s="151"/>
      <c r="W963" s="152"/>
      <c r="X963" s="153"/>
    </row>
    <row r="964" spans="1:24" s="145" customFormat="1">
      <c r="A964" s="54" t="s">
        <v>1039</v>
      </c>
      <c r="B964" s="193">
        <v>2</v>
      </c>
      <c r="C964" s="296">
        <f>((F964)+(G964*$G$8)+(H964*$H$8)+(I964*$I$8)+(J964*$J$8)+(K964*$K$8)+(L964*$L$8)+(M964*$M$8)+(N964*$N$8)+(O964*$O$8)+(P964*$P$8)+(Q964*$Q$8)+(R964*$R$8)+(S964*$S$8)+(T964*$T$8)+(U964*$U$8)+(V964*$V$8)+(W964*$W$8)+(X964*$X$8))/E964</f>
        <v>3.7142857142857144</v>
      </c>
      <c r="D964" s="35">
        <v>6</v>
      </c>
      <c r="E964" s="203">
        <f t="shared" si="19"/>
        <v>63</v>
      </c>
      <c r="F964" s="69">
        <v>0</v>
      </c>
      <c r="G964" s="11">
        <v>11</v>
      </c>
      <c r="H964" s="69">
        <v>14</v>
      </c>
      <c r="I964" s="11">
        <v>23</v>
      </c>
      <c r="J964" s="69">
        <v>12</v>
      </c>
      <c r="K964" s="11">
        <v>3</v>
      </c>
      <c r="L964" s="69"/>
      <c r="M964" s="11"/>
      <c r="N964" s="69"/>
      <c r="O964" s="11"/>
      <c r="P964" s="69"/>
      <c r="Q964" s="11"/>
      <c r="R964" s="150"/>
      <c r="T964" s="151"/>
      <c r="U964" s="152"/>
      <c r="V964" s="151"/>
      <c r="W964" s="152"/>
      <c r="X964" s="153"/>
    </row>
    <row r="965" spans="1:24" s="145" customFormat="1">
      <c r="A965" s="54"/>
      <c r="B965" s="193"/>
      <c r="C965" s="296"/>
      <c r="D965" s="35"/>
      <c r="E965" s="202"/>
      <c r="F965" s="69"/>
      <c r="G965" s="11"/>
      <c r="H965" s="69"/>
      <c r="I965" s="11"/>
      <c r="J965" s="69"/>
      <c r="K965" s="11"/>
      <c r="L965" s="69"/>
      <c r="M965" s="11"/>
      <c r="N965" s="69"/>
      <c r="O965" s="11"/>
      <c r="P965" s="69"/>
      <c r="Q965" s="11"/>
      <c r="R965" s="150"/>
      <c r="T965" s="151"/>
      <c r="U965" s="152"/>
      <c r="V965" s="151"/>
      <c r="W965" s="152"/>
      <c r="X965" s="153"/>
    </row>
    <row r="966" spans="1:24" s="145" customFormat="1">
      <c r="A966" s="54" t="s">
        <v>283</v>
      </c>
      <c r="B966" s="193">
        <v>2</v>
      </c>
      <c r="C966" s="296">
        <f>((F966)+(G966*$G$8)+(H966*$H$8)+(I966*$I$8)+(J966*$J$8)+(K966*$K$8)+(L966*$L$8)+(M966*$M$8)+(N966*$N$8)+(O966*$O$8)+(P966*$P$8)+(Q966*$Q$8)+(R966*$R$8)+(S966*$S$8)+(T966*$T$8)+(U966*$U$8)+(V966*$V$8)+(W966*$W$8)+(X966*$X$8))/E966</f>
        <v>2.5</v>
      </c>
      <c r="D966" s="35">
        <v>3</v>
      </c>
      <c r="E966" s="203">
        <f t="shared" si="19"/>
        <v>12</v>
      </c>
      <c r="F966" s="69">
        <v>0</v>
      </c>
      <c r="G966" s="11">
        <v>6</v>
      </c>
      <c r="H966" s="69">
        <v>6</v>
      </c>
      <c r="I966" s="11"/>
      <c r="J966" s="69"/>
      <c r="K966" s="11"/>
      <c r="L966" s="69"/>
      <c r="M966" s="11"/>
      <c r="N966" s="69"/>
      <c r="O966" s="11"/>
      <c r="P966" s="69"/>
      <c r="Q966" s="11"/>
      <c r="R966" s="150"/>
      <c r="T966" s="151"/>
      <c r="U966" s="152"/>
      <c r="V966" s="151"/>
      <c r="W966" s="152"/>
      <c r="X966" s="153"/>
    </row>
    <row r="967" spans="1:24" s="145" customFormat="1">
      <c r="A967" s="54"/>
      <c r="B967" s="193"/>
      <c r="C967" s="296"/>
      <c r="D967" s="35"/>
      <c r="E967" s="202"/>
      <c r="F967" s="69"/>
      <c r="G967" s="11"/>
      <c r="H967" s="69"/>
      <c r="I967" s="11"/>
      <c r="J967" s="69"/>
      <c r="K967" s="11"/>
      <c r="L967" s="69"/>
      <c r="M967" s="11"/>
      <c r="N967" s="69"/>
      <c r="O967" s="11"/>
      <c r="P967" s="69"/>
      <c r="Q967" s="11"/>
      <c r="R967" s="150"/>
      <c r="T967" s="151"/>
      <c r="U967" s="152"/>
      <c r="V967" s="151"/>
      <c r="W967" s="152"/>
      <c r="X967" s="153"/>
    </row>
    <row r="968" spans="1:24" s="145" customFormat="1">
      <c r="A968" s="54" t="s">
        <v>976</v>
      </c>
      <c r="B968" s="193">
        <v>2</v>
      </c>
      <c r="C968" s="296">
        <f>((F968)+(G968*$G$8)+(H968*$H$8)+(I968*$I$8)+(J968*$J$8)+(K968*$K$8)+(L968*$L$8)+(M968*$M$8)+(N968*$N$8)+(O968*$O$8)+(P968*$P$8)+(Q968*$Q$8)+(R968*$R$8)+(S968*$S$8)+(T968*$T$8)+(U968*$U$8)+(V968*$V$8)+(W968*$W$8)+(X968*$X$8))/E968</f>
        <v>2.4</v>
      </c>
      <c r="D968" s="35">
        <v>3</v>
      </c>
      <c r="E968" s="203">
        <f t="shared" si="19"/>
        <v>5</v>
      </c>
      <c r="F968" s="69">
        <v>0</v>
      </c>
      <c r="G968" s="11">
        <v>3</v>
      </c>
      <c r="H968" s="69">
        <v>2</v>
      </c>
      <c r="I968" s="11"/>
      <c r="J968" s="69"/>
      <c r="K968" s="11"/>
      <c r="L968" s="69"/>
      <c r="M968" s="11"/>
      <c r="N968" s="69"/>
      <c r="O968" s="11"/>
      <c r="P968" s="69"/>
      <c r="Q968" s="11"/>
      <c r="R968" s="150"/>
      <c r="T968" s="151"/>
      <c r="U968" s="152"/>
      <c r="V968" s="151"/>
      <c r="W968" s="152"/>
      <c r="X968" s="153"/>
    </row>
    <row r="969" spans="1:24" s="145" customFormat="1">
      <c r="A969" s="54"/>
      <c r="B969" s="193"/>
      <c r="C969" s="296"/>
      <c r="D969" s="35"/>
      <c r="E969" s="202"/>
      <c r="F969" s="69"/>
      <c r="G969" s="11"/>
      <c r="H969" s="69"/>
      <c r="I969" s="11"/>
      <c r="J969" s="69"/>
      <c r="K969" s="11"/>
      <c r="L969" s="69"/>
      <c r="M969" s="11"/>
      <c r="N969" s="69"/>
      <c r="O969" s="11"/>
      <c r="P969" s="69"/>
      <c r="Q969" s="11"/>
      <c r="R969" s="150"/>
      <c r="T969" s="151"/>
      <c r="U969" s="152"/>
      <c r="V969" s="151"/>
      <c r="W969" s="152"/>
      <c r="X969" s="153"/>
    </row>
    <row r="970" spans="1:24" s="145" customFormat="1">
      <c r="A970" s="54" t="s">
        <v>295</v>
      </c>
      <c r="B970" s="194" t="s">
        <v>1023</v>
      </c>
      <c r="C970" s="296"/>
      <c r="D970" s="34"/>
      <c r="E970" s="203">
        <f t="shared" si="19"/>
        <v>0</v>
      </c>
      <c r="F970" s="70"/>
      <c r="G970" s="14"/>
      <c r="H970" s="70"/>
      <c r="I970" s="14"/>
      <c r="J970" s="70"/>
      <c r="K970" s="14"/>
      <c r="L970" s="70"/>
      <c r="M970" s="14"/>
      <c r="N970" s="70"/>
      <c r="O970" s="14"/>
      <c r="P970" s="70"/>
      <c r="Q970" s="11"/>
      <c r="R970" s="150"/>
      <c r="T970" s="151"/>
      <c r="U970" s="152"/>
      <c r="V970" s="151"/>
      <c r="W970" s="152"/>
      <c r="X970" s="153"/>
    </row>
    <row r="971" spans="1:24" s="145" customFormat="1">
      <c r="A971" s="54"/>
      <c r="B971" s="193"/>
      <c r="C971" s="296"/>
      <c r="D971" s="35"/>
      <c r="E971" s="202"/>
      <c r="F971" s="69"/>
      <c r="G971" s="11"/>
      <c r="H971" s="69"/>
      <c r="I971" s="11"/>
      <c r="J971" s="69"/>
      <c r="K971" s="11"/>
      <c r="L971" s="69"/>
      <c r="M971" s="11"/>
      <c r="N971" s="69"/>
      <c r="O971" s="11"/>
      <c r="P971" s="69"/>
      <c r="Q971" s="11"/>
      <c r="R971" s="150"/>
      <c r="T971" s="151"/>
      <c r="U971" s="152"/>
      <c r="V971" s="151"/>
      <c r="W971" s="152"/>
      <c r="X971" s="153"/>
    </row>
    <row r="972" spans="1:24" s="145" customFormat="1">
      <c r="A972" s="54" t="s">
        <v>300</v>
      </c>
      <c r="B972" s="194" t="s">
        <v>1023</v>
      </c>
      <c r="C972" s="296"/>
      <c r="D972" s="34"/>
      <c r="E972" s="203">
        <f t="shared" si="19"/>
        <v>0</v>
      </c>
      <c r="F972" s="70"/>
      <c r="G972" s="14"/>
      <c r="H972" s="70"/>
      <c r="I972" s="14"/>
      <c r="J972" s="70"/>
      <c r="K972" s="14"/>
      <c r="L972" s="70"/>
      <c r="M972" s="14"/>
      <c r="N972" s="70"/>
      <c r="O972" s="14"/>
      <c r="P972" s="70"/>
      <c r="Q972" s="11"/>
      <c r="R972" s="150"/>
      <c r="T972" s="151"/>
      <c r="U972" s="152"/>
      <c r="V972" s="151"/>
      <c r="W972" s="152"/>
      <c r="X972" s="153"/>
    </row>
    <row r="973" spans="1:24" s="145" customFormat="1">
      <c r="A973" s="54"/>
      <c r="B973" s="193"/>
      <c r="C973" s="296"/>
      <c r="D973" s="35"/>
      <c r="E973" s="202"/>
      <c r="F973" s="69"/>
      <c r="G973" s="11"/>
      <c r="H973" s="69"/>
      <c r="I973" s="11"/>
      <c r="J973" s="69"/>
      <c r="K973" s="11"/>
      <c r="L973" s="69"/>
      <c r="M973" s="11"/>
      <c r="N973" s="69"/>
      <c r="O973" s="11"/>
      <c r="P973" s="69"/>
      <c r="Q973" s="11"/>
      <c r="R973" s="150"/>
      <c r="T973" s="151"/>
      <c r="U973" s="152"/>
      <c r="V973" s="151"/>
      <c r="W973" s="152"/>
      <c r="X973" s="153"/>
    </row>
    <row r="974" spans="1:24" s="145" customFormat="1">
      <c r="A974" s="54" t="s">
        <v>305</v>
      </c>
      <c r="B974" s="194" t="s">
        <v>1023</v>
      </c>
      <c r="C974" s="296"/>
      <c r="D974" s="34"/>
      <c r="E974" s="203">
        <f t="shared" si="19"/>
        <v>0</v>
      </c>
      <c r="F974" s="69"/>
      <c r="G974" s="11"/>
      <c r="H974" s="69"/>
      <c r="I974" s="11"/>
      <c r="J974" s="69"/>
      <c r="K974" s="11"/>
      <c r="L974" s="69"/>
      <c r="M974" s="11"/>
      <c r="N974" s="69"/>
      <c r="O974" s="11"/>
      <c r="P974" s="69"/>
      <c r="Q974" s="11"/>
      <c r="R974" s="150"/>
      <c r="T974" s="151"/>
      <c r="U974" s="152"/>
      <c r="V974" s="151"/>
      <c r="W974" s="152"/>
      <c r="X974" s="153"/>
    </row>
    <row r="975" spans="1:24" s="145" customFormat="1">
      <c r="A975" s="54"/>
      <c r="B975" s="193"/>
      <c r="C975" s="296"/>
      <c r="D975" s="35"/>
      <c r="E975" s="202"/>
      <c r="F975" s="69"/>
      <c r="G975" s="11"/>
      <c r="H975" s="69"/>
      <c r="I975" s="11"/>
      <c r="J975" s="69"/>
      <c r="K975" s="11"/>
      <c r="L975" s="69"/>
      <c r="M975" s="11"/>
      <c r="N975" s="69"/>
      <c r="O975" s="11"/>
      <c r="P975" s="69"/>
      <c r="Q975" s="11"/>
      <c r="R975" s="150"/>
      <c r="T975" s="151"/>
      <c r="U975" s="152"/>
      <c r="V975" s="151"/>
      <c r="W975" s="152"/>
      <c r="X975" s="153"/>
    </row>
    <row r="976" spans="1:24" s="145" customFormat="1">
      <c r="A976" s="54" t="s">
        <v>977</v>
      </c>
      <c r="B976" s="194" t="s">
        <v>1023</v>
      </c>
      <c r="C976" s="296"/>
      <c r="D976" s="34"/>
      <c r="E976" s="203">
        <f t="shared" si="19"/>
        <v>0</v>
      </c>
      <c r="F976" s="69"/>
      <c r="G976" s="11"/>
      <c r="H976" s="69"/>
      <c r="I976" s="11"/>
      <c r="J976" s="69"/>
      <c r="K976" s="11"/>
      <c r="L976" s="69"/>
      <c r="M976" s="11"/>
      <c r="N976" s="69"/>
      <c r="O976" s="11"/>
      <c r="P976" s="69"/>
      <c r="Q976" s="11"/>
      <c r="R976" s="150"/>
      <c r="T976" s="151"/>
      <c r="U976" s="152"/>
      <c r="V976" s="151"/>
      <c r="W976" s="152"/>
      <c r="X976" s="153"/>
    </row>
    <row r="977" spans="1:24" s="145" customFormat="1">
      <c r="A977" s="54"/>
      <c r="B977" s="193"/>
      <c r="C977" s="296"/>
      <c r="D977" s="35"/>
      <c r="E977" s="202"/>
      <c r="F977" s="69"/>
      <c r="G977" s="11"/>
      <c r="H977" s="69"/>
      <c r="I977" s="11"/>
      <c r="J977" s="69"/>
      <c r="K977" s="11"/>
      <c r="L977" s="69"/>
      <c r="M977" s="11"/>
      <c r="N977" s="69"/>
      <c r="O977" s="11"/>
      <c r="P977" s="69"/>
      <c r="Q977" s="11"/>
      <c r="R977" s="150"/>
      <c r="T977" s="151"/>
      <c r="U977" s="152"/>
      <c r="V977" s="151"/>
      <c r="W977" s="152"/>
      <c r="X977" s="153"/>
    </row>
    <row r="978" spans="1:24" s="145" customFormat="1">
      <c r="A978" s="54" t="s">
        <v>303</v>
      </c>
      <c r="B978" s="193">
        <v>2</v>
      </c>
      <c r="C978" s="296">
        <f>((F978)+(G978*$G$8)+(H978*$H$8)+(I978*$I$8)+(J978*$J$8)+(K978*$K$8)+(L978*$L$8)+(M978*$M$8)+(N978*$N$8)+(O978*$O$8)+(P978*$P$8)+(Q978*$Q$8)+(R978*$R$8)+(S978*$S$8)+(T978*$T$8)+(U978*$U$8)+(V978*$V$8)+(W978*$W$8)+(X978*$X$8))/E978</f>
        <v>3</v>
      </c>
      <c r="D978" s="35">
        <v>4</v>
      </c>
      <c r="E978" s="203">
        <f t="shared" si="19"/>
        <v>5</v>
      </c>
      <c r="F978" s="69">
        <v>0</v>
      </c>
      <c r="G978" s="11">
        <v>1</v>
      </c>
      <c r="H978" s="69">
        <v>3</v>
      </c>
      <c r="I978" s="11">
        <v>1</v>
      </c>
      <c r="J978" s="69"/>
      <c r="K978" s="11"/>
      <c r="L978" s="69"/>
      <c r="M978" s="11"/>
      <c r="N978" s="69"/>
      <c r="O978" s="11"/>
      <c r="P978" s="69"/>
      <c r="Q978" s="11"/>
      <c r="R978" s="150"/>
      <c r="T978" s="151"/>
      <c r="U978" s="152"/>
      <c r="V978" s="151"/>
      <c r="W978" s="152"/>
      <c r="X978" s="153"/>
    </row>
    <row r="979" spans="1:24" s="145" customFormat="1">
      <c r="A979" s="54"/>
      <c r="B979" s="193"/>
      <c r="C979" s="296"/>
      <c r="D979" s="35"/>
      <c r="E979" s="202"/>
      <c r="F979" s="69"/>
      <c r="G979" s="11"/>
      <c r="H979" s="69"/>
      <c r="I979" s="11"/>
      <c r="J979" s="69"/>
      <c r="K979" s="11"/>
      <c r="L979" s="69"/>
      <c r="M979" s="11"/>
      <c r="N979" s="69"/>
      <c r="O979" s="11"/>
      <c r="P979" s="69"/>
      <c r="Q979" s="11"/>
      <c r="R979" s="150"/>
      <c r="T979" s="151"/>
      <c r="U979" s="152"/>
      <c r="V979" s="151"/>
      <c r="W979" s="152"/>
      <c r="X979" s="153"/>
    </row>
    <row r="980" spans="1:24" s="145" customFormat="1">
      <c r="A980" s="54" t="s">
        <v>978</v>
      </c>
      <c r="B980" s="193">
        <v>1</v>
      </c>
      <c r="C980" s="296">
        <f>((F980)+(G980*$G$8)+(H980*$H$8)+(I980*$I$8)+(J980*$J$8)+(K980*$K$8)+(L980*$L$8)+(M980*$M$8)+(N980*$N$8)+(O980*$O$8)+(P980*$P$8)+(Q980*$Q$8)+(R980*$R$8)+(S980*$S$8)+(T980*$T$8)+(U980*$U$8)+(V980*$V$8)+(W980*$W$8)+(X980*$X$8))/E980</f>
        <v>2.5423728813559321</v>
      </c>
      <c r="D980" s="35">
        <v>4</v>
      </c>
      <c r="E980" s="203">
        <f t="shared" si="19"/>
        <v>295</v>
      </c>
      <c r="F980" s="69">
        <v>17</v>
      </c>
      <c r="G980" s="11">
        <v>114</v>
      </c>
      <c r="H980" s="69">
        <v>151</v>
      </c>
      <c r="I980" s="11">
        <v>13</v>
      </c>
      <c r="J980" s="69"/>
      <c r="K980" s="11"/>
      <c r="L980" s="69"/>
      <c r="M980" s="11"/>
      <c r="N980" s="69"/>
      <c r="O980" s="11"/>
      <c r="P980" s="69"/>
      <c r="Q980" s="11"/>
      <c r="R980" s="150"/>
      <c r="T980" s="151"/>
      <c r="U980" s="152"/>
      <c r="V980" s="151"/>
      <c r="W980" s="152"/>
      <c r="X980" s="153"/>
    </row>
    <row r="981" spans="1:24" s="145" customFormat="1">
      <c r="A981" s="54"/>
      <c r="B981" s="193"/>
      <c r="C981" s="296"/>
      <c r="D981" s="35"/>
      <c r="E981" s="202"/>
      <c r="F981" s="69"/>
      <c r="G981" s="11"/>
      <c r="H981" s="69"/>
      <c r="I981" s="11"/>
      <c r="J981" s="69"/>
      <c r="K981" s="11"/>
      <c r="L981" s="69"/>
      <c r="M981" s="11"/>
      <c r="N981" s="69"/>
      <c r="O981" s="11"/>
      <c r="P981" s="69"/>
      <c r="Q981" s="11"/>
      <c r="R981" s="150"/>
      <c r="T981" s="151"/>
      <c r="U981" s="152"/>
      <c r="V981" s="151"/>
      <c r="W981" s="152"/>
      <c r="X981" s="153"/>
    </row>
    <row r="982" spans="1:24" s="145" customFormat="1">
      <c r="A982" s="54" t="s">
        <v>979</v>
      </c>
      <c r="B982" s="193">
        <v>2</v>
      </c>
      <c r="C982" s="296">
        <f>((F982)+(G982*$G$8)+(H982*$H$8)+(I982*$I$8)+(J982*$J$8)+(K982*$K$8)+(L982*$L$8)+(M982*$M$8)+(N982*$N$8)+(O982*$O$8)+(P982*$P$8)+(Q982*$Q$8)+(R982*$R$8)+(S982*$S$8)+(T982*$T$8)+(U982*$U$8)+(V982*$V$8)+(W982*$W$8)+(X982*$X$8))/E982</f>
        <v>2.6865671641791047</v>
      </c>
      <c r="D982" s="35">
        <v>4</v>
      </c>
      <c r="E982" s="203">
        <f t="shared" si="19"/>
        <v>67</v>
      </c>
      <c r="F982" s="69">
        <v>0</v>
      </c>
      <c r="G982" s="11">
        <v>24</v>
      </c>
      <c r="H982" s="69">
        <v>40</v>
      </c>
      <c r="I982" s="11">
        <v>3</v>
      </c>
      <c r="J982" s="69"/>
      <c r="K982" s="11"/>
      <c r="L982" s="69"/>
      <c r="M982" s="11"/>
      <c r="N982" s="69"/>
      <c r="O982" s="11"/>
      <c r="P982" s="69"/>
      <c r="Q982" s="11"/>
      <c r="R982" s="150"/>
      <c r="T982" s="151"/>
      <c r="U982" s="152"/>
      <c r="V982" s="151"/>
      <c r="W982" s="152"/>
      <c r="X982" s="153"/>
    </row>
    <row r="983" spans="1:24" s="145" customFormat="1">
      <c r="A983" s="54"/>
      <c r="B983" s="193"/>
      <c r="C983" s="296"/>
      <c r="D983" s="35"/>
      <c r="E983" s="202"/>
      <c r="F983" s="69"/>
      <c r="G983" s="11"/>
      <c r="H983" s="69"/>
      <c r="I983" s="11"/>
      <c r="J983" s="69"/>
      <c r="K983" s="11"/>
      <c r="L983" s="69"/>
      <c r="M983" s="11"/>
      <c r="N983" s="69"/>
      <c r="O983" s="11"/>
      <c r="P983" s="69"/>
      <c r="Q983" s="11"/>
      <c r="R983" s="150"/>
      <c r="T983" s="151"/>
      <c r="U983" s="152"/>
      <c r="V983" s="151"/>
      <c r="W983" s="152"/>
      <c r="X983" s="153"/>
    </row>
    <row r="984" spans="1:24" s="145" customFormat="1">
      <c r="A984" s="54" t="s">
        <v>298</v>
      </c>
      <c r="B984" s="193">
        <v>1</v>
      </c>
      <c r="C984" s="296">
        <f>((F984)+(G984*$G$8)+(H984*$H$8)+(I984*$I$8)+(J984*$J$8)+(K984*$K$8)+(L984*$L$8)+(M984*$M$8)+(N984*$N$8)+(O984*$O$8)+(P984*$P$8)+(Q984*$Q$8)+(R984*$R$8)+(S984*$S$8)+(T984*$T$8)+(U984*$U$8)+(V984*$V$8)+(W984*$W$8)+(X984*$X$8))/E984</f>
        <v>2.9328859060402683</v>
      </c>
      <c r="D984" s="35">
        <v>6</v>
      </c>
      <c r="E984" s="203">
        <f t="shared" si="19"/>
        <v>149</v>
      </c>
      <c r="F984" s="69">
        <v>9</v>
      </c>
      <c r="G984" s="11">
        <v>16</v>
      </c>
      <c r="H984" s="69">
        <v>107</v>
      </c>
      <c r="I984" s="11">
        <v>11</v>
      </c>
      <c r="J984" s="69">
        <v>5</v>
      </c>
      <c r="K984" s="11">
        <v>1</v>
      </c>
      <c r="L984" s="69"/>
      <c r="M984" s="11"/>
      <c r="N984" s="69"/>
      <c r="O984" s="11"/>
      <c r="P984" s="69"/>
      <c r="Q984" s="11"/>
      <c r="R984" s="150"/>
      <c r="T984" s="151"/>
      <c r="U984" s="152"/>
      <c r="V984" s="151"/>
      <c r="W984" s="152"/>
      <c r="X984" s="153"/>
    </row>
    <row r="985" spans="1:24" s="145" customFormat="1">
      <c r="A985" s="54"/>
      <c r="B985" s="193"/>
      <c r="C985" s="296"/>
      <c r="D985" s="35"/>
      <c r="E985" s="202"/>
      <c r="F985" s="69"/>
      <c r="G985" s="11"/>
      <c r="H985" s="69"/>
      <c r="I985" s="11"/>
      <c r="J985" s="69"/>
      <c r="K985" s="11"/>
      <c r="L985" s="69"/>
      <c r="M985" s="11"/>
      <c r="N985" s="69"/>
      <c r="O985" s="11"/>
      <c r="P985" s="69"/>
      <c r="Q985" s="11"/>
      <c r="R985" s="150"/>
      <c r="T985" s="151"/>
      <c r="U985" s="152"/>
      <c r="V985" s="151"/>
      <c r="W985" s="152"/>
      <c r="X985" s="153"/>
    </row>
    <row r="986" spans="1:24" s="145" customFormat="1">
      <c r="A986" s="54" t="s">
        <v>1040</v>
      </c>
      <c r="B986" s="194" t="s">
        <v>1023</v>
      </c>
      <c r="C986" s="296"/>
      <c r="D986" s="34"/>
      <c r="E986" s="203">
        <f t="shared" si="19"/>
        <v>0</v>
      </c>
      <c r="F986" s="69"/>
      <c r="G986" s="11"/>
      <c r="H986" s="69"/>
      <c r="I986" s="11"/>
      <c r="J986" s="69"/>
      <c r="K986" s="11"/>
      <c r="L986" s="69"/>
      <c r="M986" s="11"/>
      <c r="N986" s="69"/>
      <c r="O986" s="11"/>
      <c r="P986" s="69"/>
      <c r="Q986" s="11"/>
      <c r="R986" s="150"/>
      <c r="T986" s="151"/>
      <c r="U986" s="152"/>
      <c r="V986" s="151"/>
      <c r="W986" s="152"/>
      <c r="X986" s="153"/>
    </row>
    <row r="987" spans="1:24" s="145" customFormat="1">
      <c r="A987" s="54"/>
      <c r="B987" s="193"/>
      <c r="C987" s="296"/>
      <c r="D987" s="35"/>
      <c r="E987" s="202"/>
      <c r="F987" s="69"/>
      <c r="G987" s="11"/>
      <c r="H987" s="69"/>
      <c r="I987" s="11"/>
      <c r="J987" s="69"/>
      <c r="K987" s="11"/>
      <c r="L987" s="69"/>
      <c r="M987" s="11"/>
      <c r="N987" s="69"/>
      <c r="O987" s="11"/>
      <c r="P987" s="69"/>
      <c r="Q987" s="11"/>
      <c r="R987" s="150"/>
      <c r="T987" s="151"/>
      <c r="U987" s="152"/>
      <c r="V987" s="151"/>
      <c r="W987" s="152"/>
      <c r="X987" s="153"/>
    </row>
    <row r="988" spans="1:24" s="145" customFormat="1">
      <c r="A988" s="54" t="s">
        <v>313</v>
      </c>
      <c r="B988" s="194" t="s">
        <v>1023</v>
      </c>
      <c r="C988" s="296"/>
      <c r="D988" s="34"/>
      <c r="E988" s="203">
        <f t="shared" si="19"/>
        <v>0</v>
      </c>
      <c r="F988" s="70"/>
      <c r="G988" s="14"/>
      <c r="H988" s="70"/>
      <c r="I988" s="14"/>
      <c r="J988" s="70"/>
      <c r="K988" s="14"/>
      <c r="L988" s="70"/>
      <c r="M988" s="14"/>
      <c r="N988" s="70"/>
      <c r="O988" s="14"/>
      <c r="P988" s="70"/>
      <c r="Q988" s="11"/>
      <c r="R988" s="150"/>
      <c r="T988" s="151"/>
      <c r="U988" s="152"/>
      <c r="V988" s="151"/>
      <c r="W988" s="152"/>
      <c r="X988" s="153"/>
    </row>
    <row r="989" spans="1:24" s="145" customFormat="1">
      <c r="A989" s="54"/>
      <c r="B989" s="193"/>
      <c r="C989" s="296"/>
      <c r="D989" s="35"/>
      <c r="E989" s="202"/>
      <c r="F989" s="69"/>
      <c r="G989" s="11"/>
      <c r="H989" s="69"/>
      <c r="I989" s="11"/>
      <c r="J989" s="69"/>
      <c r="K989" s="11"/>
      <c r="L989" s="69"/>
      <c r="M989" s="11"/>
      <c r="N989" s="69"/>
      <c r="O989" s="11"/>
      <c r="P989" s="69"/>
      <c r="Q989" s="11"/>
      <c r="R989" s="150"/>
      <c r="T989" s="151"/>
      <c r="U989" s="152"/>
      <c r="V989" s="151"/>
      <c r="W989" s="152"/>
      <c r="X989" s="153"/>
    </row>
    <row r="990" spans="1:24" s="145" customFormat="1">
      <c r="A990" s="54" t="s">
        <v>1041</v>
      </c>
      <c r="B990" s="194" t="s">
        <v>1023</v>
      </c>
      <c r="C990" s="296"/>
      <c r="D990" s="34"/>
      <c r="E990" s="203">
        <f t="shared" si="19"/>
        <v>0</v>
      </c>
      <c r="F990" s="70"/>
      <c r="G990" s="14"/>
      <c r="H990" s="70"/>
      <c r="I990" s="14"/>
      <c r="J990" s="70"/>
      <c r="K990" s="14"/>
      <c r="L990" s="70"/>
      <c r="M990" s="14"/>
      <c r="N990" s="70"/>
      <c r="O990" s="14"/>
      <c r="P990" s="70"/>
      <c r="Q990" s="11"/>
      <c r="R990" s="150"/>
      <c r="T990" s="151"/>
      <c r="U990" s="152"/>
      <c r="V990" s="151"/>
      <c r="W990" s="152"/>
      <c r="X990" s="153"/>
    </row>
    <row r="991" spans="1:24" s="145" customFormat="1">
      <c r="A991" s="54"/>
      <c r="B991" s="193"/>
      <c r="C991" s="296"/>
      <c r="D991" s="35"/>
      <c r="E991" s="202"/>
      <c r="F991" s="69"/>
      <c r="G991" s="11"/>
      <c r="H991" s="69"/>
      <c r="I991" s="11"/>
      <c r="J991" s="69"/>
      <c r="K991" s="11"/>
      <c r="L991" s="69"/>
      <c r="M991" s="11"/>
      <c r="N991" s="69"/>
      <c r="O991" s="11"/>
      <c r="P991" s="69"/>
      <c r="Q991" s="11"/>
      <c r="R991" s="150"/>
      <c r="T991" s="151"/>
      <c r="U991" s="152"/>
      <c r="V991" s="151"/>
      <c r="W991" s="152"/>
      <c r="X991" s="153"/>
    </row>
    <row r="992" spans="1:24" s="145" customFormat="1">
      <c r="A992" s="54" t="s">
        <v>980</v>
      </c>
      <c r="B992" s="193">
        <v>1</v>
      </c>
      <c r="C992" s="296">
        <f>((F992)+(G992*$G$8)+(H992*$H$8)+(I992*$I$8)+(J992*$J$8)+(K992*$K$8)+(L992*$L$8)+(M992*$M$8)+(N992*$N$8)+(O992*$O$8)+(P992*$P$8)+(Q992*$Q$8)+(R992*$R$8)+(S992*$S$8)+(T992*$T$8)+(U992*$U$8)+(V992*$V$8)+(W992*$W$8)+(X992*$X$8))/E992</f>
        <v>2.9456662354463132</v>
      </c>
      <c r="D992" s="35">
        <v>5</v>
      </c>
      <c r="E992" s="203">
        <f t="shared" si="19"/>
        <v>773</v>
      </c>
      <c r="F992" s="69">
        <v>3</v>
      </c>
      <c r="G992" s="11">
        <v>109</v>
      </c>
      <c r="H992" s="69">
        <v>596</v>
      </c>
      <c r="I992" s="11">
        <v>57</v>
      </c>
      <c r="J992" s="69">
        <v>8</v>
      </c>
      <c r="K992" s="11"/>
      <c r="L992" s="69"/>
      <c r="M992" s="11"/>
      <c r="N992" s="69"/>
      <c r="O992" s="11"/>
      <c r="P992" s="69"/>
      <c r="Q992" s="11"/>
      <c r="R992" s="150"/>
      <c r="T992" s="151"/>
      <c r="U992" s="152"/>
      <c r="V992" s="151"/>
      <c r="W992" s="152"/>
      <c r="X992" s="153"/>
    </row>
    <row r="993" spans="1:24" s="145" customFormat="1">
      <c r="A993" s="54"/>
      <c r="B993" s="193"/>
      <c r="C993" s="296"/>
      <c r="D993" s="35"/>
      <c r="E993" s="202"/>
      <c r="F993" s="69"/>
      <c r="G993" s="11"/>
      <c r="H993" s="69"/>
      <c r="I993" s="11"/>
      <c r="J993" s="69"/>
      <c r="K993" s="11"/>
      <c r="L993" s="69"/>
      <c r="M993" s="11"/>
      <c r="N993" s="69"/>
      <c r="O993" s="11"/>
      <c r="P993" s="69"/>
      <c r="Q993" s="11"/>
      <c r="R993" s="150"/>
      <c r="T993" s="151"/>
      <c r="U993" s="152"/>
      <c r="V993" s="151"/>
      <c r="W993" s="152"/>
      <c r="X993" s="153"/>
    </row>
    <row r="994" spans="1:24" s="145" customFormat="1">
      <c r="A994" s="54" t="s">
        <v>981</v>
      </c>
      <c r="B994" s="193">
        <v>2</v>
      </c>
      <c r="C994" s="296">
        <f>((F994)+(G994*$G$8)+(H994*$H$8)+(I994*$I$8)+(J994*$J$8)+(K994*$K$8)+(L994*$L$8)+(M994*$M$8)+(N994*$N$8)+(O994*$O$8)+(P994*$P$8)+(Q994*$Q$8)+(R994*$R$8)+(S994*$S$8)+(T994*$T$8)+(U994*$U$8)+(V994*$V$8)+(W994*$W$8)+(X994*$X$8))/E994</f>
        <v>2.8695652173913042</v>
      </c>
      <c r="D994" s="35">
        <v>4</v>
      </c>
      <c r="E994" s="203">
        <f t="shared" si="19"/>
        <v>23</v>
      </c>
      <c r="F994" s="69">
        <v>0</v>
      </c>
      <c r="G994" s="11">
        <v>5</v>
      </c>
      <c r="H994" s="69">
        <v>16</v>
      </c>
      <c r="I994" s="11">
        <v>2</v>
      </c>
      <c r="J994" s="69"/>
      <c r="K994" s="11"/>
      <c r="L994" s="69"/>
      <c r="M994" s="11"/>
      <c r="N994" s="69"/>
      <c r="O994" s="11"/>
      <c r="P994" s="69"/>
      <c r="Q994" s="11"/>
      <c r="R994" s="150"/>
      <c r="T994" s="151"/>
      <c r="U994" s="152"/>
      <c r="V994" s="151"/>
      <c r="W994" s="152"/>
      <c r="X994" s="153"/>
    </row>
    <row r="995" spans="1:24" s="145" customFormat="1">
      <c r="A995" s="54"/>
      <c r="B995" s="193"/>
      <c r="C995" s="296"/>
      <c r="D995" s="35"/>
      <c r="E995" s="202"/>
      <c r="F995" s="69"/>
      <c r="G995" s="11"/>
      <c r="H995" s="69"/>
      <c r="I995" s="11"/>
      <c r="J995" s="69"/>
      <c r="K995" s="11"/>
      <c r="L995" s="69"/>
      <c r="M995" s="11"/>
      <c r="N995" s="69"/>
      <c r="O995" s="11"/>
      <c r="P995" s="69"/>
      <c r="Q995" s="11"/>
      <c r="R995" s="150"/>
      <c r="T995" s="151"/>
      <c r="U995" s="152"/>
      <c r="V995" s="151"/>
      <c r="W995" s="152"/>
      <c r="X995" s="153"/>
    </row>
    <row r="996" spans="1:24" s="145" customFormat="1">
      <c r="A996" s="54" t="s">
        <v>1253</v>
      </c>
      <c r="B996" s="193">
        <v>3</v>
      </c>
      <c r="C996" s="296">
        <f>((F996)+(G996*$G$8)+(H996*$H$8)+(I996*$I$8)+(J996*$J$8)+(K996*$K$8)+(L996*$L$8)+(M996*$M$8)+(N996*$N$8)+(O996*$O$8)+(P996*$P$8)+(Q996*$Q$8)+(R996*$R$8)+(S996*$S$8)+(T996*$T$8)+(U996*$U$8)+(V996*$V$8)+(W996*$W$8)+(X996*$X$8))/E996</f>
        <v>4.291666666666667</v>
      </c>
      <c r="D996" s="35">
        <v>9</v>
      </c>
      <c r="E996" s="203">
        <f t="shared" si="19"/>
        <v>24</v>
      </c>
      <c r="F996" s="69">
        <v>0</v>
      </c>
      <c r="G996" s="11">
        <v>0</v>
      </c>
      <c r="H996" s="69">
        <v>7</v>
      </c>
      <c r="I996" s="11">
        <v>9</v>
      </c>
      <c r="J996" s="69">
        <v>6</v>
      </c>
      <c r="K996" s="11">
        <v>0</v>
      </c>
      <c r="L996" s="69">
        <v>1</v>
      </c>
      <c r="M996" s="11">
        <v>0</v>
      </c>
      <c r="N996" s="69">
        <v>1</v>
      </c>
      <c r="O996" s="11"/>
      <c r="P996" s="69"/>
      <c r="Q996" s="11"/>
      <c r="R996" s="150"/>
      <c r="T996" s="151"/>
      <c r="U996" s="152"/>
      <c r="V996" s="151"/>
      <c r="W996" s="152"/>
      <c r="X996" s="153"/>
    </row>
    <row r="997" spans="1:24" s="145" customFormat="1">
      <c r="A997" s="54"/>
      <c r="B997" s="193"/>
      <c r="C997" s="296"/>
      <c r="D997" s="35"/>
      <c r="E997" s="202"/>
      <c r="F997" s="69"/>
      <c r="G997" s="11"/>
      <c r="H997" s="69"/>
      <c r="I997" s="11"/>
      <c r="J997" s="69"/>
      <c r="K997" s="11"/>
      <c r="L997" s="69"/>
      <c r="M997" s="11"/>
      <c r="N997" s="69"/>
      <c r="O997" s="11"/>
      <c r="P997" s="69"/>
      <c r="Q997" s="11"/>
      <c r="R997" s="150"/>
      <c r="T997" s="151"/>
      <c r="U997" s="152"/>
      <c r="V997" s="151"/>
      <c r="W997" s="152"/>
      <c r="X997" s="153"/>
    </row>
    <row r="998" spans="1:24" s="145" customFormat="1">
      <c r="A998" s="54" t="s">
        <v>982</v>
      </c>
      <c r="B998" s="194" t="s">
        <v>1023</v>
      </c>
      <c r="C998" s="296"/>
      <c r="D998" s="34"/>
      <c r="E998" s="203">
        <f t="shared" si="19"/>
        <v>0</v>
      </c>
      <c r="F998" s="70"/>
      <c r="G998" s="14"/>
      <c r="H998" s="70"/>
      <c r="I998" s="14"/>
      <c r="J998" s="70"/>
      <c r="K998" s="14"/>
      <c r="L998" s="70"/>
      <c r="M998" s="14"/>
      <c r="N998" s="70"/>
      <c r="O998" s="14"/>
      <c r="P998" s="70"/>
      <c r="Q998" s="11"/>
      <c r="R998" s="150"/>
      <c r="T998" s="151"/>
      <c r="U998" s="152"/>
      <c r="V998" s="151"/>
      <c r="W998" s="152"/>
      <c r="X998" s="153"/>
    </row>
    <row r="999" spans="1:24" s="145" customFormat="1">
      <c r="A999" s="54"/>
      <c r="B999" s="193"/>
      <c r="C999" s="296"/>
      <c r="D999" s="35"/>
      <c r="E999" s="202"/>
      <c r="F999" s="69"/>
      <c r="G999" s="11"/>
      <c r="H999" s="69"/>
      <c r="I999" s="11"/>
      <c r="J999" s="69"/>
      <c r="K999" s="11"/>
      <c r="L999" s="69"/>
      <c r="M999" s="11"/>
      <c r="N999" s="69"/>
      <c r="O999" s="11"/>
      <c r="P999" s="69"/>
      <c r="Q999" s="11"/>
      <c r="R999" s="150"/>
      <c r="T999" s="151"/>
      <c r="U999" s="152"/>
      <c r="V999" s="151"/>
      <c r="W999" s="152"/>
      <c r="X999" s="153"/>
    </row>
    <row r="1000" spans="1:24" s="145" customFormat="1">
      <c r="A1000" s="54" t="s">
        <v>983</v>
      </c>
      <c r="B1000" s="194" t="s">
        <v>1023</v>
      </c>
      <c r="C1000" s="296"/>
      <c r="D1000" s="34"/>
      <c r="E1000" s="203">
        <f t="shared" si="19"/>
        <v>0</v>
      </c>
      <c r="F1000" s="70"/>
      <c r="G1000" s="14"/>
      <c r="H1000" s="70"/>
      <c r="I1000" s="14"/>
      <c r="J1000" s="70"/>
      <c r="K1000" s="14"/>
      <c r="L1000" s="70"/>
      <c r="M1000" s="14"/>
      <c r="N1000" s="70"/>
      <c r="O1000" s="14"/>
      <c r="P1000" s="70"/>
      <c r="Q1000" s="11"/>
      <c r="R1000" s="150"/>
      <c r="T1000" s="151"/>
      <c r="U1000" s="152"/>
      <c r="V1000" s="151"/>
      <c r="W1000" s="152"/>
      <c r="X1000" s="153"/>
    </row>
    <row r="1001" spans="1:24" s="145" customFormat="1">
      <c r="A1001" s="54"/>
      <c r="B1001" s="194"/>
      <c r="C1001" s="296"/>
      <c r="D1001" s="34"/>
      <c r="E1001" s="202"/>
      <c r="F1001" s="70"/>
      <c r="G1001" s="14"/>
      <c r="H1001" s="70"/>
      <c r="I1001" s="14"/>
      <c r="J1001" s="70"/>
      <c r="K1001" s="14"/>
      <c r="L1001" s="70"/>
      <c r="M1001" s="14"/>
      <c r="N1001" s="70"/>
      <c r="O1001" s="14"/>
      <c r="P1001" s="70"/>
      <c r="Q1001" s="11"/>
      <c r="R1001" s="150"/>
      <c r="T1001" s="151"/>
      <c r="U1001" s="152"/>
      <c r="V1001" s="151"/>
      <c r="W1001" s="152"/>
      <c r="X1001" s="153"/>
    </row>
    <row r="1002" spans="1:24" s="145" customFormat="1">
      <c r="A1002" s="65" t="s">
        <v>328</v>
      </c>
      <c r="B1002" s="193">
        <v>4</v>
      </c>
      <c r="C1002" s="296">
        <f>((F1002)+(G1002*$G$8)+(H1002*$H$8)+(I1002*$I$8)+(J1002*$J$8)+(K1002*$K$8)+(L1002*$L$8)+(M1002*$M$8)+(N1002*$N$8)+(O1002*$O$8)+(P1002*$P$8)+(Q1002*$Q$8)+(R1002*$R$8)+(S1002*$S$8)+(T1002*$T$8)+(U1002*$U$8)+(V1002*$V$8)+(W1002*$W$8)+(X1002*$X$8))/E1002</f>
        <v>5</v>
      </c>
      <c r="D1002" s="35">
        <v>6</v>
      </c>
      <c r="E1002" s="203">
        <f t="shared" si="19"/>
        <v>5</v>
      </c>
      <c r="F1002" s="69">
        <v>0</v>
      </c>
      <c r="G1002" s="11">
        <v>0</v>
      </c>
      <c r="H1002" s="69">
        <v>0</v>
      </c>
      <c r="I1002" s="11">
        <v>1</v>
      </c>
      <c r="J1002" s="69">
        <v>3</v>
      </c>
      <c r="K1002" s="11">
        <v>1</v>
      </c>
      <c r="L1002" s="69"/>
      <c r="M1002" s="11"/>
      <c r="N1002" s="69"/>
      <c r="O1002" s="11"/>
      <c r="P1002" s="69"/>
      <c r="Q1002" s="11"/>
      <c r="R1002" s="150"/>
      <c r="T1002" s="151"/>
      <c r="U1002" s="152"/>
      <c r="V1002" s="151"/>
      <c r="W1002" s="152"/>
      <c r="X1002" s="153"/>
    </row>
    <row r="1003" spans="1:24" s="145" customFormat="1">
      <c r="A1003" s="54"/>
      <c r="B1003" s="193"/>
      <c r="C1003" s="296"/>
      <c r="D1003" s="35"/>
      <c r="E1003" s="202"/>
      <c r="F1003" s="69"/>
      <c r="G1003" s="11"/>
      <c r="H1003" s="69"/>
      <c r="I1003" s="11"/>
      <c r="J1003" s="69"/>
      <c r="K1003" s="11"/>
      <c r="L1003" s="69"/>
      <c r="M1003" s="11"/>
      <c r="N1003" s="69"/>
      <c r="O1003" s="11"/>
      <c r="P1003" s="69"/>
      <c r="Q1003" s="11"/>
      <c r="R1003" s="150"/>
      <c r="T1003" s="151"/>
      <c r="U1003" s="152"/>
      <c r="V1003" s="151"/>
      <c r="W1003" s="152"/>
      <c r="X1003" s="153"/>
    </row>
    <row r="1004" spans="1:24" s="145" customFormat="1">
      <c r="A1004" s="54" t="s">
        <v>985</v>
      </c>
      <c r="B1004" s="193">
        <v>3</v>
      </c>
      <c r="C1004" s="296">
        <f>((F1004)+(G1004*$G$8)+(H1004*$H$8)+(I1004*$I$8)+(J1004*$J$8)+(K1004*$K$8)+(L1004*$L$8)+(M1004*$M$8)+(N1004*$N$8)+(O1004*$O$8)+(P1004*$P$8)+(Q1004*$Q$8)+(R1004*$R$8)+(S1004*$S$8)+(T1004*$T$8)+(U1004*$U$8)+(V1004*$V$8)+(W1004*$W$8)+(X1004*$X$8))/E1004</f>
        <v>3.8461538461538463</v>
      </c>
      <c r="D1004" s="35">
        <v>6</v>
      </c>
      <c r="E1004" s="203">
        <f t="shared" si="19"/>
        <v>13</v>
      </c>
      <c r="F1004" s="69">
        <v>0</v>
      </c>
      <c r="G1004" s="11">
        <v>0</v>
      </c>
      <c r="H1004" s="69">
        <v>5</v>
      </c>
      <c r="I1004" s="11">
        <v>6</v>
      </c>
      <c r="J1004" s="69">
        <v>1</v>
      </c>
      <c r="K1004" s="11">
        <v>1</v>
      </c>
      <c r="L1004" s="69"/>
      <c r="M1004" s="11"/>
      <c r="N1004" s="69"/>
      <c r="O1004" s="11"/>
      <c r="P1004" s="69"/>
      <c r="Q1004" s="11"/>
      <c r="R1004" s="150"/>
      <c r="T1004" s="151"/>
      <c r="U1004" s="152"/>
      <c r="V1004" s="151"/>
      <c r="W1004" s="152"/>
      <c r="X1004" s="153"/>
    </row>
    <row r="1005" spans="1:24" s="145" customFormat="1">
      <c r="A1005" s="54"/>
      <c r="B1005" s="193"/>
      <c r="C1005" s="296"/>
      <c r="D1005" s="35"/>
      <c r="E1005" s="202"/>
      <c r="F1005" s="69"/>
      <c r="G1005" s="11"/>
      <c r="H1005" s="69"/>
      <c r="I1005" s="11"/>
      <c r="J1005" s="69"/>
      <c r="K1005" s="11"/>
      <c r="L1005" s="69"/>
      <c r="M1005" s="11"/>
      <c r="N1005" s="69"/>
      <c r="O1005" s="11"/>
      <c r="P1005" s="69"/>
      <c r="Q1005" s="11"/>
      <c r="R1005" s="150"/>
      <c r="T1005" s="151"/>
      <c r="U1005" s="152"/>
      <c r="V1005" s="151"/>
      <c r="W1005" s="152"/>
      <c r="X1005" s="153"/>
    </row>
    <row r="1006" spans="1:24" s="145" customFormat="1">
      <c r="A1006" s="54" t="s">
        <v>325</v>
      </c>
      <c r="B1006" s="193">
        <v>3</v>
      </c>
      <c r="C1006" s="296">
        <f>((F1006)+(G1006*$G$8)+(H1006*$H$8)+(I1006*$I$8)+(J1006*$J$8)+(K1006*$K$8)+(L1006*$L$8)+(M1006*$M$8)+(N1006*$N$8)+(O1006*$O$8)+(P1006*$P$8)+(Q1006*$Q$8)+(R1006*$R$8)+(S1006*$S$8)+(T1006*$T$8)+(U1006*$U$8)+(V1006*$V$8)+(W1006*$W$8)+(X1006*$X$8))/E1006</f>
        <v>3.8333333333333335</v>
      </c>
      <c r="D1006" s="35">
        <v>5</v>
      </c>
      <c r="E1006" s="203">
        <f t="shared" si="19"/>
        <v>6</v>
      </c>
      <c r="F1006" s="69">
        <v>0</v>
      </c>
      <c r="G1006" s="11">
        <v>1</v>
      </c>
      <c r="H1006" s="69">
        <v>1</v>
      </c>
      <c r="I1006" s="11">
        <v>2</v>
      </c>
      <c r="J1006" s="69">
        <v>2</v>
      </c>
      <c r="K1006" s="11"/>
      <c r="L1006" s="69"/>
      <c r="M1006" s="11"/>
      <c r="N1006" s="69"/>
      <c r="O1006" s="11"/>
      <c r="P1006" s="69"/>
      <c r="Q1006" s="11"/>
      <c r="R1006" s="150"/>
      <c r="T1006" s="151"/>
      <c r="U1006" s="152"/>
      <c r="V1006" s="151"/>
      <c r="W1006" s="152"/>
      <c r="X1006" s="153"/>
    </row>
    <row r="1007" spans="1:24" s="145" customFormat="1">
      <c r="A1007" s="54"/>
      <c r="B1007" s="193"/>
      <c r="C1007" s="296"/>
      <c r="D1007" s="35"/>
      <c r="E1007" s="202"/>
      <c r="F1007" s="69"/>
      <c r="G1007" s="11"/>
      <c r="H1007" s="69"/>
      <c r="I1007" s="11"/>
      <c r="J1007" s="69"/>
      <c r="K1007" s="11"/>
      <c r="L1007" s="69"/>
      <c r="M1007" s="11"/>
      <c r="N1007" s="69"/>
      <c r="O1007" s="11"/>
      <c r="P1007" s="69"/>
      <c r="Q1007" s="11"/>
      <c r="R1007" s="150"/>
      <c r="T1007" s="151"/>
      <c r="U1007" s="152"/>
      <c r="V1007" s="151"/>
      <c r="W1007" s="152"/>
      <c r="X1007" s="153"/>
    </row>
    <row r="1008" spans="1:24" s="145" customFormat="1">
      <c r="A1008" s="65" t="s">
        <v>986</v>
      </c>
      <c r="B1008" s="193">
        <v>3</v>
      </c>
      <c r="C1008" s="296">
        <f>((F1008)+(G1008*$G$8)+(H1008*$H$8)+(I1008*$I$8)+(J1008*$J$8)+(K1008*$K$8)+(L1008*$L$8)+(M1008*$M$8)+(N1008*$N$8)+(O1008*$O$8)+(P1008*$P$8)+(Q1008*$Q$8)+(R1008*$R$8)+(S1008*$S$8)+(T1008*$T$8)+(U1008*$U$8)+(V1008*$V$8)+(W1008*$W$8)+(X1008*$X$8))/E1008</f>
        <v>4.625</v>
      </c>
      <c r="D1008" s="35">
        <v>6</v>
      </c>
      <c r="E1008" s="203">
        <f t="shared" si="19"/>
        <v>16</v>
      </c>
      <c r="F1008" s="69">
        <v>0</v>
      </c>
      <c r="G1008" s="11">
        <v>1</v>
      </c>
      <c r="H1008" s="69">
        <v>2</v>
      </c>
      <c r="I1008" s="11">
        <v>3</v>
      </c>
      <c r="J1008" s="69">
        <v>6</v>
      </c>
      <c r="K1008" s="11">
        <v>4</v>
      </c>
      <c r="L1008" s="69"/>
      <c r="M1008" s="11"/>
      <c r="N1008" s="69"/>
      <c r="O1008" s="11"/>
      <c r="P1008" s="69"/>
      <c r="Q1008" s="11"/>
      <c r="R1008" s="150"/>
      <c r="T1008" s="151"/>
      <c r="U1008" s="152"/>
      <c r="V1008" s="151"/>
      <c r="W1008" s="152"/>
      <c r="X1008" s="153"/>
    </row>
    <row r="1009" spans="1:24" s="145" customFormat="1">
      <c r="A1009" s="54"/>
      <c r="B1009" s="193"/>
      <c r="C1009" s="296"/>
      <c r="D1009" s="35"/>
      <c r="E1009" s="202"/>
      <c r="F1009" s="69"/>
      <c r="G1009" s="11"/>
      <c r="H1009" s="69"/>
      <c r="I1009" s="11"/>
      <c r="J1009" s="69"/>
      <c r="K1009" s="11"/>
      <c r="L1009" s="69"/>
      <c r="M1009" s="11"/>
      <c r="N1009" s="69"/>
      <c r="O1009" s="11"/>
      <c r="P1009" s="69"/>
      <c r="Q1009" s="11"/>
      <c r="R1009" s="150"/>
      <c r="T1009" s="151"/>
      <c r="U1009" s="152"/>
      <c r="V1009" s="151"/>
      <c r="W1009" s="152"/>
      <c r="X1009" s="153"/>
    </row>
    <row r="1010" spans="1:24" s="145" customFormat="1">
      <c r="A1010" s="54" t="s">
        <v>987</v>
      </c>
      <c r="B1010" s="193">
        <v>2</v>
      </c>
      <c r="C1010" s="296">
        <f>((F1010)+(G1010*$G$8)+(H1010*$H$8)+(I1010*$I$8)+(J1010*$J$8)+(K1010*$K$8)+(L1010*$L$8)+(M1010*$M$8)+(N1010*$N$8)+(O1010*$O$8)+(P1010*$P$8)+(Q1010*$Q$8)+(R1010*$R$8)+(S1010*$S$8)+(T1010*$T$8)+(U1010*$U$8)+(V1010*$V$8)+(W1010*$W$8)+(X1010*$X$8))/E1010</f>
        <v>3.4705882352941178</v>
      </c>
      <c r="D1010" s="35">
        <v>5</v>
      </c>
      <c r="E1010" s="203">
        <f t="shared" si="19"/>
        <v>17</v>
      </c>
      <c r="F1010" s="69">
        <v>0</v>
      </c>
      <c r="G1010" s="11">
        <v>4</v>
      </c>
      <c r="H1010" s="69">
        <v>4</v>
      </c>
      <c r="I1010" s="11">
        <v>6</v>
      </c>
      <c r="J1010" s="69">
        <v>3</v>
      </c>
      <c r="K1010" s="11"/>
      <c r="L1010" s="69"/>
      <c r="M1010" s="11"/>
      <c r="N1010" s="69"/>
      <c r="O1010" s="11"/>
      <c r="P1010" s="69"/>
      <c r="Q1010" s="11"/>
      <c r="R1010" s="150"/>
      <c r="T1010" s="151"/>
      <c r="U1010" s="152"/>
      <c r="V1010" s="151"/>
      <c r="W1010" s="152"/>
      <c r="X1010" s="153"/>
    </row>
    <row r="1011" spans="1:24" s="145" customFormat="1">
      <c r="A1011" s="54"/>
      <c r="B1011" s="193"/>
      <c r="C1011" s="296"/>
      <c r="D1011" s="35"/>
      <c r="E1011" s="202"/>
      <c r="F1011" s="69"/>
      <c r="G1011" s="11"/>
      <c r="H1011" s="69"/>
      <c r="I1011" s="11"/>
      <c r="J1011" s="69"/>
      <c r="K1011" s="11"/>
      <c r="L1011" s="69"/>
      <c r="M1011" s="11"/>
      <c r="N1011" s="69"/>
      <c r="O1011" s="11"/>
      <c r="P1011" s="69"/>
      <c r="Q1011" s="11"/>
      <c r="R1011" s="150"/>
      <c r="T1011" s="151"/>
      <c r="U1011" s="152"/>
      <c r="V1011" s="151"/>
      <c r="W1011" s="152"/>
      <c r="X1011" s="153"/>
    </row>
    <row r="1012" spans="1:24" s="145" customFormat="1">
      <c r="A1012" s="54" t="s">
        <v>988</v>
      </c>
      <c r="B1012" s="194" t="s">
        <v>1023</v>
      </c>
      <c r="C1012" s="296"/>
      <c r="D1012" s="34"/>
      <c r="E1012" s="203">
        <f t="shared" si="19"/>
        <v>0</v>
      </c>
      <c r="F1012" s="70"/>
      <c r="G1012" s="14"/>
      <c r="H1012" s="70"/>
      <c r="I1012" s="14"/>
      <c r="J1012" s="70"/>
      <c r="K1012" s="14"/>
      <c r="L1012" s="70"/>
      <c r="M1012" s="14"/>
      <c r="N1012" s="70"/>
      <c r="O1012" s="14"/>
      <c r="P1012" s="70"/>
      <c r="Q1012" s="11"/>
      <c r="R1012" s="150"/>
      <c r="T1012" s="151"/>
      <c r="U1012" s="152"/>
      <c r="V1012" s="151"/>
      <c r="W1012" s="152"/>
      <c r="X1012" s="153"/>
    </row>
    <row r="1013" spans="1:24" s="145" customFormat="1">
      <c r="A1013" s="54"/>
      <c r="B1013" s="194"/>
      <c r="C1013" s="296"/>
      <c r="D1013" s="34"/>
      <c r="E1013" s="202"/>
      <c r="F1013" s="70"/>
      <c r="G1013" s="14"/>
      <c r="H1013" s="70"/>
      <c r="I1013" s="14"/>
      <c r="J1013" s="70"/>
      <c r="K1013" s="14"/>
      <c r="L1013" s="70"/>
      <c r="M1013" s="14"/>
      <c r="N1013" s="70"/>
      <c r="O1013" s="14"/>
      <c r="P1013" s="70"/>
      <c r="Q1013" s="11"/>
      <c r="R1013" s="150"/>
      <c r="T1013" s="151"/>
      <c r="U1013" s="152"/>
      <c r="V1013" s="151"/>
      <c r="W1013" s="152"/>
      <c r="X1013" s="153"/>
    </row>
    <row r="1014" spans="1:24" s="145" customFormat="1">
      <c r="A1014" s="65" t="s">
        <v>989</v>
      </c>
      <c r="B1014" s="193">
        <v>3</v>
      </c>
      <c r="C1014" s="296">
        <f>((F1014)+(G1014*$G$8)+(H1014*$H$8)+(I1014*$I$8)+(J1014*$J$8)+(K1014*$K$8)+(L1014*$L$8)+(M1014*$M$8)+(N1014*$N$8)+(O1014*$O$8)+(P1014*$P$8)+(Q1014*$Q$8)+(R1014*$R$8)+(S1014*$S$8)+(T1014*$T$8)+(U1014*$U$8)+(V1014*$V$8)+(W1014*$W$8)+(X1014*$X$8))/E1014</f>
        <v>3.5</v>
      </c>
      <c r="D1014" s="35">
        <v>5</v>
      </c>
      <c r="E1014" s="203">
        <f t="shared" si="19"/>
        <v>20</v>
      </c>
      <c r="F1014" s="69">
        <v>0</v>
      </c>
      <c r="G1014" s="11">
        <v>0</v>
      </c>
      <c r="H1014" s="69">
        <v>11</v>
      </c>
      <c r="I1014" s="11">
        <v>8</v>
      </c>
      <c r="J1014" s="69">
        <v>1</v>
      </c>
      <c r="K1014" s="11"/>
      <c r="L1014" s="69"/>
      <c r="M1014" s="11"/>
      <c r="N1014" s="69"/>
      <c r="O1014" s="11"/>
      <c r="P1014" s="69"/>
      <c r="Q1014" s="11"/>
      <c r="R1014" s="150"/>
      <c r="T1014" s="151"/>
      <c r="U1014" s="152"/>
      <c r="V1014" s="151"/>
      <c r="W1014" s="152"/>
      <c r="X1014" s="153"/>
    </row>
    <row r="1015" spans="1:24" s="145" customFormat="1">
      <c r="A1015" s="54"/>
      <c r="B1015" s="193"/>
      <c r="C1015" s="296"/>
      <c r="D1015" s="35"/>
      <c r="E1015" s="202"/>
      <c r="F1015" s="69"/>
      <c r="G1015" s="11"/>
      <c r="H1015" s="69"/>
      <c r="I1015" s="11"/>
      <c r="J1015" s="69"/>
      <c r="K1015" s="11"/>
      <c r="L1015" s="69"/>
      <c r="M1015" s="11"/>
      <c r="N1015" s="69"/>
      <c r="O1015" s="11"/>
      <c r="P1015" s="69"/>
      <c r="Q1015" s="11"/>
      <c r="R1015" s="150"/>
      <c r="T1015" s="151"/>
      <c r="U1015" s="152"/>
      <c r="V1015" s="151"/>
      <c r="W1015" s="152"/>
      <c r="X1015" s="153"/>
    </row>
    <row r="1016" spans="1:24" s="145" customFormat="1">
      <c r="A1016" s="54" t="s">
        <v>323</v>
      </c>
      <c r="B1016" s="194" t="s">
        <v>1023</v>
      </c>
      <c r="C1016" s="296"/>
      <c r="D1016" s="34"/>
      <c r="E1016" s="203">
        <f t="shared" ref="E1016:E1058" si="20">SUM(F1016:X1016)</f>
        <v>0</v>
      </c>
      <c r="F1016" s="70"/>
      <c r="G1016" s="14"/>
      <c r="H1016" s="70"/>
      <c r="I1016" s="14"/>
      <c r="J1016" s="70"/>
      <c r="K1016" s="14"/>
      <c r="L1016" s="70"/>
      <c r="M1016" s="14"/>
      <c r="N1016" s="70"/>
      <c r="O1016" s="14"/>
      <c r="P1016" s="70"/>
      <c r="Q1016" s="11"/>
      <c r="R1016" s="150"/>
      <c r="T1016" s="151"/>
      <c r="U1016" s="152"/>
      <c r="V1016" s="151"/>
      <c r="W1016" s="152"/>
      <c r="X1016" s="153"/>
    </row>
    <row r="1017" spans="1:24" s="145" customFormat="1">
      <c r="A1017" s="54"/>
      <c r="B1017" s="194"/>
      <c r="C1017" s="296"/>
      <c r="D1017" s="34"/>
      <c r="E1017" s="202"/>
      <c r="F1017" s="70"/>
      <c r="G1017" s="14"/>
      <c r="H1017" s="70"/>
      <c r="I1017" s="14"/>
      <c r="J1017" s="70"/>
      <c r="K1017" s="14"/>
      <c r="L1017" s="70"/>
      <c r="M1017" s="14"/>
      <c r="N1017" s="70"/>
      <c r="O1017" s="14"/>
      <c r="P1017" s="70"/>
      <c r="Q1017" s="11"/>
      <c r="R1017" s="150"/>
      <c r="T1017" s="151"/>
      <c r="U1017" s="152"/>
      <c r="V1017" s="151"/>
      <c r="W1017" s="152"/>
      <c r="X1017" s="153"/>
    </row>
    <row r="1018" spans="1:24" s="145" customFormat="1">
      <c r="A1018" s="54" t="s">
        <v>990</v>
      </c>
      <c r="B1018" s="194" t="s">
        <v>1023</v>
      </c>
      <c r="C1018" s="296"/>
      <c r="D1018" s="34"/>
      <c r="E1018" s="203">
        <f t="shared" si="20"/>
        <v>0</v>
      </c>
      <c r="F1018" s="70"/>
      <c r="G1018" s="14"/>
      <c r="H1018" s="70"/>
      <c r="I1018" s="14"/>
      <c r="J1018" s="70"/>
      <c r="K1018" s="14"/>
      <c r="L1018" s="70"/>
      <c r="M1018" s="14"/>
      <c r="N1018" s="70"/>
      <c r="O1018" s="14"/>
      <c r="P1018" s="70"/>
      <c r="Q1018" s="11"/>
      <c r="R1018" s="150"/>
      <c r="T1018" s="151"/>
      <c r="U1018" s="152"/>
      <c r="V1018" s="151"/>
      <c r="W1018" s="152"/>
      <c r="X1018" s="153"/>
    </row>
    <row r="1019" spans="1:24" s="145" customFormat="1">
      <c r="A1019" s="54"/>
      <c r="B1019" s="193"/>
      <c r="C1019" s="296"/>
      <c r="D1019" s="35"/>
      <c r="E1019" s="202"/>
      <c r="F1019" s="69"/>
      <c r="G1019" s="11"/>
      <c r="H1019" s="69"/>
      <c r="I1019" s="11"/>
      <c r="J1019" s="69"/>
      <c r="K1019" s="11"/>
      <c r="L1019" s="69"/>
      <c r="M1019" s="11"/>
      <c r="N1019" s="69"/>
      <c r="O1019" s="11"/>
      <c r="P1019" s="69"/>
      <c r="Q1019" s="11"/>
      <c r="R1019" s="150"/>
      <c r="T1019" s="151"/>
      <c r="U1019" s="152"/>
      <c r="V1019" s="151"/>
      <c r="W1019" s="152"/>
      <c r="X1019" s="153"/>
    </row>
    <row r="1020" spans="1:24" s="145" customFormat="1">
      <c r="A1020" s="54" t="s">
        <v>992</v>
      </c>
      <c r="B1020" s="193">
        <v>2</v>
      </c>
      <c r="C1020" s="296">
        <f>((F1020)+(G1020*$G$8)+(H1020*$H$8)+(I1020*$I$8)+(J1020*$J$8)+(K1020*$K$8)+(L1020*$L$8)+(M1020*$M$8)+(N1020*$N$8)+(O1020*$O$8)+(P1020*$P$8)+(Q1020*$Q$8)+(R1020*$R$8)+(S1020*$S$8)+(T1020*$T$8)+(U1020*$U$8)+(V1020*$V$8)+(W1020*$W$8)+(X1020*$X$8))/E1020</f>
        <v>4.0810810810810807</v>
      </c>
      <c r="D1020" s="35">
        <v>9</v>
      </c>
      <c r="E1020" s="203">
        <f t="shared" si="20"/>
        <v>37</v>
      </c>
      <c r="F1020" s="69">
        <v>0</v>
      </c>
      <c r="G1020" s="11">
        <v>6</v>
      </c>
      <c r="H1020" s="69">
        <v>8</v>
      </c>
      <c r="I1020" s="11">
        <v>12</v>
      </c>
      <c r="J1020" s="69">
        <v>5</v>
      </c>
      <c r="K1020" s="11">
        <v>3</v>
      </c>
      <c r="L1020" s="69">
        <v>1</v>
      </c>
      <c r="M1020" s="11">
        <v>1</v>
      </c>
      <c r="N1020" s="69">
        <v>1</v>
      </c>
      <c r="O1020" s="11"/>
      <c r="P1020" s="69"/>
      <c r="Q1020" s="11"/>
      <c r="R1020" s="150"/>
      <c r="T1020" s="151"/>
      <c r="U1020" s="152"/>
      <c r="V1020" s="151"/>
      <c r="W1020" s="152"/>
      <c r="X1020" s="153"/>
    </row>
    <row r="1021" spans="1:24" s="145" customFormat="1">
      <c r="A1021" s="54"/>
      <c r="B1021" s="193"/>
      <c r="C1021" s="296"/>
      <c r="D1021" s="35"/>
      <c r="E1021" s="202"/>
      <c r="F1021" s="69"/>
      <c r="G1021" s="11"/>
      <c r="H1021" s="69"/>
      <c r="I1021" s="11"/>
      <c r="J1021" s="69"/>
      <c r="K1021" s="11"/>
      <c r="L1021" s="69"/>
      <c r="M1021" s="11"/>
      <c r="N1021" s="69"/>
      <c r="O1021" s="11"/>
      <c r="P1021" s="69"/>
      <c r="Q1021" s="11"/>
      <c r="R1021" s="150"/>
      <c r="T1021" s="151"/>
      <c r="U1021" s="152"/>
      <c r="V1021" s="151"/>
      <c r="W1021" s="152"/>
      <c r="X1021" s="153"/>
    </row>
    <row r="1022" spans="1:24" s="145" customFormat="1">
      <c r="A1022" s="54" t="s">
        <v>993</v>
      </c>
      <c r="B1022" s="194" t="s">
        <v>1023</v>
      </c>
      <c r="C1022" s="296"/>
      <c r="D1022" s="34"/>
      <c r="E1022" s="203">
        <f t="shared" si="20"/>
        <v>0</v>
      </c>
      <c r="F1022" s="69"/>
      <c r="G1022" s="11"/>
      <c r="H1022" s="69"/>
      <c r="I1022" s="11"/>
      <c r="J1022" s="69"/>
      <c r="K1022" s="11"/>
      <c r="L1022" s="69"/>
      <c r="M1022" s="11"/>
      <c r="N1022" s="69"/>
      <c r="O1022" s="11"/>
      <c r="P1022" s="69"/>
      <c r="Q1022" s="11"/>
      <c r="R1022" s="150"/>
      <c r="T1022" s="151"/>
      <c r="U1022" s="152"/>
      <c r="V1022" s="151"/>
      <c r="W1022" s="152"/>
      <c r="X1022" s="153"/>
    </row>
    <row r="1023" spans="1:24" s="145" customFormat="1">
      <c r="A1023" s="54"/>
      <c r="B1023" s="193"/>
      <c r="C1023" s="296"/>
      <c r="D1023" s="35"/>
      <c r="E1023" s="202"/>
      <c r="F1023" s="69"/>
      <c r="G1023" s="11"/>
      <c r="H1023" s="69"/>
      <c r="I1023" s="11"/>
      <c r="J1023" s="69"/>
      <c r="K1023" s="11"/>
      <c r="L1023" s="69"/>
      <c r="M1023" s="11"/>
      <c r="N1023" s="69"/>
      <c r="O1023" s="11"/>
      <c r="P1023" s="69"/>
      <c r="Q1023" s="11"/>
      <c r="R1023" s="150"/>
      <c r="T1023" s="151"/>
      <c r="U1023" s="152"/>
      <c r="V1023" s="151"/>
      <c r="W1023" s="152"/>
      <c r="X1023" s="153"/>
    </row>
    <row r="1024" spans="1:24" s="145" customFormat="1">
      <c r="A1024" s="54" t="s">
        <v>1029</v>
      </c>
      <c r="B1024" s="194" t="s">
        <v>1023</v>
      </c>
      <c r="C1024" s="296"/>
      <c r="D1024" s="34"/>
      <c r="E1024" s="203">
        <f t="shared" si="20"/>
        <v>0</v>
      </c>
      <c r="F1024" s="70"/>
      <c r="G1024" s="14"/>
      <c r="H1024" s="70"/>
      <c r="I1024" s="14"/>
      <c r="J1024" s="70"/>
      <c r="K1024" s="14"/>
      <c r="L1024" s="70"/>
      <c r="M1024" s="14"/>
      <c r="N1024" s="70"/>
      <c r="O1024" s="14"/>
      <c r="P1024" s="70"/>
      <c r="Q1024" s="11"/>
      <c r="R1024" s="150"/>
      <c r="T1024" s="151"/>
      <c r="U1024" s="152"/>
      <c r="V1024" s="151"/>
      <c r="W1024" s="152"/>
      <c r="X1024" s="153"/>
    </row>
    <row r="1025" spans="1:24" s="145" customFormat="1">
      <c r="A1025" s="54"/>
      <c r="B1025" s="193"/>
      <c r="C1025" s="296"/>
      <c r="D1025" s="35"/>
      <c r="E1025" s="202"/>
      <c r="F1025" s="69"/>
      <c r="G1025" s="11"/>
      <c r="H1025" s="69"/>
      <c r="I1025" s="11"/>
      <c r="J1025" s="69"/>
      <c r="K1025" s="11"/>
      <c r="L1025" s="69"/>
      <c r="M1025" s="11"/>
      <c r="N1025" s="69"/>
      <c r="O1025" s="11"/>
      <c r="P1025" s="69"/>
      <c r="Q1025" s="11"/>
      <c r="R1025" s="150"/>
      <c r="T1025" s="151"/>
      <c r="U1025" s="152"/>
      <c r="V1025" s="151"/>
      <c r="W1025" s="152"/>
      <c r="X1025" s="153"/>
    </row>
    <row r="1026" spans="1:24" s="145" customFormat="1">
      <c r="A1026" s="54" t="s">
        <v>335</v>
      </c>
      <c r="B1026" s="194" t="s">
        <v>1023</v>
      </c>
      <c r="C1026" s="296"/>
      <c r="D1026" s="34"/>
      <c r="E1026" s="203">
        <f t="shared" si="20"/>
        <v>0</v>
      </c>
      <c r="F1026" s="70"/>
      <c r="G1026" s="14"/>
      <c r="H1026" s="70"/>
      <c r="I1026" s="14"/>
      <c r="J1026" s="70"/>
      <c r="K1026" s="14"/>
      <c r="L1026" s="70"/>
      <c r="M1026" s="14"/>
      <c r="N1026" s="70"/>
      <c r="O1026" s="14"/>
      <c r="P1026" s="70"/>
      <c r="Q1026" s="11"/>
      <c r="R1026" s="150"/>
      <c r="T1026" s="151"/>
      <c r="U1026" s="152"/>
      <c r="V1026" s="151"/>
      <c r="W1026" s="152"/>
      <c r="X1026" s="153"/>
    </row>
    <row r="1027" spans="1:24" s="145" customFormat="1">
      <c r="A1027" s="54"/>
      <c r="B1027" s="193"/>
      <c r="C1027" s="296"/>
      <c r="D1027" s="35"/>
      <c r="E1027" s="202"/>
      <c r="F1027" s="69"/>
      <c r="G1027" s="11"/>
      <c r="H1027" s="69"/>
      <c r="I1027" s="11"/>
      <c r="J1027" s="69"/>
      <c r="K1027" s="11"/>
      <c r="L1027" s="69"/>
      <c r="M1027" s="11"/>
      <c r="N1027" s="69"/>
      <c r="O1027" s="11"/>
      <c r="P1027" s="69"/>
      <c r="Q1027" s="11"/>
      <c r="R1027" s="150"/>
      <c r="T1027" s="151"/>
      <c r="U1027" s="152"/>
      <c r="V1027" s="151"/>
      <c r="W1027" s="152"/>
      <c r="X1027" s="153"/>
    </row>
    <row r="1028" spans="1:24" s="145" customFormat="1">
      <c r="A1028" s="54" t="s">
        <v>309</v>
      </c>
      <c r="B1028" s="194" t="s">
        <v>1023</v>
      </c>
      <c r="C1028" s="296"/>
      <c r="D1028" s="34"/>
      <c r="E1028" s="203">
        <f t="shared" si="20"/>
        <v>0</v>
      </c>
      <c r="F1028" s="70"/>
      <c r="G1028" s="14"/>
      <c r="H1028" s="70"/>
      <c r="I1028" s="14"/>
      <c r="J1028" s="70"/>
      <c r="K1028" s="14"/>
      <c r="L1028" s="70"/>
      <c r="M1028" s="14"/>
      <c r="N1028" s="70"/>
      <c r="O1028" s="14"/>
      <c r="P1028" s="70"/>
      <c r="Q1028" s="11"/>
      <c r="R1028" s="150"/>
      <c r="T1028" s="151"/>
      <c r="U1028" s="152"/>
      <c r="V1028" s="151"/>
      <c r="W1028" s="152"/>
      <c r="X1028" s="153"/>
    </row>
    <row r="1029" spans="1:24" s="145" customFormat="1">
      <c r="A1029" s="54"/>
      <c r="B1029" s="193"/>
      <c r="C1029" s="296"/>
      <c r="D1029" s="35"/>
      <c r="E1029" s="202"/>
      <c r="F1029" s="69"/>
      <c r="G1029" s="11"/>
      <c r="H1029" s="69"/>
      <c r="I1029" s="11"/>
      <c r="J1029" s="69"/>
      <c r="K1029" s="11"/>
      <c r="L1029" s="69"/>
      <c r="M1029" s="11"/>
      <c r="N1029" s="69"/>
      <c r="O1029" s="11"/>
      <c r="P1029" s="69"/>
      <c r="Q1029" s="11"/>
      <c r="R1029" s="150"/>
      <c r="T1029" s="151"/>
      <c r="U1029" s="152"/>
      <c r="V1029" s="151"/>
      <c r="W1029" s="152"/>
      <c r="X1029" s="153"/>
    </row>
    <row r="1030" spans="1:24" s="145" customFormat="1">
      <c r="A1030" s="54" t="s">
        <v>997</v>
      </c>
      <c r="B1030" s="194" t="s">
        <v>1023</v>
      </c>
      <c r="C1030" s="296"/>
      <c r="D1030" s="34"/>
      <c r="E1030" s="203">
        <f t="shared" si="20"/>
        <v>0</v>
      </c>
      <c r="F1030" s="70"/>
      <c r="G1030" s="14"/>
      <c r="H1030" s="70"/>
      <c r="I1030" s="14"/>
      <c r="J1030" s="70"/>
      <c r="K1030" s="14"/>
      <c r="L1030" s="70"/>
      <c r="M1030" s="14"/>
      <c r="N1030" s="70"/>
      <c r="O1030" s="14"/>
      <c r="P1030" s="70"/>
      <c r="Q1030" s="11"/>
      <c r="R1030" s="150"/>
      <c r="T1030" s="151"/>
      <c r="U1030" s="152"/>
      <c r="V1030" s="151"/>
      <c r="W1030" s="152"/>
      <c r="X1030" s="153"/>
    </row>
    <row r="1031" spans="1:24" s="145" customFormat="1">
      <c r="A1031" s="54"/>
      <c r="B1031" s="193"/>
      <c r="C1031" s="296"/>
      <c r="D1031" s="35"/>
      <c r="E1031" s="202"/>
      <c r="F1031" s="69"/>
      <c r="G1031" s="11"/>
      <c r="H1031" s="69"/>
      <c r="I1031" s="11"/>
      <c r="J1031" s="69"/>
      <c r="K1031" s="11"/>
      <c r="L1031" s="69"/>
      <c r="M1031" s="11"/>
      <c r="N1031" s="69"/>
      <c r="O1031" s="11"/>
      <c r="P1031" s="69"/>
      <c r="Q1031" s="11"/>
      <c r="R1031" s="150"/>
      <c r="T1031" s="151"/>
      <c r="U1031" s="152"/>
      <c r="V1031" s="151"/>
      <c r="W1031" s="152"/>
      <c r="X1031" s="153"/>
    </row>
    <row r="1032" spans="1:24" s="145" customFormat="1">
      <c r="A1032" s="54" t="s">
        <v>998</v>
      </c>
      <c r="B1032" s="194" t="s">
        <v>1023</v>
      </c>
      <c r="C1032" s="296"/>
      <c r="D1032" s="34"/>
      <c r="E1032" s="203">
        <f t="shared" si="20"/>
        <v>0</v>
      </c>
      <c r="F1032" s="70"/>
      <c r="G1032" s="14"/>
      <c r="H1032" s="70"/>
      <c r="I1032" s="14"/>
      <c r="J1032" s="70"/>
      <c r="K1032" s="14"/>
      <c r="L1032" s="70"/>
      <c r="M1032" s="14"/>
      <c r="N1032" s="70"/>
      <c r="O1032" s="14"/>
      <c r="P1032" s="70"/>
      <c r="Q1032" s="11"/>
      <c r="R1032" s="150"/>
      <c r="T1032" s="151"/>
      <c r="U1032" s="152"/>
      <c r="V1032" s="151"/>
      <c r="W1032" s="152"/>
      <c r="X1032" s="153"/>
    </row>
    <row r="1033" spans="1:24" s="145" customFormat="1">
      <c r="A1033" s="54"/>
      <c r="B1033" s="193"/>
      <c r="C1033" s="296"/>
      <c r="D1033" s="35"/>
      <c r="E1033" s="202"/>
      <c r="F1033" s="69"/>
      <c r="G1033" s="11"/>
      <c r="H1033" s="69"/>
      <c r="I1033" s="11"/>
      <c r="J1033" s="69"/>
      <c r="K1033" s="11"/>
      <c r="L1033" s="69"/>
      <c r="M1033" s="11"/>
      <c r="N1033" s="69"/>
      <c r="O1033" s="11"/>
      <c r="P1033" s="69"/>
      <c r="Q1033" s="11"/>
      <c r="R1033" s="150"/>
      <c r="T1033" s="151"/>
      <c r="U1033" s="152"/>
      <c r="V1033" s="151"/>
      <c r="W1033" s="152"/>
      <c r="X1033" s="153"/>
    </row>
    <row r="1034" spans="1:24" s="145" customFormat="1">
      <c r="A1034" s="54" t="s">
        <v>1027</v>
      </c>
      <c r="B1034" s="193">
        <v>1</v>
      </c>
      <c r="C1034" s="296">
        <f>((F1034)+(G1034*$G$8)+(H1034*$H$8)+(I1034*$I$8)+(J1034*$J$8)+(K1034*$K$8)+(L1034*$L$8)+(M1034*$M$8)+(N1034*$N$8)+(O1034*$O$8)+(P1034*$P$8)+(Q1034*$Q$8)+(R1034*$R$8)+(S1034*$S$8)+(T1034*$T$8)+(U1034*$U$8)+(V1034*$V$8)+(W1034*$W$8)+(X1034*$X$8))/E1034</f>
        <v>1</v>
      </c>
      <c r="D1034" s="35">
        <v>1</v>
      </c>
      <c r="E1034" s="203">
        <f t="shared" si="20"/>
        <v>1</v>
      </c>
      <c r="F1034" s="69">
        <v>1</v>
      </c>
      <c r="G1034" s="11"/>
      <c r="H1034" s="69"/>
      <c r="I1034" s="11"/>
      <c r="J1034" s="69"/>
      <c r="K1034" s="11"/>
      <c r="L1034" s="69"/>
      <c r="M1034" s="11"/>
      <c r="N1034" s="69"/>
      <c r="O1034" s="11"/>
      <c r="P1034" s="69"/>
      <c r="Q1034" s="11"/>
      <c r="R1034" s="150"/>
      <c r="T1034" s="151"/>
      <c r="U1034" s="152"/>
      <c r="V1034" s="151"/>
      <c r="W1034" s="152"/>
      <c r="X1034" s="153"/>
    </row>
    <row r="1035" spans="1:24" s="145" customFormat="1">
      <c r="A1035" s="54"/>
      <c r="B1035" s="193"/>
      <c r="C1035" s="296"/>
      <c r="D1035" s="35"/>
      <c r="E1035" s="202"/>
      <c r="F1035" s="69"/>
      <c r="G1035" s="11"/>
      <c r="H1035" s="69"/>
      <c r="I1035" s="11"/>
      <c r="J1035" s="69"/>
      <c r="K1035" s="11"/>
      <c r="L1035" s="69"/>
      <c r="M1035" s="11"/>
      <c r="N1035" s="69"/>
      <c r="O1035" s="11"/>
      <c r="P1035" s="69"/>
      <c r="Q1035" s="11"/>
      <c r="R1035" s="150"/>
      <c r="T1035" s="151"/>
      <c r="U1035" s="152"/>
      <c r="V1035" s="151"/>
      <c r="W1035" s="152"/>
      <c r="X1035" s="153"/>
    </row>
    <row r="1036" spans="1:24" s="145" customFormat="1">
      <c r="A1036" s="54" t="s">
        <v>999</v>
      </c>
      <c r="B1036" s="193">
        <v>1</v>
      </c>
      <c r="C1036" s="296">
        <f>((F1036)+(G1036*$G$8)+(H1036*$H$8)+(I1036*$I$8)+(J1036*$J$8)+(K1036*$K$8)+(L1036*$L$8)+(M1036*$M$8)+(N1036*$N$8)+(O1036*$O$8)+(P1036*$P$8)+(Q1036*$Q$8)+(R1036*$R$8)+(S1036*$S$8)+(T1036*$T$8)+(U1036*$U$8)+(V1036*$V$8)+(W1036*$W$8)+(X1036*$X$8))/E1036</f>
        <v>1</v>
      </c>
      <c r="D1036" s="35">
        <v>1</v>
      </c>
      <c r="E1036" s="203">
        <f t="shared" si="20"/>
        <v>1</v>
      </c>
      <c r="F1036" s="69">
        <v>1</v>
      </c>
      <c r="G1036" s="11"/>
      <c r="H1036" s="69"/>
      <c r="I1036" s="11"/>
      <c r="J1036" s="69"/>
      <c r="K1036" s="11"/>
      <c r="L1036" s="69"/>
      <c r="M1036" s="11"/>
      <c r="N1036" s="69"/>
      <c r="O1036" s="11"/>
      <c r="P1036" s="69"/>
      <c r="Q1036" s="11"/>
      <c r="R1036" s="150"/>
      <c r="T1036" s="151"/>
      <c r="U1036" s="152"/>
      <c r="V1036" s="151"/>
      <c r="W1036" s="152"/>
      <c r="X1036" s="153"/>
    </row>
    <row r="1037" spans="1:24" s="145" customFormat="1">
      <c r="A1037" s="54"/>
      <c r="B1037" s="193"/>
      <c r="C1037" s="296"/>
      <c r="D1037" s="35"/>
      <c r="E1037" s="202"/>
      <c r="F1037" s="69"/>
      <c r="G1037" s="11"/>
      <c r="H1037" s="69"/>
      <c r="I1037" s="11"/>
      <c r="J1037" s="69"/>
      <c r="K1037" s="11"/>
      <c r="L1037" s="69"/>
      <c r="M1037" s="11"/>
      <c r="N1037" s="69"/>
      <c r="O1037" s="11"/>
      <c r="P1037" s="69"/>
      <c r="Q1037" s="11"/>
      <c r="R1037" s="150"/>
      <c r="T1037" s="151"/>
      <c r="U1037" s="152"/>
      <c r="V1037" s="151"/>
      <c r="W1037" s="152"/>
      <c r="X1037" s="153"/>
    </row>
    <row r="1038" spans="1:24" s="145" customFormat="1">
      <c r="A1038" s="54" t="s">
        <v>1000</v>
      </c>
      <c r="B1038" s="193">
        <v>1</v>
      </c>
      <c r="C1038" s="296">
        <f>((F1038)+(G1038*$G$8)+(H1038*$H$8)+(I1038*$I$8)+(J1038*$J$8)+(K1038*$K$8)+(L1038*$L$8)+(M1038*$M$8)+(N1038*$N$8)+(O1038*$O$8)+(P1038*$P$8)+(Q1038*$Q$8)+(R1038*$R$8)+(S1038*$S$8)+(T1038*$T$8)+(U1038*$U$8)+(V1038*$V$8)+(W1038*$W$8)+(X1038*$X$8))/E1038</f>
        <v>1</v>
      </c>
      <c r="D1038" s="35">
        <v>1</v>
      </c>
      <c r="E1038" s="249">
        <f t="shared" si="20"/>
        <v>5</v>
      </c>
      <c r="F1038" s="72">
        <v>5</v>
      </c>
      <c r="G1038" s="14"/>
      <c r="H1038" s="70"/>
      <c r="I1038" s="14"/>
      <c r="J1038" s="70"/>
      <c r="K1038" s="14"/>
      <c r="L1038" s="70"/>
      <c r="M1038" s="14"/>
      <c r="N1038" s="70"/>
      <c r="O1038" s="14"/>
      <c r="P1038" s="70"/>
      <c r="Q1038" s="11"/>
      <c r="R1038" s="150"/>
      <c r="T1038" s="151"/>
      <c r="U1038" s="152"/>
      <c r="V1038" s="151"/>
      <c r="W1038" s="152"/>
      <c r="X1038" s="153"/>
    </row>
    <row r="1039" spans="1:24" s="145" customFormat="1">
      <c r="A1039" s="54"/>
      <c r="B1039" s="193"/>
      <c r="C1039" s="296"/>
      <c r="D1039" s="35"/>
      <c r="E1039" s="202"/>
      <c r="F1039" s="69"/>
      <c r="G1039" s="11"/>
      <c r="H1039" s="69"/>
      <c r="I1039" s="11"/>
      <c r="J1039" s="69"/>
      <c r="K1039" s="11"/>
      <c r="L1039" s="69"/>
      <c r="M1039" s="11"/>
      <c r="N1039" s="69"/>
      <c r="O1039" s="11"/>
      <c r="P1039" s="69"/>
      <c r="Q1039" s="11"/>
      <c r="R1039" s="150"/>
      <c r="T1039" s="151"/>
      <c r="U1039" s="152"/>
      <c r="V1039" s="151"/>
      <c r="W1039" s="152"/>
      <c r="X1039" s="153"/>
    </row>
    <row r="1040" spans="1:24" s="145" customFormat="1">
      <c r="A1040" s="54" t="s">
        <v>1028</v>
      </c>
      <c r="B1040" s="194" t="s">
        <v>1023</v>
      </c>
      <c r="C1040" s="296"/>
      <c r="D1040" s="34"/>
      <c r="E1040" s="203">
        <f t="shared" si="20"/>
        <v>0</v>
      </c>
      <c r="F1040" s="70"/>
      <c r="G1040" s="14"/>
      <c r="H1040" s="70"/>
      <c r="I1040" s="14"/>
      <c r="J1040" s="70"/>
      <c r="K1040" s="14"/>
      <c r="L1040" s="70"/>
      <c r="M1040" s="14"/>
      <c r="N1040" s="70"/>
      <c r="O1040" s="14"/>
      <c r="P1040" s="70"/>
      <c r="Q1040" s="11"/>
      <c r="R1040" s="150"/>
      <c r="T1040" s="151"/>
      <c r="U1040" s="152"/>
      <c r="V1040" s="151"/>
      <c r="W1040" s="152"/>
      <c r="X1040" s="153"/>
    </row>
    <row r="1041" spans="1:24" s="145" customFormat="1">
      <c r="A1041" s="54"/>
      <c r="B1041" s="193"/>
      <c r="C1041" s="296"/>
      <c r="D1041" s="35"/>
      <c r="E1041" s="202"/>
      <c r="F1041" s="69"/>
      <c r="G1041" s="11"/>
      <c r="H1041" s="69"/>
      <c r="I1041" s="11"/>
      <c r="J1041" s="69"/>
      <c r="K1041" s="11"/>
      <c r="L1041" s="69"/>
      <c r="M1041" s="11"/>
      <c r="N1041" s="69"/>
      <c r="O1041" s="11"/>
      <c r="P1041" s="69"/>
      <c r="Q1041" s="11"/>
      <c r="R1041" s="150"/>
      <c r="T1041" s="151"/>
      <c r="U1041" s="152"/>
      <c r="V1041" s="151"/>
      <c r="W1041" s="152"/>
      <c r="X1041" s="153"/>
    </row>
    <row r="1042" spans="1:24" s="145" customFormat="1">
      <c r="A1042" s="54" t="s">
        <v>1002</v>
      </c>
      <c r="B1042" s="193">
        <v>2</v>
      </c>
      <c r="C1042" s="296">
        <f>((F1042)+(G1042*$G$8)+(H1042*$H$8)+(I1042*$I$8)+(J1042*$J$8)+(K1042*$K$8)+(L1042*$L$8)+(M1042*$M$8)+(N1042*$N$8)+(O1042*$O$8)+(P1042*$P$8)+(Q1042*$Q$8)+(R1042*$R$8)+(S1042*$S$8)+(T1042*$T$8)+(U1042*$U$8)+(V1042*$V$8)+(W1042*$W$8)+(X1042*$X$8))/E1042</f>
        <v>2.8571428571428572</v>
      </c>
      <c r="D1042" s="35">
        <v>4</v>
      </c>
      <c r="E1042" s="203">
        <f t="shared" si="20"/>
        <v>14</v>
      </c>
      <c r="F1042" s="69">
        <v>0</v>
      </c>
      <c r="G1042" s="11">
        <v>4</v>
      </c>
      <c r="H1042" s="69">
        <v>8</v>
      </c>
      <c r="I1042" s="11">
        <v>2</v>
      </c>
      <c r="J1042" s="69"/>
      <c r="K1042" s="11"/>
      <c r="L1042" s="69"/>
      <c r="M1042" s="11"/>
      <c r="N1042" s="69"/>
      <c r="O1042" s="11"/>
      <c r="P1042" s="69"/>
      <c r="Q1042" s="11"/>
      <c r="R1042" s="150"/>
      <c r="T1042" s="151"/>
      <c r="U1042" s="152"/>
      <c r="V1042" s="151"/>
      <c r="W1042" s="152"/>
      <c r="X1042" s="153"/>
    </row>
    <row r="1043" spans="1:24" s="145" customFormat="1">
      <c r="A1043" s="54"/>
      <c r="B1043" s="193"/>
      <c r="C1043" s="296"/>
      <c r="D1043" s="35"/>
      <c r="E1043" s="202"/>
      <c r="F1043" s="69"/>
      <c r="G1043" s="11"/>
      <c r="H1043" s="69"/>
      <c r="I1043" s="11"/>
      <c r="J1043" s="69"/>
      <c r="K1043" s="11"/>
      <c r="L1043" s="69"/>
      <c r="M1043" s="11"/>
      <c r="N1043" s="69"/>
      <c r="O1043" s="11"/>
      <c r="P1043" s="69"/>
      <c r="Q1043" s="11"/>
      <c r="R1043" s="150"/>
      <c r="T1043" s="151"/>
      <c r="U1043" s="152"/>
      <c r="V1043" s="151"/>
      <c r="W1043" s="152"/>
      <c r="X1043" s="153"/>
    </row>
    <row r="1044" spans="1:24" s="145" customFormat="1">
      <c r="A1044" s="54" t="s">
        <v>1003</v>
      </c>
      <c r="B1044" s="194" t="s">
        <v>1023</v>
      </c>
      <c r="C1044" s="296"/>
      <c r="D1044" s="34"/>
      <c r="E1044" s="203">
        <f t="shared" si="20"/>
        <v>0</v>
      </c>
      <c r="F1044" s="70"/>
      <c r="G1044" s="14"/>
      <c r="H1044" s="70"/>
      <c r="I1044" s="14"/>
      <c r="J1044" s="70"/>
      <c r="K1044" s="14"/>
      <c r="L1044" s="70"/>
      <c r="M1044" s="14"/>
      <c r="N1044" s="70"/>
      <c r="O1044" s="14"/>
      <c r="P1044" s="70"/>
      <c r="Q1044" s="11"/>
      <c r="R1044" s="150"/>
      <c r="T1044" s="151"/>
      <c r="U1044" s="152"/>
      <c r="V1044" s="151"/>
      <c r="W1044" s="152"/>
      <c r="X1044" s="153"/>
    </row>
    <row r="1045" spans="1:24" s="145" customFormat="1">
      <c r="A1045" s="54"/>
      <c r="B1045" s="193"/>
      <c r="C1045" s="296"/>
      <c r="D1045" s="35"/>
      <c r="E1045" s="202"/>
      <c r="F1045" s="69"/>
      <c r="G1045" s="11"/>
      <c r="H1045" s="69"/>
      <c r="I1045" s="11"/>
      <c r="J1045" s="69"/>
      <c r="K1045" s="11"/>
      <c r="L1045" s="69"/>
      <c r="M1045" s="11"/>
      <c r="N1045" s="69"/>
      <c r="O1045" s="11"/>
      <c r="P1045" s="69"/>
      <c r="Q1045" s="11"/>
      <c r="R1045" s="150"/>
      <c r="T1045" s="151"/>
      <c r="U1045" s="152"/>
      <c r="V1045" s="151"/>
      <c r="W1045" s="152"/>
      <c r="X1045" s="153"/>
    </row>
    <row r="1046" spans="1:24" s="145" customFormat="1">
      <c r="A1046" s="54" t="s">
        <v>344</v>
      </c>
      <c r="B1046" s="193">
        <v>2</v>
      </c>
      <c r="C1046" s="296">
        <f>((F1046)+(G1046*$G$8)+(H1046*$H$8)+(I1046*$I$8)+(J1046*$J$8)+(K1046*$K$8)+(L1046*$L$8)+(M1046*$M$8)+(N1046*$N$8)+(O1046*$O$8)+(P1046*$P$8)+(Q1046*$Q$8)+(R1046*$R$8)+(S1046*$S$8)+(T1046*$T$8)+(U1046*$U$8)+(V1046*$V$8)+(W1046*$W$8)+(X1046*$X$8))/E1046</f>
        <v>2.5</v>
      </c>
      <c r="D1046" s="35">
        <v>3</v>
      </c>
      <c r="E1046" s="203">
        <f t="shared" si="20"/>
        <v>8</v>
      </c>
      <c r="F1046" s="69">
        <v>0</v>
      </c>
      <c r="G1046" s="11">
        <v>4</v>
      </c>
      <c r="H1046" s="69">
        <v>4</v>
      </c>
      <c r="I1046" s="11"/>
      <c r="J1046" s="69"/>
      <c r="K1046" s="11"/>
      <c r="L1046" s="69"/>
      <c r="M1046" s="11"/>
      <c r="N1046" s="69"/>
      <c r="O1046" s="11"/>
      <c r="P1046" s="69"/>
      <c r="Q1046" s="11"/>
      <c r="R1046" s="150"/>
      <c r="T1046" s="151"/>
      <c r="U1046" s="152"/>
      <c r="V1046" s="151"/>
      <c r="W1046" s="152"/>
      <c r="X1046" s="153"/>
    </row>
    <row r="1047" spans="1:24" s="145" customFormat="1">
      <c r="A1047" s="54"/>
      <c r="B1047" s="193"/>
      <c r="C1047" s="296"/>
      <c r="D1047" s="35"/>
      <c r="E1047" s="202"/>
      <c r="F1047" s="69"/>
      <c r="G1047" s="11"/>
      <c r="H1047" s="69"/>
      <c r="I1047" s="11"/>
      <c r="J1047" s="69"/>
      <c r="K1047" s="11"/>
      <c r="L1047" s="69"/>
      <c r="M1047" s="11"/>
      <c r="N1047" s="69"/>
      <c r="O1047" s="11"/>
      <c r="P1047" s="69"/>
      <c r="Q1047" s="11"/>
      <c r="R1047" s="150"/>
      <c r="T1047" s="151"/>
      <c r="U1047" s="152"/>
      <c r="V1047" s="151"/>
      <c r="W1047" s="152"/>
      <c r="X1047" s="153"/>
    </row>
    <row r="1048" spans="1:24" s="145" customFormat="1">
      <c r="A1048" s="54" t="s">
        <v>1004</v>
      </c>
      <c r="B1048" s="193">
        <v>2</v>
      </c>
      <c r="C1048" s="296">
        <f>((F1048)+(G1048*$G$8)+(H1048*$H$8)+(I1048*$I$8)+(J1048*$J$8)+(K1048*$K$8)+(L1048*$L$8)+(M1048*$M$8)+(N1048*$N$8)+(O1048*$O$8)+(P1048*$P$8)+(Q1048*$Q$8)+(R1048*$R$8)+(S1048*$S$8)+(T1048*$T$8)+(U1048*$U$8)+(V1048*$V$8)+(W1048*$W$8)+(X1048*$X$8))/E1048</f>
        <v>3.2857142857142856</v>
      </c>
      <c r="D1048" s="35">
        <v>5</v>
      </c>
      <c r="E1048" s="203">
        <f>SUM(F1048:X1048)</f>
        <v>14</v>
      </c>
      <c r="F1048" s="69">
        <v>0</v>
      </c>
      <c r="G1048" s="11">
        <v>2</v>
      </c>
      <c r="H1048" s="69">
        <v>7</v>
      </c>
      <c r="I1048" s="11">
        <v>4</v>
      </c>
      <c r="J1048" s="69">
        <v>1</v>
      </c>
      <c r="K1048" s="11"/>
      <c r="L1048" s="69"/>
      <c r="M1048" s="11"/>
      <c r="N1048" s="69"/>
      <c r="O1048" s="11"/>
      <c r="P1048" s="69"/>
      <c r="Q1048" s="11"/>
      <c r="R1048" s="150"/>
      <c r="T1048" s="151"/>
      <c r="U1048" s="152"/>
      <c r="V1048" s="151"/>
      <c r="W1048" s="152"/>
      <c r="X1048" s="153"/>
    </row>
    <row r="1049" spans="1:24" s="145" customFormat="1">
      <c r="A1049" s="54"/>
      <c r="B1049" s="193"/>
      <c r="C1049" s="296"/>
      <c r="D1049" s="35"/>
      <c r="E1049" s="202"/>
      <c r="F1049" s="69"/>
      <c r="G1049" s="11"/>
      <c r="H1049" s="69"/>
      <c r="I1049" s="11"/>
      <c r="J1049" s="69"/>
      <c r="K1049" s="11"/>
      <c r="L1049" s="69"/>
      <c r="M1049" s="11"/>
      <c r="N1049" s="69"/>
      <c r="O1049" s="11"/>
      <c r="P1049" s="69"/>
      <c r="Q1049" s="11"/>
      <c r="R1049" s="150"/>
      <c r="T1049" s="151"/>
      <c r="U1049" s="152"/>
      <c r="V1049" s="151"/>
      <c r="W1049" s="152"/>
      <c r="X1049" s="153"/>
    </row>
    <row r="1050" spans="1:24" s="145" customFormat="1">
      <c r="A1050" s="54" t="s">
        <v>1005</v>
      </c>
      <c r="B1050" s="195">
        <v>3</v>
      </c>
      <c r="C1050" s="296">
        <f>((F1050)+(G1050*$G$8)+(H1050*$H$8)+(I1050*$I$8)+(J1050*$J$8)+(K1050*$K$8)+(L1050*$L$8)+(M1050*$M$8)+(N1050*$N$8)+(O1050*$O$8)+(P1050*$P$8)+(Q1050*$Q$8)+(R1050*$R$8)+(S1050*$S$8)+(T1050*$T$8)+(U1050*$U$8)+(V1050*$V$8)+(W1050*$W$8)+(X1050*$X$8))/E1050</f>
        <v>3</v>
      </c>
      <c r="D1050" s="37">
        <v>3</v>
      </c>
      <c r="E1050" s="203">
        <f t="shared" si="20"/>
        <v>4</v>
      </c>
      <c r="F1050" s="72">
        <v>0</v>
      </c>
      <c r="G1050" s="16">
        <v>0</v>
      </c>
      <c r="H1050" s="72">
        <v>4</v>
      </c>
      <c r="I1050" s="14"/>
      <c r="J1050" s="70"/>
      <c r="K1050" s="14"/>
      <c r="L1050" s="70"/>
      <c r="M1050" s="14"/>
      <c r="N1050" s="70"/>
      <c r="O1050" s="14"/>
      <c r="P1050" s="70"/>
      <c r="Q1050" s="11"/>
      <c r="R1050" s="150"/>
      <c r="T1050" s="151"/>
      <c r="U1050" s="152"/>
      <c r="V1050" s="151"/>
      <c r="W1050" s="152"/>
      <c r="X1050" s="153"/>
    </row>
    <row r="1051" spans="1:24" s="145" customFormat="1">
      <c r="A1051" s="54"/>
      <c r="B1051" s="193"/>
      <c r="C1051" s="296"/>
      <c r="D1051" s="35"/>
      <c r="E1051" s="202"/>
      <c r="F1051" s="69"/>
      <c r="G1051" s="11"/>
      <c r="H1051" s="69"/>
      <c r="I1051" s="11"/>
      <c r="J1051" s="69"/>
      <c r="K1051" s="11"/>
      <c r="L1051" s="69"/>
      <c r="M1051" s="11"/>
      <c r="N1051" s="69"/>
      <c r="O1051" s="11"/>
      <c r="P1051" s="69"/>
      <c r="Q1051" s="11"/>
      <c r="R1051" s="150"/>
      <c r="T1051" s="151"/>
      <c r="U1051" s="152"/>
      <c r="V1051" s="151"/>
      <c r="W1051" s="152"/>
      <c r="X1051" s="153"/>
    </row>
    <row r="1052" spans="1:24" s="145" customFormat="1">
      <c r="A1052" s="54" t="s">
        <v>1007</v>
      </c>
      <c r="B1052" s="193">
        <v>2</v>
      </c>
      <c r="C1052" s="296">
        <f>((F1052)+(G1052*$G$8)+(H1052*$H$8)+(I1052*$I$8)+(J1052*$J$8)+(K1052*$K$8)+(L1052*$L$8)+(M1052*$M$8)+(N1052*$N$8)+(O1052*$O$8)+(P1052*$P$8)+(Q1052*$Q$8)+(R1052*$R$8)+(S1052*$S$8)+(T1052*$T$8)+(U1052*$U$8)+(V1052*$V$8)+(W1052*$W$8)+(X1052*$X$8))/E1052</f>
        <v>2.3125</v>
      </c>
      <c r="D1052" s="35">
        <v>3</v>
      </c>
      <c r="E1052" s="203">
        <f t="shared" si="20"/>
        <v>16</v>
      </c>
      <c r="F1052" s="69">
        <v>0</v>
      </c>
      <c r="G1052" s="11">
        <v>11</v>
      </c>
      <c r="H1052" s="69">
        <v>5</v>
      </c>
      <c r="I1052" s="11"/>
      <c r="J1052" s="69"/>
      <c r="K1052" s="11"/>
      <c r="L1052" s="69"/>
      <c r="M1052" s="11"/>
      <c r="N1052" s="69"/>
      <c r="O1052" s="11"/>
      <c r="P1052" s="69"/>
      <c r="Q1052" s="11"/>
      <c r="R1052" s="150"/>
      <c r="T1052" s="151"/>
      <c r="U1052" s="152"/>
      <c r="V1052" s="151"/>
      <c r="W1052" s="152"/>
      <c r="X1052" s="153"/>
    </row>
    <row r="1053" spans="1:24" s="145" customFormat="1">
      <c r="A1053" s="54"/>
      <c r="B1053" s="193"/>
      <c r="C1053" s="296"/>
      <c r="D1053" s="35"/>
      <c r="E1053" s="202"/>
      <c r="F1053" s="69"/>
      <c r="G1053" s="11"/>
      <c r="H1053" s="69"/>
      <c r="I1053" s="11"/>
      <c r="J1053" s="69"/>
      <c r="K1053" s="11"/>
      <c r="L1053" s="69"/>
      <c r="M1053" s="11"/>
      <c r="N1053" s="69"/>
      <c r="O1053" s="11"/>
      <c r="P1053" s="69"/>
      <c r="Q1053" s="11"/>
      <c r="R1053" s="150"/>
      <c r="T1053" s="151"/>
      <c r="U1053" s="152"/>
      <c r="V1053" s="151"/>
      <c r="W1053" s="152"/>
      <c r="X1053" s="153"/>
    </row>
    <row r="1054" spans="1:24" s="145" customFormat="1">
      <c r="A1054" s="54" t="s">
        <v>1008</v>
      </c>
      <c r="B1054" s="193">
        <v>2</v>
      </c>
      <c r="C1054" s="296">
        <f>((F1054)+(G1054*$G$8)+(H1054*$H$8)+(I1054*$I$8)+(J1054*$J$8)+(K1054*$K$8)+(L1054*$L$8)+(M1054*$M$8)+(N1054*$N$8)+(O1054*$O$8)+(P1054*$P$8)+(Q1054*$Q$8)+(R1054*$R$8)+(S1054*$S$8)+(T1054*$T$8)+(U1054*$U$8)+(V1054*$V$8)+(W1054*$W$8)+(X1054*$X$8))/E1054</f>
        <v>2.8333333333333335</v>
      </c>
      <c r="D1054" s="35">
        <v>3</v>
      </c>
      <c r="E1054" s="203">
        <f t="shared" si="20"/>
        <v>6</v>
      </c>
      <c r="F1054" s="69">
        <v>0</v>
      </c>
      <c r="G1054" s="11">
        <v>1</v>
      </c>
      <c r="H1054" s="69">
        <v>5</v>
      </c>
      <c r="I1054" s="11"/>
      <c r="J1054" s="69"/>
      <c r="K1054" s="11"/>
      <c r="L1054" s="69"/>
      <c r="M1054" s="11"/>
      <c r="N1054" s="69"/>
      <c r="O1054" s="11"/>
      <c r="P1054" s="69"/>
      <c r="Q1054" s="11"/>
      <c r="R1054" s="150"/>
      <c r="T1054" s="151"/>
      <c r="U1054" s="152"/>
      <c r="V1054" s="151"/>
      <c r="W1054" s="152"/>
      <c r="X1054" s="153"/>
    </row>
    <row r="1055" spans="1:24" s="145" customFormat="1">
      <c r="A1055" s="54"/>
      <c r="B1055" s="193"/>
      <c r="C1055" s="296"/>
      <c r="D1055" s="35"/>
      <c r="E1055" s="202"/>
      <c r="F1055" s="69"/>
      <c r="G1055" s="11"/>
      <c r="H1055" s="69"/>
      <c r="I1055" s="11"/>
      <c r="J1055" s="69"/>
      <c r="K1055" s="11"/>
      <c r="L1055" s="69"/>
      <c r="M1055" s="11"/>
      <c r="N1055" s="69"/>
      <c r="O1055" s="11"/>
      <c r="P1055" s="69"/>
      <c r="Q1055" s="11"/>
      <c r="R1055" s="150"/>
      <c r="T1055" s="151"/>
      <c r="U1055" s="152"/>
      <c r="V1055" s="151"/>
      <c r="W1055" s="152"/>
      <c r="X1055" s="153"/>
    </row>
    <row r="1056" spans="1:24" s="145" customFormat="1">
      <c r="A1056" s="54" t="s">
        <v>348</v>
      </c>
      <c r="B1056" s="193">
        <v>2</v>
      </c>
      <c r="C1056" s="296">
        <f>((F1056)+(G1056*$G$8)+(H1056*$H$8)+(I1056*$I$8)+(J1056*$J$8)+(K1056*$K$8)+(L1056*$L$8)+(M1056*$M$8)+(N1056*$N$8)+(O1056*$O$8)+(P1056*$P$8)+(Q1056*$Q$8)+(R1056*$R$8)+(S1056*$S$8)+(T1056*$T$8)+(U1056*$U$8)+(V1056*$V$8)+(W1056*$W$8)+(X1056*$X$8))/E1056</f>
        <v>2.7647058823529411</v>
      </c>
      <c r="D1056" s="35">
        <v>4</v>
      </c>
      <c r="E1056" s="203">
        <f t="shared" si="20"/>
        <v>17</v>
      </c>
      <c r="F1056" s="69">
        <v>0</v>
      </c>
      <c r="G1056" s="11">
        <v>7</v>
      </c>
      <c r="H1056" s="69">
        <v>7</v>
      </c>
      <c r="I1056" s="11">
        <v>3</v>
      </c>
      <c r="J1056" s="69"/>
      <c r="K1056" s="11"/>
      <c r="L1056" s="69"/>
      <c r="M1056" s="11"/>
      <c r="N1056" s="69"/>
      <c r="O1056" s="11"/>
      <c r="P1056" s="69"/>
      <c r="Q1056" s="11"/>
      <c r="R1056" s="150"/>
      <c r="T1056" s="151"/>
      <c r="U1056" s="152"/>
      <c r="V1056" s="151"/>
      <c r="W1056" s="152"/>
      <c r="X1056" s="153"/>
    </row>
    <row r="1057" spans="1:32" s="145" customFormat="1">
      <c r="A1057" s="54"/>
      <c r="B1057" s="193"/>
      <c r="C1057" s="296"/>
      <c r="D1057" s="35"/>
      <c r="E1057" s="202"/>
      <c r="F1057" s="69"/>
      <c r="G1057" s="11"/>
      <c r="H1057" s="69"/>
      <c r="I1057" s="11"/>
      <c r="J1057" s="69"/>
      <c r="K1057" s="11"/>
      <c r="L1057" s="69"/>
      <c r="M1057" s="11"/>
      <c r="N1057" s="69"/>
      <c r="O1057" s="11"/>
      <c r="P1057" s="69"/>
      <c r="Q1057" s="11"/>
      <c r="R1057" s="150"/>
      <c r="T1057" s="151"/>
      <c r="U1057" s="152"/>
      <c r="V1057" s="151"/>
      <c r="W1057" s="152"/>
      <c r="X1057" s="153"/>
    </row>
    <row r="1058" spans="1:32" s="145" customFormat="1">
      <c r="A1058" s="54" t="s">
        <v>1009</v>
      </c>
      <c r="B1058" s="193">
        <v>1</v>
      </c>
      <c r="C1058" s="296">
        <f>((F1058)+(G1058*$G$8)+(H1058*$H$8)+(I1058*$I$8)+(J1058*$J$8)+(K1058*$K$8)+(L1058*$L$8)+(M1058*$M$8)+(N1058*$N$8)+(O1058*$O$8)+(P1058*$P$8)+(Q1058*$Q$8)+(R1058*$R$8)+(S1058*$S$8)+(T1058*$T$8)+(U1058*$U$8)+(V1058*$V$8)+(W1058*$W$8)+(X1058*$X$8))/E1058</f>
        <v>3.2869565217391306</v>
      </c>
      <c r="D1058" s="35">
        <v>4</v>
      </c>
      <c r="E1058" s="203">
        <f t="shared" si="20"/>
        <v>115</v>
      </c>
      <c r="F1058" s="69">
        <v>1</v>
      </c>
      <c r="G1058" s="11">
        <v>13</v>
      </c>
      <c r="H1058" s="69">
        <v>53</v>
      </c>
      <c r="I1058" s="11">
        <v>48</v>
      </c>
      <c r="J1058" s="69"/>
      <c r="K1058" s="11"/>
      <c r="L1058" s="69"/>
      <c r="M1058" s="11"/>
      <c r="N1058" s="69"/>
      <c r="O1058" s="11"/>
      <c r="P1058" s="69"/>
      <c r="Q1058" s="11"/>
      <c r="R1058" s="150"/>
      <c r="T1058" s="151"/>
      <c r="U1058" s="152"/>
      <c r="V1058" s="151"/>
      <c r="W1058" s="152"/>
      <c r="X1058" s="153"/>
    </row>
    <row r="1059" spans="1:32" ht="13.5" thickBot="1">
      <c r="A1059" s="212"/>
      <c r="B1059" s="213"/>
      <c r="C1059" s="296"/>
      <c r="D1059" s="35"/>
      <c r="E1059" s="202"/>
      <c r="F1059" s="159"/>
      <c r="G1059" s="159"/>
      <c r="H1059" s="159"/>
      <c r="I1059" s="159"/>
      <c r="J1059" s="159"/>
      <c r="K1059" s="159"/>
      <c r="L1059" s="159"/>
      <c r="M1059" s="159"/>
      <c r="N1059" s="159"/>
      <c r="O1059" s="159"/>
      <c r="P1059" s="159"/>
      <c r="Q1059" s="159"/>
      <c r="R1059" s="160"/>
      <c r="S1059" s="161"/>
      <c r="T1059" s="161"/>
      <c r="U1059" s="160"/>
      <c r="V1059" s="161"/>
      <c r="W1059" s="160"/>
      <c r="X1059" s="161"/>
      <c r="Y1059" s="161"/>
      <c r="Z1059" s="161"/>
      <c r="AA1059" s="161"/>
      <c r="AB1059" s="161"/>
      <c r="AC1059" s="161"/>
      <c r="AD1059" s="161"/>
      <c r="AE1059" s="161"/>
      <c r="AF1059" s="161"/>
    </row>
    <row r="1060" spans="1:32">
      <c r="A1060" s="214"/>
      <c r="B1060" s="215"/>
      <c r="C1060" s="298"/>
      <c r="D1060" s="215"/>
      <c r="E1060" s="216"/>
    </row>
    <row r="1061" spans="1:32" s="210" customFormat="1">
      <c r="A1061" s="217" t="s">
        <v>1306</v>
      </c>
      <c r="B1061" s="218"/>
      <c r="C1061" s="219"/>
      <c r="D1061" s="218"/>
      <c r="E1061" s="220">
        <f>SUM(E10:E1058)</f>
        <v>99842</v>
      </c>
      <c r="F1061" s="12"/>
      <c r="G1061" s="12"/>
      <c r="H1061" s="12"/>
      <c r="I1061" s="12"/>
      <c r="J1061" s="12"/>
      <c r="K1061" s="12"/>
      <c r="L1061" s="12"/>
      <c r="M1061" s="12"/>
      <c r="N1061" s="12"/>
      <c r="O1061" s="12"/>
      <c r="P1061" s="12"/>
      <c r="Q1061" s="12"/>
      <c r="R1061" s="209"/>
      <c r="U1061" s="211"/>
      <c r="W1061" s="211"/>
    </row>
  </sheetData>
  <mergeCells count="9">
    <mergeCell ref="A7:A8"/>
    <mergeCell ref="F7:AB7"/>
    <mergeCell ref="B7:E7"/>
    <mergeCell ref="A6:X6"/>
    <mergeCell ref="A1:X1"/>
    <mergeCell ref="A5:X5"/>
    <mergeCell ref="A2:X2"/>
    <mergeCell ref="A3:X3"/>
    <mergeCell ref="A4:X4"/>
  </mergeCells>
  <hyperlinks>
    <hyperlink ref="A4" r:id="rId1"/>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dimension ref="A1:IR537"/>
  <sheetViews>
    <sheetView workbookViewId="0">
      <pane ySplit="9" topLeftCell="A10" activePane="bottomLeft" state="frozen"/>
      <selection pane="bottomLeft" activeCell="U16" sqref="U16"/>
    </sheetView>
  </sheetViews>
  <sheetFormatPr defaultRowHeight="12.75"/>
  <cols>
    <col min="1" max="1" width="31.140625" style="17" customWidth="1"/>
    <col min="2" max="5" width="7.5703125" style="17" customWidth="1"/>
    <col min="6" max="6" width="7.7109375" style="17" customWidth="1"/>
    <col min="7" max="11" width="7.5703125" style="17" customWidth="1"/>
    <col min="12" max="12" width="7.5703125" style="11" customWidth="1"/>
    <col min="13" max="13" width="5.7109375" style="97" customWidth="1"/>
    <col min="14" max="14" width="6.140625" style="96" customWidth="1"/>
    <col min="15" max="15" width="5.7109375" style="98" customWidth="1"/>
    <col min="16" max="16" width="5.7109375" style="97" customWidth="1"/>
    <col min="17" max="17" width="6" style="96" customWidth="1"/>
    <col min="18" max="18" width="5.85546875" style="98" customWidth="1"/>
    <col min="19" max="19" width="5.85546875" style="97" customWidth="1"/>
    <col min="20" max="20" width="5.7109375" style="96" customWidth="1"/>
    <col min="21" max="21" width="5.28515625" style="98" customWidth="1"/>
    <col min="22" max="22" width="6" style="97" customWidth="1"/>
    <col min="23" max="23" width="5.85546875" style="96" customWidth="1"/>
    <col min="24" max="24" width="5.28515625" style="98" customWidth="1"/>
    <col min="25" max="25" width="5.85546875" style="97" customWidth="1"/>
    <col min="26" max="26" width="5.7109375" style="90" customWidth="1"/>
    <col min="27" max="27" width="5.28515625" style="91" customWidth="1"/>
    <col min="28" max="28" width="5.7109375" style="92" customWidth="1"/>
    <col min="29" max="29" width="5.85546875" style="90" customWidth="1"/>
    <col min="30" max="30" width="5.28515625" style="91" customWidth="1"/>
    <col min="31" max="31" width="5.28515625" style="92" customWidth="1"/>
    <col min="32" max="32" width="5.28515625" style="90" customWidth="1"/>
    <col min="33" max="33" width="5.28515625" style="91" customWidth="1"/>
    <col min="34" max="34" width="5.28515625" style="97" customWidth="1"/>
    <col min="35" max="35" width="5.28515625" style="96" customWidth="1"/>
    <col min="36" max="36" width="5.28515625" style="98" customWidth="1"/>
    <col min="37" max="37" width="5.28515625" style="97" customWidth="1"/>
    <col min="38" max="38" width="5.28515625" style="96" customWidth="1"/>
    <col min="39" max="39" width="5.28515625" style="98" customWidth="1"/>
    <col min="40" max="40" width="5.28515625" style="97" customWidth="1"/>
    <col min="41" max="41" width="5.28515625" style="96" customWidth="1"/>
    <col min="42" max="42" width="5.28515625" style="98" customWidth="1"/>
    <col min="43" max="43" width="5.28515625" style="97" customWidth="1"/>
    <col min="44" max="44" width="5.28515625" style="90" customWidth="1"/>
    <col min="45" max="45" width="5.28515625" style="91" customWidth="1"/>
    <col min="46" max="46" width="5.28515625" style="92" customWidth="1"/>
    <col min="47" max="47" width="5.28515625" style="90" customWidth="1"/>
    <col min="48" max="48" width="5.28515625" style="91" customWidth="1"/>
    <col min="49" max="49" width="5.28515625" style="92" customWidth="1"/>
    <col min="50" max="50" width="5.28515625" style="90" customWidth="1"/>
    <col min="51" max="51" width="5.28515625" style="91" customWidth="1"/>
    <col min="52" max="52" width="5.28515625" style="92" customWidth="1"/>
    <col min="53" max="53" width="5.28515625" style="90" customWidth="1"/>
    <col min="54" max="54" width="5.28515625" style="91" customWidth="1"/>
    <col min="55" max="55" width="5.28515625" style="97" customWidth="1"/>
    <col min="56" max="56" width="5.28515625" style="96" customWidth="1"/>
    <col min="57" max="57" width="5.28515625" style="98" customWidth="1"/>
    <col min="58" max="58" width="5.28515625" style="97" customWidth="1"/>
    <col min="59" max="59" width="5.28515625" style="96" customWidth="1"/>
    <col min="60" max="60" width="5.28515625" style="98" customWidth="1"/>
    <col min="61" max="61" width="5.28515625" style="97" customWidth="1"/>
    <col min="62" max="62" width="5.28515625" style="90" customWidth="1"/>
    <col min="63" max="63" width="5.28515625" style="91" customWidth="1"/>
    <col min="64" max="64" width="5.28515625" style="92" customWidth="1"/>
    <col min="65" max="65" width="5.28515625" style="90" customWidth="1"/>
    <col min="66" max="66" width="5.28515625" style="91" customWidth="1"/>
    <col min="67" max="67" width="5.28515625" style="92" customWidth="1"/>
    <col min="68" max="68" width="5.28515625" style="90" customWidth="1"/>
    <col min="69" max="69" width="5.28515625" style="91" customWidth="1"/>
    <col min="70" max="70" width="5.28515625" style="92" customWidth="1"/>
    <col min="71" max="71" width="5.28515625" style="90" customWidth="1"/>
    <col min="72" max="72" width="5.28515625" style="91" customWidth="1"/>
    <col min="73" max="73" width="5.28515625" style="97" customWidth="1"/>
    <col min="74" max="74" width="5.28515625" style="96" customWidth="1"/>
    <col min="75" max="75" width="5.28515625" style="98" customWidth="1"/>
    <col min="76" max="76" width="5.28515625" style="97" customWidth="1"/>
    <col min="77" max="77" width="5.28515625" style="96" customWidth="1"/>
    <col min="78" max="78" width="5.28515625" style="98" customWidth="1"/>
    <col min="79" max="79" width="5.28515625" style="97" customWidth="1"/>
    <col min="80" max="80" width="5.28515625" style="90" customWidth="1"/>
    <col min="81" max="81" width="5.28515625" style="91" customWidth="1"/>
    <col min="82" max="82" width="5.28515625" style="92" customWidth="1"/>
    <col min="83" max="83" width="5.28515625" style="90" customWidth="1"/>
    <col min="84" max="84" width="5.28515625" style="91" customWidth="1"/>
    <col min="85" max="85" width="5.28515625" style="92" customWidth="1"/>
    <col min="86" max="86" width="5.28515625" style="90" customWidth="1"/>
    <col min="87" max="87" width="5.28515625" style="91" customWidth="1"/>
    <col min="88" max="88" width="5.28515625" style="92" customWidth="1"/>
    <col min="89" max="89" width="5.28515625" style="90" customWidth="1"/>
    <col min="90" max="90" width="5.28515625" style="91" customWidth="1"/>
    <col min="91" max="91" width="5.28515625" style="92" customWidth="1"/>
    <col min="92" max="92" width="5.28515625" style="90" customWidth="1"/>
    <col min="93" max="93" width="5.28515625" style="91" customWidth="1"/>
    <col min="94" max="94" width="5.28515625" style="92" customWidth="1"/>
    <col min="95" max="95" width="5.28515625" style="90" customWidth="1"/>
    <col min="96" max="96" width="5.28515625" style="91" customWidth="1"/>
    <col min="97" max="97" width="5.28515625" style="92" customWidth="1"/>
    <col min="98" max="98" width="5.28515625" style="90" customWidth="1"/>
    <col min="99" max="99" width="5.28515625" style="91" customWidth="1"/>
    <col min="100" max="100" width="5.28515625" style="92" customWidth="1"/>
    <col min="101" max="101" width="5.28515625" style="90" customWidth="1"/>
    <col min="102" max="102" width="5.28515625" style="91" customWidth="1"/>
    <col min="103" max="103" width="5.28515625" style="92" customWidth="1"/>
    <col min="104" max="104" width="5.28515625" style="90" customWidth="1"/>
    <col min="105" max="105" width="5.28515625" style="91" customWidth="1"/>
    <col min="106" max="106" width="5.28515625" style="92" customWidth="1"/>
    <col min="107" max="107" width="5.28515625" style="90" customWidth="1"/>
    <col min="108" max="108" width="5.28515625" style="91" customWidth="1"/>
    <col min="109" max="109" width="5.28515625" style="92" customWidth="1"/>
    <col min="110" max="110" width="5.28515625" style="90" customWidth="1"/>
    <col min="111" max="111" width="5.28515625" style="91" customWidth="1"/>
    <col min="112" max="112" width="5.28515625" style="92" customWidth="1"/>
    <col min="113" max="113" width="5.28515625" style="90" customWidth="1"/>
    <col min="114" max="114" width="5.28515625" style="91" customWidth="1"/>
    <col min="115" max="115" width="5.28515625" style="92" customWidth="1"/>
    <col min="116" max="116" width="5.28515625" style="90" customWidth="1"/>
    <col min="117" max="117" width="5.28515625" style="91" customWidth="1"/>
    <col min="118" max="118" width="5.28515625" style="92" customWidth="1"/>
    <col min="119" max="119" width="5.28515625" style="90" customWidth="1"/>
    <col min="120" max="120" width="5.28515625" style="91" customWidth="1"/>
    <col min="121" max="121" width="5.28515625" style="92" customWidth="1"/>
    <col min="122" max="122" width="5.28515625" style="90" customWidth="1"/>
    <col min="123" max="123" width="5.28515625" style="91" customWidth="1"/>
    <col min="124" max="124" width="5.28515625" style="92" customWidth="1"/>
    <col min="125" max="125" width="5.28515625" style="90" customWidth="1"/>
    <col min="126" max="126" width="5.28515625" style="91" customWidth="1"/>
    <col min="127" max="127" width="5.28515625" style="92" customWidth="1"/>
    <col min="128" max="128" width="5.28515625" style="90" customWidth="1"/>
    <col min="129" max="129" width="5.28515625" style="91" customWidth="1"/>
    <col min="130" max="130" width="5.28515625" style="92" customWidth="1"/>
    <col min="131" max="131" width="5.28515625" style="90" customWidth="1"/>
    <col min="132" max="132" width="5.28515625" style="91" customWidth="1"/>
    <col min="133" max="133" width="5.28515625" style="92" customWidth="1"/>
    <col min="134" max="134" width="5.28515625" style="90" customWidth="1"/>
    <col min="135" max="135" width="5.28515625" style="91" customWidth="1"/>
    <col min="136" max="136" width="5.28515625" style="92" customWidth="1"/>
    <col min="137" max="137" width="5.28515625" style="90" customWidth="1"/>
    <col min="138" max="138" width="5.28515625" style="91" customWidth="1"/>
    <col min="139" max="139" width="5.28515625" style="92" customWidth="1"/>
    <col min="140" max="140" width="5.28515625" style="90" customWidth="1"/>
    <col min="141" max="141" width="5.28515625" style="91" customWidth="1"/>
    <col min="142" max="142" width="5.28515625" style="92" customWidth="1"/>
    <col min="143" max="143" width="5.28515625" style="90" customWidth="1"/>
    <col min="144" max="144" width="5.28515625" style="91" customWidth="1"/>
    <col min="145" max="145" width="5.28515625" style="92" customWidth="1"/>
    <col min="146" max="146" width="5.28515625" style="90" customWidth="1"/>
    <col min="147" max="147" width="5.28515625" style="91" customWidth="1"/>
    <col min="148" max="148" width="5.28515625" style="92" customWidth="1"/>
    <col min="149" max="149" width="5.28515625" style="90" customWidth="1"/>
    <col min="150" max="150" width="5.28515625" style="91" customWidth="1"/>
    <col min="151" max="151" width="5.28515625" style="92" customWidth="1"/>
    <col min="152" max="152" width="5.28515625" style="90" customWidth="1"/>
    <col min="153" max="153" width="5.28515625" style="91" customWidth="1"/>
    <col min="154" max="154" width="5.28515625" style="92" customWidth="1"/>
    <col min="155" max="155" width="5.28515625" style="90" customWidth="1"/>
    <col min="156" max="156" width="5.28515625" style="91" customWidth="1"/>
    <col min="157" max="157" width="5.28515625" style="92" customWidth="1"/>
    <col min="158" max="158" width="5.28515625" style="90" customWidth="1"/>
    <col min="159" max="159" width="5.28515625" style="91" customWidth="1"/>
    <col min="160" max="160" width="5.28515625" style="92" customWidth="1"/>
    <col min="161" max="161" width="5.28515625" style="90" customWidth="1"/>
    <col min="162" max="162" width="5.28515625" style="91" customWidth="1"/>
    <col min="163" max="163" width="5.28515625" style="92" customWidth="1"/>
    <col min="164" max="164" width="5.28515625" style="90" customWidth="1"/>
    <col min="165" max="165" width="5.28515625" style="91" customWidth="1"/>
    <col min="166" max="166" width="5.28515625" style="92" customWidth="1"/>
    <col min="167" max="167" width="5.28515625" style="90" customWidth="1"/>
    <col min="168" max="168" width="5.28515625" style="91" customWidth="1"/>
    <col min="169" max="169" width="5.28515625" style="92" customWidth="1"/>
    <col min="170" max="170" width="5.28515625" style="90" customWidth="1"/>
    <col min="171" max="171" width="5.28515625" style="91" customWidth="1"/>
    <col min="172" max="172" width="5.28515625" style="92" customWidth="1"/>
    <col min="173" max="173" width="5.28515625" style="90" customWidth="1"/>
    <col min="174" max="174" width="5.28515625" style="91" customWidth="1"/>
    <col min="175" max="175" width="5.28515625" style="92" customWidth="1"/>
    <col min="176" max="176" width="5.28515625" style="90" customWidth="1"/>
    <col min="177" max="177" width="5.28515625" style="91" customWidth="1"/>
    <col min="178" max="178" width="5.28515625" style="92" customWidth="1"/>
    <col min="179" max="179" width="5.28515625" style="90" customWidth="1"/>
    <col min="180" max="180" width="5.28515625" style="91" customWidth="1"/>
    <col min="181" max="181" width="5.28515625" style="92" customWidth="1"/>
    <col min="182" max="182" width="5.28515625" style="90" customWidth="1"/>
    <col min="183" max="183" width="5.28515625" style="91" customWidth="1"/>
    <col min="184" max="184" width="5.28515625" style="92" customWidth="1"/>
    <col min="185" max="185" width="5.28515625" style="90" customWidth="1"/>
    <col min="186" max="186" width="5.28515625" style="91" customWidth="1"/>
    <col min="187" max="187" width="5.28515625" style="92" customWidth="1"/>
    <col min="188" max="188" width="5.28515625" style="90" customWidth="1"/>
    <col min="189" max="189" width="5.28515625" style="91" customWidth="1"/>
    <col min="190" max="190" width="5.28515625" style="92" customWidth="1"/>
    <col min="191" max="191" width="5.28515625" style="90" customWidth="1"/>
    <col min="192" max="192" width="5.28515625" style="91" customWidth="1"/>
    <col min="193" max="193" width="5.28515625" style="92" customWidth="1"/>
    <col min="194" max="194" width="5.28515625" style="90" customWidth="1"/>
    <col min="195" max="195" width="5.28515625" style="91" customWidth="1"/>
    <col min="196" max="196" width="5.28515625" style="92" customWidth="1"/>
    <col min="197" max="197" width="5.28515625" style="90" customWidth="1"/>
    <col min="198" max="198" width="5.28515625" style="91" customWidth="1"/>
    <col min="199" max="199" width="5.28515625" style="92" customWidth="1"/>
    <col min="200" max="200" width="5.28515625" style="90" customWidth="1"/>
    <col min="201" max="201" width="5.28515625" style="91" customWidth="1"/>
    <col min="202" max="202" width="5.28515625" style="92" customWidth="1"/>
    <col min="203" max="203" width="5.28515625" style="90" customWidth="1"/>
    <col min="204" max="204" width="5.28515625" style="91" customWidth="1"/>
    <col min="205" max="205" width="5.28515625" style="92" customWidth="1"/>
    <col min="206" max="206" width="5.28515625" style="90" customWidth="1"/>
    <col min="207" max="207" width="5.28515625" style="91" customWidth="1"/>
    <col min="208" max="208" width="5.28515625" style="92" customWidth="1"/>
    <col min="209" max="209" width="5.28515625" style="90" customWidth="1"/>
    <col min="210" max="210" width="5.28515625" style="91" customWidth="1"/>
    <col min="211" max="211" width="5.28515625" style="92" customWidth="1"/>
    <col min="212" max="212" width="5.28515625" style="90" customWidth="1"/>
    <col min="213" max="213" width="5.28515625" style="91" customWidth="1"/>
    <col min="214" max="214" width="5.28515625" style="92" customWidth="1"/>
    <col min="215" max="215" width="5.28515625" style="90" customWidth="1"/>
    <col min="216" max="216" width="5.28515625" style="91" customWidth="1"/>
    <col min="217" max="217" width="5.28515625" style="92" customWidth="1"/>
    <col min="218" max="218" width="5.28515625" style="90" customWidth="1"/>
    <col min="219" max="219" width="5.28515625" style="91" customWidth="1"/>
    <col min="220" max="220" width="5.28515625" style="92" customWidth="1"/>
    <col min="221" max="221" width="5.28515625" style="90" customWidth="1"/>
    <col min="222" max="222" width="5.28515625" style="91" customWidth="1"/>
    <col min="223" max="223" width="5.28515625" style="92" customWidth="1"/>
    <col min="224" max="224" width="5.28515625" style="90" customWidth="1"/>
    <col min="225" max="225" width="5.28515625" style="91" customWidth="1"/>
    <col min="226" max="226" width="5.28515625" style="92" customWidth="1"/>
    <col min="227" max="227" width="5.28515625" style="90" customWidth="1"/>
    <col min="228" max="228" width="5.28515625" style="91" customWidth="1"/>
    <col min="229" max="229" width="5.28515625" style="92" customWidth="1"/>
    <col min="230" max="230" width="5.28515625" style="122" customWidth="1"/>
    <col min="231" max="231" width="5.28515625" customWidth="1"/>
    <col min="232" max="232" width="5.28515625" style="79" customWidth="1"/>
    <col min="233" max="233" width="5.28515625" style="122" customWidth="1"/>
    <col min="234" max="234" width="5.28515625" customWidth="1"/>
    <col min="235" max="235" width="5.28515625" style="79" customWidth="1"/>
    <col min="236" max="236" width="5.28515625" style="122" customWidth="1"/>
    <col min="237" max="237" width="5.28515625" customWidth="1"/>
    <col min="238" max="238" width="5.28515625" style="79" customWidth="1"/>
    <col min="239" max="239" width="5.28515625" style="122" customWidth="1"/>
    <col min="240" max="240" width="5.28515625" customWidth="1"/>
    <col min="241" max="241" width="5.28515625" style="79" customWidth="1"/>
    <col min="242" max="242" width="5.28515625" style="122" customWidth="1"/>
    <col min="243" max="243" width="5.28515625" customWidth="1"/>
    <col min="244" max="244" width="5.28515625" style="79" customWidth="1"/>
    <col min="245" max="245" width="5.28515625" style="122" customWidth="1"/>
    <col min="246" max="246" width="5.28515625" customWidth="1"/>
    <col min="247" max="247" width="5.28515625" style="79" customWidth="1"/>
    <col min="248" max="248" width="5.28515625" style="122" customWidth="1"/>
    <col min="249" max="249" width="5.28515625" customWidth="1"/>
    <col min="250" max="250" width="5.28515625" style="79" customWidth="1"/>
    <col min="251" max="251" width="5.28515625" style="122" customWidth="1"/>
    <col min="252" max="252" width="5.28515625" customWidth="1"/>
  </cols>
  <sheetData>
    <row r="1" spans="1:252" ht="30.75" customHeight="1">
      <c r="A1" s="397" t="s">
        <v>1303</v>
      </c>
      <c r="B1" s="398"/>
      <c r="C1" s="398"/>
      <c r="D1" s="398"/>
      <c r="E1" s="398"/>
      <c r="F1" s="398"/>
      <c r="G1" s="398"/>
      <c r="H1" s="398"/>
      <c r="I1" s="398"/>
      <c r="J1" s="398"/>
      <c r="K1" s="398"/>
      <c r="L1" s="399"/>
    </row>
    <row r="2" spans="1:252" ht="24" customHeight="1">
      <c r="A2" s="364" t="s">
        <v>1304</v>
      </c>
      <c r="B2" s="365"/>
      <c r="C2" s="365"/>
      <c r="D2" s="365"/>
      <c r="E2" s="365"/>
      <c r="F2" s="365"/>
      <c r="G2" s="365"/>
      <c r="H2" s="365"/>
      <c r="I2" s="365"/>
      <c r="J2" s="365"/>
      <c r="K2" s="365"/>
      <c r="L2" s="366"/>
    </row>
    <row r="3" spans="1:252" ht="20.25" customHeight="1">
      <c r="A3" s="364" t="s">
        <v>1346</v>
      </c>
      <c r="B3" s="365"/>
      <c r="C3" s="365"/>
      <c r="D3" s="365"/>
      <c r="E3" s="365"/>
      <c r="F3" s="365"/>
      <c r="G3" s="365"/>
      <c r="H3" s="365"/>
      <c r="I3" s="365"/>
      <c r="J3" s="365"/>
      <c r="K3" s="365"/>
      <c r="L3" s="366"/>
    </row>
    <row r="4" spans="1:252" ht="20.25" customHeight="1" thickBot="1">
      <c r="A4" s="367" t="s">
        <v>1351</v>
      </c>
      <c r="B4" s="368"/>
      <c r="C4" s="368"/>
      <c r="D4" s="368"/>
      <c r="E4" s="368"/>
      <c r="F4" s="368"/>
      <c r="G4" s="368"/>
      <c r="H4" s="368"/>
      <c r="I4" s="368"/>
      <c r="J4" s="368"/>
      <c r="K4" s="368"/>
      <c r="L4" s="369"/>
    </row>
    <row r="5" spans="1:252" ht="44.25" customHeight="1" thickBot="1">
      <c r="A5" s="349" t="s">
        <v>1726</v>
      </c>
      <c r="B5" s="350"/>
      <c r="C5" s="350"/>
      <c r="D5" s="350"/>
      <c r="E5" s="350"/>
      <c r="F5" s="350"/>
      <c r="G5" s="350"/>
      <c r="H5" s="350"/>
      <c r="I5" s="350"/>
      <c r="J5" s="350"/>
      <c r="K5" s="350"/>
      <c r="L5" s="351"/>
      <c r="M5" s="246"/>
      <c r="N5" s="246"/>
      <c r="O5" s="246"/>
      <c r="P5" s="246"/>
      <c r="Q5" s="246"/>
      <c r="R5" s="246"/>
      <c r="S5" s="246"/>
      <c r="T5" s="246"/>
      <c r="U5" s="246"/>
      <c r="V5" s="246"/>
      <c r="W5" s="246"/>
      <c r="X5" s="246"/>
      <c r="Y5" s="246"/>
      <c r="Z5" s="246"/>
      <c r="AA5" s="246"/>
      <c r="AB5" s="246"/>
      <c r="AC5" s="246"/>
      <c r="AD5" s="246"/>
      <c r="AE5" s="246"/>
      <c r="AF5" s="146"/>
      <c r="AH5" s="91"/>
      <c r="AI5" s="91"/>
      <c r="AJ5" s="91"/>
      <c r="AK5" s="91"/>
      <c r="AL5" s="91"/>
      <c r="AM5" s="91"/>
      <c r="AN5" s="91"/>
      <c r="AO5" s="91"/>
      <c r="AP5" s="91"/>
      <c r="AQ5" s="91"/>
      <c r="AR5" s="91"/>
      <c r="AT5" s="91"/>
      <c r="AU5" s="91"/>
      <c r="AW5" s="91"/>
      <c r="BC5" s="91"/>
      <c r="BD5" s="91"/>
      <c r="BE5" s="91"/>
      <c r="BF5" s="91"/>
      <c r="BG5" s="91"/>
      <c r="BH5" s="91"/>
      <c r="BI5" s="91"/>
      <c r="BJ5" s="91"/>
      <c r="BL5" s="91"/>
      <c r="BM5" s="91"/>
      <c r="BO5" s="91"/>
      <c r="BU5" s="91"/>
      <c r="BV5" s="91"/>
      <c r="BW5" s="91"/>
      <c r="BX5" s="91"/>
      <c r="BY5" s="91"/>
      <c r="BZ5" s="91"/>
      <c r="CA5" s="91"/>
      <c r="CB5" s="91"/>
      <c r="CD5" s="91"/>
      <c r="CE5" s="91"/>
      <c r="CG5" s="91"/>
    </row>
    <row r="6" spans="1:252" ht="26.25" customHeight="1" thickBot="1">
      <c r="A6" s="415" t="s">
        <v>1352</v>
      </c>
      <c r="B6" s="416"/>
      <c r="C6" s="416"/>
      <c r="D6" s="416"/>
      <c r="E6" s="416"/>
      <c r="F6" s="416"/>
      <c r="G6" s="416"/>
      <c r="H6" s="416"/>
      <c r="I6" s="416"/>
      <c r="J6" s="416"/>
      <c r="K6" s="416"/>
      <c r="L6" s="417"/>
      <c r="M6" s="245"/>
      <c r="N6" s="245"/>
      <c r="O6" s="245"/>
      <c r="P6" s="245"/>
      <c r="Q6" s="245"/>
      <c r="R6" s="245"/>
      <c r="S6" s="245"/>
      <c r="T6" s="245"/>
      <c r="U6" s="245"/>
      <c r="V6" s="245"/>
      <c r="W6" s="245"/>
      <c r="X6" s="245"/>
      <c r="Y6" s="245"/>
      <c r="Z6" s="245"/>
      <c r="AA6" s="245"/>
      <c r="AB6" s="245"/>
      <c r="AC6" s="245"/>
      <c r="AD6" s="245"/>
      <c r="AE6" s="245"/>
      <c r="AF6" s="146"/>
      <c r="AH6" s="91"/>
      <c r="AI6" s="91"/>
      <c r="AJ6" s="91"/>
      <c r="AK6" s="91"/>
      <c r="AL6" s="91"/>
      <c r="AM6" s="91"/>
      <c r="AN6" s="91"/>
      <c r="AO6" s="91"/>
      <c r="AP6" s="91"/>
      <c r="AQ6" s="91"/>
      <c r="AR6" s="91"/>
      <c r="AT6" s="91"/>
      <c r="AU6" s="91"/>
      <c r="AW6" s="91"/>
      <c r="BC6" s="91"/>
      <c r="BD6" s="91"/>
      <c r="BE6" s="91"/>
      <c r="BF6" s="91"/>
      <c r="BG6" s="91"/>
      <c r="BH6" s="91"/>
      <c r="BI6" s="91"/>
      <c r="BJ6" s="91"/>
      <c r="BL6" s="91"/>
      <c r="BM6" s="91"/>
      <c r="BO6" s="91"/>
      <c r="BU6" s="91"/>
      <c r="BV6" s="91"/>
      <c r="BW6" s="91"/>
      <c r="BX6" s="91"/>
      <c r="BY6" s="91"/>
      <c r="BZ6" s="91"/>
      <c r="CA6" s="91"/>
      <c r="CB6" s="91"/>
      <c r="CD6" s="91"/>
      <c r="CE6" s="91"/>
      <c r="CG6" s="91"/>
    </row>
    <row r="7" spans="1:252">
      <c r="A7" s="403" t="s">
        <v>1073</v>
      </c>
      <c r="B7" s="423" t="s">
        <v>1072</v>
      </c>
      <c r="C7" s="423"/>
      <c r="D7" s="423"/>
      <c r="E7" s="423"/>
      <c r="F7" s="423"/>
      <c r="G7" s="423"/>
      <c r="H7" s="423"/>
      <c r="I7" s="423"/>
      <c r="J7" s="423"/>
      <c r="K7" s="423"/>
      <c r="L7" s="423"/>
      <c r="M7" s="421" t="s">
        <v>1192</v>
      </c>
      <c r="N7" s="421"/>
      <c r="O7" s="421"/>
      <c r="P7" s="421"/>
      <c r="Q7" s="421"/>
      <c r="R7" s="421"/>
      <c r="S7" s="421"/>
      <c r="T7" s="421"/>
      <c r="U7" s="421"/>
      <c r="V7" s="421"/>
      <c r="W7" s="421"/>
      <c r="X7" s="421"/>
      <c r="Y7" s="421"/>
      <c r="Z7" s="421"/>
      <c r="AA7" s="421"/>
      <c r="AB7" s="421"/>
      <c r="AC7" s="421"/>
      <c r="AD7" s="421"/>
      <c r="AE7" s="421"/>
      <c r="AF7" s="146"/>
      <c r="AH7" s="421"/>
      <c r="AI7" s="421"/>
      <c r="AJ7" s="421"/>
      <c r="AK7" s="421"/>
      <c r="AL7" s="421"/>
      <c r="AM7" s="421"/>
      <c r="AN7" s="421"/>
      <c r="AO7" s="421"/>
      <c r="AP7" s="421"/>
      <c r="AQ7" s="421"/>
      <c r="AR7" s="421"/>
      <c r="AS7" s="421"/>
      <c r="AT7" s="421"/>
      <c r="AU7" s="421"/>
      <c r="AV7" s="421"/>
      <c r="AW7" s="421"/>
      <c r="BC7" s="91"/>
      <c r="BD7" s="91"/>
      <c r="BE7" s="91"/>
      <c r="BF7" s="91"/>
      <c r="BG7" s="91"/>
      <c r="BH7" s="91"/>
      <c r="BI7" s="91"/>
      <c r="BJ7" s="91"/>
      <c r="BL7" s="91"/>
      <c r="BM7" s="91"/>
      <c r="BO7" s="91"/>
      <c r="BU7" s="91"/>
      <c r="BV7" s="91"/>
      <c r="BW7" s="91"/>
      <c r="BX7" s="91"/>
      <c r="BY7" s="91"/>
      <c r="BZ7" s="91"/>
      <c r="CA7" s="91"/>
      <c r="CB7" s="91"/>
      <c r="CD7" s="91"/>
      <c r="CE7" s="91"/>
      <c r="CG7" s="91"/>
      <c r="HR7" s="92" t="s">
        <v>1032</v>
      </c>
    </row>
    <row r="8" spans="1:252">
      <c r="A8" s="403"/>
      <c r="B8" s="422" t="s">
        <v>1111</v>
      </c>
      <c r="C8" s="422"/>
      <c r="D8" s="422"/>
      <c r="E8" s="422" t="s">
        <v>1112</v>
      </c>
      <c r="F8" s="422"/>
      <c r="G8" s="422"/>
      <c r="H8" s="422"/>
      <c r="I8" s="422" t="s">
        <v>1113</v>
      </c>
      <c r="J8" s="422"/>
      <c r="K8" s="422"/>
      <c r="L8" s="422"/>
      <c r="M8" s="418" t="s">
        <v>1122</v>
      </c>
      <c r="N8" s="419"/>
      <c r="O8" s="419"/>
      <c r="P8" s="418" t="s">
        <v>1123</v>
      </c>
      <c r="Q8" s="419"/>
      <c r="R8" s="420"/>
      <c r="S8" s="419" t="s">
        <v>1124</v>
      </c>
      <c r="T8" s="419"/>
      <c r="U8" s="419"/>
      <c r="V8" s="418" t="s">
        <v>1125</v>
      </c>
      <c r="W8" s="419"/>
      <c r="X8" s="420"/>
      <c r="Y8" s="419" t="s">
        <v>1126</v>
      </c>
      <c r="Z8" s="419"/>
      <c r="AA8" s="419"/>
      <c r="AB8" s="418" t="s">
        <v>1127</v>
      </c>
      <c r="AC8" s="419"/>
      <c r="AD8" s="420"/>
      <c r="AE8" s="419" t="s">
        <v>1128</v>
      </c>
      <c r="AF8" s="419"/>
      <c r="AG8" s="419"/>
      <c r="AH8" s="418" t="s">
        <v>1129</v>
      </c>
      <c r="AI8" s="419"/>
      <c r="AJ8" s="420"/>
      <c r="AK8" s="419" t="s">
        <v>1130</v>
      </c>
      <c r="AL8" s="419"/>
      <c r="AM8" s="419"/>
      <c r="AN8" s="418" t="s">
        <v>1131</v>
      </c>
      <c r="AO8" s="419"/>
      <c r="AP8" s="420"/>
      <c r="AQ8" s="419" t="s">
        <v>1132</v>
      </c>
      <c r="AR8" s="419"/>
      <c r="AS8" s="419"/>
      <c r="AT8" s="418" t="s">
        <v>1133</v>
      </c>
      <c r="AU8" s="419"/>
      <c r="AV8" s="420"/>
      <c r="AW8" s="419" t="s">
        <v>1134</v>
      </c>
      <c r="AX8" s="419"/>
      <c r="AY8" s="419"/>
      <c r="AZ8" s="418" t="s">
        <v>1135</v>
      </c>
      <c r="BA8" s="419"/>
      <c r="BB8" s="420"/>
      <c r="BC8" s="419" t="s">
        <v>1136</v>
      </c>
      <c r="BD8" s="419"/>
      <c r="BE8" s="419"/>
      <c r="BF8" s="418" t="s">
        <v>1137</v>
      </c>
      <c r="BG8" s="419"/>
      <c r="BH8" s="420"/>
      <c r="BI8" s="419" t="s">
        <v>1138</v>
      </c>
      <c r="BJ8" s="419"/>
      <c r="BK8" s="419"/>
      <c r="BL8" s="418" t="s">
        <v>1139</v>
      </c>
      <c r="BM8" s="419"/>
      <c r="BN8" s="420"/>
      <c r="BO8" s="419" t="s">
        <v>1140</v>
      </c>
      <c r="BP8" s="419"/>
      <c r="BQ8" s="419"/>
      <c r="BR8" s="418" t="s">
        <v>1141</v>
      </c>
      <c r="BS8" s="419"/>
      <c r="BT8" s="420"/>
      <c r="BU8" s="419" t="s">
        <v>1142</v>
      </c>
      <c r="BV8" s="419"/>
      <c r="BW8" s="419"/>
      <c r="BX8" s="418" t="s">
        <v>1143</v>
      </c>
      <c r="BY8" s="419"/>
      <c r="BZ8" s="420"/>
      <c r="CA8" s="419" t="s">
        <v>1144</v>
      </c>
      <c r="CB8" s="419"/>
      <c r="CC8" s="419"/>
      <c r="CD8" s="418" t="s">
        <v>1145</v>
      </c>
      <c r="CE8" s="419"/>
      <c r="CF8" s="420"/>
      <c r="CG8" s="419" t="s">
        <v>1146</v>
      </c>
      <c r="CH8" s="419"/>
      <c r="CI8" s="419"/>
      <c r="CJ8" s="418" t="s">
        <v>1147</v>
      </c>
      <c r="CK8" s="419"/>
      <c r="CL8" s="420"/>
      <c r="CM8" s="419" t="s">
        <v>1148</v>
      </c>
      <c r="CN8" s="419"/>
      <c r="CO8" s="419"/>
      <c r="CP8" s="418" t="s">
        <v>1149</v>
      </c>
      <c r="CQ8" s="419"/>
      <c r="CR8" s="420"/>
      <c r="CS8" s="419" t="s">
        <v>1150</v>
      </c>
      <c r="CT8" s="419"/>
      <c r="CU8" s="419"/>
      <c r="CV8" s="418" t="s">
        <v>1151</v>
      </c>
      <c r="CW8" s="419"/>
      <c r="CX8" s="420"/>
      <c r="CY8" s="419" t="s">
        <v>1152</v>
      </c>
      <c r="CZ8" s="419"/>
      <c r="DA8" s="419"/>
      <c r="DB8" s="418" t="s">
        <v>1153</v>
      </c>
      <c r="DC8" s="419"/>
      <c r="DD8" s="420"/>
      <c r="DE8" s="419" t="s">
        <v>1154</v>
      </c>
      <c r="DF8" s="419"/>
      <c r="DG8" s="419"/>
      <c r="DH8" s="418" t="s">
        <v>1155</v>
      </c>
      <c r="DI8" s="419"/>
      <c r="DJ8" s="420"/>
      <c r="DK8" s="419" t="s">
        <v>1156</v>
      </c>
      <c r="DL8" s="419"/>
      <c r="DM8" s="419"/>
      <c r="DN8" s="418" t="s">
        <v>1157</v>
      </c>
      <c r="DO8" s="419"/>
      <c r="DP8" s="420"/>
      <c r="DQ8" s="419" t="s">
        <v>1158</v>
      </c>
      <c r="DR8" s="419"/>
      <c r="DS8" s="419"/>
      <c r="DT8" s="418" t="s">
        <v>1159</v>
      </c>
      <c r="DU8" s="419"/>
      <c r="DV8" s="420"/>
      <c r="DW8" s="419" t="s">
        <v>1160</v>
      </c>
      <c r="DX8" s="419"/>
      <c r="DY8" s="419"/>
      <c r="DZ8" s="418" t="s">
        <v>1161</v>
      </c>
      <c r="EA8" s="419"/>
      <c r="EB8" s="420"/>
      <c r="EC8" s="419" t="s">
        <v>1162</v>
      </c>
      <c r="ED8" s="419"/>
      <c r="EE8" s="419"/>
      <c r="EF8" s="418" t="s">
        <v>1163</v>
      </c>
      <c r="EG8" s="419"/>
      <c r="EH8" s="420"/>
      <c r="EI8" s="419" t="s">
        <v>1164</v>
      </c>
      <c r="EJ8" s="419"/>
      <c r="EK8" s="419"/>
      <c r="EL8" s="418" t="s">
        <v>1165</v>
      </c>
      <c r="EM8" s="419"/>
      <c r="EN8" s="420"/>
      <c r="EO8" s="419" t="s">
        <v>1166</v>
      </c>
      <c r="EP8" s="419"/>
      <c r="EQ8" s="419"/>
      <c r="ER8" s="418" t="s">
        <v>1167</v>
      </c>
      <c r="ES8" s="419"/>
      <c r="ET8" s="420"/>
      <c r="EU8" s="419" t="s">
        <v>1168</v>
      </c>
      <c r="EV8" s="419"/>
      <c r="EW8" s="419"/>
      <c r="EX8" s="418" t="s">
        <v>1169</v>
      </c>
      <c r="EY8" s="419"/>
      <c r="EZ8" s="420"/>
      <c r="FA8" s="419" t="s">
        <v>1170</v>
      </c>
      <c r="FB8" s="419"/>
      <c r="FC8" s="419"/>
      <c r="FD8" s="418" t="s">
        <v>1171</v>
      </c>
      <c r="FE8" s="419"/>
      <c r="FF8" s="420"/>
      <c r="FG8" s="419" t="s">
        <v>1172</v>
      </c>
      <c r="FH8" s="419"/>
      <c r="FI8" s="419"/>
      <c r="FJ8" s="418" t="s">
        <v>1173</v>
      </c>
      <c r="FK8" s="419"/>
      <c r="FL8" s="420"/>
      <c r="FM8" s="419" t="s">
        <v>1174</v>
      </c>
      <c r="FN8" s="419"/>
      <c r="FO8" s="419"/>
      <c r="FP8" s="418" t="s">
        <v>1175</v>
      </c>
      <c r="FQ8" s="419"/>
      <c r="FR8" s="420"/>
      <c r="FS8" s="419" t="s">
        <v>1176</v>
      </c>
      <c r="FT8" s="419"/>
      <c r="FU8" s="419"/>
      <c r="FV8" s="418" t="s">
        <v>1177</v>
      </c>
      <c r="FW8" s="419"/>
      <c r="FX8" s="420"/>
      <c r="FY8" s="419" t="s">
        <v>1178</v>
      </c>
      <c r="FZ8" s="419"/>
      <c r="GA8" s="419"/>
      <c r="GB8" s="418" t="s">
        <v>1179</v>
      </c>
      <c r="GC8" s="419"/>
      <c r="GD8" s="420"/>
      <c r="GE8" s="419" t="s">
        <v>1180</v>
      </c>
      <c r="GF8" s="419"/>
      <c r="GG8" s="419"/>
      <c r="GH8" s="418" t="s">
        <v>1181</v>
      </c>
      <c r="GI8" s="419"/>
      <c r="GJ8" s="420"/>
      <c r="GK8" s="419" t="s">
        <v>1182</v>
      </c>
      <c r="GL8" s="419"/>
      <c r="GM8" s="419"/>
      <c r="GN8" s="418" t="s">
        <v>1183</v>
      </c>
      <c r="GO8" s="419"/>
      <c r="GP8" s="420"/>
      <c r="GQ8" s="419" t="s">
        <v>1184</v>
      </c>
      <c r="GR8" s="419"/>
      <c r="GS8" s="419"/>
      <c r="GT8" s="418" t="s">
        <v>1185</v>
      </c>
      <c r="GU8" s="419"/>
      <c r="GV8" s="420"/>
      <c r="GW8" s="419" t="s">
        <v>1186</v>
      </c>
      <c r="GX8" s="419"/>
      <c r="GY8" s="419"/>
      <c r="GZ8" s="418" t="s">
        <v>1187</v>
      </c>
      <c r="HA8" s="419"/>
      <c r="HB8" s="420"/>
      <c r="HC8" s="419" t="s">
        <v>1188</v>
      </c>
      <c r="HD8" s="419"/>
      <c r="HE8" s="419"/>
      <c r="HF8" s="418" t="s">
        <v>1189</v>
      </c>
      <c r="HG8" s="419"/>
      <c r="HH8" s="420"/>
      <c r="HI8" s="419" t="s">
        <v>1190</v>
      </c>
      <c r="HJ8" s="419"/>
      <c r="HK8" s="419"/>
      <c r="HL8" s="418" t="s">
        <v>1191</v>
      </c>
      <c r="HM8" s="419"/>
      <c r="HN8" s="420"/>
      <c r="HO8" s="418" t="s">
        <v>1263</v>
      </c>
      <c r="HP8" s="419"/>
      <c r="HQ8" s="419"/>
      <c r="HR8" s="418" t="s">
        <v>1264</v>
      </c>
      <c r="HS8" s="419"/>
      <c r="HT8" s="420"/>
      <c r="HU8" s="419" t="s">
        <v>1265</v>
      </c>
      <c r="HV8" s="419"/>
      <c r="HW8" s="419"/>
      <c r="HX8" s="425" t="s">
        <v>1266</v>
      </c>
      <c r="HY8" s="424"/>
      <c r="HZ8" s="426"/>
      <c r="IA8" s="424" t="s">
        <v>1267</v>
      </c>
      <c r="IB8" s="424"/>
      <c r="IC8" s="424"/>
      <c r="ID8" s="418" t="s">
        <v>1268</v>
      </c>
      <c r="IE8" s="419"/>
      <c r="IF8" s="420"/>
      <c r="IG8" s="419" t="s">
        <v>1269</v>
      </c>
      <c r="IH8" s="419"/>
      <c r="II8" s="419"/>
      <c r="IJ8" s="418" t="s">
        <v>1270</v>
      </c>
      <c r="IK8" s="419"/>
      <c r="IL8" s="420"/>
      <c r="IM8" s="424" t="s">
        <v>1271</v>
      </c>
      <c r="IN8" s="424"/>
      <c r="IO8" s="424"/>
      <c r="IP8" s="425" t="s">
        <v>1272</v>
      </c>
      <c r="IQ8" s="424"/>
      <c r="IR8" s="426"/>
    </row>
    <row r="9" spans="1:252">
      <c r="A9" s="403"/>
      <c r="B9" s="87" t="s">
        <v>1109</v>
      </c>
      <c r="C9" s="87" t="s">
        <v>1108</v>
      </c>
      <c r="D9" s="87" t="s">
        <v>1107</v>
      </c>
      <c r="E9" s="87" t="s">
        <v>1109</v>
      </c>
      <c r="F9" s="87" t="s">
        <v>1108</v>
      </c>
      <c r="G9" s="87" t="s">
        <v>1107</v>
      </c>
      <c r="H9" s="87" t="s">
        <v>1110</v>
      </c>
      <c r="I9" s="87" t="s">
        <v>1109</v>
      </c>
      <c r="J9" s="87" t="s">
        <v>1108</v>
      </c>
      <c r="K9" s="87" t="s">
        <v>1107</v>
      </c>
      <c r="L9" s="87" t="s">
        <v>1110</v>
      </c>
      <c r="M9" s="93" t="s">
        <v>1104</v>
      </c>
      <c r="N9" s="94" t="s">
        <v>1105</v>
      </c>
      <c r="O9" s="95" t="s">
        <v>1106</v>
      </c>
      <c r="P9" s="100" t="s">
        <v>1104</v>
      </c>
      <c r="Q9" s="101" t="s">
        <v>1105</v>
      </c>
      <c r="R9" s="103" t="s">
        <v>1106</v>
      </c>
      <c r="S9" s="93" t="s">
        <v>1104</v>
      </c>
      <c r="T9" s="94" t="s">
        <v>1105</v>
      </c>
      <c r="U9" s="95" t="s">
        <v>1106</v>
      </c>
      <c r="V9" s="100" t="s">
        <v>1104</v>
      </c>
      <c r="W9" s="101" t="s">
        <v>1105</v>
      </c>
      <c r="X9" s="103" t="s">
        <v>1106</v>
      </c>
      <c r="Y9" s="93" t="s">
        <v>1104</v>
      </c>
      <c r="Z9" s="94" t="s">
        <v>1105</v>
      </c>
      <c r="AA9" s="95" t="s">
        <v>1106</v>
      </c>
      <c r="AB9" s="100" t="s">
        <v>1104</v>
      </c>
      <c r="AC9" s="101" t="s">
        <v>1105</v>
      </c>
      <c r="AD9" s="103" t="s">
        <v>1106</v>
      </c>
      <c r="AE9" s="93" t="s">
        <v>1104</v>
      </c>
      <c r="AF9" s="94" t="s">
        <v>1105</v>
      </c>
      <c r="AG9" s="95" t="s">
        <v>1106</v>
      </c>
      <c r="AH9" s="100" t="s">
        <v>1104</v>
      </c>
      <c r="AI9" s="101" t="s">
        <v>1105</v>
      </c>
      <c r="AJ9" s="103" t="s">
        <v>1106</v>
      </c>
      <c r="AK9" s="93" t="s">
        <v>1104</v>
      </c>
      <c r="AL9" s="94" t="s">
        <v>1105</v>
      </c>
      <c r="AM9" s="95" t="s">
        <v>1106</v>
      </c>
      <c r="AN9" s="100" t="s">
        <v>1104</v>
      </c>
      <c r="AO9" s="101" t="s">
        <v>1105</v>
      </c>
      <c r="AP9" s="103" t="s">
        <v>1106</v>
      </c>
      <c r="AQ9" s="93" t="s">
        <v>1104</v>
      </c>
      <c r="AR9" s="94" t="s">
        <v>1105</v>
      </c>
      <c r="AS9" s="95" t="s">
        <v>1106</v>
      </c>
      <c r="AT9" s="100" t="s">
        <v>1104</v>
      </c>
      <c r="AU9" s="101" t="s">
        <v>1105</v>
      </c>
      <c r="AV9" s="103" t="s">
        <v>1106</v>
      </c>
      <c r="AW9" s="93" t="s">
        <v>1104</v>
      </c>
      <c r="AX9" s="94" t="s">
        <v>1105</v>
      </c>
      <c r="AY9" s="95" t="s">
        <v>1106</v>
      </c>
      <c r="AZ9" s="100" t="s">
        <v>1104</v>
      </c>
      <c r="BA9" s="101" t="s">
        <v>1105</v>
      </c>
      <c r="BB9" s="103" t="s">
        <v>1106</v>
      </c>
      <c r="BC9" s="93" t="s">
        <v>1104</v>
      </c>
      <c r="BD9" s="94" t="s">
        <v>1105</v>
      </c>
      <c r="BE9" s="95" t="s">
        <v>1106</v>
      </c>
      <c r="BF9" s="100" t="s">
        <v>1104</v>
      </c>
      <c r="BG9" s="101" t="s">
        <v>1105</v>
      </c>
      <c r="BH9" s="103" t="s">
        <v>1106</v>
      </c>
      <c r="BI9" s="93" t="s">
        <v>1104</v>
      </c>
      <c r="BJ9" s="94" t="s">
        <v>1105</v>
      </c>
      <c r="BK9" s="95" t="s">
        <v>1106</v>
      </c>
      <c r="BL9" s="100" t="s">
        <v>1104</v>
      </c>
      <c r="BM9" s="101" t="s">
        <v>1105</v>
      </c>
      <c r="BN9" s="103" t="s">
        <v>1106</v>
      </c>
      <c r="BO9" s="93" t="s">
        <v>1104</v>
      </c>
      <c r="BP9" s="94" t="s">
        <v>1105</v>
      </c>
      <c r="BQ9" s="95" t="s">
        <v>1106</v>
      </c>
      <c r="BR9" s="100" t="s">
        <v>1104</v>
      </c>
      <c r="BS9" s="101" t="s">
        <v>1105</v>
      </c>
      <c r="BT9" s="103" t="s">
        <v>1106</v>
      </c>
      <c r="BU9" s="93" t="s">
        <v>1104</v>
      </c>
      <c r="BV9" s="94" t="s">
        <v>1105</v>
      </c>
      <c r="BW9" s="95" t="s">
        <v>1106</v>
      </c>
      <c r="BX9" s="100" t="s">
        <v>1104</v>
      </c>
      <c r="BY9" s="101" t="s">
        <v>1105</v>
      </c>
      <c r="BZ9" s="103" t="s">
        <v>1106</v>
      </c>
      <c r="CA9" s="93" t="s">
        <v>1104</v>
      </c>
      <c r="CB9" s="94" t="s">
        <v>1105</v>
      </c>
      <c r="CC9" s="95" t="s">
        <v>1106</v>
      </c>
      <c r="CD9" s="100" t="s">
        <v>1104</v>
      </c>
      <c r="CE9" s="101" t="s">
        <v>1105</v>
      </c>
      <c r="CF9" s="103" t="s">
        <v>1106</v>
      </c>
      <c r="CG9" s="93" t="s">
        <v>1104</v>
      </c>
      <c r="CH9" s="94" t="s">
        <v>1105</v>
      </c>
      <c r="CI9" s="95" t="s">
        <v>1106</v>
      </c>
      <c r="CJ9" s="100" t="s">
        <v>1104</v>
      </c>
      <c r="CK9" s="101" t="s">
        <v>1105</v>
      </c>
      <c r="CL9" s="103" t="s">
        <v>1106</v>
      </c>
      <c r="CM9" s="93" t="s">
        <v>1104</v>
      </c>
      <c r="CN9" s="94" t="s">
        <v>1105</v>
      </c>
      <c r="CO9" s="95" t="s">
        <v>1106</v>
      </c>
      <c r="CP9" s="100" t="s">
        <v>1104</v>
      </c>
      <c r="CQ9" s="101" t="s">
        <v>1105</v>
      </c>
      <c r="CR9" s="103" t="s">
        <v>1106</v>
      </c>
      <c r="CS9" s="93" t="s">
        <v>1104</v>
      </c>
      <c r="CT9" s="94" t="s">
        <v>1105</v>
      </c>
      <c r="CU9" s="95" t="s">
        <v>1106</v>
      </c>
      <c r="CV9" s="100" t="s">
        <v>1104</v>
      </c>
      <c r="CW9" s="101" t="s">
        <v>1105</v>
      </c>
      <c r="CX9" s="103" t="s">
        <v>1106</v>
      </c>
      <c r="CY9" s="93" t="s">
        <v>1104</v>
      </c>
      <c r="CZ9" s="94" t="s">
        <v>1105</v>
      </c>
      <c r="DA9" s="95" t="s">
        <v>1106</v>
      </c>
      <c r="DB9" s="100" t="s">
        <v>1104</v>
      </c>
      <c r="DC9" s="101" t="s">
        <v>1105</v>
      </c>
      <c r="DD9" s="103" t="s">
        <v>1106</v>
      </c>
      <c r="DE9" s="93" t="s">
        <v>1104</v>
      </c>
      <c r="DF9" s="94" t="s">
        <v>1105</v>
      </c>
      <c r="DG9" s="95" t="s">
        <v>1106</v>
      </c>
      <c r="DH9" s="100" t="s">
        <v>1104</v>
      </c>
      <c r="DI9" s="101" t="s">
        <v>1105</v>
      </c>
      <c r="DJ9" s="103" t="s">
        <v>1106</v>
      </c>
      <c r="DK9" s="93" t="s">
        <v>1104</v>
      </c>
      <c r="DL9" s="94" t="s">
        <v>1105</v>
      </c>
      <c r="DM9" s="95" t="s">
        <v>1106</v>
      </c>
      <c r="DN9" s="100" t="s">
        <v>1104</v>
      </c>
      <c r="DO9" s="101" t="s">
        <v>1105</v>
      </c>
      <c r="DP9" s="103" t="s">
        <v>1106</v>
      </c>
      <c r="DQ9" s="93" t="s">
        <v>1104</v>
      </c>
      <c r="DR9" s="94" t="s">
        <v>1105</v>
      </c>
      <c r="DS9" s="95" t="s">
        <v>1106</v>
      </c>
      <c r="DT9" s="100" t="s">
        <v>1104</v>
      </c>
      <c r="DU9" s="101" t="s">
        <v>1105</v>
      </c>
      <c r="DV9" s="103" t="s">
        <v>1106</v>
      </c>
      <c r="DW9" s="93" t="s">
        <v>1104</v>
      </c>
      <c r="DX9" s="94" t="s">
        <v>1105</v>
      </c>
      <c r="DY9" s="95" t="s">
        <v>1106</v>
      </c>
      <c r="DZ9" s="100" t="s">
        <v>1104</v>
      </c>
      <c r="EA9" s="101" t="s">
        <v>1105</v>
      </c>
      <c r="EB9" s="103" t="s">
        <v>1106</v>
      </c>
      <c r="EC9" s="93" t="s">
        <v>1104</v>
      </c>
      <c r="ED9" s="94" t="s">
        <v>1105</v>
      </c>
      <c r="EE9" s="95" t="s">
        <v>1106</v>
      </c>
      <c r="EF9" s="100" t="s">
        <v>1104</v>
      </c>
      <c r="EG9" s="101" t="s">
        <v>1105</v>
      </c>
      <c r="EH9" s="103" t="s">
        <v>1106</v>
      </c>
      <c r="EI9" s="93" t="s">
        <v>1104</v>
      </c>
      <c r="EJ9" s="94" t="s">
        <v>1105</v>
      </c>
      <c r="EK9" s="95" t="s">
        <v>1106</v>
      </c>
      <c r="EL9" s="100" t="s">
        <v>1104</v>
      </c>
      <c r="EM9" s="101" t="s">
        <v>1105</v>
      </c>
      <c r="EN9" s="103" t="s">
        <v>1106</v>
      </c>
      <c r="EO9" s="93" t="s">
        <v>1104</v>
      </c>
      <c r="EP9" s="94" t="s">
        <v>1105</v>
      </c>
      <c r="EQ9" s="95" t="s">
        <v>1106</v>
      </c>
      <c r="ER9" s="100" t="s">
        <v>1104</v>
      </c>
      <c r="ES9" s="101" t="s">
        <v>1105</v>
      </c>
      <c r="ET9" s="103" t="s">
        <v>1106</v>
      </c>
      <c r="EU9" s="93" t="s">
        <v>1104</v>
      </c>
      <c r="EV9" s="94" t="s">
        <v>1105</v>
      </c>
      <c r="EW9" s="95" t="s">
        <v>1106</v>
      </c>
      <c r="EX9" s="100" t="s">
        <v>1104</v>
      </c>
      <c r="EY9" s="101" t="s">
        <v>1105</v>
      </c>
      <c r="EZ9" s="103" t="s">
        <v>1106</v>
      </c>
      <c r="FA9" s="93" t="s">
        <v>1104</v>
      </c>
      <c r="FB9" s="94" t="s">
        <v>1105</v>
      </c>
      <c r="FC9" s="95" t="s">
        <v>1106</v>
      </c>
      <c r="FD9" s="100" t="s">
        <v>1104</v>
      </c>
      <c r="FE9" s="101" t="s">
        <v>1105</v>
      </c>
      <c r="FF9" s="103" t="s">
        <v>1106</v>
      </c>
      <c r="FG9" s="93" t="s">
        <v>1104</v>
      </c>
      <c r="FH9" s="94" t="s">
        <v>1105</v>
      </c>
      <c r="FI9" s="95" t="s">
        <v>1106</v>
      </c>
      <c r="FJ9" s="100" t="s">
        <v>1104</v>
      </c>
      <c r="FK9" s="101" t="s">
        <v>1105</v>
      </c>
      <c r="FL9" s="103" t="s">
        <v>1106</v>
      </c>
      <c r="FM9" s="93" t="s">
        <v>1104</v>
      </c>
      <c r="FN9" s="94" t="s">
        <v>1105</v>
      </c>
      <c r="FO9" s="95" t="s">
        <v>1106</v>
      </c>
      <c r="FP9" s="100" t="s">
        <v>1104</v>
      </c>
      <c r="FQ9" s="101" t="s">
        <v>1105</v>
      </c>
      <c r="FR9" s="103" t="s">
        <v>1106</v>
      </c>
      <c r="FS9" s="93" t="s">
        <v>1104</v>
      </c>
      <c r="FT9" s="94" t="s">
        <v>1105</v>
      </c>
      <c r="FU9" s="95" t="s">
        <v>1106</v>
      </c>
      <c r="FV9" s="100" t="s">
        <v>1104</v>
      </c>
      <c r="FW9" s="101" t="s">
        <v>1105</v>
      </c>
      <c r="FX9" s="103" t="s">
        <v>1106</v>
      </c>
      <c r="FY9" s="93" t="s">
        <v>1104</v>
      </c>
      <c r="FZ9" s="94" t="s">
        <v>1105</v>
      </c>
      <c r="GA9" s="95" t="s">
        <v>1106</v>
      </c>
      <c r="GB9" s="100" t="s">
        <v>1104</v>
      </c>
      <c r="GC9" s="101" t="s">
        <v>1105</v>
      </c>
      <c r="GD9" s="103" t="s">
        <v>1106</v>
      </c>
      <c r="GE9" s="93" t="s">
        <v>1104</v>
      </c>
      <c r="GF9" s="94" t="s">
        <v>1105</v>
      </c>
      <c r="GG9" s="95" t="s">
        <v>1106</v>
      </c>
      <c r="GH9" s="100" t="s">
        <v>1104</v>
      </c>
      <c r="GI9" s="101" t="s">
        <v>1105</v>
      </c>
      <c r="GJ9" s="103" t="s">
        <v>1106</v>
      </c>
      <c r="GK9" s="93" t="s">
        <v>1104</v>
      </c>
      <c r="GL9" s="94" t="s">
        <v>1105</v>
      </c>
      <c r="GM9" s="95" t="s">
        <v>1106</v>
      </c>
      <c r="GN9" s="100" t="s">
        <v>1104</v>
      </c>
      <c r="GO9" s="101" t="s">
        <v>1105</v>
      </c>
      <c r="GP9" s="103" t="s">
        <v>1106</v>
      </c>
      <c r="GQ9" s="93" t="s">
        <v>1104</v>
      </c>
      <c r="GR9" s="94" t="s">
        <v>1105</v>
      </c>
      <c r="GS9" s="95" t="s">
        <v>1106</v>
      </c>
      <c r="GT9" s="100" t="s">
        <v>1104</v>
      </c>
      <c r="GU9" s="101" t="s">
        <v>1105</v>
      </c>
      <c r="GV9" s="103" t="s">
        <v>1106</v>
      </c>
      <c r="GW9" s="93" t="s">
        <v>1104</v>
      </c>
      <c r="GX9" s="94" t="s">
        <v>1105</v>
      </c>
      <c r="GY9" s="95" t="s">
        <v>1106</v>
      </c>
      <c r="GZ9" s="100" t="s">
        <v>1104</v>
      </c>
      <c r="HA9" s="101" t="s">
        <v>1105</v>
      </c>
      <c r="HB9" s="103" t="s">
        <v>1106</v>
      </c>
      <c r="HC9" s="93" t="s">
        <v>1104</v>
      </c>
      <c r="HD9" s="94" t="s">
        <v>1105</v>
      </c>
      <c r="HE9" s="95" t="s">
        <v>1106</v>
      </c>
      <c r="HF9" s="100" t="s">
        <v>1104</v>
      </c>
      <c r="HG9" s="101" t="s">
        <v>1105</v>
      </c>
      <c r="HH9" s="103" t="s">
        <v>1106</v>
      </c>
      <c r="HI9" s="93" t="s">
        <v>1104</v>
      </c>
      <c r="HJ9" s="94" t="s">
        <v>1105</v>
      </c>
      <c r="HK9" s="95" t="s">
        <v>1106</v>
      </c>
      <c r="HL9" s="100" t="s">
        <v>1104</v>
      </c>
      <c r="HM9" s="101" t="s">
        <v>1105</v>
      </c>
      <c r="HN9" s="103" t="s">
        <v>1106</v>
      </c>
      <c r="HO9" s="93" t="s">
        <v>1104</v>
      </c>
      <c r="HP9" s="94" t="s">
        <v>1105</v>
      </c>
      <c r="HQ9" s="95" t="s">
        <v>1106</v>
      </c>
      <c r="HR9" s="100" t="s">
        <v>1104</v>
      </c>
      <c r="HS9" s="101" t="s">
        <v>1105</v>
      </c>
      <c r="HT9" s="103" t="s">
        <v>1106</v>
      </c>
      <c r="HU9" s="93" t="s">
        <v>1104</v>
      </c>
      <c r="HV9" s="94" t="s">
        <v>1105</v>
      </c>
      <c r="HW9" s="95" t="s">
        <v>1106</v>
      </c>
      <c r="HX9" s="100" t="s">
        <v>1104</v>
      </c>
      <c r="HY9" s="101" t="s">
        <v>1105</v>
      </c>
      <c r="HZ9" s="103" t="s">
        <v>1106</v>
      </c>
      <c r="IA9" s="93" t="s">
        <v>1104</v>
      </c>
      <c r="IB9" s="94" t="s">
        <v>1105</v>
      </c>
      <c r="IC9" s="95" t="s">
        <v>1106</v>
      </c>
      <c r="ID9" s="100" t="s">
        <v>1104</v>
      </c>
      <c r="IE9" s="101" t="s">
        <v>1105</v>
      </c>
      <c r="IF9" s="103" t="s">
        <v>1106</v>
      </c>
      <c r="IG9" s="93" t="s">
        <v>1104</v>
      </c>
      <c r="IH9" s="94" t="s">
        <v>1105</v>
      </c>
      <c r="II9" s="95" t="s">
        <v>1106</v>
      </c>
      <c r="IJ9" s="100" t="s">
        <v>1104</v>
      </c>
      <c r="IK9" s="101" t="s">
        <v>1105</v>
      </c>
      <c r="IL9" s="103" t="s">
        <v>1106</v>
      </c>
      <c r="IM9" s="93" t="s">
        <v>1104</v>
      </c>
      <c r="IN9" s="94" t="s">
        <v>1105</v>
      </c>
      <c r="IO9" s="95" t="s">
        <v>1106</v>
      </c>
      <c r="IP9" s="100" t="s">
        <v>1104</v>
      </c>
      <c r="IQ9" s="101" t="s">
        <v>1105</v>
      </c>
      <c r="IR9" s="103" t="s">
        <v>1106</v>
      </c>
    </row>
    <row r="10" spans="1:252">
      <c r="A10" s="86"/>
      <c r="B10" s="88"/>
      <c r="C10" s="88"/>
      <c r="D10" s="88"/>
      <c r="E10" s="88"/>
      <c r="F10" s="88"/>
      <c r="G10" s="88"/>
      <c r="H10" s="88"/>
      <c r="I10" s="88"/>
      <c r="J10" s="88"/>
      <c r="K10" s="88"/>
      <c r="L10" s="89"/>
      <c r="M10" s="93"/>
      <c r="N10" s="94"/>
      <c r="O10" s="95"/>
      <c r="P10" s="100"/>
      <c r="Q10" s="101"/>
      <c r="R10" s="103"/>
      <c r="S10" s="93"/>
      <c r="T10" s="94"/>
      <c r="U10" s="95"/>
      <c r="V10" s="100"/>
      <c r="W10" s="101"/>
      <c r="X10" s="103"/>
      <c r="Y10" s="93"/>
      <c r="Z10" s="94"/>
      <c r="AA10" s="95"/>
      <c r="AB10" s="100"/>
      <c r="AC10" s="101"/>
      <c r="AD10" s="103"/>
      <c r="AE10" s="93"/>
      <c r="AF10" s="94"/>
      <c r="AG10" s="95"/>
      <c r="AH10" s="100"/>
      <c r="AI10" s="101"/>
      <c r="AJ10" s="103"/>
      <c r="AK10" s="93"/>
      <c r="AL10" s="94"/>
      <c r="AM10" s="95"/>
      <c r="AN10" s="100"/>
      <c r="AO10" s="101"/>
      <c r="AP10" s="103"/>
      <c r="AQ10" s="93"/>
      <c r="AR10" s="94"/>
      <c r="AS10" s="95"/>
      <c r="AT10" s="100"/>
      <c r="AU10" s="101"/>
      <c r="AV10" s="103"/>
      <c r="AW10" s="93"/>
      <c r="AX10" s="94"/>
      <c r="AY10" s="95"/>
      <c r="AZ10" s="100"/>
      <c r="BA10" s="101"/>
      <c r="BB10" s="104"/>
      <c r="BC10" s="93"/>
      <c r="BD10" s="94"/>
      <c r="BE10" s="95"/>
      <c r="BF10" s="100"/>
      <c r="BG10" s="101"/>
      <c r="BH10" s="103"/>
      <c r="BI10" s="93"/>
      <c r="BJ10" s="94"/>
      <c r="BK10" s="95"/>
      <c r="BL10" s="100"/>
      <c r="BM10" s="101"/>
      <c r="BN10" s="103"/>
      <c r="BO10" s="93"/>
      <c r="BP10" s="94"/>
      <c r="BQ10" s="95"/>
      <c r="BR10" s="100"/>
      <c r="BS10" s="101"/>
      <c r="BT10" s="104"/>
      <c r="BU10" s="93"/>
      <c r="BV10" s="94"/>
      <c r="BW10" s="95"/>
      <c r="BX10" s="100"/>
      <c r="BY10" s="101"/>
      <c r="BZ10" s="103"/>
      <c r="CA10" s="93"/>
      <c r="CB10" s="94"/>
      <c r="CC10" s="95"/>
      <c r="CD10" s="100"/>
      <c r="CE10" s="101"/>
      <c r="CF10" s="103"/>
      <c r="CG10" s="93"/>
      <c r="CH10" s="94"/>
      <c r="CI10" s="95"/>
      <c r="CJ10" s="100"/>
      <c r="CK10" s="101"/>
      <c r="CL10" s="104"/>
      <c r="CM10" s="93"/>
      <c r="CN10" s="94"/>
      <c r="CP10" s="100"/>
      <c r="CQ10" s="101"/>
      <c r="CR10" s="104"/>
      <c r="CS10" s="93"/>
      <c r="CT10" s="94"/>
      <c r="CV10" s="100"/>
      <c r="CW10" s="101"/>
      <c r="CX10" s="104"/>
      <c r="CY10" s="93"/>
      <c r="CZ10" s="94"/>
      <c r="DB10" s="100"/>
      <c r="DC10" s="101"/>
      <c r="DD10" s="104"/>
      <c r="DE10" s="93"/>
      <c r="DF10" s="94"/>
      <c r="DH10" s="100"/>
      <c r="DI10" s="101"/>
      <c r="DJ10" s="104"/>
      <c r="DK10" s="93"/>
      <c r="DL10" s="94"/>
      <c r="DN10" s="100"/>
      <c r="DO10" s="101"/>
      <c r="DP10" s="104"/>
      <c r="DQ10" s="93"/>
      <c r="DR10" s="94"/>
      <c r="DT10" s="100"/>
      <c r="DU10" s="101"/>
      <c r="DV10" s="104"/>
      <c r="DW10" s="93"/>
      <c r="DX10" s="94"/>
      <c r="DZ10" s="100"/>
      <c r="EA10" s="101"/>
      <c r="EB10" s="104"/>
      <c r="EC10" s="93"/>
      <c r="ED10" s="94"/>
      <c r="EF10" s="100"/>
      <c r="EG10" s="101"/>
      <c r="EH10" s="104"/>
      <c r="EI10" s="93"/>
      <c r="EJ10" s="94"/>
      <c r="EL10" s="100"/>
      <c r="EM10" s="101"/>
      <c r="EN10" s="104"/>
      <c r="EO10" s="93"/>
      <c r="EP10" s="94"/>
      <c r="ER10" s="100"/>
      <c r="ES10" s="101"/>
      <c r="ET10" s="104"/>
      <c r="EU10" s="93"/>
      <c r="EV10" s="94"/>
      <c r="EX10" s="100"/>
      <c r="EY10" s="101"/>
      <c r="EZ10" s="104"/>
      <c r="FA10" s="93"/>
      <c r="FB10" s="94"/>
      <c r="FD10" s="100"/>
      <c r="FE10" s="101"/>
      <c r="FF10" s="104"/>
      <c r="FG10" s="93"/>
      <c r="FH10" s="94"/>
      <c r="FJ10" s="100"/>
      <c r="FK10" s="101"/>
      <c r="FL10" s="104"/>
      <c r="FM10" s="93"/>
      <c r="FN10" s="94"/>
      <c r="FP10" s="100"/>
      <c r="FQ10" s="101"/>
      <c r="FR10" s="104"/>
      <c r="FS10" s="93"/>
      <c r="FT10" s="94"/>
      <c r="FV10" s="100"/>
      <c r="FW10" s="101"/>
      <c r="FX10" s="104"/>
      <c r="FY10" s="93"/>
      <c r="FZ10" s="94"/>
      <c r="GB10" s="100"/>
      <c r="GC10" s="101"/>
      <c r="GD10" s="104"/>
      <c r="GE10" s="93"/>
      <c r="GF10" s="94"/>
      <c r="GH10" s="100"/>
      <c r="GI10" s="101"/>
      <c r="GJ10" s="104"/>
      <c r="GK10" s="93"/>
      <c r="GL10" s="94"/>
      <c r="GN10" s="100"/>
      <c r="GO10" s="101"/>
      <c r="GP10" s="104"/>
      <c r="GQ10" s="93"/>
      <c r="GR10" s="94"/>
      <c r="GT10" s="100"/>
      <c r="GU10" s="101"/>
      <c r="GV10" s="104"/>
      <c r="GW10" s="93"/>
      <c r="GX10" s="94"/>
      <c r="GZ10" s="100"/>
      <c r="HA10" s="101"/>
      <c r="HB10" s="104"/>
      <c r="HC10" s="93"/>
      <c r="HD10" s="94"/>
      <c r="HF10" s="100"/>
      <c r="HG10" s="101"/>
      <c r="HH10" s="104"/>
      <c r="HI10" s="93"/>
      <c r="HJ10" s="94"/>
      <c r="HL10" s="100"/>
      <c r="HM10" s="101"/>
      <c r="HN10" s="104"/>
      <c r="HO10" s="93"/>
      <c r="HP10" s="94"/>
      <c r="HR10" s="100"/>
      <c r="HS10" s="101"/>
      <c r="HT10" s="104"/>
      <c r="HU10" s="93"/>
      <c r="HV10" s="125"/>
      <c r="HW10" s="126"/>
      <c r="HX10" s="127"/>
      <c r="HY10" s="128"/>
      <c r="HZ10" s="129"/>
      <c r="IA10" s="130"/>
      <c r="IB10" s="125"/>
      <c r="IC10" s="126"/>
      <c r="ID10" s="127"/>
      <c r="IE10" s="128"/>
      <c r="IF10" s="129"/>
      <c r="IG10" s="130"/>
      <c r="IH10" s="125"/>
      <c r="II10" s="126"/>
      <c r="IJ10" s="127"/>
      <c r="IK10" s="128"/>
      <c r="IL10" s="129"/>
      <c r="IM10" s="130"/>
      <c r="IN10" s="125"/>
      <c r="IO10" s="126"/>
      <c r="IP10" s="127"/>
      <c r="IQ10" s="128"/>
      <c r="IR10" s="129"/>
    </row>
    <row r="11" spans="1:252">
      <c r="A11" s="54" t="s">
        <v>1194</v>
      </c>
      <c r="B11" s="136">
        <f>MIN(M11,P11,S11,V11,Y11,AB11,AE11,AH11,AK11,AN11,AQ11,AT11,AW11,AZ11,BC11,BF11,BI11,BL11,BO11,BR11,BU11,BX11,CA11,CD11,CG11,CJ11,CM11,CP11,CS11,CV11,CY11,DB11,DE11,DH11,DK11,DN11,DQ11,DT11,DW11,DZ11,EC11,EF11,EI11,EL11,EO11,ER11,EU11,EX11,FA11,FD11,FG11,FJ11,FM11,FP11,FS11,FV11,FY11,GB11,GE11,GH11,GK11,GN11,GQ11,GQ11,GT11,GW11,GZ11,HC11,HF11,HI11,HL11,HO11,HR11,HU11,HX11,IA11,ID11,IG11,IJ11,IM11,IP11)</f>
        <v>141</v>
      </c>
      <c r="C11" s="136">
        <f>IF(SUM(M11+P11+S11+V11+Y11+AB11+AE11+AH11+AK11+AN11+AQ11+AT11+AW11+AZ11+BC11+BF11+BI11+BL11+BO11+BR11+BU11+BX11+CA11+CD11+CG11+CJ11+CM11+CP11+CS11+CV11+CY11+DB11+DE11+DH11+DK11+DN11+DQ11+DT11+DW11+DZ11+EC11+EF11+EI11+EL11+EO11+ER11+EU11+EX11+FA11+FD11+FG11+FJ11+FM11+FP11+FS11+FV11+FY11+GB11+GE11+GH11+GK11+GN11+GQ11+GQ11+GT11+GW11+GZ11+HC11+HF11+HI11+HL11+HO11+HR11+HU11+HX11+IA11+ID11+IG11+IJ11+IM11+IP11)=0,0,AVERAGE(M11,P11,S11,V11,Y11,AB11,AE11,AH11,AK11,AN11,AQ11,AT11,AW11,AZ11,BC11,BF11,BI11,BL11,BO11,BR11,BU11,BX11,CA11,CD11,CG11,CJ11,CM11,CP11,CS11,CV11,CY11,DB11,DE11,DH11,DK11,DN11,DQ11,DT11,DW11,DZ11,EC11,EF11,EI11,EL11,EO11,ER11,EU11,EX11,FA11,FD11,FG11,FJ11,FM11,FP11,FS11,FV11,FY11,GB11,GE11,GH11,GK11,GN11,GQ11,GQ11,GT11,GW11,GZ11,HC11,HF11,HI11,HL11,HO11,HR11,HU11,HX11,IA11,ID11,IG11,IJ11,IM11,IP11))</f>
        <v>153.33333333333334</v>
      </c>
      <c r="D11" s="136">
        <f>MAX(M11,P11,S11,V11,Y11,AB11,AE11,AH11,AK11,AN11,AQ11,AT11,AW11,AZ11,BC11,BF11,BI11,BL11,BO11,BR11,BU11,BX11,CA11,CD11,CG11,CJ11,CM11,CP11,CS11,CV11,CY11,DB11,DE11,DH11,DK11,DN11,DQ11,DT11,DW11,DZ11,EC11,EF11,EI11,EL11,EO11,ER11,EU11,EX11,FA11,FD11,FG11,FJ11,FM11,FP11,FS11,FV11,FY11,GB11,GE11,GH11,GK11,GN11,GQ11,GQ11,GT11,GW11,GZ11,HC11,HF11,HI11,HL11,HO11,HR11,HU11,HX11,IA11,ID11,IG11,IJ11,IM11,IP11)</f>
        <v>160</v>
      </c>
      <c r="E11" s="136">
        <f>MIN(N11,Q11,T11,W11,Z11,AC11,AF11,AI11,AL11,AO11,AR11,AU11,AX11,BA11,BD11,BG11,BJ11,BM11,BP11,BS11,BV11,BY11,CB11,CE11,CH11,CK11,CN11,CQ11,CT11,CW11,CZ11,DC11,DF11,DI11,DL11,DO11,DR11,DU11,DX11,EA11,ED11,EG11,EJ11,EM11,EP11,ES11,EV11,EY11,FB11,FE11,FH11,FK11,FN11,FQ11,FT11,FW11,FZ11,GC11,GF11,GI11,GL11,GO11,GR11,GR11,GU11,GX11,HA11,HD11,HG11,HJ11,HM11,HP11,HS11,HV11,HY11,IB11,IE11,IH11,IK11,IN11,IQ11)</f>
        <v>117</v>
      </c>
      <c r="F11" s="136">
        <f>IF(SUM(N11+Q11+T11+W11+Z11+AC11+AF11+AI11+AL11+AO11+AR11+AU11+AX11+BA11+BD11+BG11+BJ11+BM11+BP11+BS11+BV11+BY11+CB11+CE11+CH11+CK11+CN11+CQ11+CT11+CW11+CZ11+DC11+DF11+DI11+DL11+DO11+DR11+DU11+DX11+EA11+ED11+EG11+EJ11+EM11+EP11+ES11+EV11+EY11+FB11+FE11+FH11+FK11+FN11+FQ11+FT11+FW11+FZ11+GC11+GF11+GI11+GL11+GO11+GR11+GR11+GU11+GX11+HA11+HD11+HG11+HJ11+HM11+HP11+HS11+HV11+HY11+IB11+IE11+IH11+IK11+IN11+IQ11)=0,0,AVERAGE(N11,Q11,T11,W11,Z11,AC11,AF11,AI11,AL11,AO11,AR11,AU11,AX11,BA11,BD11,BG11,BJ11,BM11,BP11,BS11,BV11,BY11,CB11,CE11,CH11,CK11,CN11,CQ11,CT11,CW11,CZ11,DC11,DF11,DI11,DL11,DO11,DR11,DU11,DX11,EA11,ED11,EG11,EJ11,EM11,EP11,ES11,EV11,EY11,FB11,FE11,FH11,FK11,FN11,FQ11,FT11,FW11,FZ11,GC11,GF11,GI11,GL11,GO11,GR11,GR11,GU11,GX11,HA11,HD11,HG11,HJ11,HM11,HP11,HS11,HV11,HY11,IB11,IE11,IH11,IK11,IN11,IQ11))</f>
        <v>122</v>
      </c>
      <c r="G11" s="136">
        <f>MAX(N11,Q11,T11,W11,Z11,AC11,AF11,AI11,AL11,AO11,AR11,AU11,AX11,BA11,BD11,BG11,BJ11,BM11,BP11,BS11,BV11,BY11,CB11,CE11,CH11,CK11,CN11,CQ11,CT11,CW11,CZ11,DC11,DF11,DI11,DL11,DO11,DR11,DU11,DX11,EA11,ED11,EG11,EJ11,EM11,EP11,ES11,EV11,EY11,FB11,FE11,FH11,FK11,FN11,FQ11,FT11,FW11,FZ11,GC11,GF11,GI11,GL11,GO11,GR11,GR11,GU11,GX11,HA11,HD11,HG11,HJ11,HM11,HP11,HS11,HV11,HY11,IB11,IE11,IH11,IK11,IN11,IQ11)</f>
        <v>125</v>
      </c>
      <c r="H11" s="137">
        <f t="shared" ref="H11:H75" si="0">COUNT(N11,Q11,T11,W11,Z11,AC11,AF11,AI11,AL11,AO11,AR11,AU11,AX11,BA11,BD11,BG11,BJ11,BM11,BP11,BS11,BV11,BY11,CB11,CE11,CH11,CK11,CN11,CQ11,CT11,CW11,CZ11,DC11,DF11,DI11,DL11,DO11,DR11,DU11,DX11,EA11,ED11,EG11,EJ11,EM11,EP11,ES11,EV11,EY11,FB11,FE11,FH11,FK11,FN11,FQ11,FT11,FW11,FZ11,GC11,GF11,GI11,GL11,GO11,GR11,GU11,GX11,HA11,HD11,HG11,HJ11,HM11,HP11,HS11,HV11,HY11,IB11,IE11,IH11,IK11,IN11,IQ11)</f>
        <v>3</v>
      </c>
      <c r="I11" s="136">
        <f>MIN(O11,R11,U11,X11,AA11,AD11,AG11,AJ11,AM11,AP11,AS11,AV11,AY11,BB11,BE11,BH11,BK11,BN11,BQ11,BT11,BW11,BZ11,CC11,CF11,CI11,CL11,CO11,CR11,CU11,CX11,DA11,DD11,DG11,DJ11,DM11,DP11,DS11,DV11,DY11,EB11,EE11,EH11,EK11,EN11,EQ11,ET11,EW11,EZ11,FC11,FF11,FI11,FL11,FO11,FR11,FU11,FX11,GA11,GD11,GG11,GJ11,GM11,GP11,GS11,GS11,GV11,GY11,HB11,HE11,HH11,HK11,HN11,HQ11,HT11,HW11,HZ11,IC11,IF11,II11,IL11,IO11,IR11)</f>
        <v>0</v>
      </c>
      <c r="J11" s="136">
        <f>IF(SUM(O11+R11+U11+X11+AA11+AD11+AG11+AJ11+AM11+AP11+AS11+AV11+AY11+BB11+BE11+BH11+BK11+BN11+BQ11+BT11+BW11+BZ11+CC11+CF11+CI11+CL11+CO11+CR11+CU11+CX11+DA11+DD11+DG11+DJ11+DM11+DP11+DS11+DV11+DY11+EB11+EE11+EH11+EK11+EN11+EQ11+ET11+EW11+EZ11+FC11+FF11+FI11+FL11+FO11+FR11+FU11+FX11+GA11+GD11+GG11+GJ11+GM11+GP11+GS11+GS11+GV11+GY11+HB11+HE11+HH11+HK11+HN11+HQ11+HT11+HW11+HZ11+IC11+IF11+II11+IL11+IO11+IR11)=0,0,AVERAGE(O11,R11,U11,X11,AA11,AD11,AG11,AJ11,AM11,AP11,AS11,AV11,AY11,BB11,BE11,BH11,BK11,BN11,BQ11,BT11,BW11,BZ11,CC11,CF11,CI11,CL11,CO11,CR11,CU11,CX11,DA11,DD11,DG11,DJ11,DM11,DP11,DS11,DV11,DY11,EB11,EE11,EH11,EK11,EN11,EQ11,ET11,EW11,EZ11,FC11,FF11,FI11,FL11,FO11,FR11,FU11,FX11,GA11,GD11,GG11,GJ11,GM11,GP11,GS11,GS11,GV11,GY11,HB11,HE11,HH11,HK11,HN11,HQ11,HT11,HW11,HZ11,IC11,IF11,II11,IL11,IO11,IR11))</f>
        <v>0</v>
      </c>
      <c r="K11" s="136">
        <f>MAX(O11,R11,U11,X11,AA11,AD11,AG11,AJ11,AM11,AP11,AS11,AV11,AY11,BB11,BE11,BH11,BK11,BN11,BQ11,BT11,BW11,BZ11,CC11,CF11,CI11,CL11,CO11,CR11,CU11,CX11,DA11,DD11,DG11,DJ11,DM11,DP11,DS11,DV11,DY11,EB11,EE11,EH11,EK11,EN11,EQ11,ET11,EW11,EZ11,FC11,FF11,FI11,FL11,FO11,FR11,FU11,FX11,GA11,GD11,GG11,GJ11,GM11,GP11,GS11,GS11,GV11,GY11,HB11,HE11,HH11,HK11,HN11,HQ11,HT11,HW11,HZ11,IC11,IF11,II11,IL11,IO11,IR11)</f>
        <v>0</v>
      </c>
      <c r="L11" s="138">
        <f t="shared" ref="L11:L75" si="1">COUNT(O11,R11,U11,X11,AA11,AD11,AG11,AJ11,AM11,AP11,AS11,AV11,AY11,BB11,BE11,BH11,BK11,BN11,BQ11,BT11,BW11,BZ11,CC11,CF11,CI11,CL11,CO11,CR11,CU11,CX11,DA11,DD11,DG11,DJ11,DM11,DP11,DS11,DV11,DY11,EB11,EE11,EH11,EK11,EN11,EQ11,ET11,EW11,EZ11,FC11,FF11,FI11,FL11,FO11,FR11,FU11,FX11,GA11,GD11,GG11,GJ11,GM11,GP11,GS11,GV11,GY11,HB11,HE11,HH11,HK11,HN11,HQ11,HT11,HW11,HZ11,IC11,IF11,II11,IL11,IO11,IR11)</f>
        <v>0</v>
      </c>
      <c r="M11" s="92">
        <v>160</v>
      </c>
      <c r="N11" s="90">
        <v>124</v>
      </c>
      <c r="O11" s="91"/>
      <c r="P11" s="102">
        <v>141</v>
      </c>
      <c r="Q11" s="96">
        <v>117</v>
      </c>
      <c r="R11" s="104"/>
      <c r="S11" s="92">
        <v>159</v>
      </c>
      <c r="T11" s="90">
        <v>125</v>
      </c>
      <c r="U11" s="91"/>
      <c r="V11" s="102"/>
      <c r="X11" s="104"/>
      <c r="Y11" s="92"/>
      <c r="AB11" s="102"/>
      <c r="AC11" s="96"/>
      <c r="AD11" s="104"/>
      <c r="AH11" s="102"/>
      <c r="AJ11" s="104"/>
      <c r="AK11" s="92"/>
      <c r="AL11" s="90"/>
      <c r="AM11" s="91"/>
      <c r="AN11" s="102"/>
      <c r="AP11" s="104"/>
      <c r="AQ11" s="92"/>
      <c r="AT11" s="102"/>
      <c r="AU11" s="96"/>
      <c r="AV11" s="104"/>
      <c r="AZ11" s="102"/>
      <c r="BA11" s="96"/>
      <c r="BB11" s="104"/>
      <c r="BC11" s="92"/>
      <c r="BD11" s="90"/>
      <c r="BE11" s="91"/>
      <c r="BF11" s="102"/>
      <c r="BH11" s="104"/>
      <c r="BI11" s="92"/>
      <c r="BL11" s="102"/>
      <c r="BM11" s="96"/>
      <c r="BN11" s="104"/>
      <c r="BR11" s="102"/>
      <c r="BS11" s="96"/>
      <c r="BT11" s="104"/>
      <c r="BU11" s="92"/>
      <c r="BV11" s="90"/>
      <c r="BW11" s="91"/>
      <c r="BX11" s="102"/>
      <c r="BZ11" s="104"/>
      <c r="CA11" s="92"/>
      <c r="CD11" s="102"/>
      <c r="CE11" s="96"/>
      <c r="CF11" s="104"/>
      <c r="CJ11" s="102"/>
      <c r="CK11" s="96"/>
      <c r="CL11" s="104"/>
      <c r="CP11" s="102"/>
      <c r="CQ11" s="96"/>
      <c r="CR11" s="104"/>
      <c r="CV11" s="102"/>
      <c r="CW11" s="96"/>
      <c r="CX11" s="104"/>
      <c r="DB11" s="102"/>
      <c r="DC11" s="96"/>
      <c r="DD11" s="104"/>
      <c r="DH11" s="102"/>
      <c r="DI11" s="96"/>
      <c r="DJ11" s="104"/>
      <c r="DN11" s="102"/>
      <c r="DO11" s="96"/>
      <c r="DP11" s="104"/>
      <c r="DT11" s="102"/>
      <c r="DU11" s="96"/>
      <c r="DV11" s="104"/>
      <c r="DZ11" s="102"/>
      <c r="EA11" s="96"/>
      <c r="EB11" s="104"/>
      <c r="EF11" s="102"/>
      <c r="EG11" s="96"/>
      <c r="EH11" s="104"/>
      <c r="EL11" s="102"/>
      <c r="EM11" s="96"/>
      <c r="EN11" s="104"/>
      <c r="ER11" s="102"/>
      <c r="ES11" s="96"/>
      <c r="ET11" s="104"/>
      <c r="EX11" s="102"/>
      <c r="EY11" s="96"/>
      <c r="EZ11" s="104"/>
      <c r="FD11" s="102"/>
      <c r="FE11" s="96"/>
      <c r="FF11" s="104"/>
      <c r="FJ11" s="102"/>
      <c r="FK11" s="96"/>
      <c r="FL11" s="104"/>
      <c r="FP11" s="102"/>
      <c r="FQ11" s="96"/>
      <c r="FR11" s="104"/>
      <c r="FV11" s="102"/>
      <c r="FW11" s="96"/>
      <c r="FX11" s="104"/>
      <c r="GB11" s="102"/>
      <c r="GC11" s="96"/>
      <c r="GD11" s="104"/>
      <c r="GH11" s="102"/>
      <c r="GI11" s="96"/>
      <c r="GJ11" s="104"/>
      <c r="GN11" s="102"/>
      <c r="GO11" s="96"/>
      <c r="GP11" s="104"/>
      <c r="GT11" s="102"/>
      <c r="GU11" s="96"/>
      <c r="GV11" s="104"/>
      <c r="GZ11" s="102"/>
      <c r="HA11" s="96"/>
      <c r="HB11" s="104"/>
      <c r="HF11" s="102"/>
      <c r="HG11" s="96"/>
      <c r="HH11" s="104"/>
      <c r="HL11" s="102"/>
      <c r="HM11" s="96"/>
      <c r="HN11" s="104"/>
      <c r="HR11" s="102"/>
      <c r="HS11" s="96"/>
      <c r="HT11" s="104"/>
      <c r="HV11" s="125"/>
      <c r="HW11" s="126"/>
      <c r="HX11" s="127"/>
      <c r="HY11" s="128"/>
      <c r="HZ11" s="129"/>
      <c r="IA11" s="130"/>
      <c r="IB11" s="125"/>
      <c r="IC11" s="126"/>
      <c r="ID11" s="127"/>
      <c r="IE11" s="128"/>
      <c r="IF11" s="129"/>
      <c r="IG11" s="130"/>
      <c r="IH11" s="125"/>
      <c r="II11" s="126"/>
      <c r="IJ11" s="127"/>
      <c r="IK11" s="128"/>
      <c r="IL11" s="129"/>
      <c r="IM11" s="130"/>
      <c r="IN11" s="125"/>
      <c r="IO11" s="126"/>
      <c r="IP11" s="127"/>
      <c r="IQ11" s="128"/>
      <c r="IR11" s="129"/>
    </row>
    <row r="12" spans="1:252">
      <c r="A12" s="54" t="s">
        <v>1195</v>
      </c>
      <c r="B12" s="136">
        <f t="shared" ref="B12:B76" si="2">MIN(M12,P12,S12,V12,Y12,AB12,AE12,AH12,AK12,AN12,AQ12,AT12,AW12,AZ12,BC12,BF12,BI12,BL12,BO12,BR12,BU12,BX12,CA12,CD12,CG12,CJ12,CM12,CP12,CS12,CV12,CY12,DB12,DE12,DH12,DK12,DN12,DQ12,DT12,DW12,DZ12,EC12,EF12,EI12,EL12,EO12,ER12,EU12,EX12,FA12,FD12,FG12,FJ12,FM12,FP12,FS12,FV12,FY12,GB12,GE12,GH12,GK12,GN12,GQ12,GQ12,GT12,GW12,GZ12,HC12,HF12,HI12,HL12,HO12,HR12,HU12,HX12,IA12,ID12,IG12,IJ12,IM12,IP12)</f>
        <v>68.5</v>
      </c>
      <c r="C12" s="136">
        <f t="shared" ref="C12:C76" si="3">IF(SUM(M12+P12+S12+V12+Y12+AB12+AE12+AH12+AK12+AN12+AQ12+AT12+AW12+AZ12+BC12+BF12+BI12+BL12+BO12+BR12+BU12+BX12+CA12+CD12+CG12+CJ12+CM12+CP12+CS12+CV12+CY12+DB12+DE12+DH12+DK12+DN12+DQ12+DT12+DW12+DZ12+EC12+EF12+EI12+EL12+EO12+ER12+EU12+EX12+FA12+FD12+FG12+FJ12+FM12+FP12+FS12+FV12+FY12+GB12+GE12+GH12+GK12+GN12+GQ12+GQ12+GT12+GW12+GZ12+HC12+HF12+HI12+HL12+HO12+HR12+HU12+HX12+IA12+ID12+IG12+IJ12+IM12+IP12)=0,0,AVERAGE(M12,P12,S12,V12,Y12,AB12,AE12,AH12,AK12,AN12,AQ12,AT12,AW12,AZ12,BC12,BF12,BI12,BL12,BO12,BR12,BU12,BX12,CA12,CD12,CG12,CJ12,CM12,CP12,CS12,CV12,CY12,DB12,DE12,DH12,DK12,DN12,DQ12,DT12,DW12,DZ12,EC12,EF12,EI12,EL12,EO12,ER12,EU12,EX12,FA12,FD12,FG12,FJ12,FM12,FP12,FS12,FV12,FY12,GB12,GE12,GH12,GK12,GN12,GQ12,GQ12,GT12,GW12,GZ12,HC12,HF12,HI12,HL12,HO12,HR12,HU12,HX12,IA12,ID12,IG12,IJ12,IM12,IP12))</f>
        <v>68.5</v>
      </c>
      <c r="D12" s="136">
        <f t="shared" ref="D12:D76" si="4">MAX(M12,P12,S12,V12,Y12,AB12,AE12,AH12,AK12,AN12,AQ12,AT12,AW12,AZ12,BC12,BF12,BI12,BL12,BO12,BR12,BU12,BX12,CA12,CD12,CG12,CJ12,CM12,CP12,CS12,CV12,CY12,DB12,DE12,DH12,DK12,DN12,DQ12,DT12,DW12,DZ12,EC12,EF12,EI12,EL12,EO12,ER12,EU12,EX12,FA12,FD12,FG12,FJ12,FM12,FP12,FS12,FV12,FY12,GB12,GE12,GH12,GK12,GN12,GQ12,GQ12,GT12,GW12,GZ12,HC12,HF12,HI12,HL12,HO12,HR12,HU12,HX12,IA12,ID12,IG12,IJ12,IM12,IP12)</f>
        <v>68.5</v>
      </c>
      <c r="E12" s="136">
        <f t="shared" ref="E12:E76" si="5">MIN(N12,Q12,T12,W12,Z12,AC12,AF12,AI12,AL12,AO12,AR12,AU12,AX12,BA12,BD12,BG12,BJ12,BM12,BP12,BS12,BV12,BY12,CB12,CE12,CH12,CK12,CN12,CQ12,CT12,CW12,CZ12,DC12,DF12,DI12,DL12,DO12,DR12,DU12,DX12,EA12,ED12,EG12,EJ12,EM12,EP12,ES12,EV12,EY12,FB12,FE12,FH12,FK12,FN12,FQ12,FT12,FW12,FZ12,GC12,GF12,GI12,GL12,GO12,GR12,GR12,GU12,GX12,HA12,HD12,HG12,HJ12,HM12,HP12,HS12,HV12,HY12,IB12,IE12,IH12,IK12,IN12,IQ12)</f>
        <v>49.6</v>
      </c>
      <c r="F12" s="136">
        <f t="shared" ref="F12:F76" si="6">IF(SUM(N12+Q12+T12+W12+Z12+AC12+AF12+AI12+AL12+AO12+AR12+AU12+AX12+BA12+BD12+BG12+BJ12+BM12+BP12+BS12+BV12+BY12+CB12+CE12+CH12+CK12+CN12+CQ12+CT12+CW12+CZ12+DC12+DF12+DI12+DL12+DO12+DR12+DU12+DX12+EA12+ED12+EG12+EJ12+EM12+EP12+ES12+EV12+EY12+FB12+FE12+FH12+FK12+FN12+FQ12+FT12+FW12+FZ12+GC12+GF12+GI12+GL12+GO12+GR12+GR12+GU12+GX12+HA12+HD12+HG12+HJ12+HM12+HP12+HS12+HV12+HY12+IB12+IE12+IH12+IK12+IN12+IQ12)=0,0,AVERAGE(N12,Q12,T12,W12,Z12,AC12,AF12,AI12,AL12,AO12,AR12,AU12,AX12,BA12,BD12,BG12,BJ12,BM12,BP12,BS12,BV12,BY12,CB12,CE12,CH12,CK12,CN12,CQ12,CT12,CW12,CZ12,DC12,DF12,DI12,DL12,DO12,DR12,DU12,DX12,EA12,ED12,EG12,EJ12,EM12,EP12,ES12,EV12,EY12,FB12,FE12,FH12,FK12,FN12,FQ12,FT12,FW12,FZ12,GC12,GF12,GI12,GL12,GO12,GR12,GR12,GU12,GX12,HA12,HD12,HG12,HJ12,HM12,HP12,HS12,HV12,HY12,IB12,IE12,IH12,IK12,IN12,IQ12))</f>
        <v>49.6</v>
      </c>
      <c r="G12" s="136">
        <f t="shared" ref="G12:G76" si="7">MAX(N12,Q12,T12,W12,Z12,AC12,AF12,AI12,AL12,AO12,AR12,AU12,AX12,BA12,BD12,BG12,BJ12,BM12,BP12,BS12,BV12,BY12,CB12,CE12,CH12,CK12,CN12,CQ12,CT12,CW12,CZ12,DC12,DF12,DI12,DL12,DO12,DR12,DU12,DX12,EA12,ED12,EG12,EJ12,EM12,EP12,ES12,EV12,EY12,FB12,FE12,FH12,FK12,FN12,FQ12,FT12,FW12,FZ12,GC12,GF12,GI12,GL12,GO12,GR12,GR12,GU12,GX12,HA12,HD12,HG12,HJ12,HM12,HP12,HS12,HV12,HY12,IB12,IE12,IH12,IK12,IN12,IQ12)</f>
        <v>49.6</v>
      </c>
      <c r="H12" s="137">
        <f t="shared" si="0"/>
        <v>1</v>
      </c>
      <c r="I12" s="136">
        <f t="shared" ref="I12:I76" si="8">MIN(O12,R12,U12,X12,AA12,AD12,AG12,AJ12,AM12,AP12,AS12,AV12,AY12,BB12,BE12,BH12,BK12,BN12,BQ12,BT12,BW12,BZ12,CC12,CF12,CI12,CL12,CO12,CR12,CU12,CX12,DA12,DD12,DG12,DJ12,DM12,DP12,DS12,DV12,DY12,EB12,EE12,EH12,EK12,EN12,EQ12,ET12,EW12,EZ12,FC12,FF12,FI12,FL12,FO12,FR12,FU12,FX12,GA12,GD12,GG12,GJ12,GM12,GP12,GS12,GS12,GV12,GY12,HB12,HE12,HH12,HK12,HN12,HQ12,HT12,HW12,HZ12,IC12,IF12,II12,IL12,IO12,IR12)</f>
        <v>0</v>
      </c>
      <c r="J12" s="136">
        <f t="shared" ref="J12:J76" si="9">IF(SUM(O12+R12+U12+X12+AA12+AD12+AG12+AJ12+AM12+AP12+AS12+AV12+AY12+BB12+BE12+BH12+BK12+BN12+BQ12+BT12+BW12+BZ12+CC12+CF12+CI12+CL12+CO12+CR12+CU12+CX12+DA12+DD12+DG12+DJ12+DM12+DP12+DS12+DV12+DY12+EB12+EE12+EH12+EK12+EN12+EQ12+ET12+EW12+EZ12+FC12+FF12+FI12+FL12+FO12+FR12+FU12+FX12+GA12+GD12+GG12+GJ12+GM12+GP12+GS12+GS12+GV12+GY12+HB12+HE12+HH12+HK12+HN12+HQ12+HT12+HW12+HZ12+IC12+IF12+II12+IL12+IO12+IR12)=0,0,AVERAGE(O12,R12,U12,X12,AA12,AD12,AG12,AJ12,AM12,AP12,AS12,AV12,AY12,BB12,BE12,BH12,BK12,BN12,BQ12,BT12,BW12,BZ12,CC12,CF12,CI12,CL12,CO12,CR12,CU12,CX12,DA12,DD12,DG12,DJ12,DM12,DP12,DS12,DV12,DY12,EB12,EE12,EH12,EK12,EN12,EQ12,ET12,EW12,EZ12,FC12,FF12,FI12,FL12,FO12,FR12,FU12,FX12,GA12,GD12,GG12,GJ12,GM12,GP12,GS12,GS12,GV12,GY12,HB12,HE12,HH12,HK12,HN12,HQ12,HT12,HW12,HZ12,IC12,IF12,II12,IL12,IO12,IR12))</f>
        <v>0</v>
      </c>
      <c r="K12" s="136">
        <f t="shared" ref="K12:K76" si="10">MAX(O12,R12,U12,X12,AA12,AD12,AG12,AJ12,AM12,AP12,AS12,AV12,AY12,BB12,BE12,BH12,BK12,BN12,BQ12,BT12,BW12,BZ12,CC12,CF12,CI12,CL12,CO12,CR12,CU12,CX12,DA12,DD12,DG12,DJ12,DM12,DP12,DS12,DV12,DY12,EB12,EE12,EH12,EK12,EN12,EQ12,ET12,EW12,EZ12,FC12,FF12,FI12,FL12,FO12,FR12,FU12,FX12,GA12,GD12,GG12,GJ12,GM12,GP12,GS12,GS12,GV12,GY12,HB12,HE12,HH12,HK12,HN12,HQ12,HT12,HW12,HZ12,IC12,IF12,II12,IL12,IO12,IR12)</f>
        <v>0</v>
      </c>
      <c r="L12" s="138">
        <f t="shared" si="1"/>
        <v>0</v>
      </c>
      <c r="M12" s="92">
        <v>68.5</v>
      </c>
      <c r="N12" s="90">
        <v>49.6</v>
      </c>
      <c r="O12" s="91"/>
      <c r="P12" s="102"/>
      <c r="R12" s="104"/>
      <c r="S12" s="92"/>
      <c r="T12" s="90"/>
      <c r="U12" s="91"/>
      <c r="V12" s="102"/>
      <c r="X12" s="104"/>
      <c r="Y12" s="92"/>
      <c r="AB12" s="102"/>
      <c r="AC12" s="96"/>
      <c r="AD12" s="104"/>
      <c r="AH12" s="102"/>
      <c r="AJ12" s="104"/>
      <c r="AK12" s="92"/>
      <c r="AL12" s="90"/>
      <c r="AM12" s="91"/>
      <c r="AN12" s="102"/>
      <c r="AP12" s="104"/>
      <c r="AQ12" s="92"/>
      <c r="AT12" s="102"/>
      <c r="AU12" s="96"/>
      <c r="AV12" s="104"/>
      <c r="AZ12" s="102"/>
      <c r="BA12" s="96"/>
      <c r="BB12" s="104"/>
      <c r="BC12" s="92"/>
      <c r="BD12" s="90"/>
      <c r="BE12" s="91"/>
      <c r="BF12" s="102"/>
      <c r="BH12" s="104"/>
      <c r="BI12" s="92"/>
      <c r="BL12" s="102"/>
      <c r="BM12" s="96"/>
      <c r="BN12" s="104"/>
      <c r="BR12" s="102"/>
      <c r="BS12" s="96"/>
      <c r="BT12" s="104"/>
      <c r="BU12" s="92"/>
      <c r="BV12" s="90"/>
      <c r="BW12" s="91"/>
      <c r="BX12" s="102"/>
      <c r="BZ12" s="104"/>
      <c r="CA12" s="92"/>
      <c r="CD12" s="102"/>
      <c r="CE12" s="96"/>
      <c r="CF12" s="104"/>
      <c r="CJ12" s="102"/>
      <c r="CK12" s="96"/>
      <c r="CL12" s="104"/>
      <c r="CP12" s="102"/>
      <c r="CQ12" s="96"/>
      <c r="CR12" s="104"/>
      <c r="CV12" s="102"/>
      <c r="CW12" s="96"/>
      <c r="CX12" s="104"/>
      <c r="DB12" s="102"/>
      <c r="DC12" s="96"/>
      <c r="DD12" s="104"/>
      <c r="DH12" s="102"/>
      <c r="DI12" s="96"/>
      <c r="DJ12" s="104"/>
      <c r="DN12" s="102"/>
      <c r="DO12" s="96"/>
      <c r="DP12" s="104"/>
      <c r="DT12" s="102"/>
      <c r="DU12" s="96"/>
      <c r="DV12" s="104"/>
      <c r="DZ12" s="102"/>
      <c r="EA12" s="96"/>
      <c r="EB12" s="104"/>
      <c r="EF12" s="102"/>
      <c r="EG12" s="96"/>
      <c r="EH12" s="104"/>
      <c r="EL12" s="102"/>
      <c r="EM12" s="96"/>
      <c r="EN12" s="104"/>
      <c r="ER12" s="102"/>
      <c r="ES12" s="96"/>
      <c r="ET12" s="104"/>
      <c r="EX12" s="102"/>
      <c r="EY12" s="96"/>
      <c r="EZ12" s="104"/>
      <c r="FD12" s="102"/>
      <c r="FE12" s="96"/>
      <c r="FF12" s="104"/>
      <c r="FJ12" s="102"/>
      <c r="FK12" s="96"/>
      <c r="FL12" s="104"/>
      <c r="FP12" s="102"/>
      <c r="FQ12" s="96"/>
      <c r="FR12" s="104"/>
      <c r="FV12" s="102"/>
      <c r="FW12" s="96"/>
      <c r="FX12" s="104"/>
      <c r="GB12" s="102"/>
      <c r="GC12" s="96"/>
      <c r="GD12" s="104"/>
      <c r="GH12" s="102"/>
      <c r="GI12" s="96"/>
      <c r="GJ12" s="104"/>
      <c r="GN12" s="102"/>
      <c r="GO12" s="96"/>
      <c r="GP12" s="104"/>
      <c r="GT12" s="102"/>
      <c r="GU12" s="96"/>
      <c r="GV12" s="104"/>
      <c r="GZ12" s="102"/>
      <c r="HA12" s="96"/>
      <c r="HB12" s="104"/>
      <c r="HF12" s="102"/>
      <c r="HG12" s="96"/>
      <c r="HH12" s="104"/>
      <c r="HL12" s="102"/>
      <c r="HM12" s="96"/>
      <c r="HN12" s="104"/>
      <c r="HR12" s="102"/>
      <c r="HS12" s="96"/>
      <c r="HT12" s="104"/>
      <c r="HV12" s="125"/>
      <c r="HW12" s="126"/>
      <c r="HX12" s="127"/>
      <c r="HY12" s="128"/>
      <c r="HZ12" s="129"/>
      <c r="IA12" s="130"/>
      <c r="IB12" s="125"/>
      <c r="IC12" s="126"/>
      <c r="ID12" s="127"/>
      <c r="IE12" s="128"/>
      <c r="IF12" s="129"/>
      <c r="IG12" s="130"/>
      <c r="IH12" s="125"/>
      <c r="II12" s="126"/>
      <c r="IJ12" s="127"/>
      <c r="IK12" s="128"/>
      <c r="IL12" s="129"/>
      <c r="IM12" s="130"/>
      <c r="IN12" s="125"/>
      <c r="IO12" s="126"/>
      <c r="IP12" s="127"/>
      <c r="IQ12" s="128"/>
      <c r="IR12" s="129"/>
    </row>
    <row r="13" spans="1:252">
      <c r="A13" s="54" t="s">
        <v>1090</v>
      </c>
      <c r="B13" s="136">
        <f t="shared" si="2"/>
        <v>34</v>
      </c>
      <c r="C13" s="136">
        <f t="shared" si="3"/>
        <v>35</v>
      </c>
      <c r="D13" s="136">
        <f t="shared" si="4"/>
        <v>36.1</v>
      </c>
      <c r="E13" s="136">
        <f t="shared" si="5"/>
        <v>24</v>
      </c>
      <c r="F13" s="136">
        <f t="shared" si="6"/>
        <v>24.549999999999997</v>
      </c>
      <c r="G13" s="136">
        <f t="shared" si="7"/>
        <v>25.2</v>
      </c>
      <c r="H13" s="137">
        <f t="shared" si="0"/>
        <v>6</v>
      </c>
      <c r="I13" s="136">
        <f t="shared" si="8"/>
        <v>0</v>
      </c>
      <c r="J13" s="136">
        <f t="shared" si="9"/>
        <v>0</v>
      </c>
      <c r="K13" s="136">
        <f t="shared" si="10"/>
        <v>0</v>
      </c>
      <c r="L13" s="138">
        <f t="shared" si="1"/>
        <v>0</v>
      </c>
      <c r="M13" s="92">
        <v>34.6</v>
      </c>
      <c r="N13" s="90">
        <v>25</v>
      </c>
      <c r="O13" s="91"/>
      <c r="P13" s="102">
        <v>36.1</v>
      </c>
      <c r="Q13" s="96">
        <v>25.2</v>
      </c>
      <c r="R13" s="104"/>
      <c r="S13" s="92">
        <v>35</v>
      </c>
      <c r="T13" s="90">
        <v>24.8</v>
      </c>
      <c r="U13" s="91"/>
      <c r="V13" s="102">
        <v>35.5</v>
      </c>
      <c r="W13" s="96">
        <v>24.1</v>
      </c>
      <c r="X13" s="104"/>
      <c r="Y13" s="92">
        <v>34.799999999999997</v>
      </c>
      <c r="Z13" s="90">
        <v>24</v>
      </c>
      <c r="AB13" s="102">
        <v>34</v>
      </c>
      <c r="AC13" s="96">
        <v>24.2</v>
      </c>
      <c r="AD13" s="104"/>
      <c r="AH13" s="102"/>
      <c r="AJ13" s="104"/>
      <c r="AK13" s="92"/>
      <c r="AL13" s="90"/>
      <c r="AM13" s="91"/>
      <c r="AN13" s="102"/>
      <c r="AP13" s="104"/>
      <c r="AQ13" s="92"/>
      <c r="AT13" s="102"/>
      <c r="AU13" s="96"/>
      <c r="AV13" s="104"/>
      <c r="AZ13" s="102"/>
      <c r="BA13" s="96"/>
      <c r="BB13" s="104"/>
      <c r="BC13" s="92"/>
      <c r="BD13" s="90"/>
      <c r="BE13" s="91"/>
      <c r="BF13" s="102"/>
      <c r="BH13" s="104"/>
      <c r="BI13" s="92"/>
      <c r="BL13" s="102"/>
      <c r="BM13" s="96"/>
      <c r="BN13" s="104"/>
      <c r="BR13" s="102"/>
      <c r="BS13" s="96"/>
      <c r="BT13" s="104"/>
      <c r="BU13" s="92"/>
      <c r="BV13" s="90"/>
      <c r="BW13" s="91"/>
      <c r="BX13" s="102"/>
      <c r="BZ13" s="104"/>
      <c r="CA13" s="92"/>
      <c r="CD13" s="102"/>
      <c r="CE13" s="96"/>
      <c r="CF13" s="104"/>
      <c r="CJ13" s="102"/>
      <c r="CK13" s="96"/>
      <c r="CL13" s="104"/>
      <c r="CP13" s="102"/>
      <c r="CQ13" s="96"/>
      <c r="CR13" s="104"/>
      <c r="CV13" s="102"/>
      <c r="CW13" s="96"/>
      <c r="CX13" s="104"/>
      <c r="DB13" s="102"/>
      <c r="DC13" s="96"/>
      <c r="DD13" s="104"/>
      <c r="DH13" s="102"/>
      <c r="DI13" s="96"/>
      <c r="DJ13" s="104"/>
      <c r="DN13" s="102"/>
      <c r="DO13" s="96"/>
      <c r="DP13" s="104"/>
      <c r="DT13" s="102"/>
      <c r="DU13" s="96"/>
      <c r="DV13" s="104"/>
      <c r="DZ13" s="102"/>
      <c r="EA13" s="96"/>
      <c r="EB13" s="104"/>
      <c r="EF13" s="102"/>
      <c r="EG13" s="96"/>
      <c r="EH13" s="104"/>
      <c r="EL13" s="102"/>
      <c r="EM13" s="96"/>
      <c r="EN13" s="104"/>
      <c r="ER13" s="102"/>
      <c r="ES13" s="96"/>
      <c r="ET13" s="104"/>
      <c r="EX13" s="102"/>
      <c r="EY13" s="96"/>
      <c r="EZ13" s="104"/>
      <c r="FD13" s="102"/>
      <c r="FE13" s="96"/>
      <c r="FF13" s="104"/>
      <c r="FJ13" s="102"/>
      <c r="FK13" s="96"/>
      <c r="FL13" s="104"/>
      <c r="FP13" s="102"/>
      <c r="FQ13" s="96"/>
      <c r="FR13" s="104"/>
      <c r="FV13" s="102"/>
      <c r="FW13" s="96"/>
      <c r="FX13" s="104"/>
      <c r="GB13" s="102"/>
      <c r="GC13" s="96"/>
      <c r="GD13" s="104"/>
      <c r="GH13" s="102"/>
      <c r="GI13" s="96"/>
      <c r="GJ13" s="104"/>
      <c r="GN13" s="102"/>
      <c r="GO13" s="96"/>
      <c r="GP13" s="104"/>
      <c r="GT13" s="102"/>
      <c r="GU13" s="96"/>
      <c r="GV13" s="104"/>
      <c r="GZ13" s="102"/>
      <c r="HA13" s="96"/>
      <c r="HB13" s="104"/>
      <c r="HF13" s="102"/>
      <c r="HG13" s="96"/>
      <c r="HH13" s="104"/>
      <c r="HL13" s="102"/>
      <c r="HM13" s="96"/>
      <c r="HN13" s="104"/>
      <c r="HR13" s="102"/>
      <c r="HS13" s="96"/>
      <c r="HT13" s="104"/>
      <c r="HV13" s="125"/>
      <c r="HW13" s="126"/>
      <c r="HX13" s="127"/>
      <c r="HY13" s="128"/>
      <c r="HZ13" s="129"/>
      <c r="IA13" s="130"/>
      <c r="IB13" s="125"/>
      <c r="IC13" s="126"/>
      <c r="ID13" s="127"/>
      <c r="IE13" s="128"/>
      <c r="IF13" s="129"/>
      <c r="IG13" s="130"/>
      <c r="IH13" s="125"/>
      <c r="II13" s="126"/>
      <c r="IJ13" s="127"/>
      <c r="IK13" s="128"/>
      <c r="IL13" s="129"/>
      <c r="IM13" s="130"/>
      <c r="IN13" s="125"/>
      <c r="IO13" s="126"/>
      <c r="IP13" s="127"/>
      <c r="IQ13" s="128"/>
      <c r="IR13" s="129"/>
    </row>
    <row r="14" spans="1:252">
      <c r="A14" s="54" t="s">
        <v>355</v>
      </c>
      <c r="B14" s="136">
        <f t="shared" si="2"/>
        <v>0</v>
      </c>
      <c r="C14" s="136">
        <f t="shared" si="3"/>
        <v>0</v>
      </c>
      <c r="D14" s="136">
        <f t="shared" si="4"/>
        <v>0</v>
      </c>
      <c r="E14" s="136">
        <f t="shared" si="5"/>
        <v>0</v>
      </c>
      <c r="F14" s="136">
        <f t="shared" si="6"/>
        <v>0</v>
      </c>
      <c r="G14" s="136">
        <f t="shared" si="7"/>
        <v>0</v>
      </c>
      <c r="H14" s="137">
        <f t="shared" si="0"/>
        <v>0</v>
      </c>
      <c r="I14" s="136">
        <f t="shared" si="8"/>
        <v>0</v>
      </c>
      <c r="J14" s="136">
        <f t="shared" si="9"/>
        <v>0</v>
      </c>
      <c r="K14" s="136">
        <f t="shared" si="10"/>
        <v>0</v>
      </c>
      <c r="L14" s="138">
        <f t="shared" si="1"/>
        <v>0</v>
      </c>
      <c r="M14" s="92"/>
      <c r="N14" s="90"/>
      <c r="O14" s="91"/>
      <c r="P14" s="102"/>
      <c r="R14" s="104"/>
      <c r="S14" s="92"/>
      <c r="T14" s="90"/>
      <c r="U14" s="91"/>
      <c r="V14" s="102"/>
      <c r="X14" s="104"/>
      <c r="Y14" s="92"/>
      <c r="AB14" s="102"/>
      <c r="AC14" s="96"/>
      <c r="AD14" s="104"/>
      <c r="AH14" s="102"/>
      <c r="AJ14" s="104"/>
      <c r="AK14" s="92"/>
      <c r="AL14" s="90"/>
      <c r="AM14" s="91"/>
      <c r="AN14" s="102"/>
      <c r="AP14" s="104"/>
      <c r="AQ14" s="92"/>
      <c r="AT14" s="102"/>
      <c r="AU14" s="96"/>
      <c r="AV14" s="104"/>
      <c r="AZ14" s="102"/>
      <c r="BA14" s="96"/>
      <c r="BB14" s="104"/>
      <c r="BC14" s="92"/>
      <c r="BD14" s="90"/>
      <c r="BE14" s="91"/>
      <c r="BF14" s="102"/>
      <c r="BH14" s="104"/>
      <c r="BI14" s="92"/>
      <c r="BL14" s="102"/>
      <c r="BM14" s="96"/>
      <c r="BN14" s="104"/>
      <c r="BR14" s="102"/>
      <c r="BS14" s="96"/>
      <c r="BT14" s="104"/>
      <c r="BU14" s="92"/>
      <c r="BV14" s="90"/>
      <c r="BW14" s="91"/>
      <c r="BX14" s="102"/>
      <c r="BZ14" s="104"/>
      <c r="CA14" s="92"/>
      <c r="CD14" s="102"/>
      <c r="CE14" s="96"/>
      <c r="CF14" s="104"/>
      <c r="CJ14" s="102"/>
      <c r="CK14" s="96"/>
      <c r="CL14" s="104"/>
      <c r="CP14" s="102"/>
      <c r="CQ14" s="96"/>
      <c r="CR14" s="104"/>
      <c r="CV14" s="102"/>
      <c r="CW14" s="96"/>
      <c r="CX14" s="104"/>
      <c r="DB14" s="102"/>
      <c r="DC14" s="96"/>
      <c r="DD14" s="104"/>
      <c r="DH14" s="102"/>
      <c r="DI14" s="96"/>
      <c r="DJ14" s="104"/>
      <c r="DN14" s="102"/>
      <c r="DO14" s="96"/>
      <c r="DP14" s="104"/>
      <c r="DT14" s="102"/>
      <c r="DU14" s="96"/>
      <c r="DV14" s="104"/>
      <c r="DZ14" s="102"/>
      <c r="EA14" s="96"/>
      <c r="EB14" s="104"/>
      <c r="EF14" s="102"/>
      <c r="EG14" s="96"/>
      <c r="EH14" s="104"/>
      <c r="EL14" s="102"/>
      <c r="EM14" s="96"/>
      <c r="EN14" s="104"/>
      <c r="ER14" s="102"/>
      <c r="ES14" s="96"/>
      <c r="ET14" s="104"/>
      <c r="EX14" s="102"/>
      <c r="EY14" s="96"/>
      <c r="EZ14" s="104"/>
      <c r="FD14" s="102"/>
      <c r="FE14" s="96"/>
      <c r="FF14" s="104"/>
      <c r="FJ14" s="102"/>
      <c r="FK14" s="96"/>
      <c r="FL14" s="104"/>
      <c r="FP14" s="102"/>
      <c r="FQ14" s="96"/>
      <c r="FR14" s="104"/>
      <c r="FV14" s="102"/>
      <c r="FW14" s="96"/>
      <c r="FX14" s="104"/>
      <c r="GB14" s="102"/>
      <c r="GC14" s="96"/>
      <c r="GD14" s="104"/>
      <c r="GH14" s="102"/>
      <c r="GI14" s="96"/>
      <c r="GJ14" s="104"/>
      <c r="GN14" s="102"/>
      <c r="GO14" s="96"/>
      <c r="GP14" s="104"/>
      <c r="GT14" s="102"/>
      <c r="GU14" s="96"/>
      <c r="GV14" s="104"/>
      <c r="GZ14" s="102"/>
      <c r="HA14" s="96"/>
      <c r="HB14" s="104"/>
      <c r="HF14" s="102"/>
      <c r="HG14" s="96"/>
      <c r="HH14" s="104"/>
      <c r="HL14" s="102"/>
      <c r="HM14" s="96"/>
      <c r="HN14" s="104"/>
      <c r="HR14" s="102"/>
      <c r="HS14" s="96"/>
      <c r="HT14" s="104"/>
      <c r="HV14" s="125"/>
      <c r="HW14" s="126"/>
      <c r="HX14" s="127"/>
      <c r="HY14" s="128"/>
      <c r="HZ14" s="129"/>
      <c r="IA14" s="130"/>
      <c r="IB14" s="125"/>
      <c r="IC14" s="126"/>
      <c r="ID14" s="127"/>
      <c r="IE14" s="128"/>
      <c r="IF14" s="129"/>
      <c r="IG14" s="130"/>
      <c r="IH14" s="125"/>
      <c r="II14" s="126"/>
      <c r="IJ14" s="127"/>
      <c r="IK14" s="128"/>
      <c r="IL14" s="129"/>
      <c r="IM14" s="130"/>
      <c r="IN14" s="125"/>
      <c r="IO14" s="126"/>
      <c r="IP14" s="127"/>
      <c r="IQ14" s="128"/>
      <c r="IR14" s="129"/>
    </row>
    <row r="15" spans="1:252">
      <c r="A15" s="54" t="s">
        <v>608</v>
      </c>
      <c r="B15" s="136">
        <f t="shared" si="2"/>
        <v>0</v>
      </c>
      <c r="C15" s="136">
        <f t="shared" si="3"/>
        <v>0</v>
      </c>
      <c r="D15" s="136">
        <f t="shared" si="4"/>
        <v>0</v>
      </c>
      <c r="E15" s="136">
        <f t="shared" si="5"/>
        <v>0</v>
      </c>
      <c r="F15" s="136">
        <f t="shared" si="6"/>
        <v>0</v>
      </c>
      <c r="G15" s="136">
        <f t="shared" si="7"/>
        <v>0</v>
      </c>
      <c r="H15" s="137">
        <f t="shared" si="0"/>
        <v>0</v>
      </c>
      <c r="I15" s="136">
        <f t="shared" si="8"/>
        <v>0</v>
      </c>
      <c r="J15" s="136">
        <f t="shared" si="9"/>
        <v>0</v>
      </c>
      <c r="K15" s="136">
        <f t="shared" si="10"/>
        <v>0</v>
      </c>
      <c r="L15" s="138">
        <f t="shared" si="1"/>
        <v>0</v>
      </c>
      <c r="M15" s="92"/>
      <c r="N15" s="90"/>
      <c r="O15" s="91"/>
      <c r="P15" s="102"/>
      <c r="R15" s="104"/>
      <c r="S15" s="92"/>
      <c r="T15" s="90"/>
      <c r="U15" s="91"/>
      <c r="V15" s="102"/>
      <c r="X15" s="104"/>
      <c r="Y15" s="92"/>
      <c r="AB15" s="102"/>
      <c r="AC15" s="96"/>
      <c r="AD15" s="104"/>
      <c r="AH15" s="102"/>
      <c r="AJ15" s="104"/>
      <c r="AK15" s="92"/>
      <c r="AL15" s="90"/>
      <c r="AM15" s="91"/>
      <c r="AN15" s="102"/>
      <c r="AP15" s="104"/>
      <c r="AQ15" s="92"/>
      <c r="AT15" s="102"/>
      <c r="AU15" s="96"/>
      <c r="AV15" s="104"/>
      <c r="AZ15" s="102"/>
      <c r="BA15" s="96"/>
      <c r="BB15" s="104"/>
      <c r="BC15" s="92"/>
      <c r="BD15" s="90"/>
      <c r="BE15" s="91"/>
      <c r="BF15" s="102"/>
      <c r="BH15" s="104"/>
      <c r="BI15" s="92"/>
      <c r="BL15" s="102"/>
      <c r="BM15" s="96"/>
      <c r="BN15" s="104"/>
      <c r="BR15" s="102"/>
      <c r="BS15" s="96"/>
      <c r="BT15" s="104"/>
      <c r="BU15" s="92"/>
      <c r="BV15" s="90"/>
      <c r="BW15" s="91"/>
      <c r="BX15" s="102"/>
      <c r="BZ15" s="104"/>
      <c r="CA15" s="92"/>
      <c r="CD15" s="102"/>
      <c r="CE15" s="96"/>
      <c r="CF15" s="104"/>
      <c r="CJ15" s="102"/>
      <c r="CK15" s="96"/>
      <c r="CL15" s="104"/>
      <c r="CP15" s="102"/>
      <c r="CQ15" s="96"/>
      <c r="CR15" s="104"/>
      <c r="CV15" s="102"/>
      <c r="CW15" s="96"/>
      <c r="CX15" s="104"/>
      <c r="DB15" s="102"/>
      <c r="DC15" s="96"/>
      <c r="DD15" s="104"/>
      <c r="DH15" s="102"/>
      <c r="DI15" s="96"/>
      <c r="DJ15" s="104"/>
      <c r="DN15" s="102"/>
      <c r="DO15" s="96"/>
      <c r="DP15" s="104"/>
      <c r="DT15" s="102"/>
      <c r="DU15" s="96"/>
      <c r="DV15" s="104"/>
      <c r="DZ15" s="102"/>
      <c r="EA15" s="96"/>
      <c r="EB15" s="104"/>
      <c r="EF15" s="102"/>
      <c r="EG15" s="96"/>
      <c r="EH15" s="104"/>
      <c r="EL15" s="102"/>
      <c r="EM15" s="96"/>
      <c r="EN15" s="104"/>
      <c r="ER15" s="102"/>
      <c r="ES15" s="96"/>
      <c r="ET15" s="104"/>
      <c r="EX15" s="102"/>
      <c r="EY15" s="96"/>
      <c r="EZ15" s="104"/>
      <c r="FD15" s="102"/>
      <c r="FE15" s="96"/>
      <c r="FF15" s="104"/>
      <c r="FJ15" s="102"/>
      <c r="FK15" s="96"/>
      <c r="FL15" s="104"/>
      <c r="FP15" s="102"/>
      <c r="FQ15" s="96"/>
      <c r="FR15" s="104"/>
      <c r="FV15" s="102"/>
      <c r="FW15" s="96"/>
      <c r="FX15" s="104"/>
      <c r="GB15" s="102"/>
      <c r="GC15" s="96"/>
      <c r="GD15" s="104"/>
      <c r="GH15" s="102"/>
      <c r="GI15" s="96"/>
      <c r="GJ15" s="104"/>
      <c r="GN15" s="102"/>
      <c r="GO15" s="96"/>
      <c r="GP15" s="104"/>
      <c r="GT15" s="102"/>
      <c r="GU15" s="96"/>
      <c r="GV15" s="104"/>
      <c r="GZ15" s="102"/>
      <c r="HA15" s="96"/>
      <c r="HB15" s="104"/>
      <c r="HF15" s="102"/>
      <c r="HG15" s="96"/>
      <c r="HH15" s="104"/>
      <c r="HL15" s="102"/>
      <c r="HM15" s="96"/>
      <c r="HN15" s="104"/>
      <c r="HR15" s="102"/>
      <c r="HS15" s="96"/>
      <c r="HT15" s="104"/>
      <c r="HV15" s="125"/>
      <c r="HW15" s="126"/>
      <c r="HX15" s="127"/>
      <c r="HY15" s="128"/>
      <c r="HZ15" s="129"/>
      <c r="IA15" s="130"/>
      <c r="IB15" s="125"/>
      <c r="IC15" s="126"/>
      <c r="ID15" s="127"/>
      <c r="IE15" s="128"/>
      <c r="IF15" s="129"/>
      <c r="IG15" s="130"/>
      <c r="IH15" s="125"/>
      <c r="II15" s="126"/>
      <c r="IJ15" s="127"/>
      <c r="IK15" s="128"/>
      <c r="IL15" s="129"/>
      <c r="IM15" s="130"/>
      <c r="IN15" s="125"/>
      <c r="IO15" s="126"/>
      <c r="IP15" s="127"/>
      <c r="IQ15" s="128"/>
      <c r="IR15" s="129"/>
    </row>
    <row r="16" spans="1:252">
      <c r="A16" s="54" t="s">
        <v>361</v>
      </c>
      <c r="B16" s="136">
        <f t="shared" si="2"/>
        <v>0</v>
      </c>
      <c r="C16" s="136">
        <f t="shared" si="3"/>
        <v>0</v>
      </c>
      <c r="D16" s="136">
        <f t="shared" si="4"/>
        <v>0</v>
      </c>
      <c r="E16" s="136">
        <f t="shared" si="5"/>
        <v>0</v>
      </c>
      <c r="F16" s="136">
        <f t="shared" si="6"/>
        <v>0</v>
      </c>
      <c r="G16" s="136">
        <f t="shared" si="7"/>
        <v>0</v>
      </c>
      <c r="H16" s="137">
        <f t="shared" si="0"/>
        <v>0</v>
      </c>
      <c r="I16" s="136">
        <f t="shared" si="8"/>
        <v>0</v>
      </c>
      <c r="J16" s="136">
        <f t="shared" si="9"/>
        <v>0</v>
      </c>
      <c r="K16" s="136">
        <f t="shared" si="10"/>
        <v>0</v>
      </c>
      <c r="L16" s="138">
        <f t="shared" si="1"/>
        <v>0</v>
      </c>
      <c r="M16" s="92"/>
      <c r="N16" s="90"/>
      <c r="O16" s="91"/>
      <c r="P16" s="102"/>
      <c r="R16" s="104"/>
      <c r="S16" s="92"/>
      <c r="T16" s="90"/>
      <c r="U16" s="91"/>
      <c r="V16" s="102"/>
      <c r="X16" s="104"/>
      <c r="Y16" s="92"/>
      <c r="AB16" s="102"/>
      <c r="AC16" s="96"/>
      <c r="AD16" s="104"/>
      <c r="AH16" s="102"/>
      <c r="AJ16" s="104"/>
      <c r="AK16" s="92"/>
      <c r="AL16" s="90"/>
      <c r="AM16" s="91"/>
      <c r="AN16" s="102"/>
      <c r="AP16" s="104"/>
      <c r="AQ16" s="92"/>
      <c r="AT16" s="102"/>
      <c r="AU16" s="96"/>
      <c r="AV16" s="104"/>
      <c r="AZ16" s="102"/>
      <c r="BA16" s="96"/>
      <c r="BB16" s="104"/>
      <c r="BC16" s="92"/>
      <c r="BD16" s="90"/>
      <c r="BE16" s="91"/>
      <c r="BF16" s="102"/>
      <c r="BH16" s="104"/>
      <c r="BI16" s="92"/>
      <c r="BL16" s="102"/>
      <c r="BM16" s="96"/>
      <c r="BN16" s="104"/>
      <c r="BR16" s="102"/>
      <c r="BS16" s="96"/>
      <c r="BT16" s="104"/>
      <c r="BU16" s="92"/>
      <c r="BV16" s="90"/>
      <c r="BW16" s="91"/>
      <c r="BX16" s="102"/>
      <c r="BZ16" s="104"/>
      <c r="CA16" s="92"/>
      <c r="CD16" s="102"/>
      <c r="CE16" s="96"/>
      <c r="CF16" s="104"/>
      <c r="CJ16" s="102"/>
      <c r="CK16" s="96"/>
      <c r="CL16" s="104"/>
      <c r="CP16" s="102"/>
      <c r="CQ16" s="96"/>
      <c r="CR16" s="104"/>
      <c r="CV16" s="102"/>
      <c r="CW16" s="96"/>
      <c r="CX16" s="104"/>
      <c r="DB16" s="102"/>
      <c r="DC16" s="96"/>
      <c r="DD16" s="104"/>
      <c r="DH16" s="102"/>
      <c r="DI16" s="96"/>
      <c r="DJ16" s="104"/>
      <c r="DN16" s="102"/>
      <c r="DO16" s="96"/>
      <c r="DP16" s="104"/>
      <c r="DT16" s="102"/>
      <c r="DU16" s="96"/>
      <c r="DV16" s="104"/>
      <c r="DZ16" s="102"/>
      <c r="EA16" s="96"/>
      <c r="EB16" s="104"/>
      <c r="EF16" s="102"/>
      <c r="EG16" s="96"/>
      <c r="EH16" s="104"/>
      <c r="EL16" s="102"/>
      <c r="EM16" s="96"/>
      <c r="EN16" s="104"/>
      <c r="ER16" s="102"/>
      <c r="ES16" s="96"/>
      <c r="ET16" s="104"/>
      <c r="EX16" s="102"/>
      <c r="EY16" s="96"/>
      <c r="EZ16" s="104"/>
      <c r="FD16" s="102"/>
      <c r="FE16" s="96"/>
      <c r="FF16" s="104"/>
      <c r="FJ16" s="102"/>
      <c r="FK16" s="96"/>
      <c r="FL16" s="104"/>
      <c r="FP16" s="102"/>
      <c r="FQ16" s="96"/>
      <c r="FR16" s="104"/>
      <c r="FV16" s="102"/>
      <c r="FW16" s="96"/>
      <c r="FX16" s="104"/>
      <c r="GB16" s="102"/>
      <c r="GC16" s="96"/>
      <c r="GD16" s="104"/>
      <c r="GH16" s="102"/>
      <c r="GI16" s="96"/>
      <c r="GJ16" s="104"/>
      <c r="GN16" s="102"/>
      <c r="GO16" s="96"/>
      <c r="GP16" s="104"/>
      <c r="GT16" s="102"/>
      <c r="GU16" s="96"/>
      <c r="GV16" s="104"/>
      <c r="GZ16" s="102"/>
      <c r="HA16" s="96"/>
      <c r="HB16" s="104"/>
      <c r="HF16" s="102"/>
      <c r="HG16" s="96"/>
      <c r="HH16" s="104"/>
      <c r="HL16" s="102"/>
      <c r="HM16" s="96"/>
      <c r="HN16" s="104"/>
      <c r="HR16" s="102"/>
      <c r="HS16" s="96"/>
      <c r="HT16" s="104"/>
      <c r="HV16" s="125"/>
      <c r="HW16" s="126"/>
      <c r="HX16" s="127"/>
      <c r="HY16" s="128"/>
      <c r="HZ16" s="129"/>
      <c r="IA16" s="130"/>
      <c r="IB16" s="125"/>
      <c r="IC16" s="126"/>
      <c r="ID16" s="127"/>
      <c r="IE16" s="128"/>
      <c r="IF16" s="129"/>
      <c r="IG16" s="130"/>
      <c r="IH16" s="125"/>
      <c r="II16" s="126"/>
      <c r="IJ16" s="127"/>
      <c r="IK16" s="128"/>
      <c r="IL16" s="129"/>
      <c r="IM16" s="130"/>
      <c r="IN16" s="125"/>
      <c r="IO16" s="126"/>
      <c r="IP16" s="127"/>
      <c r="IQ16" s="128"/>
      <c r="IR16" s="129"/>
    </row>
    <row r="17" spans="1:252">
      <c r="A17" s="54" t="s">
        <v>610</v>
      </c>
      <c r="B17" s="136">
        <f t="shared" si="2"/>
        <v>0</v>
      </c>
      <c r="C17" s="136">
        <f t="shared" si="3"/>
        <v>0</v>
      </c>
      <c r="D17" s="136">
        <f t="shared" si="4"/>
        <v>0</v>
      </c>
      <c r="E17" s="136">
        <f t="shared" si="5"/>
        <v>0</v>
      </c>
      <c r="F17" s="136">
        <f t="shared" si="6"/>
        <v>0</v>
      </c>
      <c r="G17" s="136">
        <f t="shared" si="7"/>
        <v>0</v>
      </c>
      <c r="H17" s="137">
        <f t="shared" si="0"/>
        <v>0</v>
      </c>
      <c r="I17" s="136">
        <f t="shared" si="8"/>
        <v>0</v>
      </c>
      <c r="J17" s="136">
        <f t="shared" si="9"/>
        <v>0</v>
      </c>
      <c r="K17" s="136">
        <f t="shared" si="10"/>
        <v>0</v>
      </c>
      <c r="L17" s="138">
        <f t="shared" si="1"/>
        <v>0</v>
      </c>
      <c r="M17" s="92"/>
      <c r="N17" s="90"/>
      <c r="O17" s="91"/>
      <c r="P17" s="102"/>
      <c r="R17" s="104"/>
      <c r="S17" s="92"/>
      <c r="T17" s="90"/>
      <c r="U17" s="91"/>
      <c r="V17" s="102"/>
      <c r="X17" s="104"/>
      <c r="Y17" s="92"/>
      <c r="AB17" s="102"/>
      <c r="AC17" s="96"/>
      <c r="AD17" s="104"/>
      <c r="AH17" s="102"/>
      <c r="AJ17" s="104"/>
      <c r="AK17" s="92"/>
      <c r="AL17" s="90"/>
      <c r="AM17" s="91"/>
      <c r="AN17" s="102"/>
      <c r="AP17" s="104"/>
      <c r="AQ17" s="92"/>
      <c r="AT17" s="102"/>
      <c r="AU17" s="96"/>
      <c r="AV17" s="104"/>
      <c r="AZ17" s="102"/>
      <c r="BA17" s="96"/>
      <c r="BB17" s="104"/>
      <c r="BC17" s="92"/>
      <c r="BD17" s="90"/>
      <c r="BE17" s="91"/>
      <c r="BF17" s="102"/>
      <c r="BH17" s="104"/>
      <c r="BI17" s="92"/>
      <c r="BL17" s="102"/>
      <c r="BM17" s="96"/>
      <c r="BN17" s="104"/>
      <c r="BR17" s="102"/>
      <c r="BS17" s="96"/>
      <c r="BT17" s="104"/>
      <c r="BU17" s="92"/>
      <c r="BV17" s="90"/>
      <c r="BW17" s="91"/>
      <c r="BX17" s="102"/>
      <c r="BZ17" s="104"/>
      <c r="CA17" s="92"/>
      <c r="CD17" s="102"/>
      <c r="CE17" s="96"/>
      <c r="CF17" s="104"/>
      <c r="CJ17" s="102"/>
      <c r="CK17" s="96"/>
      <c r="CL17" s="104"/>
      <c r="CP17" s="102"/>
      <c r="CQ17" s="96"/>
      <c r="CR17" s="104"/>
      <c r="CV17" s="102"/>
      <c r="CW17" s="96"/>
      <c r="CX17" s="104"/>
      <c r="DB17" s="102"/>
      <c r="DC17" s="96"/>
      <c r="DD17" s="104"/>
      <c r="DH17" s="102"/>
      <c r="DI17" s="96"/>
      <c r="DJ17" s="104"/>
      <c r="DN17" s="102"/>
      <c r="DO17" s="96"/>
      <c r="DP17" s="104"/>
      <c r="DT17" s="102"/>
      <c r="DU17" s="96"/>
      <c r="DV17" s="104"/>
      <c r="DZ17" s="102"/>
      <c r="EA17" s="96"/>
      <c r="EB17" s="104"/>
      <c r="EF17" s="102"/>
      <c r="EG17" s="96"/>
      <c r="EH17" s="104"/>
      <c r="EL17" s="102"/>
      <c r="EM17" s="96"/>
      <c r="EN17" s="104"/>
      <c r="ER17" s="102"/>
      <c r="ES17" s="96"/>
      <c r="ET17" s="104"/>
      <c r="EX17" s="102"/>
      <c r="EY17" s="96"/>
      <c r="EZ17" s="104"/>
      <c r="FD17" s="102"/>
      <c r="FE17" s="96"/>
      <c r="FF17" s="104"/>
      <c r="FJ17" s="102"/>
      <c r="FK17" s="96"/>
      <c r="FL17" s="104"/>
      <c r="FP17" s="102"/>
      <c r="FQ17" s="96"/>
      <c r="FR17" s="104"/>
      <c r="FV17" s="102"/>
      <c r="FW17" s="96"/>
      <c r="FX17" s="104"/>
      <c r="GB17" s="102"/>
      <c r="GC17" s="96"/>
      <c r="GD17" s="104"/>
      <c r="GH17" s="102"/>
      <c r="GI17" s="96"/>
      <c r="GJ17" s="104"/>
      <c r="GN17" s="102"/>
      <c r="GO17" s="96"/>
      <c r="GP17" s="104"/>
      <c r="GT17" s="102"/>
      <c r="GU17" s="96"/>
      <c r="GV17" s="104"/>
      <c r="GZ17" s="102"/>
      <c r="HA17" s="96"/>
      <c r="HB17" s="104"/>
      <c r="HF17" s="102"/>
      <c r="HG17" s="96"/>
      <c r="HH17" s="104"/>
      <c r="HL17" s="102"/>
      <c r="HM17" s="96"/>
      <c r="HN17" s="104"/>
      <c r="HR17" s="102"/>
      <c r="HS17" s="96"/>
      <c r="HT17" s="104"/>
      <c r="HV17" s="125"/>
      <c r="HW17" s="126"/>
      <c r="HX17" s="127"/>
      <c r="HY17" s="128"/>
      <c r="HZ17" s="129"/>
      <c r="IA17" s="130"/>
      <c r="IB17" s="125"/>
      <c r="IC17" s="126"/>
      <c r="ID17" s="127"/>
      <c r="IE17" s="128"/>
      <c r="IF17" s="129"/>
      <c r="IG17" s="130"/>
      <c r="IH17" s="125"/>
      <c r="II17" s="126"/>
      <c r="IJ17" s="127"/>
      <c r="IK17" s="128"/>
      <c r="IL17" s="129"/>
      <c r="IM17" s="130"/>
      <c r="IN17" s="125"/>
      <c r="IO17" s="126"/>
      <c r="IP17" s="127"/>
      <c r="IQ17" s="128"/>
      <c r="IR17" s="129"/>
    </row>
    <row r="18" spans="1:252">
      <c r="A18" s="54" t="s">
        <v>1198</v>
      </c>
      <c r="B18" s="136">
        <f t="shared" si="2"/>
        <v>0</v>
      </c>
      <c r="C18" s="136">
        <f t="shared" si="3"/>
        <v>0</v>
      </c>
      <c r="D18" s="136">
        <f t="shared" si="4"/>
        <v>0</v>
      </c>
      <c r="E18" s="136">
        <f t="shared" si="5"/>
        <v>0</v>
      </c>
      <c r="F18" s="136">
        <f t="shared" si="6"/>
        <v>0</v>
      </c>
      <c r="G18" s="136">
        <f t="shared" si="7"/>
        <v>0</v>
      </c>
      <c r="H18" s="137">
        <f t="shared" si="0"/>
        <v>0</v>
      </c>
      <c r="I18" s="136">
        <f t="shared" si="8"/>
        <v>0</v>
      </c>
      <c r="J18" s="136">
        <f t="shared" si="9"/>
        <v>0</v>
      </c>
      <c r="K18" s="136">
        <f t="shared" si="10"/>
        <v>0</v>
      </c>
      <c r="L18" s="138">
        <f t="shared" si="1"/>
        <v>0</v>
      </c>
      <c r="M18" s="92"/>
      <c r="N18" s="90"/>
      <c r="O18" s="91"/>
      <c r="P18" s="102"/>
      <c r="R18" s="104"/>
      <c r="S18" s="92"/>
      <c r="T18" s="90"/>
      <c r="U18" s="91"/>
      <c r="V18" s="102"/>
      <c r="X18" s="104"/>
      <c r="Y18" s="92"/>
      <c r="AB18" s="102"/>
      <c r="AC18" s="96"/>
      <c r="AD18" s="104"/>
      <c r="AH18" s="102"/>
      <c r="AJ18" s="104"/>
      <c r="AK18" s="92"/>
      <c r="AL18" s="90"/>
      <c r="AM18" s="91"/>
      <c r="AN18" s="102"/>
      <c r="AP18" s="104"/>
      <c r="AQ18" s="92"/>
      <c r="AT18" s="102"/>
      <c r="AU18" s="96"/>
      <c r="AV18" s="104"/>
      <c r="AZ18" s="102"/>
      <c r="BA18" s="96"/>
      <c r="BB18" s="104"/>
      <c r="BC18" s="92"/>
      <c r="BD18" s="90"/>
      <c r="BE18" s="91"/>
      <c r="BF18" s="102"/>
      <c r="BH18" s="104"/>
      <c r="BI18" s="92"/>
      <c r="BL18" s="102"/>
      <c r="BM18" s="96"/>
      <c r="BN18" s="104"/>
      <c r="BR18" s="102"/>
      <c r="BS18" s="96"/>
      <c r="BT18" s="104"/>
      <c r="BU18" s="92"/>
      <c r="BV18" s="90"/>
      <c r="BW18" s="91"/>
      <c r="BX18" s="102"/>
      <c r="BZ18" s="104"/>
      <c r="CA18" s="92"/>
      <c r="CD18" s="102"/>
      <c r="CE18" s="96"/>
      <c r="CF18" s="104"/>
      <c r="CJ18" s="102"/>
      <c r="CK18" s="96"/>
      <c r="CL18" s="104"/>
      <c r="CP18" s="102"/>
      <c r="CQ18" s="96"/>
      <c r="CR18" s="104"/>
      <c r="CV18" s="102"/>
      <c r="CW18" s="96"/>
      <c r="CX18" s="104"/>
      <c r="DB18" s="102"/>
      <c r="DC18" s="96"/>
      <c r="DD18" s="104"/>
      <c r="DH18" s="102"/>
      <c r="DI18" s="96"/>
      <c r="DJ18" s="104"/>
      <c r="DN18" s="102"/>
      <c r="DO18" s="96"/>
      <c r="DP18" s="104"/>
      <c r="DT18" s="102"/>
      <c r="DU18" s="96"/>
      <c r="DV18" s="104"/>
      <c r="DZ18" s="102"/>
      <c r="EA18" s="96"/>
      <c r="EB18" s="104"/>
      <c r="EF18" s="102"/>
      <c r="EG18" s="96"/>
      <c r="EH18" s="104"/>
      <c r="EL18" s="102"/>
      <c r="EM18" s="96"/>
      <c r="EN18" s="104"/>
      <c r="ER18" s="102"/>
      <c r="ES18" s="96"/>
      <c r="ET18" s="104"/>
      <c r="EX18" s="102"/>
      <c r="EY18" s="96"/>
      <c r="EZ18" s="104"/>
      <c r="FD18" s="102"/>
      <c r="FE18" s="96"/>
      <c r="FF18" s="104"/>
      <c r="FJ18" s="102"/>
      <c r="FK18" s="96"/>
      <c r="FL18" s="104"/>
      <c r="FP18" s="102"/>
      <c r="FQ18" s="96"/>
      <c r="FR18" s="104"/>
      <c r="FV18" s="102"/>
      <c r="FW18" s="96"/>
      <c r="FX18" s="104"/>
      <c r="GB18" s="102"/>
      <c r="GC18" s="96"/>
      <c r="GD18" s="104"/>
      <c r="GH18" s="102"/>
      <c r="GI18" s="96"/>
      <c r="GJ18" s="104"/>
      <c r="GN18" s="102"/>
      <c r="GO18" s="96"/>
      <c r="GP18" s="104"/>
      <c r="GT18" s="102"/>
      <c r="GU18" s="96"/>
      <c r="GV18" s="104"/>
      <c r="GZ18" s="102"/>
      <c r="HA18" s="96"/>
      <c r="HB18" s="104"/>
      <c r="HF18" s="102"/>
      <c r="HG18" s="96"/>
      <c r="HH18" s="104"/>
      <c r="HL18" s="102"/>
      <c r="HM18" s="96"/>
      <c r="HN18" s="104"/>
      <c r="HR18" s="102"/>
      <c r="HS18" s="96"/>
      <c r="HT18" s="104"/>
      <c r="HV18" s="125"/>
      <c r="HW18" s="126"/>
      <c r="HX18" s="127"/>
      <c r="HY18" s="128"/>
      <c r="HZ18" s="129"/>
      <c r="IA18" s="130"/>
      <c r="IB18" s="125"/>
      <c r="IC18" s="126"/>
      <c r="ID18" s="127"/>
      <c r="IE18" s="128"/>
      <c r="IF18" s="129"/>
      <c r="IG18" s="130"/>
      <c r="IH18" s="125"/>
      <c r="II18" s="126"/>
      <c r="IJ18" s="127"/>
      <c r="IK18" s="128"/>
      <c r="IL18" s="129"/>
      <c r="IM18" s="130"/>
      <c r="IN18" s="125"/>
      <c r="IO18" s="126"/>
      <c r="IP18" s="127"/>
      <c r="IQ18" s="128"/>
      <c r="IR18" s="129"/>
    </row>
    <row r="19" spans="1:252">
      <c r="A19" s="54" t="s">
        <v>365</v>
      </c>
      <c r="B19" s="136">
        <f t="shared" si="2"/>
        <v>50.25</v>
      </c>
      <c r="C19" s="136">
        <f t="shared" si="3"/>
        <v>54.881250000000001</v>
      </c>
      <c r="D19" s="136">
        <f t="shared" si="4"/>
        <v>59.6</v>
      </c>
      <c r="E19" s="136">
        <f t="shared" si="5"/>
        <v>36.200000000000003</v>
      </c>
      <c r="F19" s="136">
        <f t="shared" si="6"/>
        <v>37.093750000000007</v>
      </c>
      <c r="G19" s="136">
        <f t="shared" si="7"/>
        <v>38.700000000000003</v>
      </c>
      <c r="H19" s="137">
        <f t="shared" si="0"/>
        <v>8</v>
      </c>
      <c r="I19" s="136">
        <f t="shared" si="8"/>
        <v>0</v>
      </c>
      <c r="J19" s="136">
        <f t="shared" si="9"/>
        <v>0</v>
      </c>
      <c r="K19" s="136">
        <f t="shared" si="10"/>
        <v>0</v>
      </c>
      <c r="L19" s="138">
        <f t="shared" si="1"/>
        <v>0</v>
      </c>
      <c r="M19" s="92">
        <v>57.7</v>
      </c>
      <c r="N19" s="90">
        <v>38.700000000000003</v>
      </c>
      <c r="O19" s="91"/>
      <c r="P19" s="102">
        <v>57</v>
      </c>
      <c r="Q19" s="96">
        <v>36.700000000000003</v>
      </c>
      <c r="R19" s="104"/>
      <c r="S19" s="92">
        <v>59.6</v>
      </c>
      <c r="T19" s="90">
        <v>37.5</v>
      </c>
      <c r="U19" s="91"/>
      <c r="V19" s="102">
        <v>54</v>
      </c>
      <c r="W19" s="96">
        <v>36.200000000000003</v>
      </c>
      <c r="X19" s="104"/>
      <c r="Y19" s="92">
        <v>52.8</v>
      </c>
      <c r="Z19" s="90">
        <v>36.299999999999997</v>
      </c>
      <c r="AB19" s="102">
        <v>55.2</v>
      </c>
      <c r="AC19" s="96">
        <v>36.5</v>
      </c>
      <c r="AD19" s="104"/>
      <c r="AE19" s="92">
        <v>52.5</v>
      </c>
      <c r="AF19" s="90">
        <v>37.299999999999997</v>
      </c>
      <c r="AH19" s="102">
        <v>50.25</v>
      </c>
      <c r="AI19" s="96">
        <v>37.549999999999997</v>
      </c>
      <c r="AJ19" s="104"/>
      <c r="AK19" s="92"/>
      <c r="AL19" s="90"/>
      <c r="AM19" s="91"/>
      <c r="AN19" s="102"/>
      <c r="AP19" s="104"/>
      <c r="AQ19" s="92"/>
      <c r="AT19" s="102"/>
      <c r="AU19" s="96"/>
      <c r="AV19" s="104"/>
      <c r="AZ19" s="102"/>
      <c r="BA19" s="96"/>
      <c r="BB19" s="104"/>
      <c r="BC19" s="92"/>
      <c r="BD19" s="90"/>
      <c r="BE19" s="91"/>
      <c r="BF19" s="102"/>
      <c r="BH19" s="104"/>
      <c r="BI19" s="92"/>
      <c r="BL19" s="102"/>
      <c r="BM19" s="96"/>
      <c r="BN19" s="104"/>
      <c r="BR19" s="102"/>
      <c r="BS19" s="96"/>
      <c r="BT19" s="104"/>
      <c r="BU19" s="92"/>
      <c r="BV19" s="90"/>
      <c r="BW19" s="91"/>
      <c r="BX19" s="102"/>
      <c r="BZ19" s="104"/>
      <c r="CA19" s="92"/>
      <c r="CD19" s="102"/>
      <c r="CE19" s="96"/>
      <c r="CF19" s="104"/>
      <c r="CJ19" s="102"/>
      <c r="CK19" s="96"/>
      <c r="CL19" s="104"/>
      <c r="CP19" s="102"/>
      <c r="CQ19" s="96"/>
      <c r="CR19" s="104"/>
      <c r="CV19" s="102"/>
      <c r="CW19" s="96"/>
      <c r="CX19" s="104"/>
      <c r="DB19" s="102"/>
      <c r="DC19" s="96"/>
      <c r="DD19" s="104"/>
      <c r="DH19" s="102"/>
      <c r="DI19" s="96"/>
      <c r="DJ19" s="104"/>
      <c r="DN19" s="102"/>
      <c r="DO19" s="96"/>
      <c r="DP19" s="104"/>
      <c r="DT19" s="102"/>
      <c r="DU19" s="96"/>
      <c r="DV19" s="104"/>
      <c r="DZ19" s="102"/>
      <c r="EA19" s="96"/>
      <c r="EB19" s="104"/>
      <c r="EF19" s="102"/>
      <c r="EG19" s="96"/>
      <c r="EH19" s="104"/>
      <c r="EL19" s="102"/>
      <c r="EM19" s="96"/>
      <c r="EN19" s="104"/>
      <c r="ER19" s="102"/>
      <c r="ES19" s="96"/>
      <c r="ET19" s="104"/>
      <c r="EX19" s="102"/>
      <c r="EY19" s="96"/>
      <c r="EZ19" s="104"/>
      <c r="FD19" s="102"/>
      <c r="FE19" s="96"/>
      <c r="FF19" s="104"/>
      <c r="FJ19" s="102"/>
      <c r="FK19" s="96"/>
      <c r="FL19" s="104"/>
      <c r="FP19" s="102"/>
      <c r="FQ19" s="96"/>
      <c r="FR19" s="104"/>
      <c r="FV19" s="102"/>
      <c r="FW19" s="96"/>
      <c r="FX19" s="104"/>
      <c r="GB19" s="102"/>
      <c r="GC19" s="96"/>
      <c r="GD19" s="104"/>
      <c r="GH19" s="102"/>
      <c r="GI19" s="96"/>
      <c r="GJ19" s="104"/>
      <c r="GN19" s="102"/>
      <c r="GO19" s="96"/>
      <c r="GP19" s="104"/>
      <c r="GT19" s="102"/>
      <c r="GU19" s="96"/>
      <c r="GV19" s="104"/>
      <c r="GZ19" s="102"/>
      <c r="HA19" s="96"/>
      <c r="HB19" s="104"/>
      <c r="HF19" s="102"/>
      <c r="HG19" s="96"/>
      <c r="HH19" s="104"/>
      <c r="HL19" s="102"/>
      <c r="HM19" s="96"/>
      <c r="HN19" s="104"/>
      <c r="HR19" s="102"/>
      <c r="HS19" s="96"/>
      <c r="HT19" s="104"/>
      <c r="HV19" s="125"/>
      <c r="HW19" s="126"/>
      <c r="HX19" s="127"/>
      <c r="HY19" s="128"/>
      <c r="HZ19" s="129"/>
      <c r="IA19" s="130"/>
      <c r="IB19" s="125"/>
      <c r="IC19" s="126"/>
      <c r="ID19" s="127"/>
      <c r="IE19" s="128"/>
      <c r="IF19" s="129"/>
      <c r="IG19" s="130"/>
      <c r="IH19" s="125"/>
      <c r="II19" s="126"/>
      <c r="IJ19" s="127"/>
      <c r="IK19" s="128"/>
      <c r="IL19" s="129"/>
      <c r="IM19" s="130"/>
      <c r="IN19" s="125"/>
      <c r="IO19" s="126"/>
      <c r="IP19" s="127"/>
      <c r="IQ19" s="128"/>
      <c r="IR19" s="129"/>
    </row>
    <row r="20" spans="1:252">
      <c r="A20" s="54" t="s">
        <v>367</v>
      </c>
      <c r="B20" s="136">
        <f t="shared" si="2"/>
        <v>0</v>
      </c>
      <c r="C20" s="136">
        <f t="shared" si="3"/>
        <v>0</v>
      </c>
      <c r="D20" s="136">
        <f t="shared" si="4"/>
        <v>0</v>
      </c>
      <c r="E20" s="136">
        <f t="shared" si="5"/>
        <v>0</v>
      </c>
      <c r="F20" s="136">
        <f t="shared" si="6"/>
        <v>0</v>
      </c>
      <c r="G20" s="136">
        <f t="shared" si="7"/>
        <v>0</v>
      </c>
      <c r="H20" s="137">
        <f t="shared" si="0"/>
        <v>0</v>
      </c>
      <c r="I20" s="136">
        <f t="shared" si="8"/>
        <v>0</v>
      </c>
      <c r="J20" s="136">
        <f t="shared" si="9"/>
        <v>0</v>
      </c>
      <c r="K20" s="136">
        <f t="shared" si="10"/>
        <v>0</v>
      </c>
      <c r="L20" s="138">
        <f t="shared" si="1"/>
        <v>0</v>
      </c>
      <c r="M20" s="92"/>
      <c r="N20" s="90"/>
      <c r="O20" s="91"/>
      <c r="P20" s="102"/>
      <c r="R20" s="104"/>
      <c r="S20" s="92"/>
      <c r="T20" s="90"/>
      <c r="U20" s="91"/>
      <c r="V20" s="102"/>
      <c r="X20" s="104"/>
      <c r="Y20" s="92"/>
      <c r="AB20" s="102"/>
      <c r="AC20" s="96"/>
      <c r="AD20" s="104"/>
      <c r="AH20" s="102"/>
      <c r="AJ20" s="104"/>
      <c r="AK20" s="92"/>
      <c r="AL20" s="90"/>
      <c r="AM20" s="91"/>
      <c r="AN20" s="102"/>
      <c r="AP20" s="104"/>
      <c r="AQ20" s="92"/>
      <c r="AT20" s="102"/>
      <c r="AU20" s="96"/>
      <c r="AV20" s="104"/>
      <c r="AZ20" s="102"/>
      <c r="BA20" s="96"/>
      <c r="BB20" s="104"/>
      <c r="BC20" s="92"/>
      <c r="BD20" s="90"/>
      <c r="BE20" s="91"/>
      <c r="BF20" s="102"/>
      <c r="BH20" s="104"/>
      <c r="BI20" s="92"/>
      <c r="BL20" s="102"/>
      <c r="BM20" s="96"/>
      <c r="BN20" s="104"/>
      <c r="BR20" s="102"/>
      <c r="BS20" s="96"/>
      <c r="BT20" s="104"/>
      <c r="BU20" s="92"/>
      <c r="BV20" s="90"/>
      <c r="BW20" s="91"/>
      <c r="BX20" s="102"/>
      <c r="BZ20" s="104"/>
      <c r="CA20" s="92"/>
      <c r="CD20" s="102"/>
      <c r="CE20" s="96"/>
      <c r="CF20" s="104"/>
      <c r="CJ20" s="102"/>
      <c r="CK20" s="96"/>
      <c r="CL20" s="104"/>
      <c r="CP20" s="102"/>
      <c r="CQ20" s="96"/>
      <c r="CR20" s="104"/>
      <c r="CV20" s="102"/>
      <c r="CW20" s="96"/>
      <c r="CX20" s="104"/>
      <c r="DB20" s="102"/>
      <c r="DC20" s="96"/>
      <c r="DD20" s="104"/>
      <c r="DH20" s="102"/>
      <c r="DI20" s="96"/>
      <c r="DJ20" s="104"/>
      <c r="DN20" s="102"/>
      <c r="DO20" s="96"/>
      <c r="DP20" s="104"/>
      <c r="DT20" s="102"/>
      <c r="DU20" s="96"/>
      <c r="DV20" s="104"/>
      <c r="DZ20" s="102"/>
      <c r="EA20" s="96"/>
      <c r="EB20" s="104"/>
      <c r="EF20" s="102"/>
      <c r="EG20" s="96"/>
      <c r="EH20" s="104"/>
      <c r="EL20" s="102"/>
      <c r="EM20" s="96"/>
      <c r="EN20" s="104"/>
      <c r="ER20" s="102"/>
      <c r="ES20" s="96"/>
      <c r="ET20" s="104"/>
      <c r="EX20" s="102"/>
      <c r="EY20" s="96"/>
      <c r="EZ20" s="104"/>
      <c r="FD20" s="102"/>
      <c r="FE20" s="96"/>
      <c r="FF20" s="104"/>
      <c r="FJ20" s="102"/>
      <c r="FK20" s="96"/>
      <c r="FL20" s="104"/>
      <c r="FP20" s="102"/>
      <c r="FQ20" s="96"/>
      <c r="FR20" s="104"/>
      <c r="FV20" s="102"/>
      <c r="FW20" s="96"/>
      <c r="FX20" s="104"/>
      <c r="GB20" s="102"/>
      <c r="GC20" s="96"/>
      <c r="GD20" s="104"/>
      <c r="GH20" s="102"/>
      <c r="GI20" s="96"/>
      <c r="GJ20" s="104"/>
      <c r="GN20" s="102"/>
      <c r="GO20" s="96"/>
      <c r="GP20" s="104"/>
      <c r="GT20" s="102"/>
      <c r="GU20" s="96"/>
      <c r="GV20" s="104"/>
      <c r="GZ20" s="102"/>
      <c r="HA20" s="96"/>
      <c r="HB20" s="104"/>
      <c r="HF20" s="102"/>
      <c r="HG20" s="96"/>
      <c r="HH20" s="104"/>
      <c r="HL20" s="102"/>
      <c r="HM20" s="96"/>
      <c r="HN20" s="104"/>
      <c r="HR20" s="102"/>
      <c r="HS20" s="96"/>
      <c r="HT20" s="104"/>
      <c r="HV20" s="125"/>
      <c r="HW20" s="126"/>
      <c r="HX20" s="127"/>
      <c r="HY20" s="128"/>
      <c r="HZ20" s="129"/>
      <c r="IA20" s="130"/>
      <c r="IB20" s="125"/>
      <c r="IC20" s="126"/>
      <c r="ID20" s="127"/>
      <c r="IE20" s="128"/>
      <c r="IF20" s="129"/>
      <c r="IG20" s="130"/>
      <c r="IH20" s="125"/>
      <c r="II20" s="126"/>
      <c r="IJ20" s="127"/>
      <c r="IK20" s="128"/>
      <c r="IL20" s="129"/>
      <c r="IM20" s="130"/>
      <c r="IN20" s="125"/>
      <c r="IO20" s="126"/>
      <c r="IP20" s="127"/>
      <c r="IQ20" s="128"/>
      <c r="IR20" s="129"/>
    </row>
    <row r="21" spans="1:252">
      <c r="A21" s="54" t="s">
        <v>369</v>
      </c>
      <c r="B21" s="136">
        <f t="shared" si="2"/>
        <v>0</v>
      </c>
      <c r="C21" s="136">
        <f t="shared" si="3"/>
        <v>0</v>
      </c>
      <c r="D21" s="136">
        <f t="shared" si="4"/>
        <v>0</v>
      </c>
      <c r="E21" s="136">
        <f t="shared" si="5"/>
        <v>0</v>
      </c>
      <c r="F21" s="136">
        <f t="shared" si="6"/>
        <v>0</v>
      </c>
      <c r="G21" s="136">
        <f t="shared" si="7"/>
        <v>0</v>
      </c>
      <c r="H21" s="137">
        <f t="shared" si="0"/>
        <v>0</v>
      </c>
      <c r="I21" s="136">
        <f t="shared" si="8"/>
        <v>0</v>
      </c>
      <c r="J21" s="136">
        <f t="shared" si="9"/>
        <v>0</v>
      </c>
      <c r="K21" s="136">
        <f t="shared" si="10"/>
        <v>0</v>
      </c>
      <c r="L21" s="138">
        <f t="shared" si="1"/>
        <v>0</v>
      </c>
      <c r="M21" s="92"/>
      <c r="N21" s="90"/>
      <c r="O21" s="91"/>
      <c r="P21" s="102"/>
      <c r="R21" s="104"/>
      <c r="S21" s="92"/>
      <c r="T21" s="90"/>
      <c r="U21" s="91"/>
      <c r="V21" s="102"/>
      <c r="X21" s="104"/>
      <c r="Y21" s="92"/>
      <c r="AB21" s="102"/>
      <c r="AC21" s="96"/>
      <c r="AD21" s="104"/>
      <c r="AH21" s="102"/>
      <c r="AJ21" s="104"/>
      <c r="AK21" s="92"/>
      <c r="AL21" s="90"/>
      <c r="AM21" s="91"/>
      <c r="AN21" s="102"/>
      <c r="AP21" s="104"/>
      <c r="AQ21" s="92"/>
      <c r="AT21" s="102"/>
      <c r="AU21" s="96"/>
      <c r="AV21" s="104"/>
      <c r="AZ21" s="102"/>
      <c r="BA21" s="96"/>
      <c r="BB21" s="104"/>
      <c r="BC21" s="92"/>
      <c r="BD21" s="90"/>
      <c r="BE21" s="91"/>
      <c r="BF21" s="102"/>
      <c r="BH21" s="104"/>
      <c r="BI21" s="92"/>
      <c r="BL21" s="102"/>
      <c r="BM21" s="96"/>
      <c r="BN21" s="104"/>
      <c r="BR21" s="102"/>
      <c r="BS21" s="96"/>
      <c r="BT21" s="104"/>
      <c r="BU21" s="92"/>
      <c r="BV21" s="90"/>
      <c r="BW21" s="91"/>
      <c r="BX21" s="102"/>
      <c r="BZ21" s="104"/>
      <c r="CA21" s="92"/>
      <c r="CD21" s="102"/>
      <c r="CE21" s="96"/>
      <c r="CF21" s="104"/>
      <c r="CJ21" s="102"/>
      <c r="CK21" s="96"/>
      <c r="CL21" s="104"/>
      <c r="CP21" s="102"/>
      <c r="CQ21" s="96"/>
      <c r="CR21" s="104"/>
      <c r="CV21" s="102"/>
      <c r="CW21" s="96"/>
      <c r="CX21" s="104"/>
      <c r="DB21" s="102"/>
      <c r="DC21" s="96"/>
      <c r="DD21" s="104"/>
      <c r="DH21" s="102"/>
      <c r="DI21" s="96"/>
      <c r="DJ21" s="104"/>
      <c r="DN21" s="102"/>
      <c r="DO21" s="96"/>
      <c r="DP21" s="104"/>
      <c r="DT21" s="102"/>
      <c r="DU21" s="96"/>
      <c r="DV21" s="104"/>
      <c r="DZ21" s="102"/>
      <c r="EA21" s="96"/>
      <c r="EB21" s="104"/>
      <c r="EF21" s="102"/>
      <c r="EG21" s="96"/>
      <c r="EH21" s="104"/>
      <c r="EL21" s="102"/>
      <c r="EM21" s="96"/>
      <c r="EN21" s="104"/>
      <c r="ER21" s="102"/>
      <c r="ES21" s="96"/>
      <c r="ET21" s="104"/>
      <c r="EX21" s="102"/>
      <c r="EY21" s="96"/>
      <c r="EZ21" s="104"/>
      <c r="FD21" s="102"/>
      <c r="FE21" s="96"/>
      <c r="FF21" s="104"/>
      <c r="FJ21" s="102"/>
      <c r="FK21" s="96"/>
      <c r="FL21" s="104"/>
      <c r="FP21" s="102"/>
      <c r="FQ21" s="96"/>
      <c r="FR21" s="104"/>
      <c r="FV21" s="102"/>
      <c r="FW21" s="96"/>
      <c r="FX21" s="104"/>
      <c r="GB21" s="102"/>
      <c r="GC21" s="96"/>
      <c r="GD21" s="104"/>
      <c r="GH21" s="102"/>
      <c r="GI21" s="96"/>
      <c r="GJ21" s="104"/>
      <c r="GN21" s="102"/>
      <c r="GO21" s="96"/>
      <c r="GP21" s="104"/>
      <c r="GT21" s="102"/>
      <c r="GU21" s="96"/>
      <c r="GV21" s="104"/>
      <c r="GZ21" s="102"/>
      <c r="HA21" s="96"/>
      <c r="HB21" s="104"/>
      <c r="HF21" s="102"/>
      <c r="HG21" s="96"/>
      <c r="HH21" s="104"/>
      <c r="HL21" s="102"/>
      <c r="HM21" s="96"/>
      <c r="HN21" s="104"/>
      <c r="HR21" s="102"/>
      <c r="HS21" s="96"/>
      <c r="HT21" s="104"/>
      <c r="HV21" s="125"/>
      <c r="HW21" s="126"/>
      <c r="HX21" s="127"/>
      <c r="HY21" s="128"/>
      <c r="HZ21" s="129"/>
      <c r="IA21" s="130"/>
      <c r="IB21" s="125"/>
      <c r="IC21" s="126"/>
      <c r="ID21" s="127"/>
      <c r="IE21" s="128"/>
      <c r="IF21" s="129"/>
      <c r="IG21" s="130"/>
      <c r="IH21" s="125"/>
      <c r="II21" s="126"/>
      <c r="IJ21" s="127"/>
      <c r="IK21" s="128"/>
      <c r="IL21" s="129"/>
      <c r="IM21" s="130"/>
      <c r="IN21" s="125"/>
      <c r="IO21" s="126"/>
      <c r="IP21" s="127"/>
      <c r="IQ21" s="128"/>
      <c r="IR21" s="129"/>
    </row>
    <row r="22" spans="1:252">
      <c r="A22" s="54" t="s">
        <v>371</v>
      </c>
      <c r="B22" s="136">
        <f t="shared" si="2"/>
        <v>0</v>
      </c>
      <c r="C22" s="136">
        <f t="shared" si="3"/>
        <v>0</v>
      </c>
      <c r="D22" s="136">
        <f t="shared" si="4"/>
        <v>0</v>
      </c>
      <c r="E22" s="136">
        <f t="shared" si="5"/>
        <v>0</v>
      </c>
      <c r="F22" s="136">
        <f t="shared" si="6"/>
        <v>0</v>
      </c>
      <c r="G22" s="136">
        <f t="shared" si="7"/>
        <v>0</v>
      </c>
      <c r="H22" s="137">
        <f t="shared" si="0"/>
        <v>0</v>
      </c>
      <c r="I22" s="136">
        <f t="shared" si="8"/>
        <v>0</v>
      </c>
      <c r="J22" s="136">
        <f t="shared" si="9"/>
        <v>0</v>
      </c>
      <c r="K22" s="136">
        <f t="shared" si="10"/>
        <v>0</v>
      </c>
      <c r="L22" s="138">
        <f t="shared" si="1"/>
        <v>0</v>
      </c>
      <c r="M22" s="92"/>
      <c r="N22" s="90"/>
      <c r="O22" s="91"/>
      <c r="P22" s="102"/>
      <c r="R22" s="104"/>
      <c r="S22" s="92"/>
      <c r="T22" s="90"/>
      <c r="U22" s="91"/>
      <c r="V22" s="102"/>
      <c r="X22" s="104"/>
      <c r="Y22" s="92"/>
      <c r="AB22" s="102"/>
      <c r="AC22" s="96"/>
      <c r="AD22" s="104"/>
      <c r="AH22" s="102"/>
      <c r="AJ22" s="104"/>
      <c r="AK22" s="92"/>
      <c r="AL22" s="90"/>
      <c r="AM22" s="91"/>
      <c r="AN22" s="102"/>
      <c r="AP22" s="104"/>
      <c r="AQ22" s="92"/>
      <c r="AT22" s="102"/>
      <c r="AU22" s="96"/>
      <c r="AV22" s="104"/>
      <c r="AZ22" s="102"/>
      <c r="BA22" s="96"/>
      <c r="BB22" s="104"/>
      <c r="BC22" s="92"/>
      <c r="BD22" s="90"/>
      <c r="BE22" s="91"/>
      <c r="BF22" s="102"/>
      <c r="BH22" s="104"/>
      <c r="BI22" s="92"/>
      <c r="BL22" s="102"/>
      <c r="BM22" s="96"/>
      <c r="BN22" s="104"/>
      <c r="BR22" s="102"/>
      <c r="BS22" s="96"/>
      <c r="BT22" s="104"/>
      <c r="BU22" s="92"/>
      <c r="BV22" s="90"/>
      <c r="BW22" s="91"/>
      <c r="BX22" s="102"/>
      <c r="BZ22" s="104"/>
      <c r="CA22" s="92"/>
      <c r="CD22" s="102"/>
      <c r="CE22" s="96"/>
      <c r="CF22" s="104"/>
      <c r="CJ22" s="102"/>
      <c r="CK22" s="96"/>
      <c r="CL22" s="104"/>
      <c r="CP22" s="102"/>
      <c r="CQ22" s="96"/>
      <c r="CR22" s="104"/>
      <c r="CV22" s="102"/>
      <c r="CW22" s="96"/>
      <c r="CX22" s="104"/>
      <c r="DB22" s="102"/>
      <c r="DC22" s="96"/>
      <c r="DD22" s="104"/>
      <c r="DH22" s="102"/>
      <c r="DI22" s="96"/>
      <c r="DJ22" s="104"/>
      <c r="DN22" s="102"/>
      <c r="DO22" s="96"/>
      <c r="DP22" s="104"/>
      <c r="DT22" s="102"/>
      <c r="DU22" s="96"/>
      <c r="DV22" s="104"/>
      <c r="DZ22" s="102"/>
      <c r="EA22" s="96"/>
      <c r="EB22" s="104"/>
      <c r="EF22" s="102"/>
      <c r="EG22" s="96"/>
      <c r="EH22" s="104"/>
      <c r="EL22" s="102"/>
      <c r="EM22" s="96"/>
      <c r="EN22" s="104"/>
      <c r="ER22" s="102"/>
      <c r="ES22" s="96"/>
      <c r="ET22" s="104"/>
      <c r="EX22" s="102"/>
      <c r="EY22" s="96"/>
      <c r="EZ22" s="104"/>
      <c r="FD22" s="102"/>
      <c r="FE22" s="96"/>
      <c r="FF22" s="104"/>
      <c r="FJ22" s="102"/>
      <c r="FK22" s="96"/>
      <c r="FL22" s="104"/>
      <c r="FP22" s="102"/>
      <c r="FQ22" s="96"/>
      <c r="FR22" s="104"/>
      <c r="FV22" s="102"/>
      <c r="FW22" s="96"/>
      <c r="FX22" s="104"/>
      <c r="GB22" s="102"/>
      <c r="GC22" s="96"/>
      <c r="GD22" s="104"/>
      <c r="GH22" s="102"/>
      <c r="GI22" s="96"/>
      <c r="GJ22" s="104"/>
      <c r="GN22" s="102"/>
      <c r="GO22" s="96"/>
      <c r="GP22" s="104"/>
      <c r="GT22" s="102"/>
      <c r="GU22" s="96"/>
      <c r="GV22" s="104"/>
      <c r="GZ22" s="102"/>
      <c r="HA22" s="96"/>
      <c r="HB22" s="104"/>
      <c r="HF22" s="102"/>
      <c r="HG22" s="96"/>
      <c r="HH22" s="104"/>
      <c r="HL22" s="102"/>
      <c r="HM22" s="96"/>
      <c r="HN22" s="104"/>
      <c r="HR22" s="102"/>
      <c r="HS22" s="96"/>
      <c r="HT22" s="104"/>
      <c r="HV22" s="125"/>
      <c r="HW22" s="126"/>
      <c r="HX22" s="127"/>
      <c r="HY22" s="128"/>
      <c r="HZ22" s="129"/>
      <c r="IA22" s="130"/>
      <c r="IB22" s="125"/>
      <c r="IC22" s="126"/>
      <c r="ID22" s="127"/>
      <c r="IE22" s="128"/>
      <c r="IF22" s="129"/>
      <c r="IG22" s="130"/>
      <c r="IH22" s="125"/>
      <c r="II22" s="126"/>
      <c r="IJ22" s="127"/>
      <c r="IK22" s="128"/>
      <c r="IL22" s="129"/>
      <c r="IM22" s="130"/>
      <c r="IN22" s="125"/>
      <c r="IO22" s="126"/>
      <c r="IP22" s="127"/>
      <c r="IQ22" s="128"/>
      <c r="IR22" s="129"/>
    </row>
    <row r="23" spans="1:252">
      <c r="A23" s="54" t="s">
        <v>613</v>
      </c>
      <c r="B23" s="136">
        <f t="shared" si="2"/>
        <v>0</v>
      </c>
      <c r="C23" s="136">
        <f t="shared" si="3"/>
        <v>0</v>
      </c>
      <c r="D23" s="136">
        <f t="shared" si="4"/>
        <v>0</v>
      </c>
      <c r="E23" s="136">
        <f t="shared" si="5"/>
        <v>0</v>
      </c>
      <c r="F23" s="136">
        <f t="shared" si="6"/>
        <v>0</v>
      </c>
      <c r="G23" s="136">
        <f t="shared" si="7"/>
        <v>0</v>
      </c>
      <c r="H23" s="137">
        <f t="shared" si="0"/>
        <v>0</v>
      </c>
      <c r="I23" s="136">
        <f t="shared" si="8"/>
        <v>0</v>
      </c>
      <c r="J23" s="136">
        <f t="shared" si="9"/>
        <v>0</v>
      </c>
      <c r="K23" s="136">
        <f t="shared" si="10"/>
        <v>0</v>
      </c>
      <c r="L23" s="138">
        <f t="shared" si="1"/>
        <v>0</v>
      </c>
      <c r="M23" s="92"/>
      <c r="N23" s="90"/>
      <c r="O23" s="91"/>
      <c r="P23" s="102"/>
      <c r="R23" s="104"/>
      <c r="S23" s="92"/>
      <c r="T23" s="90"/>
      <c r="U23" s="91"/>
      <c r="V23" s="102"/>
      <c r="X23" s="104"/>
      <c r="Y23" s="92"/>
      <c r="AB23" s="102"/>
      <c r="AC23" s="96"/>
      <c r="AD23" s="104"/>
      <c r="AH23" s="102"/>
      <c r="AJ23" s="104"/>
      <c r="AK23" s="92"/>
      <c r="AL23" s="90"/>
      <c r="AM23" s="91"/>
      <c r="AN23" s="102"/>
      <c r="AP23" s="104"/>
      <c r="AQ23" s="92"/>
      <c r="AT23" s="102"/>
      <c r="AU23" s="96"/>
      <c r="AV23" s="104"/>
      <c r="AZ23" s="102"/>
      <c r="BA23" s="96"/>
      <c r="BB23" s="104"/>
      <c r="BC23" s="92"/>
      <c r="BD23" s="90"/>
      <c r="BE23" s="91"/>
      <c r="BF23" s="102"/>
      <c r="BH23" s="104"/>
      <c r="BI23" s="92"/>
      <c r="BL23" s="102"/>
      <c r="BM23" s="96"/>
      <c r="BN23" s="104"/>
      <c r="BR23" s="102"/>
      <c r="BS23" s="96"/>
      <c r="BT23" s="104"/>
      <c r="BU23" s="92"/>
      <c r="BV23" s="90"/>
      <c r="BW23" s="91"/>
      <c r="BX23" s="102"/>
      <c r="BZ23" s="104"/>
      <c r="CA23" s="92"/>
      <c r="CD23" s="102"/>
      <c r="CE23" s="96"/>
      <c r="CF23" s="104"/>
      <c r="CJ23" s="102"/>
      <c r="CK23" s="96"/>
      <c r="CL23" s="104"/>
      <c r="CP23" s="102"/>
      <c r="CQ23" s="96"/>
      <c r="CR23" s="104"/>
      <c r="CV23" s="102"/>
      <c r="CW23" s="96"/>
      <c r="CX23" s="104"/>
      <c r="DB23" s="102"/>
      <c r="DC23" s="96"/>
      <c r="DD23" s="104"/>
      <c r="DH23" s="102"/>
      <c r="DI23" s="96"/>
      <c r="DJ23" s="104"/>
      <c r="DN23" s="102"/>
      <c r="DO23" s="96"/>
      <c r="DP23" s="104"/>
      <c r="DT23" s="102"/>
      <c r="DU23" s="96"/>
      <c r="DV23" s="104"/>
      <c r="DZ23" s="102"/>
      <c r="EA23" s="96"/>
      <c r="EB23" s="104"/>
      <c r="EF23" s="102"/>
      <c r="EG23" s="96"/>
      <c r="EH23" s="104"/>
      <c r="EL23" s="102"/>
      <c r="EM23" s="96"/>
      <c r="EN23" s="104"/>
      <c r="ER23" s="102"/>
      <c r="ES23" s="96"/>
      <c r="ET23" s="104"/>
      <c r="EX23" s="102"/>
      <c r="EY23" s="96"/>
      <c r="EZ23" s="104"/>
      <c r="FD23" s="102"/>
      <c r="FE23" s="96"/>
      <c r="FF23" s="104"/>
      <c r="FJ23" s="102"/>
      <c r="FK23" s="96"/>
      <c r="FL23" s="104"/>
      <c r="FP23" s="102"/>
      <c r="FQ23" s="96"/>
      <c r="FR23" s="104"/>
      <c r="FV23" s="102"/>
      <c r="FW23" s="96"/>
      <c r="FX23" s="104"/>
      <c r="GB23" s="102"/>
      <c r="GC23" s="96"/>
      <c r="GD23" s="104"/>
      <c r="GH23" s="102"/>
      <c r="GI23" s="96"/>
      <c r="GJ23" s="104"/>
      <c r="GN23" s="102"/>
      <c r="GO23" s="96"/>
      <c r="GP23" s="104"/>
      <c r="GT23" s="102"/>
      <c r="GU23" s="96"/>
      <c r="GV23" s="104"/>
      <c r="GZ23" s="102"/>
      <c r="HA23" s="96"/>
      <c r="HB23" s="104"/>
      <c r="HF23" s="102"/>
      <c r="HG23" s="96"/>
      <c r="HH23" s="104"/>
      <c r="HL23" s="102"/>
      <c r="HM23" s="96"/>
      <c r="HN23" s="104"/>
      <c r="HR23" s="102"/>
      <c r="HS23" s="96"/>
      <c r="HT23" s="104"/>
      <c r="HV23" s="125"/>
      <c r="HW23" s="126"/>
      <c r="HX23" s="127"/>
      <c r="HY23" s="128"/>
      <c r="HZ23" s="129"/>
      <c r="IA23" s="130"/>
      <c r="IB23" s="125"/>
      <c r="IC23" s="126"/>
      <c r="ID23" s="127"/>
      <c r="IE23" s="128"/>
      <c r="IF23" s="129"/>
      <c r="IG23" s="130"/>
      <c r="IH23" s="125"/>
      <c r="II23" s="126"/>
      <c r="IJ23" s="127"/>
      <c r="IK23" s="128"/>
      <c r="IL23" s="129"/>
      <c r="IM23" s="130"/>
      <c r="IN23" s="125"/>
      <c r="IO23" s="126"/>
      <c r="IP23" s="127"/>
      <c r="IQ23" s="128"/>
      <c r="IR23" s="129"/>
    </row>
    <row r="24" spans="1:252">
      <c r="A24" s="54" t="s">
        <v>616</v>
      </c>
      <c r="B24" s="136">
        <f t="shared" si="2"/>
        <v>0</v>
      </c>
      <c r="C24" s="136">
        <f t="shared" si="3"/>
        <v>0</v>
      </c>
      <c r="D24" s="136">
        <f t="shared" si="4"/>
        <v>0</v>
      </c>
      <c r="E24" s="136">
        <f t="shared" si="5"/>
        <v>0</v>
      </c>
      <c r="F24" s="136">
        <f t="shared" si="6"/>
        <v>0</v>
      </c>
      <c r="G24" s="136">
        <f t="shared" si="7"/>
        <v>0</v>
      </c>
      <c r="H24" s="137">
        <f t="shared" si="0"/>
        <v>0</v>
      </c>
      <c r="I24" s="136">
        <f t="shared" si="8"/>
        <v>0</v>
      </c>
      <c r="J24" s="136">
        <f t="shared" si="9"/>
        <v>0</v>
      </c>
      <c r="K24" s="136">
        <f t="shared" si="10"/>
        <v>0</v>
      </c>
      <c r="L24" s="138">
        <f t="shared" si="1"/>
        <v>0</v>
      </c>
      <c r="M24" s="92"/>
      <c r="N24" s="90"/>
      <c r="O24" s="91"/>
      <c r="P24" s="102"/>
      <c r="R24" s="104"/>
      <c r="S24" s="92"/>
      <c r="T24" s="90"/>
      <c r="U24" s="91"/>
      <c r="V24" s="102"/>
      <c r="X24" s="104"/>
      <c r="Y24" s="92"/>
      <c r="AB24" s="102"/>
      <c r="AC24" s="96"/>
      <c r="AD24" s="104"/>
      <c r="AH24" s="102"/>
      <c r="AJ24" s="104"/>
      <c r="AK24" s="92"/>
      <c r="AL24" s="90"/>
      <c r="AM24" s="91"/>
      <c r="AN24" s="102"/>
      <c r="AP24" s="104"/>
      <c r="AQ24" s="92"/>
      <c r="AT24" s="102"/>
      <c r="AU24" s="96"/>
      <c r="AV24" s="104"/>
      <c r="AZ24" s="102"/>
      <c r="BA24" s="96"/>
      <c r="BB24" s="104"/>
      <c r="BC24" s="92"/>
      <c r="BD24" s="90"/>
      <c r="BE24" s="91"/>
      <c r="BF24" s="102"/>
      <c r="BH24" s="104"/>
      <c r="BI24" s="92"/>
      <c r="BL24" s="102"/>
      <c r="BM24" s="96"/>
      <c r="BN24" s="104"/>
      <c r="BR24" s="102"/>
      <c r="BS24" s="96"/>
      <c r="BT24" s="104"/>
      <c r="BU24" s="92"/>
      <c r="BV24" s="90"/>
      <c r="BW24" s="91"/>
      <c r="BX24" s="102"/>
      <c r="BZ24" s="104"/>
      <c r="CA24" s="92"/>
      <c r="CD24" s="102"/>
      <c r="CE24" s="96"/>
      <c r="CF24" s="104"/>
      <c r="CJ24" s="102"/>
      <c r="CK24" s="96"/>
      <c r="CL24" s="104"/>
      <c r="CP24" s="102"/>
      <c r="CQ24" s="96"/>
      <c r="CR24" s="104"/>
      <c r="CV24" s="102"/>
      <c r="CW24" s="96"/>
      <c r="CX24" s="104"/>
      <c r="DB24" s="102"/>
      <c r="DC24" s="96"/>
      <c r="DD24" s="104"/>
      <c r="DH24" s="102"/>
      <c r="DI24" s="96"/>
      <c r="DJ24" s="104"/>
      <c r="DN24" s="102"/>
      <c r="DO24" s="96"/>
      <c r="DP24" s="104"/>
      <c r="DT24" s="102"/>
      <c r="DU24" s="96"/>
      <c r="DV24" s="104"/>
      <c r="DZ24" s="102"/>
      <c r="EA24" s="96"/>
      <c r="EB24" s="104"/>
      <c r="EF24" s="102"/>
      <c r="EG24" s="96"/>
      <c r="EH24" s="104"/>
      <c r="EL24" s="102"/>
      <c r="EM24" s="96"/>
      <c r="EN24" s="104"/>
      <c r="ER24" s="102"/>
      <c r="ES24" s="96"/>
      <c r="ET24" s="104"/>
      <c r="EX24" s="102"/>
      <c r="EY24" s="96"/>
      <c r="EZ24" s="104"/>
      <c r="FD24" s="102"/>
      <c r="FE24" s="96"/>
      <c r="FF24" s="104"/>
      <c r="FJ24" s="102"/>
      <c r="FK24" s="96"/>
      <c r="FL24" s="104"/>
      <c r="FP24" s="102"/>
      <c r="FQ24" s="96"/>
      <c r="FR24" s="104"/>
      <c r="FV24" s="102"/>
      <c r="FW24" s="96"/>
      <c r="FX24" s="104"/>
      <c r="GB24" s="102"/>
      <c r="GC24" s="96"/>
      <c r="GD24" s="104"/>
      <c r="GH24" s="102"/>
      <c r="GI24" s="96"/>
      <c r="GJ24" s="104"/>
      <c r="GN24" s="102"/>
      <c r="GO24" s="96"/>
      <c r="GP24" s="104"/>
      <c r="GT24" s="102"/>
      <c r="GU24" s="96"/>
      <c r="GV24" s="104"/>
      <c r="GZ24" s="102"/>
      <c r="HA24" s="96"/>
      <c r="HB24" s="104"/>
      <c r="HF24" s="102"/>
      <c r="HG24" s="96"/>
      <c r="HH24" s="104"/>
      <c r="HL24" s="102"/>
      <c r="HM24" s="96"/>
      <c r="HN24" s="104"/>
      <c r="HR24" s="102"/>
      <c r="HS24" s="96"/>
      <c r="HT24" s="104"/>
      <c r="HV24" s="125"/>
      <c r="HW24" s="126"/>
      <c r="HX24" s="127"/>
      <c r="HY24" s="128"/>
      <c r="HZ24" s="129"/>
      <c r="IA24" s="130"/>
      <c r="IB24" s="125"/>
      <c r="IC24" s="126"/>
      <c r="ID24" s="127"/>
      <c r="IE24" s="128"/>
      <c r="IF24" s="129"/>
      <c r="IG24" s="130"/>
      <c r="IH24" s="125"/>
      <c r="II24" s="126"/>
      <c r="IJ24" s="127"/>
      <c r="IK24" s="128"/>
      <c r="IL24" s="129"/>
      <c r="IM24" s="130"/>
      <c r="IN24" s="125"/>
      <c r="IO24" s="126"/>
      <c r="IP24" s="127"/>
      <c r="IQ24" s="128"/>
      <c r="IR24" s="129"/>
    </row>
    <row r="25" spans="1:252">
      <c r="A25" s="54" t="s">
        <v>617</v>
      </c>
      <c r="B25" s="136">
        <f t="shared" si="2"/>
        <v>0</v>
      </c>
      <c r="C25" s="136">
        <f t="shared" si="3"/>
        <v>0</v>
      </c>
      <c r="D25" s="136">
        <f t="shared" si="4"/>
        <v>0</v>
      </c>
      <c r="E25" s="136">
        <f t="shared" si="5"/>
        <v>0</v>
      </c>
      <c r="F25" s="136">
        <f t="shared" si="6"/>
        <v>0</v>
      </c>
      <c r="G25" s="136">
        <f t="shared" si="7"/>
        <v>0</v>
      </c>
      <c r="H25" s="137">
        <f t="shared" si="0"/>
        <v>0</v>
      </c>
      <c r="I25" s="136">
        <f t="shared" si="8"/>
        <v>0</v>
      </c>
      <c r="J25" s="136">
        <f t="shared" si="9"/>
        <v>0</v>
      </c>
      <c r="K25" s="136">
        <f t="shared" si="10"/>
        <v>0</v>
      </c>
      <c r="L25" s="138">
        <f t="shared" si="1"/>
        <v>0</v>
      </c>
      <c r="M25" s="92"/>
      <c r="N25" s="90"/>
      <c r="O25" s="91"/>
      <c r="P25" s="102"/>
      <c r="R25" s="104"/>
      <c r="S25" s="92"/>
      <c r="T25" s="90"/>
      <c r="U25" s="91"/>
      <c r="V25" s="102"/>
      <c r="X25" s="104"/>
      <c r="Y25" s="92"/>
      <c r="AB25" s="102"/>
      <c r="AC25" s="96"/>
      <c r="AD25" s="104"/>
      <c r="AH25" s="102"/>
      <c r="AJ25" s="104"/>
      <c r="AK25" s="92"/>
      <c r="AL25" s="90"/>
      <c r="AM25" s="91"/>
      <c r="AN25" s="102"/>
      <c r="AP25" s="104"/>
      <c r="AQ25" s="92"/>
      <c r="AT25" s="102"/>
      <c r="AU25" s="96"/>
      <c r="AV25" s="104"/>
      <c r="AZ25" s="102"/>
      <c r="BA25" s="96"/>
      <c r="BB25" s="104"/>
      <c r="BC25" s="92"/>
      <c r="BD25" s="90"/>
      <c r="BE25" s="91"/>
      <c r="BF25" s="102"/>
      <c r="BH25" s="104"/>
      <c r="BI25" s="92"/>
      <c r="BL25" s="102"/>
      <c r="BM25" s="96"/>
      <c r="BN25" s="104"/>
      <c r="BR25" s="102"/>
      <c r="BS25" s="96"/>
      <c r="BT25" s="104"/>
      <c r="BU25" s="92"/>
      <c r="BV25" s="90"/>
      <c r="BW25" s="91"/>
      <c r="BX25" s="102"/>
      <c r="BZ25" s="104"/>
      <c r="CA25" s="92"/>
      <c r="CD25" s="102"/>
      <c r="CE25" s="96"/>
      <c r="CF25" s="104"/>
      <c r="CJ25" s="102"/>
      <c r="CK25" s="96"/>
      <c r="CL25" s="104"/>
      <c r="CP25" s="102"/>
      <c r="CQ25" s="96"/>
      <c r="CR25" s="104"/>
      <c r="CV25" s="102"/>
      <c r="CW25" s="96"/>
      <c r="CX25" s="104"/>
      <c r="DB25" s="102"/>
      <c r="DC25" s="96"/>
      <c r="DD25" s="104"/>
      <c r="DH25" s="102"/>
      <c r="DI25" s="96"/>
      <c r="DJ25" s="104"/>
      <c r="DN25" s="102"/>
      <c r="DO25" s="96"/>
      <c r="DP25" s="104"/>
      <c r="DT25" s="102"/>
      <c r="DU25" s="96"/>
      <c r="DV25" s="104"/>
      <c r="DZ25" s="102"/>
      <c r="EA25" s="96"/>
      <c r="EB25" s="104"/>
      <c r="EF25" s="102"/>
      <c r="EG25" s="96"/>
      <c r="EH25" s="104"/>
      <c r="EL25" s="102"/>
      <c r="EM25" s="96"/>
      <c r="EN25" s="104"/>
      <c r="ER25" s="102"/>
      <c r="ES25" s="96"/>
      <c r="ET25" s="104"/>
      <c r="EX25" s="102"/>
      <c r="EY25" s="96"/>
      <c r="EZ25" s="104"/>
      <c r="FD25" s="102"/>
      <c r="FE25" s="96"/>
      <c r="FF25" s="104"/>
      <c r="FJ25" s="102"/>
      <c r="FK25" s="96"/>
      <c r="FL25" s="104"/>
      <c r="FP25" s="102"/>
      <c r="FQ25" s="96"/>
      <c r="FR25" s="104"/>
      <c r="FV25" s="102"/>
      <c r="FW25" s="96"/>
      <c r="FX25" s="104"/>
      <c r="GB25" s="102"/>
      <c r="GC25" s="96"/>
      <c r="GD25" s="104"/>
      <c r="GH25" s="102"/>
      <c r="GI25" s="96"/>
      <c r="GJ25" s="104"/>
      <c r="GN25" s="102"/>
      <c r="GO25" s="96"/>
      <c r="GP25" s="104"/>
      <c r="GT25" s="102"/>
      <c r="GU25" s="96"/>
      <c r="GV25" s="104"/>
      <c r="GZ25" s="102"/>
      <c r="HA25" s="96"/>
      <c r="HB25" s="104"/>
      <c r="HF25" s="102"/>
      <c r="HG25" s="96"/>
      <c r="HH25" s="104"/>
      <c r="HL25" s="102"/>
      <c r="HM25" s="96"/>
      <c r="HN25" s="104"/>
      <c r="HR25" s="102"/>
      <c r="HS25" s="96"/>
      <c r="HT25" s="104"/>
      <c r="HV25" s="125"/>
      <c r="HW25" s="126"/>
      <c r="HX25" s="127"/>
      <c r="HY25" s="128"/>
      <c r="HZ25" s="129"/>
      <c r="IA25" s="130"/>
      <c r="IB25" s="125"/>
      <c r="IC25" s="126"/>
      <c r="ID25" s="127"/>
      <c r="IE25" s="128"/>
      <c r="IF25" s="129"/>
      <c r="IG25" s="130"/>
      <c r="IH25" s="125"/>
      <c r="II25" s="126"/>
      <c r="IJ25" s="127"/>
      <c r="IK25" s="128"/>
      <c r="IL25" s="129"/>
      <c r="IM25" s="130"/>
      <c r="IN25" s="125"/>
      <c r="IO25" s="126"/>
      <c r="IP25" s="127"/>
      <c r="IQ25" s="128"/>
      <c r="IR25" s="129"/>
    </row>
    <row r="26" spans="1:252">
      <c r="A26" s="54" t="s">
        <v>619</v>
      </c>
      <c r="B26" s="136">
        <f t="shared" si="2"/>
        <v>0</v>
      </c>
      <c r="C26" s="136">
        <f t="shared" si="3"/>
        <v>0</v>
      </c>
      <c r="D26" s="136">
        <f t="shared" si="4"/>
        <v>0</v>
      </c>
      <c r="E26" s="136">
        <f t="shared" si="5"/>
        <v>0</v>
      </c>
      <c r="F26" s="136">
        <f t="shared" si="6"/>
        <v>0</v>
      </c>
      <c r="G26" s="136">
        <f t="shared" si="7"/>
        <v>0</v>
      </c>
      <c r="H26" s="137">
        <f t="shared" si="0"/>
        <v>0</v>
      </c>
      <c r="I26" s="136">
        <f t="shared" si="8"/>
        <v>0</v>
      </c>
      <c r="J26" s="136">
        <f t="shared" si="9"/>
        <v>0</v>
      </c>
      <c r="K26" s="136">
        <f t="shared" si="10"/>
        <v>0</v>
      </c>
      <c r="L26" s="138">
        <f t="shared" si="1"/>
        <v>0</v>
      </c>
      <c r="M26" s="92"/>
      <c r="N26" s="90"/>
      <c r="O26" s="91"/>
      <c r="P26" s="102"/>
      <c r="R26" s="104"/>
      <c r="S26" s="92"/>
      <c r="T26" s="90"/>
      <c r="U26" s="91"/>
      <c r="V26" s="102"/>
      <c r="X26" s="104"/>
      <c r="Y26" s="92"/>
      <c r="AB26" s="102"/>
      <c r="AC26" s="96"/>
      <c r="AD26" s="104"/>
      <c r="AH26" s="102"/>
      <c r="AJ26" s="104"/>
      <c r="AK26" s="92"/>
      <c r="AL26" s="90"/>
      <c r="AM26" s="91"/>
      <c r="AN26" s="102"/>
      <c r="AP26" s="104"/>
      <c r="AQ26" s="92"/>
      <c r="AT26" s="102"/>
      <c r="AU26" s="96"/>
      <c r="AV26" s="104"/>
      <c r="AZ26" s="102"/>
      <c r="BA26" s="96"/>
      <c r="BB26" s="104"/>
      <c r="BC26" s="92"/>
      <c r="BD26" s="90"/>
      <c r="BE26" s="91"/>
      <c r="BF26" s="102"/>
      <c r="BH26" s="104"/>
      <c r="BI26" s="92"/>
      <c r="BL26" s="102"/>
      <c r="BM26" s="96"/>
      <c r="BN26" s="104"/>
      <c r="BR26" s="102"/>
      <c r="BS26" s="96"/>
      <c r="BT26" s="104"/>
      <c r="BU26" s="92"/>
      <c r="BV26" s="90"/>
      <c r="BW26" s="91"/>
      <c r="BX26" s="102"/>
      <c r="BZ26" s="104"/>
      <c r="CA26" s="92"/>
      <c r="CD26" s="102"/>
      <c r="CE26" s="96"/>
      <c r="CF26" s="104"/>
      <c r="CJ26" s="102"/>
      <c r="CK26" s="96"/>
      <c r="CL26" s="104"/>
      <c r="CP26" s="102"/>
      <c r="CQ26" s="96"/>
      <c r="CR26" s="104"/>
      <c r="CV26" s="102"/>
      <c r="CW26" s="96"/>
      <c r="CX26" s="104"/>
      <c r="DB26" s="102"/>
      <c r="DC26" s="96"/>
      <c r="DD26" s="104"/>
      <c r="DH26" s="102"/>
      <c r="DI26" s="96"/>
      <c r="DJ26" s="104"/>
      <c r="DN26" s="102"/>
      <c r="DO26" s="96"/>
      <c r="DP26" s="104"/>
      <c r="DT26" s="102"/>
      <c r="DU26" s="96"/>
      <c r="DV26" s="104"/>
      <c r="DZ26" s="102"/>
      <c r="EA26" s="96"/>
      <c r="EB26" s="104"/>
      <c r="EF26" s="102"/>
      <c r="EG26" s="96"/>
      <c r="EH26" s="104"/>
      <c r="EL26" s="102"/>
      <c r="EM26" s="96"/>
      <c r="EN26" s="104"/>
      <c r="ER26" s="102"/>
      <c r="ES26" s="96"/>
      <c r="ET26" s="104"/>
      <c r="EX26" s="102"/>
      <c r="EY26" s="96"/>
      <c r="EZ26" s="104"/>
      <c r="FD26" s="102"/>
      <c r="FE26" s="96"/>
      <c r="FF26" s="104"/>
      <c r="FJ26" s="102"/>
      <c r="FK26" s="96"/>
      <c r="FL26" s="104"/>
      <c r="FP26" s="102"/>
      <c r="FQ26" s="96"/>
      <c r="FR26" s="104"/>
      <c r="FV26" s="102"/>
      <c r="FW26" s="96"/>
      <c r="FX26" s="104"/>
      <c r="GB26" s="102"/>
      <c r="GC26" s="96"/>
      <c r="GD26" s="104"/>
      <c r="GH26" s="102"/>
      <c r="GI26" s="96"/>
      <c r="GJ26" s="104"/>
      <c r="GN26" s="102"/>
      <c r="GO26" s="96"/>
      <c r="GP26" s="104"/>
      <c r="GT26" s="102"/>
      <c r="GU26" s="96"/>
      <c r="GV26" s="104"/>
      <c r="GZ26" s="102"/>
      <c r="HA26" s="96"/>
      <c r="HB26" s="104"/>
      <c r="HF26" s="102"/>
      <c r="HG26" s="96"/>
      <c r="HH26" s="104"/>
      <c r="HL26" s="102"/>
      <c r="HM26" s="96"/>
      <c r="HN26" s="104"/>
      <c r="HR26" s="102"/>
      <c r="HS26" s="96"/>
      <c r="HT26" s="104"/>
      <c r="HV26" s="125"/>
      <c r="HW26" s="126"/>
      <c r="HX26" s="127"/>
      <c r="HY26" s="128"/>
      <c r="HZ26" s="129"/>
      <c r="IA26" s="130"/>
      <c r="IB26" s="125"/>
      <c r="IC26" s="126"/>
      <c r="ID26" s="127"/>
      <c r="IE26" s="128"/>
      <c r="IF26" s="129"/>
      <c r="IG26" s="130"/>
      <c r="IH26" s="125"/>
      <c r="II26" s="126"/>
      <c r="IJ26" s="127"/>
      <c r="IK26" s="128"/>
      <c r="IL26" s="129"/>
      <c r="IM26" s="130"/>
      <c r="IN26" s="125"/>
      <c r="IO26" s="126"/>
      <c r="IP26" s="127"/>
      <c r="IQ26" s="128"/>
      <c r="IR26" s="129"/>
    </row>
    <row r="27" spans="1:252">
      <c r="A27" s="54" t="s">
        <v>393</v>
      </c>
      <c r="B27" s="136">
        <f t="shared" si="2"/>
        <v>0</v>
      </c>
      <c r="C27" s="136">
        <f t="shared" si="3"/>
        <v>0</v>
      </c>
      <c r="D27" s="136">
        <f t="shared" si="4"/>
        <v>0</v>
      </c>
      <c r="E27" s="136">
        <f t="shared" si="5"/>
        <v>0</v>
      </c>
      <c r="F27" s="136">
        <f t="shared" si="6"/>
        <v>0</v>
      </c>
      <c r="G27" s="136">
        <f t="shared" si="7"/>
        <v>0</v>
      </c>
      <c r="H27" s="137">
        <f t="shared" si="0"/>
        <v>0</v>
      </c>
      <c r="I27" s="136">
        <f t="shared" si="8"/>
        <v>0</v>
      </c>
      <c r="J27" s="136">
        <f t="shared" si="9"/>
        <v>0</v>
      </c>
      <c r="K27" s="136">
        <f t="shared" si="10"/>
        <v>0</v>
      </c>
      <c r="L27" s="138">
        <f t="shared" si="1"/>
        <v>0</v>
      </c>
      <c r="M27" s="92"/>
      <c r="N27" s="90"/>
      <c r="O27" s="91"/>
      <c r="P27" s="102"/>
      <c r="R27" s="104"/>
      <c r="S27" s="92"/>
      <c r="T27" s="90"/>
      <c r="U27" s="91"/>
      <c r="V27" s="102"/>
      <c r="X27" s="104"/>
      <c r="Y27" s="92"/>
      <c r="AB27" s="102"/>
      <c r="AC27" s="96"/>
      <c r="AD27" s="104"/>
      <c r="AH27" s="102"/>
      <c r="AJ27" s="104"/>
      <c r="AK27" s="92"/>
      <c r="AL27" s="90"/>
      <c r="AM27" s="91"/>
      <c r="AN27" s="102"/>
      <c r="AP27" s="104"/>
      <c r="AQ27" s="92"/>
      <c r="AT27" s="102"/>
      <c r="AU27" s="96"/>
      <c r="AV27" s="104"/>
      <c r="AZ27" s="102"/>
      <c r="BA27" s="96"/>
      <c r="BB27" s="104"/>
      <c r="BC27" s="92"/>
      <c r="BD27" s="90"/>
      <c r="BE27" s="91"/>
      <c r="BF27" s="102"/>
      <c r="BH27" s="104"/>
      <c r="BI27" s="92"/>
      <c r="BL27" s="102"/>
      <c r="BM27" s="96"/>
      <c r="BN27" s="104"/>
      <c r="BR27" s="102"/>
      <c r="BS27" s="96"/>
      <c r="BT27" s="104"/>
      <c r="BU27" s="92"/>
      <c r="BV27" s="90"/>
      <c r="BW27" s="91"/>
      <c r="BX27" s="102"/>
      <c r="BZ27" s="104"/>
      <c r="CA27" s="92"/>
      <c r="CD27" s="102"/>
      <c r="CE27" s="96"/>
      <c r="CF27" s="104"/>
      <c r="CJ27" s="102"/>
      <c r="CK27" s="96"/>
      <c r="CL27" s="104"/>
      <c r="CP27" s="102"/>
      <c r="CQ27" s="96"/>
      <c r="CR27" s="104"/>
      <c r="CV27" s="102"/>
      <c r="CW27" s="96"/>
      <c r="CX27" s="104"/>
      <c r="DB27" s="102"/>
      <c r="DC27" s="96"/>
      <c r="DD27" s="104"/>
      <c r="DH27" s="102"/>
      <c r="DI27" s="96"/>
      <c r="DJ27" s="104"/>
      <c r="DN27" s="102"/>
      <c r="DO27" s="96"/>
      <c r="DP27" s="104"/>
      <c r="DT27" s="102"/>
      <c r="DU27" s="96"/>
      <c r="DV27" s="104"/>
      <c r="DZ27" s="102"/>
      <c r="EA27" s="96"/>
      <c r="EB27" s="104"/>
      <c r="EF27" s="102"/>
      <c r="EG27" s="96"/>
      <c r="EH27" s="104"/>
      <c r="EL27" s="102"/>
      <c r="EM27" s="96"/>
      <c r="EN27" s="104"/>
      <c r="ER27" s="102"/>
      <c r="ES27" s="96"/>
      <c r="ET27" s="104"/>
      <c r="EX27" s="102"/>
      <c r="EY27" s="96"/>
      <c r="EZ27" s="104"/>
      <c r="FD27" s="102"/>
      <c r="FE27" s="96"/>
      <c r="FF27" s="104"/>
      <c r="FJ27" s="102"/>
      <c r="FK27" s="96"/>
      <c r="FL27" s="104"/>
      <c r="FP27" s="102"/>
      <c r="FQ27" s="96"/>
      <c r="FR27" s="104"/>
      <c r="FV27" s="102"/>
      <c r="FW27" s="96"/>
      <c r="FX27" s="104"/>
      <c r="GB27" s="102"/>
      <c r="GC27" s="96"/>
      <c r="GD27" s="104"/>
      <c r="GH27" s="102"/>
      <c r="GI27" s="96"/>
      <c r="GJ27" s="104"/>
      <c r="GN27" s="102"/>
      <c r="GO27" s="96"/>
      <c r="GP27" s="104"/>
      <c r="GT27" s="102"/>
      <c r="GU27" s="96"/>
      <c r="GV27" s="104"/>
      <c r="GZ27" s="102"/>
      <c r="HA27" s="96"/>
      <c r="HB27" s="104"/>
      <c r="HF27" s="102"/>
      <c r="HG27" s="96"/>
      <c r="HH27" s="104"/>
      <c r="HL27" s="102"/>
      <c r="HM27" s="96"/>
      <c r="HN27" s="104"/>
      <c r="HR27" s="102"/>
      <c r="HS27" s="96"/>
      <c r="HT27" s="104"/>
      <c r="HV27" s="125"/>
      <c r="HW27" s="126"/>
      <c r="HX27" s="127"/>
      <c r="HY27" s="128"/>
      <c r="HZ27" s="129"/>
      <c r="IA27" s="130"/>
      <c r="IB27" s="125"/>
      <c r="IC27" s="126"/>
      <c r="ID27" s="127"/>
      <c r="IE27" s="128"/>
      <c r="IF27" s="129"/>
      <c r="IG27" s="130"/>
      <c r="IH27" s="125"/>
      <c r="II27" s="126"/>
      <c r="IJ27" s="127"/>
      <c r="IK27" s="128"/>
      <c r="IL27" s="129"/>
      <c r="IM27" s="130"/>
      <c r="IN27" s="125"/>
      <c r="IO27" s="126"/>
      <c r="IP27" s="127"/>
      <c r="IQ27" s="128"/>
      <c r="IR27" s="129"/>
    </row>
    <row r="28" spans="1:252">
      <c r="A28" s="54" t="s">
        <v>395</v>
      </c>
      <c r="B28" s="136">
        <f t="shared" si="2"/>
        <v>0</v>
      </c>
      <c r="C28" s="136">
        <f t="shared" si="3"/>
        <v>0</v>
      </c>
      <c r="D28" s="136">
        <f t="shared" si="4"/>
        <v>0</v>
      </c>
      <c r="E28" s="136">
        <f t="shared" si="5"/>
        <v>0</v>
      </c>
      <c r="F28" s="136">
        <f t="shared" si="6"/>
        <v>0</v>
      </c>
      <c r="G28" s="136">
        <f t="shared" si="7"/>
        <v>0</v>
      </c>
      <c r="H28" s="137">
        <f t="shared" si="0"/>
        <v>0</v>
      </c>
      <c r="I28" s="136">
        <f t="shared" si="8"/>
        <v>0</v>
      </c>
      <c r="J28" s="136">
        <f t="shared" si="9"/>
        <v>0</v>
      </c>
      <c r="K28" s="136">
        <f t="shared" si="10"/>
        <v>0</v>
      </c>
      <c r="L28" s="138">
        <f t="shared" si="1"/>
        <v>0</v>
      </c>
      <c r="M28" s="92"/>
      <c r="N28" s="90"/>
      <c r="O28" s="91"/>
      <c r="P28" s="102"/>
      <c r="R28" s="104"/>
      <c r="S28" s="92"/>
      <c r="T28" s="90"/>
      <c r="U28" s="91"/>
      <c r="V28" s="102"/>
      <c r="X28" s="104"/>
      <c r="Y28" s="92"/>
      <c r="AB28" s="102"/>
      <c r="AC28" s="96"/>
      <c r="AD28" s="104"/>
      <c r="AH28" s="102"/>
      <c r="AJ28" s="104"/>
      <c r="AK28" s="92"/>
      <c r="AL28" s="90"/>
      <c r="AM28" s="91"/>
      <c r="AN28" s="102"/>
      <c r="AP28" s="104"/>
      <c r="AQ28" s="92"/>
      <c r="AT28" s="102"/>
      <c r="AU28" s="96"/>
      <c r="AV28" s="104"/>
      <c r="AZ28" s="102"/>
      <c r="BA28" s="96"/>
      <c r="BB28" s="104"/>
      <c r="BC28" s="92"/>
      <c r="BD28" s="90"/>
      <c r="BE28" s="91"/>
      <c r="BF28" s="102"/>
      <c r="BH28" s="104"/>
      <c r="BI28" s="92"/>
      <c r="BL28" s="102"/>
      <c r="BM28" s="96"/>
      <c r="BN28" s="104"/>
      <c r="BR28" s="102"/>
      <c r="BS28" s="96"/>
      <c r="BT28" s="104"/>
      <c r="BU28" s="92"/>
      <c r="BV28" s="90"/>
      <c r="BW28" s="91"/>
      <c r="BX28" s="102"/>
      <c r="BZ28" s="104"/>
      <c r="CA28" s="92"/>
      <c r="CD28" s="102"/>
      <c r="CE28" s="96"/>
      <c r="CF28" s="104"/>
      <c r="CJ28" s="102"/>
      <c r="CK28" s="96"/>
      <c r="CL28" s="104"/>
      <c r="CP28" s="102"/>
      <c r="CQ28" s="96"/>
      <c r="CR28" s="104"/>
      <c r="CV28" s="102"/>
      <c r="CW28" s="96"/>
      <c r="CX28" s="104"/>
      <c r="DB28" s="102"/>
      <c r="DC28" s="96"/>
      <c r="DD28" s="104"/>
      <c r="DH28" s="102"/>
      <c r="DI28" s="96"/>
      <c r="DJ28" s="104"/>
      <c r="DN28" s="102"/>
      <c r="DO28" s="96"/>
      <c r="DP28" s="104"/>
      <c r="DT28" s="102"/>
      <c r="DU28" s="96"/>
      <c r="DV28" s="104"/>
      <c r="DZ28" s="102"/>
      <c r="EA28" s="96"/>
      <c r="EB28" s="104"/>
      <c r="EF28" s="102"/>
      <c r="EG28" s="96"/>
      <c r="EH28" s="104"/>
      <c r="EL28" s="102"/>
      <c r="EM28" s="96"/>
      <c r="EN28" s="104"/>
      <c r="ER28" s="102"/>
      <c r="ES28" s="96"/>
      <c r="ET28" s="104"/>
      <c r="EX28" s="102"/>
      <c r="EY28" s="96"/>
      <c r="EZ28" s="104"/>
      <c r="FD28" s="102"/>
      <c r="FE28" s="96"/>
      <c r="FF28" s="104"/>
      <c r="FJ28" s="102"/>
      <c r="FK28" s="96"/>
      <c r="FL28" s="104"/>
      <c r="FP28" s="102"/>
      <c r="FQ28" s="96"/>
      <c r="FR28" s="104"/>
      <c r="FV28" s="102"/>
      <c r="FW28" s="96"/>
      <c r="FX28" s="104"/>
      <c r="GB28" s="102"/>
      <c r="GC28" s="96"/>
      <c r="GD28" s="104"/>
      <c r="GH28" s="102"/>
      <c r="GI28" s="96"/>
      <c r="GJ28" s="104"/>
      <c r="GN28" s="102"/>
      <c r="GO28" s="96"/>
      <c r="GP28" s="104"/>
      <c r="GT28" s="102"/>
      <c r="GU28" s="96"/>
      <c r="GV28" s="104"/>
      <c r="GZ28" s="102"/>
      <c r="HA28" s="96"/>
      <c r="HB28" s="104"/>
      <c r="HF28" s="102"/>
      <c r="HG28" s="96"/>
      <c r="HH28" s="104"/>
      <c r="HL28" s="102"/>
      <c r="HM28" s="96"/>
      <c r="HN28" s="104"/>
      <c r="HR28" s="102"/>
      <c r="HS28" s="96"/>
      <c r="HT28" s="104"/>
      <c r="HV28" s="125"/>
      <c r="HW28" s="126"/>
      <c r="HX28" s="127"/>
      <c r="HY28" s="128"/>
      <c r="HZ28" s="129"/>
      <c r="IA28" s="130"/>
      <c r="IB28" s="125"/>
      <c r="IC28" s="126"/>
      <c r="ID28" s="127"/>
      <c r="IE28" s="128"/>
      <c r="IF28" s="129"/>
      <c r="IG28" s="130"/>
      <c r="IH28" s="125"/>
      <c r="II28" s="126"/>
      <c r="IJ28" s="127"/>
      <c r="IK28" s="128"/>
      <c r="IL28" s="129"/>
      <c r="IM28" s="130"/>
      <c r="IN28" s="125"/>
      <c r="IO28" s="126"/>
      <c r="IP28" s="127"/>
      <c r="IQ28" s="128"/>
      <c r="IR28" s="129"/>
    </row>
    <row r="29" spans="1:252">
      <c r="A29" s="54" t="s">
        <v>620</v>
      </c>
      <c r="B29" s="136">
        <f t="shared" si="2"/>
        <v>0</v>
      </c>
      <c r="C29" s="136">
        <f t="shared" si="3"/>
        <v>0</v>
      </c>
      <c r="D29" s="136">
        <f t="shared" si="4"/>
        <v>0</v>
      </c>
      <c r="E29" s="136">
        <f t="shared" si="5"/>
        <v>0</v>
      </c>
      <c r="F29" s="136">
        <f t="shared" si="6"/>
        <v>0</v>
      </c>
      <c r="G29" s="136">
        <f t="shared" si="7"/>
        <v>0</v>
      </c>
      <c r="H29" s="137">
        <f t="shared" si="0"/>
        <v>0</v>
      </c>
      <c r="I29" s="136">
        <f t="shared" si="8"/>
        <v>0</v>
      </c>
      <c r="J29" s="136">
        <f t="shared" si="9"/>
        <v>0</v>
      </c>
      <c r="K29" s="136">
        <f t="shared" si="10"/>
        <v>0</v>
      </c>
      <c r="L29" s="138">
        <f t="shared" si="1"/>
        <v>0</v>
      </c>
      <c r="M29" s="92"/>
      <c r="N29" s="90"/>
      <c r="O29" s="91"/>
      <c r="P29" s="102"/>
      <c r="R29" s="104"/>
      <c r="S29" s="92"/>
      <c r="T29" s="90"/>
      <c r="U29" s="91"/>
      <c r="V29" s="102"/>
      <c r="X29" s="104"/>
      <c r="Y29" s="92"/>
      <c r="AB29" s="102"/>
      <c r="AC29" s="96"/>
      <c r="AD29" s="104"/>
      <c r="AH29" s="102"/>
      <c r="AJ29" s="104"/>
      <c r="AK29" s="92"/>
      <c r="AL29" s="90"/>
      <c r="AM29" s="91"/>
      <c r="AN29" s="102"/>
      <c r="AP29" s="104"/>
      <c r="AQ29" s="92"/>
      <c r="AT29" s="102"/>
      <c r="AU29" s="96"/>
      <c r="AV29" s="104"/>
      <c r="AZ29" s="102"/>
      <c r="BA29" s="96"/>
      <c r="BB29" s="104"/>
      <c r="BC29" s="92"/>
      <c r="BD29" s="90"/>
      <c r="BE29" s="91"/>
      <c r="BF29" s="102"/>
      <c r="BH29" s="104"/>
      <c r="BI29" s="92"/>
      <c r="BL29" s="102"/>
      <c r="BM29" s="96"/>
      <c r="BN29" s="104"/>
      <c r="BR29" s="102"/>
      <c r="BS29" s="96"/>
      <c r="BT29" s="104"/>
      <c r="BU29" s="92"/>
      <c r="BV29" s="90"/>
      <c r="BW29" s="91"/>
      <c r="BX29" s="102"/>
      <c r="BZ29" s="104"/>
      <c r="CA29" s="92"/>
      <c r="CD29" s="102"/>
      <c r="CE29" s="96"/>
      <c r="CF29" s="104"/>
      <c r="CJ29" s="102"/>
      <c r="CK29" s="96"/>
      <c r="CL29" s="104"/>
      <c r="CP29" s="102"/>
      <c r="CQ29" s="96"/>
      <c r="CR29" s="104"/>
      <c r="CV29" s="102"/>
      <c r="CW29" s="96"/>
      <c r="CX29" s="104"/>
      <c r="DB29" s="102"/>
      <c r="DC29" s="96"/>
      <c r="DD29" s="104"/>
      <c r="DH29" s="102"/>
      <c r="DI29" s="96"/>
      <c r="DJ29" s="104"/>
      <c r="DN29" s="102"/>
      <c r="DO29" s="96"/>
      <c r="DP29" s="104"/>
      <c r="DT29" s="102"/>
      <c r="DU29" s="96"/>
      <c r="DV29" s="104"/>
      <c r="DZ29" s="102"/>
      <c r="EA29" s="96"/>
      <c r="EB29" s="104"/>
      <c r="EF29" s="102"/>
      <c r="EG29" s="96"/>
      <c r="EH29" s="104"/>
      <c r="EL29" s="102"/>
      <c r="EM29" s="96"/>
      <c r="EN29" s="104"/>
      <c r="ER29" s="102"/>
      <c r="ES29" s="96"/>
      <c r="ET29" s="104"/>
      <c r="EX29" s="102"/>
      <c r="EY29" s="96"/>
      <c r="EZ29" s="104"/>
      <c r="FD29" s="102"/>
      <c r="FE29" s="96"/>
      <c r="FF29" s="104"/>
      <c r="FJ29" s="102"/>
      <c r="FK29" s="96"/>
      <c r="FL29" s="104"/>
      <c r="FP29" s="102"/>
      <c r="FQ29" s="96"/>
      <c r="FR29" s="104"/>
      <c r="FV29" s="102"/>
      <c r="FW29" s="96"/>
      <c r="FX29" s="104"/>
      <c r="GB29" s="102"/>
      <c r="GC29" s="96"/>
      <c r="GD29" s="104"/>
      <c r="GH29" s="102"/>
      <c r="GI29" s="96"/>
      <c r="GJ29" s="104"/>
      <c r="GN29" s="102"/>
      <c r="GO29" s="96"/>
      <c r="GP29" s="104"/>
      <c r="GT29" s="102"/>
      <c r="GU29" s="96"/>
      <c r="GV29" s="104"/>
      <c r="GZ29" s="102"/>
      <c r="HA29" s="96"/>
      <c r="HB29" s="104"/>
      <c r="HF29" s="102"/>
      <c r="HG29" s="96"/>
      <c r="HH29" s="104"/>
      <c r="HL29" s="102"/>
      <c r="HM29" s="96"/>
      <c r="HN29" s="104"/>
      <c r="HR29" s="102"/>
      <c r="HS29" s="96"/>
      <c r="HT29" s="104"/>
      <c r="HV29" s="125"/>
      <c r="HW29" s="126"/>
      <c r="HX29" s="127"/>
      <c r="HY29" s="128"/>
      <c r="HZ29" s="129"/>
      <c r="IA29" s="130"/>
      <c r="IB29" s="125"/>
      <c r="IC29" s="126"/>
      <c r="ID29" s="127"/>
      <c r="IE29" s="128"/>
      <c r="IF29" s="129"/>
      <c r="IG29" s="130"/>
      <c r="IH29" s="125"/>
      <c r="II29" s="126"/>
      <c r="IJ29" s="127"/>
      <c r="IK29" s="128"/>
      <c r="IL29" s="129"/>
      <c r="IM29" s="130"/>
      <c r="IN29" s="125"/>
      <c r="IO29" s="126"/>
      <c r="IP29" s="127"/>
      <c r="IQ29" s="128"/>
      <c r="IR29" s="129"/>
    </row>
    <row r="30" spans="1:252">
      <c r="A30" s="54" t="s">
        <v>621</v>
      </c>
      <c r="B30" s="136">
        <f t="shared" si="2"/>
        <v>0</v>
      </c>
      <c r="C30" s="136">
        <f t="shared" si="3"/>
        <v>0</v>
      </c>
      <c r="D30" s="136">
        <f t="shared" si="4"/>
        <v>0</v>
      </c>
      <c r="E30" s="136">
        <f t="shared" si="5"/>
        <v>0</v>
      </c>
      <c r="F30" s="136">
        <f t="shared" si="6"/>
        <v>0</v>
      </c>
      <c r="G30" s="136">
        <f t="shared" si="7"/>
        <v>0</v>
      </c>
      <c r="H30" s="137">
        <f t="shared" si="0"/>
        <v>0</v>
      </c>
      <c r="I30" s="136">
        <f t="shared" si="8"/>
        <v>0</v>
      </c>
      <c r="J30" s="136">
        <f t="shared" si="9"/>
        <v>0</v>
      </c>
      <c r="K30" s="136">
        <f t="shared" si="10"/>
        <v>0</v>
      </c>
      <c r="L30" s="138">
        <f t="shared" si="1"/>
        <v>0</v>
      </c>
      <c r="M30" s="92"/>
      <c r="N30" s="90"/>
      <c r="O30" s="91"/>
      <c r="P30" s="102"/>
      <c r="R30" s="104"/>
      <c r="S30" s="92"/>
      <c r="T30" s="90"/>
      <c r="U30" s="91"/>
      <c r="V30" s="102"/>
      <c r="X30" s="104"/>
      <c r="Y30" s="92"/>
      <c r="AB30" s="102"/>
      <c r="AC30" s="96"/>
      <c r="AD30" s="104"/>
      <c r="AH30" s="102"/>
      <c r="AJ30" s="104"/>
      <c r="AK30" s="92"/>
      <c r="AL30" s="90"/>
      <c r="AM30" s="91"/>
      <c r="AN30" s="102"/>
      <c r="AP30" s="104"/>
      <c r="AQ30" s="92"/>
      <c r="AT30" s="102"/>
      <c r="AU30" s="96"/>
      <c r="AV30" s="104"/>
      <c r="AZ30" s="102"/>
      <c r="BA30" s="96"/>
      <c r="BB30" s="104"/>
      <c r="BC30" s="92"/>
      <c r="BD30" s="90"/>
      <c r="BE30" s="91"/>
      <c r="BF30" s="102"/>
      <c r="BH30" s="104"/>
      <c r="BI30" s="92"/>
      <c r="BL30" s="102"/>
      <c r="BM30" s="96"/>
      <c r="BN30" s="104"/>
      <c r="BR30" s="102"/>
      <c r="BS30" s="96"/>
      <c r="BT30" s="104"/>
      <c r="BU30" s="92"/>
      <c r="BV30" s="90"/>
      <c r="BW30" s="91"/>
      <c r="BX30" s="102"/>
      <c r="BZ30" s="104"/>
      <c r="CA30" s="92"/>
      <c r="CD30" s="102"/>
      <c r="CE30" s="96"/>
      <c r="CF30" s="104"/>
      <c r="CJ30" s="102"/>
      <c r="CK30" s="96"/>
      <c r="CL30" s="104"/>
      <c r="CP30" s="102"/>
      <c r="CQ30" s="96"/>
      <c r="CR30" s="104"/>
      <c r="CV30" s="102"/>
      <c r="CW30" s="96"/>
      <c r="CX30" s="104"/>
      <c r="DB30" s="102"/>
      <c r="DC30" s="96"/>
      <c r="DD30" s="104"/>
      <c r="DH30" s="102"/>
      <c r="DI30" s="96"/>
      <c r="DJ30" s="104"/>
      <c r="DN30" s="102"/>
      <c r="DO30" s="96"/>
      <c r="DP30" s="104"/>
      <c r="DT30" s="102"/>
      <c r="DU30" s="96"/>
      <c r="DV30" s="104"/>
      <c r="DZ30" s="102"/>
      <c r="EA30" s="96"/>
      <c r="EB30" s="104"/>
      <c r="EF30" s="102"/>
      <c r="EG30" s="96"/>
      <c r="EH30" s="104"/>
      <c r="EL30" s="102"/>
      <c r="EM30" s="96"/>
      <c r="EN30" s="104"/>
      <c r="ER30" s="102"/>
      <c r="ES30" s="96"/>
      <c r="ET30" s="104"/>
      <c r="EX30" s="102"/>
      <c r="EY30" s="96"/>
      <c r="EZ30" s="104"/>
      <c r="FD30" s="102"/>
      <c r="FE30" s="96"/>
      <c r="FF30" s="104"/>
      <c r="FJ30" s="102"/>
      <c r="FK30" s="96"/>
      <c r="FL30" s="104"/>
      <c r="FP30" s="102"/>
      <c r="FQ30" s="96"/>
      <c r="FR30" s="104"/>
      <c r="FV30" s="102"/>
      <c r="FW30" s="96"/>
      <c r="FX30" s="104"/>
      <c r="GB30" s="102"/>
      <c r="GC30" s="96"/>
      <c r="GD30" s="104"/>
      <c r="GH30" s="102"/>
      <c r="GI30" s="96"/>
      <c r="GJ30" s="104"/>
      <c r="GN30" s="102"/>
      <c r="GO30" s="96"/>
      <c r="GP30" s="104"/>
      <c r="GT30" s="102"/>
      <c r="GU30" s="96"/>
      <c r="GV30" s="104"/>
      <c r="GZ30" s="102"/>
      <c r="HA30" s="96"/>
      <c r="HB30" s="104"/>
      <c r="HF30" s="102"/>
      <c r="HG30" s="96"/>
      <c r="HH30" s="104"/>
      <c r="HL30" s="102"/>
      <c r="HM30" s="96"/>
      <c r="HN30" s="104"/>
      <c r="HR30" s="102"/>
      <c r="HS30" s="96"/>
      <c r="HT30" s="104"/>
      <c r="HV30" s="125"/>
      <c r="HW30" s="126"/>
      <c r="HX30" s="127"/>
      <c r="HY30" s="128"/>
      <c r="HZ30" s="129"/>
      <c r="IA30" s="130"/>
      <c r="IB30" s="125"/>
      <c r="IC30" s="126"/>
      <c r="ID30" s="127"/>
      <c r="IE30" s="128"/>
      <c r="IF30" s="129"/>
      <c r="IG30" s="130"/>
      <c r="IH30" s="125"/>
      <c r="II30" s="126"/>
      <c r="IJ30" s="127"/>
      <c r="IK30" s="128"/>
      <c r="IL30" s="129"/>
      <c r="IM30" s="130"/>
      <c r="IN30" s="125"/>
      <c r="IO30" s="126"/>
      <c r="IP30" s="127"/>
      <c r="IQ30" s="128"/>
      <c r="IR30" s="129"/>
    </row>
    <row r="31" spans="1:252">
      <c r="A31" s="54" t="s">
        <v>389</v>
      </c>
      <c r="B31" s="136">
        <f t="shared" si="2"/>
        <v>0</v>
      </c>
      <c r="C31" s="136">
        <f t="shared" si="3"/>
        <v>0</v>
      </c>
      <c r="D31" s="136">
        <f t="shared" si="4"/>
        <v>0</v>
      </c>
      <c r="E31" s="136">
        <f t="shared" si="5"/>
        <v>0</v>
      </c>
      <c r="F31" s="136">
        <f t="shared" si="6"/>
        <v>0</v>
      </c>
      <c r="G31" s="136">
        <f t="shared" si="7"/>
        <v>0</v>
      </c>
      <c r="H31" s="137">
        <f t="shared" si="0"/>
        <v>0</v>
      </c>
      <c r="I31" s="136">
        <f t="shared" si="8"/>
        <v>0</v>
      </c>
      <c r="J31" s="136">
        <f t="shared" si="9"/>
        <v>0</v>
      </c>
      <c r="K31" s="136">
        <f t="shared" si="10"/>
        <v>0</v>
      </c>
      <c r="L31" s="138">
        <f t="shared" si="1"/>
        <v>0</v>
      </c>
      <c r="M31" s="92"/>
      <c r="N31" s="90"/>
      <c r="O31" s="91"/>
      <c r="P31" s="102"/>
      <c r="R31" s="104"/>
      <c r="S31" s="92"/>
      <c r="T31" s="90"/>
      <c r="U31" s="91"/>
      <c r="V31" s="102"/>
      <c r="X31" s="104"/>
      <c r="Y31" s="92"/>
      <c r="AB31" s="102"/>
      <c r="AC31" s="96"/>
      <c r="AD31" s="104"/>
      <c r="AH31" s="102"/>
      <c r="AJ31" s="104"/>
      <c r="AK31" s="92"/>
      <c r="AL31" s="90"/>
      <c r="AM31" s="91"/>
      <c r="AN31" s="102"/>
      <c r="AP31" s="104"/>
      <c r="AQ31" s="92"/>
      <c r="AT31" s="102"/>
      <c r="AU31" s="96"/>
      <c r="AV31" s="104"/>
      <c r="AZ31" s="102"/>
      <c r="BA31" s="96"/>
      <c r="BB31" s="104"/>
      <c r="BC31" s="92"/>
      <c r="BD31" s="90"/>
      <c r="BE31" s="91"/>
      <c r="BF31" s="102"/>
      <c r="BH31" s="104"/>
      <c r="BI31" s="92"/>
      <c r="BL31" s="102"/>
      <c r="BM31" s="96"/>
      <c r="BN31" s="104"/>
      <c r="BR31" s="102"/>
      <c r="BS31" s="96"/>
      <c r="BT31" s="104"/>
      <c r="BU31" s="92"/>
      <c r="BV31" s="90"/>
      <c r="BW31" s="91"/>
      <c r="BX31" s="102"/>
      <c r="BZ31" s="104"/>
      <c r="CA31" s="92"/>
      <c r="CD31" s="102"/>
      <c r="CE31" s="96"/>
      <c r="CF31" s="104"/>
      <c r="CJ31" s="102"/>
      <c r="CK31" s="96"/>
      <c r="CL31" s="104"/>
      <c r="CP31" s="102"/>
      <c r="CQ31" s="96"/>
      <c r="CR31" s="104"/>
      <c r="CV31" s="102"/>
      <c r="CW31" s="96"/>
      <c r="CX31" s="104"/>
      <c r="DB31" s="102"/>
      <c r="DC31" s="96"/>
      <c r="DD31" s="104"/>
      <c r="DH31" s="102"/>
      <c r="DI31" s="96"/>
      <c r="DJ31" s="104"/>
      <c r="DN31" s="102"/>
      <c r="DO31" s="96"/>
      <c r="DP31" s="104"/>
      <c r="DT31" s="102"/>
      <c r="DU31" s="96"/>
      <c r="DV31" s="104"/>
      <c r="DZ31" s="102"/>
      <c r="EA31" s="96"/>
      <c r="EB31" s="104"/>
      <c r="EF31" s="102"/>
      <c r="EG31" s="96"/>
      <c r="EH31" s="104"/>
      <c r="EL31" s="102"/>
      <c r="EM31" s="96"/>
      <c r="EN31" s="104"/>
      <c r="ER31" s="102"/>
      <c r="ES31" s="96"/>
      <c r="ET31" s="104"/>
      <c r="EX31" s="102"/>
      <c r="EY31" s="96"/>
      <c r="EZ31" s="104"/>
      <c r="FD31" s="102"/>
      <c r="FE31" s="96"/>
      <c r="FF31" s="104"/>
      <c r="FJ31" s="102"/>
      <c r="FK31" s="96"/>
      <c r="FL31" s="104"/>
      <c r="FP31" s="102"/>
      <c r="FQ31" s="96"/>
      <c r="FR31" s="104"/>
      <c r="FV31" s="102"/>
      <c r="FW31" s="96"/>
      <c r="FX31" s="104"/>
      <c r="GB31" s="102"/>
      <c r="GC31" s="96"/>
      <c r="GD31" s="104"/>
      <c r="GH31" s="102"/>
      <c r="GI31" s="96"/>
      <c r="GJ31" s="104"/>
      <c r="GN31" s="102"/>
      <c r="GO31" s="96"/>
      <c r="GP31" s="104"/>
      <c r="GT31" s="102"/>
      <c r="GU31" s="96"/>
      <c r="GV31" s="104"/>
      <c r="GZ31" s="102"/>
      <c r="HA31" s="96"/>
      <c r="HB31" s="104"/>
      <c r="HF31" s="102"/>
      <c r="HG31" s="96"/>
      <c r="HH31" s="104"/>
      <c r="HL31" s="102"/>
      <c r="HM31" s="96"/>
      <c r="HN31" s="104"/>
      <c r="HR31" s="102"/>
      <c r="HS31" s="96"/>
      <c r="HT31" s="104"/>
      <c r="HV31" s="125"/>
      <c r="HW31" s="126"/>
      <c r="HX31" s="127"/>
      <c r="HY31" s="128"/>
      <c r="HZ31" s="129"/>
      <c r="IA31" s="130"/>
      <c r="IB31" s="125"/>
      <c r="IC31" s="126"/>
      <c r="ID31" s="127"/>
      <c r="IE31" s="128"/>
      <c r="IF31" s="129"/>
      <c r="IG31" s="130"/>
      <c r="IH31" s="125"/>
      <c r="II31" s="126"/>
      <c r="IJ31" s="127"/>
      <c r="IK31" s="128"/>
      <c r="IL31" s="129"/>
      <c r="IM31" s="130"/>
      <c r="IN31" s="125"/>
      <c r="IO31" s="126"/>
      <c r="IP31" s="127"/>
      <c r="IQ31" s="128"/>
      <c r="IR31" s="129"/>
    </row>
    <row r="32" spans="1:252">
      <c r="A32" s="54" t="s">
        <v>622</v>
      </c>
      <c r="B32" s="136">
        <f t="shared" si="2"/>
        <v>0</v>
      </c>
      <c r="C32" s="136">
        <f t="shared" si="3"/>
        <v>0</v>
      </c>
      <c r="D32" s="136">
        <f t="shared" si="4"/>
        <v>0</v>
      </c>
      <c r="E32" s="136">
        <f t="shared" si="5"/>
        <v>0</v>
      </c>
      <c r="F32" s="136">
        <f t="shared" si="6"/>
        <v>0</v>
      </c>
      <c r="G32" s="136">
        <f t="shared" si="7"/>
        <v>0</v>
      </c>
      <c r="H32" s="137">
        <f t="shared" si="0"/>
        <v>0</v>
      </c>
      <c r="I32" s="136">
        <f t="shared" si="8"/>
        <v>0</v>
      </c>
      <c r="J32" s="136">
        <f t="shared" si="9"/>
        <v>0</v>
      </c>
      <c r="K32" s="136">
        <f t="shared" si="10"/>
        <v>0</v>
      </c>
      <c r="L32" s="138">
        <f t="shared" si="1"/>
        <v>0</v>
      </c>
      <c r="M32" s="92"/>
      <c r="N32" s="90"/>
      <c r="O32" s="91"/>
      <c r="P32" s="102"/>
      <c r="R32" s="104"/>
      <c r="S32" s="92"/>
      <c r="T32" s="90"/>
      <c r="U32" s="91"/>
      <c r="V32" s="102"/>
      <c r="X32" s="104"/>
      <c r="Y32" s="92"/>
      <c r="AB32" s="102"/>
      <c r="AC32" s="96"/>
      <c r="AD32" s="104"/>
      <c r="AH32" s="102"/>
      <c r="AJ32" s="104"/>
      <c r="AK32" s="92"/>
      <c r="AL32" s="90"/>
      <c r="AM32" s="91"/>
      <c r="AN32" s="102"/>
      <c r="AP32" s="104"/>
      <c r="AQ32" s="92"/>
      <c r="AT32" s="102"/>
      <c r="AU32" s="96"/>
      <c r="AV32" s="104"/>
      <c r="AZ32" s="102"/>
      <c r="BA32" s="96"/>
      <c r="BB32" s="104"/>
      <c r="BC32" s="92"/>
      <c r="BD32" s="90"/>
      <c r="BE32" s="91"/>
      <c r="BF32" s="102"/>
      <c r="BH32" s="104"/>
      <c r="BI32" s="92"/>
      <c r="BL32" s="102"/>
      <c r="BM32" s="96"/>
      <c r="BN32" s="104"/>
      <c r="BR32" s="102"/>
      <c r="BS32" s="96"/>
      <c r="BT32" s="104"/>
      <c r="BU32" s="92"/>
      <c r="BV32" s="90"/>
      <c r="BW32" s="91"/>
      <c r="BX32" s="102"/>
      <c r="BZ32" s="104"/>
      <c r="CA32" s="92"/>
      <c r="CD32" s="102"/>
      <c r="CE32" s="96"/>
      <c r="CF32" s="104"/>
      <c r="CJ32" s="102"/>
      <c r="CK32" s="96"/>
      <c r="CL32" s="104"/>
      <c r="CP32" s="102"/>
      <c r="CQ32" s="96"/>
      <c r="CR32" s="104"/>
      <c r="CV32" s="102"/>
      <c r="CW32" s="96"/>
      <c r="CX32" s="104"/>
      <c r="DB32" s="102"/>
      <c r="DC32" s="96"/>
      <c r="DD32" s="104"/>
      <c r="DH32" s="102"/>
      <c r="DI32" s="96"/>
      <c r="DJ32" s="104"/>
      <c r="DN32" s="102"/>
      <c r="DO32" s="96"/>
      <c r="DP32" s="104"/>
      <c r="DT32" s="102"/>
      <c r="DU32" s="96"/>
      <c r="DV32" s="104"/>
      <c r="DZ32" s="102"/>
      <c r="EA32" s="96"/>
      <c r="EB32" s="104"/>
      <c r="EF32" s="102"/>
      <c r="EG32" s="96"/>
      <c r="EH32" s="104"/>
      <c r="EL32" s="102"/>
      <c r="EM32" s="96"/>
      <c r="EN32" s="104"/>
      <c r="ER32" s="102"/>
      <c r="ES32" s="96"/>
      <c r="ET32" s="104"/>
      <c r="EX32" s="102"/>
      <c r="EY32" s="96"/>
      <c r="EZ32" s="104"/>
      <c r="FD32" s="102"/>
      <c r="FE32" s="96"/>
      <c r="FF32" s="104"/>
      <c r="FJ32" s="102"/>
      <c r="FK32" s="96"/>
      <c r="FL32" s="104"/>
      <c r="FP32" s="102"/>
      <c r="FQ32" s="96"/>
      <c r="FR32" s="104"/>
      <c r="FV32" s="102"/>
      <c r="FW32" s="96"/>
      <c r="FX32" s="104"/>
      <c r="GB32" s="102"/>
      <c r="GC32" s="96"/>
      <c r="GD32" s="104"/>
      <c r="GH32" s="102"/>
      <c r="GI32" s="96"/>
      <c r="GJ32" s="104"/>
      <c r="GN32" s="102"/>
      <c r="GO32" s="96"/>
      <c r="GP32" s="104"/>
      <c r="GT32" s="102"/>
      <c r="GU32" s="96"/>
      <c r="GV32" s="104"/>
      <c r="GZ32" s="102"/>
      <c r="HA32" s="96"/>
      <c r="HB32" s="104"/>
      <c r="HF32" s="102"/>
      <c r="HG32" s="96"/>
      <c r="HH32" s="104"/>
      <c r="HL32" s="102"/>
      <c r="HM32" s="96"/>
      <c r="HN32" s="104"/>
      <c r="HR32" s="102"/>
      <c r="HS32" s="96"/>
      <c r="HT32" s="104"/>
      <c r="HV32" s="125"/>
      <c r="HW32" s="126"/>
      <c r="HX32" s="127"/>
      <c r="HY32" s="128"/>
      <c r="HZ32" s="129"/>
      <c r="IA32" s="130"/>
      <c r="IB32" s="125"/>
      <c r="IC32" s="126"/>
      <c r="ID32" s="127"/>
      <c r="IE32" s="128"/>
      <c r="IF32" s="129"/>
      <c r="IG32" s="130"/>
      <c r="IH32" s="125"/>
      <c r="II32" s="126"/>
      <c r="IJ32" s="127"/>
      <c r="IK32" s="128"/>
      <c r="IL32" s="129"/>
      <c r="IM32" s="130"/>
      <c r="IN32" s="125"/>
      <c r="IO32" s="126"/>
      <c r="IP32" s="127"/>
      <c r="IQ32" s="128"/>
      <c r="IR32" s="129"/>
    </row>
    <row r="33" spans="1:252">
      <c r="A33" s="54" t="s">
        <v>387</v>
      </c>
      <c r="B33" s="136">
        <f t="shared" si="2"/>
        <v>0</v>
      </c>
      <c r="C33" s="136">
        <f t="shared" si="3"/>
        <v>0</v>
      </c>
      <c r="D33" s="136">
        <f t="shared" si="4"/>
        <v>0</v>
      </c>
      <c r="E33" s="136">
        <f t="shared" si="5"/>
        <v>0</v>
      </c>
      <c r="F33" s="136">
        <f t="shared" si="6"/>
        <v>0</v>
      </c>
      <c r="G33" s="136">
        <f t="shared" si="7"/>
        <v>0</v>
      </c>
      <c r="H33" s="137">
        <f t="shared" si="0"/>
        <v>0</v>
      </c>
      <c r="I33" s="136">
        <f t="shared" si="8"/>
        <v>0</v>
      </c>
      <c r="J33" s="136">
        <f t="shared" si="9"/>
        <v>0</v>
      </c>
      <c r="K33" s="136">
        <f t="shared" si="10"/>
        <v>0</v>
      </c>
      <c r="L33" s="138">
        <f t="shared" si="1"/>
        <v>0</v>
      </c>
      <c r="M33" s="92"/>
      <c r="N33" s="90"/>
      <c r="O33" s="91"/>
      <c r="P33" s="102"/>
      <c r="R33" s="104"/>
      <c r="S33" s="92"/>
      <c r="T33" s="90"/>
      <c r="U33" s="91"/>
      <c r="V33" s="102"/>
      <c r="X33" s="104"/>
      <c r="Y33" s="92"/>
      <c r="AB33" s="102"/>
      <c r="AC33" s="96"/>
      <c r="AD33" s="104"/>
      <c r="AH33" s="102"/>
      <c r="AJ33" s="104"/>
      <c r="AK33" s="92"/>
      <c r="AL33" s="90"/>
      <c r="AM33" s="91"/>
      <c r="AN33" s="102"/>
      <c r="AP33" s="104"/>
      <c r="AQ33" s="92"/>
      <c r="AT33" s="102"/>
      <c r="AU33" s="96"/>
      <c r="AV33" s="104"/>
      <c r="AZ33" s="102"/>
      <c r="BA33" s="96"/>
      <c r="BB33" s="104"/>
      <c r="BC33" s="92"/>
      <c r="BD33" s="90"/>
      <c r="BE33" s="91"/>
      <c r="BF33" s="102"/>
      <c r="BH33" s="104"/>
      <c r="BI33" s="92"/>
      <c r="BL33" s="102"/>
      <c r="BM33" s="96"/>
      <c r="BN33" s="104"/>
      <c r="BR33" s="102"/>
      <c r="BS33" s="96"/>
      <c r="BT33" s="104"/>
      <c r="BU33" s="92"/>
      <c r="BV33" s="90"/>
      <c r="BW33" s="91"/>
      <c r="BX33" s="102"/>
      <c r="BZ33" s="104"/>
      <c r="CA33" s="92"/>
      <c r="CD33" s="102"/>
      <c r="CE33" s="96"/>
      <c r="CF33" s="104"/>
      <c r="CJ33" s="102"/>
      <c r="CK33" s="96"/>
      <c r="CL33" s="104"/>
      <c r="CP33" s="102"/>
      <c r="CQ33" s="96"/>
      <c r="CR33" s="104"/>
      <c r="CV33" s="102"/>
      <c r="CW33" s="96"/>
      <c r="CX33" s="104"/>
      <c r="DB33" s="102"/>
      <c r="DC33" s="96"/>
      <c r="DD33" s="104"/>
      <c r="DH33" s="102"/>
      <c r="DI33" s="96"/>
      <c r="DJ33" s="104"/>
      <c r="DN33" s="102"/>
      <c r="DO33" s="96"/>
      <c r="DP33" s="104"/>
      <c r="DT33" s="102"/>
      <c r="DU33" s="96"/>
      <c r="DV33" s="104"/>
      <c r="DZ33" s="102"/>
      <c r="EA33" s="96"/>
      <c r="EB33" s="104"/>
      <c r="EF33" s="102"/>
      <c r="EG33" s="96"/>
      <c r="EH33" s="104"/>
      <c r="EL33" s="102"/>
      <c r="EM33" s="96"/>
      <c r="EN33" s="104"/>
      <c r="ER33" s="102"/>
      <c r="ES33" s="96"/>
      <c r="ET33" s="104"/>
      <c r="EX33" s="102"/>
      <c r="EY33" s="96"/>
      <c r="EZ33" s="104"/>
      <c r="FD33" s="102"/>
      <c r="FE33" s="96"/>
      <c r="FF33" s="104"/>
      <c r="FJ33" s="102"/>
      <c r="FK33" s="96"/>
      <c r="FL33" s="104"/>
      <c r="FP33" s="102"/>
      <c r="FQ33" s="96"/>
      <c r="FR33" s="104"/>
      <c r="FV33" s="102"/>
      <c r="FW33" s="96"/>
      <c r="FX33" s="104"/>
      <c r="GB33" s="102"/>
      <c r="GC33" s="96"/>
      <c r="GD33" s="104"/>
      <c r="GH33" s="102"/>
      <c r="GI33" s="96"/>
      <c r="GJ33" s="104"/>
      <c r="GN33" s="102"/>
      <c r="GO33" s="96"/>
      <c r="GP33" s="104"/>
      <c r="GT33" s="102"/>
      <c r="GU33" s="96"/>
      <c r="GV33" s="104"/>
      <c r="GZ33" s="102"/>
      <c r="HA33" s="96"/>
      <c r="HB33" s="104"/>
      <c r="HF33" s="102"/>
      <c r="HG33" s="96"/>
      <c r="HH33" s="104"/>
      <c r="HL33" s="102"/>
      <c r="HM33" s="96"/>
      <c r="HN33" s="104"/>
      <c r="HR33" s="102"/>
      <c r="HS33" s="96"/>
      <c r="HT33" s="104"/>
      <c r="HV33" s="125"/>
      <c r="HW33" s="126"/>
      <c r="HX33" s="127"/>
      <c r="HY33" s="128"/>
      <c r="HZ33" s="129"/>
      <c r="IA33" s="130"/>
      <c r="IB33" s="125"/>
      <c r="IC33" s="126"/>
      <c r="ID33" s="127"/>
      <c r="IE33" s="128"/>
      <c r="IF33" s="129"/>
      <c r="IG33" s="130"/>
      <c r="IH33" s="125"/>
      <c r="II33" s="126"/>
      <c r="IJ33" s="127"/>
      <c r="IK33" s="128"/>
      <c r="IL33" s="129"/>
      <c r="IM33" s="130"/>
      <c r="IN33" s="125"/>
      <c r="IO33" s="126"/>
      <c r="IP33" s="127"/>
      <c r="IQ33" s="128"/>
      <c r="IR33" s="129"/>
    </row>
    <row r="34" spans="1:252">
      <c r="A34" s="54" t="s">
        <v>1199</v>
      </c>
      <c r="B34" s="136">
        <f t="shared" si="2"/>
        <v>0</v>
      </c>
      <c r="C34" s="136">
        <f t="shared" si="3"/>
        <v>0</v>
      </c>
      <c r="D34" s="136">
        <f t="shared" si="4"/>
        <v>0</v>
      </c>
      <c r="E34" s="136">
        <f t="shared" si="5"/>
        <v>0</v>
      </c>
      <c r="F34" s="136">
        <f t="shared" si="6"/>
        <v>0</v>
      </c>
      <c r="G34" s="136">
        <f t="shared" si="7"/>
        <v>0</v>
      </c>
      <c r="H34" s="137">
        <f t="shared" si="0"/>
        <v>0</v>
      </c>
      <c r="I34" s="136">
        <f t="shared" si="8"/>
        <v>0</v>
      </c>
      <c r="J34" s="136">
        <f t="shared" si="9"/>
        <v>0</v>
      </c>
      <c r="K34" s="136">
        <f t="shared" si="10"/>
        <v>0</v>
      </c>
      <c r="L34" s="138">
        <f t="shared" si="1"/>
        <v>0</v>
      </c>
      <c r="M34" s="92"/>
      <c r="N34" s="90"/>
      <c r="O34" s="91"/>
      <c r="P34" s="102"/>
      <c r="R34" s="104"/>
      <c r="S34" s="92"/>
      <c r="T34" s="90"/>
      <c r="U34" s="91"/>
      <c r="V34" s="102"/>
      <c r="X34" s="104"/>
      <c r="Y34" s="92"/>
      <c r="AB34" s="102"/>
      <c r="AC34" s="96"/>
      <c r="AD34" s="104"/>
      <c r="AH34" s="102"/>
      <c r="AJ34" s="104"/>
      <c r="AK34" s="92"/>
      <c r="AL34" s="90"/>
      <c r="AM34" s="91"/>
      <c r="AN34" s="102"/>
      <c r="AP34" s="104"/>
      <c r="AQ34" s="92"/>
      <c r="AT34" s="102"/>
      <c r="AU34" s="96"/>
      <c r="AV34" s="104"/>
      <c r="AZ34" s="102"/>
      <c r="BA34" s="96"/>
      <c r="BB34" s="104"/>
      <c r="BC34" s="92"/>
      <c r="BD34" s="90"/>
      <c r="BE34" s="91"/>
      <c r="BF34" s="102"/>
      <c r="BH34" s="104"/>
      <c r="BI34" s="92"/>
      <c r="BL34" s="102"/>
      <c r="BM34" s="96"/>
      <c r="BN34" s="104"/>
      <c r="BR34" s="102"/>
      <c r="BS34" s="96"/>
      <c r="BT34" s="104"/>
      <c r="BU34" s="92"/>
      <c r="BV34" s="90"/>
      <c r="BW34" s="91"/>
      <c r="BX34" s="102"/>
      <c r="BZ34" s="104"/>
      <c r="CA34" s="92"/>
      <c r="CD34" s="102"/>
      <c r="CE34" s="96"/>
      <c r="CF34" s="104"/>
      <c r="CJ34" s="102"/>
      <c r="CK34" s="96"/>
      <c r="CL34" s="104"/>
      <c r="CP34" s="102"/>
      <c r="CQ34" s="96"/>
      <c r="CR34" s="104"/>
      <c r="CV34" s="102"/>
      <c r="CW34" s="96"/>
      <c r="CX34" s="104"/>
      <c r="DB34" s="102"/>
      <c r="DC34" s="96"/>
      <c r="DD34" s="104"/>
      <c r="DH34" s="102"/>
      <c r="DI34" s="96"/>
      <c r="DJ34" s="104"/>
      <c r="DN34" s="102"/>
      <c r="DO34" s="96"/>
      <c r="DP34" s="104"/>
      <c r="DT34" s="102"/>
      <c r="DU34" s="96"/>
      <c r="DV34" s="104"/>
      <c r="DZ34" s="102"/>
      <c r="EA34" s="96"/>
      <c r="EB34" s="104"/>
      <c r="EF34" s="102"/>
      <c r="EG34" s="96"/>
      <c r="EH34" s="104"/>
      <c r="EL34" s="102"/>
      <c r="EM34" s="96"/>
      <c r="EN34" s="104"/>
      <c r="ER34" s="102"/>
      <c r="ES34" s="96"/>
      <c r="ET34" s="104"/>
      <c r="EX34" s="102"/>
      <c r="EY34" s="96"/>
      <c r="EZ34" s="104"/>
      <c r="FD34" s="102"/>
      <c r="FE34" s="96"/>
      <c r="FF34" s="104"/>
      <c r="FJ34" s="102"/>
      <c r="FK34" s="96"/>
      <c r="FL34" s="104"/>
      <c r="FP34" s="102"/>
      <c r="FQ34" s="96"/>
      <c r="FR34" s="104"/>
      <c r="FV34" s="102"/>
      <c r="FW34" s="96"/>
      <c r="FX34" s="104"/>
      <c r="GB34" s="102"/>
      <c r="GC34" s="96"/>
      <c r="GD34" s="104"/>
      <c r="GH34" s="102"/>
      <c r="GI34" s="96"/>
      <c r="GJ34" s="104"/>
      <c r="GN34" s="102"/>
      <c r="GO34" s="96"/>
      <c r="GP34" s="104"/>
      <c r="GT34" s="102"/>
      <c r="GU34" s="96"/>
      <c r="GV34" s="104"/>
      <c r="GZ34" s="102"/>
      <c r="HA34" s="96"/>
      <c r="HB34" s="104"/>
      <c r="HF34" s="102"/>
      <c r="HG34" s="96"/>
      <c r="HH34" s="104"/>
      <c r="HL34" s="102"/>
      <c r="HM34" s="96"/>
      <c r="HN34" s="104"/>
      <c r="HR34" s="102"/>
      <c r="HS34" s="96"/>
      <c r="HT34" s="104"/>
      <c r="HV34" s="125"/>
      <c r="HW34" s="126"/>
      <c r="HX34" s="127"/>
      <c r="HY34" s="128"/>
      <c r="HZ34" s="129"/>
      <c r="IA34" s="130"/>
      <c r="IB34" s="125"/>
      <c r="IC34" s="126"/>
      <c r="ID34" s="127"/>
      <c r="IE34" s="128"/>
      <c r="IF34" s="129"/>
      <c r="IG34" s="130"/>
      <c r="IH34" s="125"/>
      <c r="II34" s="126"/>
      <c r="IJ34" s="127"/>
      <c r="IK34" s="128"/>
      <c r="IL34" s="129"/>
      <c r="IM34" s="130"/>
      <c r="IN34" s="125"/>
      <c r="IO34" s="126"/>
      <c r="IP34" s="127"/>
      <c r="IQ34" s="128"/>
      <c r="IR34" s="129"/>
    </row>
    <row r="35" spans="1:252">
      <c r="A35" s="54" t="s">
        <v>625</v>
      </c>
      <c r="B35" s="136">
        <f t="shared" si="2"/>
        <v>0</v>
      </c>
      <c r="C35" s="136">
        <f t="shared" si="3"/>
        <v>0</v>
      </c>
      <c r="D35" s="136">
        <f t="shared" si="4"/>
        <v>0</v>
      </c>
      <c r="E35" s="136">
        <f t="shared" si="5"/>
        <v>0</v>
      </c>
      <c r="F35" s="136">
        <f t="shared" si="6"/>
        <v>0</v>
      </c>
      <c r="G35" s="136">
        <f t="shared" si="7"/>
        <v>0</v>
      </c>
      <c r="H35" s="137">
        <f t="shared" si="0"/>
        <v>0</v>
      </c>
      <c r="I35" s="136">
        <f t="shared" si="8"/>
        <v>0</v>
      </c>
      <c r="J35" s="136">
        <f t="shared" si="9"/>
        <v>0</v>
      </c>
      <c r="K35" s="136">
        <f t="shared" si="10"/>
        <v>0</v>
      </c>
      <c r="L35" s="138">
        <f t="shared" si="1"/>
        <v>0</v>
      </c>
      <c r="M35" s="92"/>
      <c r="N35" s="90"/>
      <c r="O35" s="91"/>
      <c r="P35" s="102"/>
      <c r="R35" s="104"/>
      <c r="S35" s="92"/>
      <c r="T35" s="90"/>
      <c r="U35" s="91"/>
      <c r="V35" s="102"/>
      <c r="X35" s="104"/>
      <c r="Y35" s="92"/>
      <c r="AB35" s="102"/>
      <c r="AC35" s="96"/>
      <c r="AD35" s="104"/>
      <c r="AH35" s="102"/>
      <c r="AJ35" s="104"/>
      <c r="AK35" s="92"/>
      <c r="AL35" s="90"/>
      <c r="AM35" s="91"/>
      <c r="AN35" s="102"/>
      <c r="AP35" s="104"/>
      <c r="AQ35" s="92"/>
      <c r="AT35" s="102"/>
      <c r="AU35" s="96"/>
      <c r="AV35" s="104"/>
      <c r="AZ35" s="102"/>
      <c r="BA35" s="96"/>
      <c r="BB35" s="104"/>
      <c r="BC35" s="92"/>
      <c r="BD35" s="90"/>
      <c r="BE35" s="91"/>
      <c r="BF35" s="102"/>
      <c r="BH35" s="104"/>
      <c r="BI35" s="92"/>
      <c r="BL35" s="102"/>
      <c r="BM35" s="96"/>
      <c r="BN35" s="104"/>
      <c r="BR35" s="102"/>
      <c r="BS35" s="96"/>
      <c r="BT35" s="104"/>
      <c r="BU35" s="92"/>
      <c r="BV35" s="90"/>
      <c r="BW35" s="91"/>
      <c r="BX35" s="102"/>
      <c r="BZ35" s="104"/>
      <c r="CA35" s="92"/>
      <c r="CD35" s="102"/>
      <c r="CE35" s="96"/>
      <c r="CF35" s="104"/>
      <c r="CJ35" s="102"/>
      <c r="CK35" s="96"/>
      <c r="CL35" s="104"/>
      <c r="CP35" s="102"/>
      <c r="CQ35" s="96"/>
      <c r="CR35" s="104"/>
      <c r="CV35" s="102"/>
      <c r="CW35" s="96"/>
      <c r="CX35" s="104"/>
      <c r="DB35" s="102"/>
      <c r="DC35" s="96"/>
      <c r="DD35" s="104"/>
      <c r="DH35" s="102"/>
      <c r="DI35" s="96"/>
      <c r="DJ35" s="104"/>
      <c r="DN35" s="102"/>
      <c r="DO35" s="96"/>
      <c r="DP35" s="104"/>
      <c r="DT35" s="102"/>
      <c r="DU35" s="96"/>
      <c r="DV35" s="104"/>
      <c r="DZ35" s="102"/>
      <c r="EA35" s="96"/>
      <c r="EB35" s="104"/>
      <c r="EF35" s="102"/>
      <c r="EG35" s="96"/>
      <c r="EH35" s="104"/>
      <c r="EL35" s="102"/>
      <c r="EM35" s="96"/>
      <c r="EN35" s="104"/>
      <c r="ER35" s="102"/>
      <c r="ES35" s="96"/>
      <c r="ET35" s="104"/>
      <c r="EX35" s="102"/>
      <c r="EY35" s="96"/>
      <c r="EZ35" s="104"/>
      <c r="FD35" s="102"/>
      <c r="FE35" s="96"/>
      <c r="FF35" s="104"/>
      <c r="FJ35" s="102"/>
      <c r="FK35" s="96"/>
      <c r="FL35" s="104"/>
      <c r="FP35" s="102"/>
      <c r="FQ35" s="96"/>
      <c r="FR35" s="104"/>
      <c r="FV35" s="102"/>
      <c r="FW35" s="96"/>
      <c r="FX35" s="104"/>
      <c r="GB35" s="102"/>
      <c r="GC35" s="96"/>
      <c r="GD35" s="104"/>
      <c r="GH35" s="102"/>
      <c r="GI35" s="96"/>
      <c r="GJ35" s="104"/>
      <c r="GN35" s="102"/>
      <c r="GO35" s="96"/>
      <c r="GP35" s="104"/>
      <c r="GT35" s="102"/>
      <c r="GU35" s="96"/>
      <c r="GV35" s="104"/>
      <c r="GZ35" s="102"/>
      <c r="HA35" s="96"/>
      <c r="HB35" s="104"/>
      <c r="HF35" s="102"/>
      <c r="HG35" s="96"/>
      <c r="HH35" s="104"/>
      <c r="HL35" s="102"/>
      <c r="HM35" s="96"/>
      <c r="HN35" s="104"/>
      <c r="HR35" s="102"/>
      <c r="HS35" s="96"/>
      <c r="HT35" s="104"/>
      <c r="HV35" s="125"/>
      <c r="HW35" s="126"/>
      <c r="HX35" s="127"/>
      <c r="HY35" s="128"/>
      <c r="HZ35" s="129"/>
      <c r="IA35" s="130"/>
      <c r="IB35" s="125"/>
      <c r="IC35" s="126"/>
      <c r="ID35" s="127"/>
      <c r="IE35" s="128"/>
      <c r="IF35" s="129"/>
      <c r="IG35" s="130"/>
      <c r="IH35" s="125"/>
      <c r="II35" s="126"/>
      <c r="IJ35" s="127"/>
      <c r="IK35" s="128"/>
      <c r="IL35" s="129"/>
      <c r="IM35" s="130"/>
      <c r="IN35" s="125"/>
      <c r="IO35" s="126"/>
      <c r="IP35" s="127"/>
      <c r="IQ35" s="128"/>
      <c r="IR35" s="129"/>
    </row>
    <row r="36" spans="1:252">
      <c r="A36" s="54" t="s">
        <v>385</v>
      </c>
      <c r="B36" s="136">
        <f t="shared" si="2"/>
        <v>0</v>
      </c>
      <c r="C36" s="136">
        <f t="shared" si="3"/>
        <v>0</v>
      </c>
      <c r="D36" s="136">
        <f t="shared" si="4"/>
        <v>0</v>
      </c>
      <c r="E36" s="136">
        <f t="shared" si="5"/>
        <v>0</v>
      </c>
      <c r="F36" s="136">
        <f t="shared" si="6"/>
        <v>0</v>
      </c>
      <c r="G36" s="136">
        <f t="shared" si="7"/>
        <v>0</v>
      </c>
      <c r="H36" s="137">
        <f t="shared" si="0"/>
        <v>0</v>
      </c>
      <c r="I36" s="136">
        <f t="shared" si="8"/>
        <v>0</v>
      </c>
      <c r="J36" s="136">
        <f t="shared" si="9"/>
        <v>0</v>
      </c>
      <c r="K36" s="136">
        <f t="shared" si="10"/>
        <v>0</v>
      </c>
      <c r="L36" s="138">
        <f t="shared" si="1"/>
        <v>0</v>
      </c>
      <c r="M36" s="92"/>
      <c r="N36" s="90"/>
      <c r="O36" s="91"/>
      <c r="P36" s="102"/>
      <c r="R36" s="104"/>
      <c r="S36" s="92"/>
      <c r="T36" s="90"/>
      <c r="U36" s="91"/>
      <c r="V36" s="102"/>
      <c r="X36" s="104"/>
      <c r="Y36" s="92"/>
      <c r="AB36" s="102"/>
      <c r="AC36" s="96"/>
      <c r="AD36" s="104"/>
      <c r="AH36" s="102"/>
      <c r="AJ36" s="104"/>
      <c r="AK36" s="92"/>
      <c r="AL36" s="90"/>
      <c r="AM36" s="91"/>
      <c r="AN36" s="102"/>
      <c r="AP36" s="104"/>
      <c r="AQ36" s="92"/>
      <c r="AT36" s="102"/>
      <c r="AU36" s="96"/>
      <c r="AV36" s="104"/>
      <c r="AZ36" s="102"/>
      <c r="BA36" s="96"/>
      <c r="BB36" s="104"/>
      <c r="BC36" s="92"/>
      <c r="BD36" s="90"/>
      <c r="BE36" s="91"/>
      <c r="BF36" s="102"/>
      <c r="BH36" s="104"/>
      <c r="BI36" s="92"/>
      <c r="BL36" s="102"/>
      <c r="BM36" s="96"/>
      <c r="BN36" s="104"/>
      <c r="BR36" s="102"/>
      <c r="BS36" s="96"/>
      <c r="BT36" s="104"/>
      <c r="BU36" s="92"/>
      <c r="BV36" s="90"/>
      <c r="BW36" s="91"/>
      <c r="BX36" s="102"/>
      <c r="BZ36" s="104"/>
      <c r="CA36" s="92"/>
      <c r="CD36" s="102"/>
      <c r="CE36" s="96"/>
      <c r="CF36" s="104"/>
      <c r="CJ36" s="102"/>
      <c r="CK36" s="96"/>
      <c r="CL36" s="104"/>
      <c r="CP36" s="102"/>
      <c r="CQ36" s="96"/>
      <c r="CR36" s="104"/>
      <c r="CV36" s="102"/>
      <c r="CW36" s="96"/>
      <c r="CX36" s="104"/>
      <c r="DB36" s="102"/>
      <c r="DC36" s="96"/>
      <c r="DD36" s="104"/>
      <c r="DH36" s="102"/>
      <c r="DI36" s="96"/>
      <c r="DJ36" s="104"/>
      <c r="DN36" s="102"/>
      <c r="DO36" s="96"/>
      <c r="DP36" s="104"/>
      <c r="DT36" s="102"/>
      <c r="DU36" s="96"/>
      <c r="DV36" s="104"/>
      <c r="DZ36" s="102"/>
      <c r="EA36" s="96"/>
      <c r="EB36" s="104"/>
      <c r="EF36" s="102"/>
      <c r="EG36" s="96"/>
      <c r="EH36" s="104"/>
      <c r="EL36" s="102"/>
      <c r="EM36" s="96"/>
      <c r="EN36" s="104"/>
      <c r="ER36" s="102"/>
      <c r="ES36" s="96"/>
      <c r="ET36" s="104"/>
      <c r="EX36" s="102"/>
      <c r="EY36" s="96"/>
      <c r="EZ36" s="104"/>
      <c r="FD36" s="102"/>
      <c r="FE36" s="96"/>
      <c r="FF36" s="104"/>
      <c r="FJ36" s="102"/>
      <c r="FK36" s="96"/>
      <c r="FL36" s="104"/>
      <c r="FP36" s="102"/>
      <c r="FQ36" s="96"/>
      <c r="FR36" s="104"/>
      <c r="FV36" s="102"/>
      <c r="FW36" s="96"/>
      <c r="FX36" s="104"/>
      <c r="GB36" s="102"/>
      <c r="GC36" s="96"/>
      <c r="GD36" s="104"/>
      <c r="GH36" s="102"/>
      <c r="GI36" s="96"/>
      <c r="GJ36" s="104"/>
      <c r="GN36" s="102"/>
      <c r="GO36" s="96"/>
      <c r="GP36" s="104"/>
      <c r="GT36" s="102"/>
      <c r="GU36" s="96"/>
      <c r="GV36" s="104"/>
      <c r="GZ36" s="102"/>
      <c r="HA36" s="96"/>
      <c r="HB36" s="104"/>
      <c r="HF36" s="102"/>
      <c r="HG36" s="96"/>
      <c r="HH36" s="104"/>
      <c r="HL36" s="102"/>
      <c r="HM36" s="96"/>
      <c r="HN36" s="104"/>
      <c r="HR36" s="102"/>
      <c r="HS36" s="96"/>
      <c r="HT36" s="104"/>
      <c r="HV36" s="125"/>
      <c r="HW36" s="126"/>
      <c r="HX36" s="127"/>
      <c r="HY36" s="128"/>
      <c r="HZ36" s="129"/>
      <c r="IA36" s="130"/>
      <c r="IB36" s="125"/>
      <c r="IC36" s="126"/>
      <c r="ID36" s="127"/>
      <c r="IE36" s="128"/>
      <c r="IF36" s="129"/>
      <c r="IG36" s="130"/>
      <c r="IH36" s="125"/>
      <c r="II36" s="126"/>
      <c r="IJ36" s="127"/>
      <c r="IK36" s="128"/>
      <c r="IL36" s="129"/>
      <c r="IM36" s="130"/>
      <c r="IN36" s="125"/>
      <c r="IO36" s="126"/>
      <c r="IP36" s="127"/>
      <c r="IQ36" s="128"/>
      <c r="IR36" s="129"/>
    </row>
    <row r="37" spans="1:252">
      <c r="A37" s="54" t="s">
        <v>381</v>
      </c>
      <c r="B37" s="136">
        <f t="shared" si="2"/>
        <v>45.8</v>
      </c>
      <c r="C37" s="136">
        <f t="shared" si="3"/>
        <v>46.1</v>
      </c>
      <c r="D37" s="136">
        <f t="shared" si="4"/>
        <v>46.3</v>
      </c>
      <c r="E37" s="136">
        <f t="shared" si="5"/>
        <v>32.799999999999997</v>
      </c>
      <c r="F37" s="136">
        <f t="shared" si="6"/>
        <v>32.9</v>
      </c>
      <c r="G37" s="136">
        <f t="shared" si="7"/>
        <v>33</v>
      </c>
      <c r="H37" s="137">
        <f t="shared" si="0"/>
        <v>3</v>
      </c>
      <c r="I37" s="136">
        <f t="shared" si="8"/>
        <v>0</v>
      </c>
      <c r="J37" s="136">
        <f t="shared" si="9"/>
        <v>0</v>
      </c>
      <c r="K37" s="136">
        <f t="shared" si="10"/>
        <v>0</v>
      </c>
      <c r="L37" s="138">
        <f t="shared" si="1"/>
        <v>0</v>
      </c>
      <c r="M37" s="92">
        <v>45.8</v>
      </c>
      <c r="N37" s="90">
        <v>33</v>
      </c>
      <c r="O37" s="91"/>
      <c r="P37" s="102">
        <v>46.3</v>
      </c>
      <c r="Q37" s="96">
        <v>32.9</v>
      </c>
      <c r="R37" s="104"/>
      <c r="S37" s="92">
        <v>46.2</v>
      </c>
      <c r="T37" s="90">
        <v>32.799999999999997</v>
      </c>
      <c r="U37" s="91"/>
      <c r="V37" s="102"/>
      <c r="X37" s="104"/>
      <c r="Y37" s="92"/>
      <c r="AB37" s="102"/>
      <c r="AC37" s="96"/>
      <c r="AD37" s="104"/>
      <c r="AH37" s="102"/>
      <c r="AJ37" s="104"/>
      <c r="AK37" s="92"/>
      <c r="AL37" s="90"/>
      <c r="AM37" s="91"/>
      <c r="AN37" s="102"/>
      <c r="AP37" s="104"/>
      <c r="AQ37" s="92"/>
      <c r="AT37" s="102"/>
      <c r="AU37" s="96"/>
      <c r="AV37" s="104"/>
      <c r="AZ37" s="102"/>
      <c r="BA37" s="96"/>
      <c r="BB37" s="104"/>
      <c r="BC37" s="92"/>
      <c r="BD37" s="90"/>
      <c r="BE37" s="91"/>
      <c r="BF37" s="102"/>
      <c r="BH37" s="104"/>
      <c r="BI37" s="92"/>
      <c r="BL37" s="102"/>
      <c r="BM37" s="96"/>
      <c r="BN37" s="104"/>
      <c r="BR37" s="102"/>
      <c r="BS37" s="96"/>
      <c r="BT37" s="104"/>
      <c r="BU37" s="92"/>
      <c r="BV37" s="90"/>
      <c r="BW37" s="91"/>
      <c r="BX37" s="102"/>
      <c r="BZ37" s="104"/>
      <c r="CA37" s="92"/>
      <c r="CD37" s="102"/>
      <c r="CE37" s="96"/>
      <c r="CF37" s="104"/>
      <c r="CJ37" s="102"/>
      <c r="CK37" s="96"/>
      <c r="CL37" s="104"/>
      <c r="CP37" s="102"/>
      <c r="CQ37" s="96"/>
      <c r="CR37" s="104"/>
      <c r="CV37" s="102"/>
      <c r="CW37" s="96"/>
      <c r="CX37" s="104"/>
      <c r="DB37" s="102"/>
      <c r="DC37" s="96"/>
      <c r="DD37" s="104"/>
      <c r="DH37" s="102"/>
      <c r="DI37" s="96"/>
      <c r="DJ37" s="104"/>
      <c r="DN37" s="102"/>
      <c r="DO37" s="96"/>
      <c r="DP37" s="104"/>
      <c r="DT37" s="102"/>
      <c r="DU37" s="96"/>
      <c r="DV37" s="104"/>
      <c r="DZ37" s="102"/>
      <c r="EA37" s="96"/>
      <c r="EB37" s="104"/>
      <c r="EF37" s="102"/>
      <c r="EG37" s="96"/>
      <c r="EH37" s="104"/>
      <c r="EL37" s="102"/>
      <c r="EM37" s="96"/>
      <c r="EN37" s="104"/>
      <c r="ER37" s="102"/>
      <c r="ES37" s="96"/>
      <c r="ET37" s="104"/>
      <c r="EX37" s="102"/>
      <c r="EY37" s="96"/>
      <c r="EZ37" s="104"/>
      <c r="FD37" s="102"/>
      <c r="FE37" s="96"/>
      <c r="FF37" s="104"/>
      <c r="FJ37" s="102"/>
      <c r="FK37" s="96"/>
      <c r="FL37" s="104"/>
      <c r="FP37" s="102"/>
      <c r="FQ37" s="96"/>
      <c r="FR37" s="104"/>
      <c r="FV37" s="102"/>
      <c r="FW37" s="96"/>
      <c r="FX37" s="104"/>
      <c r="GB37" s="102"/>
      <c r="GC37" s="96"/>
      <c r="GD37" s="104"/>
      <c r="GH37" s="102"/>
      <c r="GI37" s="96"/>
      <c r="GJ37" s="104"/>
      <c r="GN37" s="102"/>
      <c r="GO37" s="96"/>
      <c r="GP37" s="104"/>
      <c r="GT37" s="102"/>
      <c r="GU37" s="96"/>
      <c r="GV37" s="104"/>
      <c r="GZ37" s="102"/>
      <c r="HA37" s="96"/>
      <c r="HB37" s="104"/>
      <c r="HF37" s="102"/>
      <c r="HG37" s="96"/>
      <c r="HH37" s="104"/>
      <c r="HL37" s="102"/>
      <c r="HM37" s="96"/>
      <c r="HN37" s="104"/>
      <c r="HR37" s="102"/>
      <c r="HS37" s="96"/>
      <c r="HT37" s="104"/>
      <c r="HV37" s="125"/>
      <c r="HW37" s="126"/>
      <c r="HX37" s="127"/>
      <c r="HY37" s="128"/>
      <c r="HZ37" s="129"/>
      <c r="IA37" s="130"/>
      <c r="IB37" s="125"/>
      <c r="IC37" s="126"/>
      <c r="ID37" s="127"/>
      <c r="IE37" s="128"/>
      <c r="IF37" s="129"/>
      <c r="IG37" s="130"/>
      <c r="IH37" s="125"/>
      <c r="II37" s="126"/>
      <c r="IJ37" s="127"/>
      <c r="IK37" s="128"/>
      <c r="IL37" s="129"/>
      <c r="IM37" s="130"/>
      <c r="IN37" s="125"/>
      <c r="IO37" s="126"/>
      <c r="IP37" s="127"/>
      <c r="IQ37" s="128"/>
      <c r="IR37" s="129"/>
    </row>
    <row r="38" spans="1:252">
      <c r="A38" s="54" t="s">
        <v>1200</v>
      </c>
      <c r="B38" s="136">
        <f t="shared" si="2"/>
        <v>0</v>
      </c>
      <c r="C38" s="136">
        <f t="shared" si="3"/>
        <v>0</v>
      </c>
      <c r="D38" s="136">
        <f t="shared" si="4"/>
        <v>0</v>
      </c>
      <c r="E38" s="136">
        <f t="shared" si="5"/>
        <v>0</v>
      </c>
      <c r="F38" s="136">
        <f t="shared" si="6"/>
        <v>0</v>
      </c>
      <c r="G38" s="136">
        <f t="shared" si="7"/>
        <v>0</v>
      </c>
      <c r="H38" s="137">
        <f t="shared" si="0"/>
        <v>0</v>
      </c>
      <c r="I38" s="136">
        <f t="shared" si="8"/>
        <v>0</v>
      </c>
      <c r="J38" s="136">
        <f t="shared" si="9"/>
        <v>0</v>
      </c>
      <c r="K38" s="136">
        <f t="shared" si="10"/>
        <v>0</v>
      </c>
      <c r="L38" s="138">
        <f t="shared" si="1"/>
        <v>0</v>
      </c>
      <c r="M38" s="92"/>
      <c r="N38" s="90"/>
      <c r="O38" s="91"/>
      <c r="P38" s="102"/>
      <c r="R38" s="104"/>
      <c r="S38" s="92"/>
      <c r="T38" s="90"/>
      <c r="U38" s="91"/>
      <c r="V38" s="102"/>
      <c r="X38" s="104"/>
      <c r="Y38" s="92"/>
      <c r="AB38" s="102"/>
      <c r="AC38" s="96"/>
      <c r="AD38" s="104"/>
      <c r="AH38" s="102"/>
      <c r="AJ38" s="104"/>
      <c r="AK38" s="92"/>
      <c r="AL38" s="90"/>
      <c r="AM38" s="91"/>
      <c r="AN38" s="102"/>
      <c r="AP38" s="104"/>
      <c r="AQ38" s="92"/>
      <c r="AT38" s="102"/>
      <c r="AU38" s="96"/>
      <c r="AV38" s="104"/>
      <c r="AZ38" s="102"/>
      <c r="BA38" s="96"/>
      <c r="BB38" s="104"/>
      <c r="BC38" s="92"/>
      <c r="BD38" s="90"/>
      <c r="BE38" s="91"/>
      <c r="BF38" s="102"/>
      <c r="BH38" s="104"/>
      <c r="BI38" s="92"/>
      <c r="BL38" s="102"/>
      <c r="BM38" s="96"/>
      <c r="BN38" s="104"/>
      <c r="BR38" s="102"/>
      <c r="BS38" s="96"/>
      <c r="BT38" s="104"/>
      <c r="BU38" s="92"/>
      <c r="BV38" s="90"/>
      <c r="BW38" s="91"/>
      <c r="BX38" s="102"/>
      <c r="BZ38" s="104"/>
      <c r="CA38" s="92"/>
      <c r="CD38" s="102"/>
      <c r="CE38" s="96"/>
      <c r="CF38" s="104"/>
      <c r="CJ38" s="102"/>
      <c r="CK38" s="96"/>
      <c r="CL38" s="104"/>
      <c r="CP38" s="102"/>
      <c r="CQ38" s="96"/>
      <c r="CR38" s="104"/>
      <c r="CV38" s="102"/>
      <c r="CW38" s="96"/>
      <c r="CX38" s="104"/>
      <c r="DB38" s="102"/>
      <c r="DC38" s="96"/>
      <c r="DD38" s="104"/>
      <c r="DH38" s="102"/>
      <c r="DI38" s="96"/>
      <c r="DJ38" s="104"/>
      <c r="DN38" s="102"/>
      <c r="DO38" s="96"/>
      <c r="DP38" s="104"/>
      <c r="DT38" s="102"/>
      <c r="DU38" s="96"/>
      <c r="DV38" s="104"/>
      <c r="DZ38" s="102"/>
      <c r="EA38" s="96"/>
      <c r="EB38" s="104"/>
      <c r="EF38" s="102"/>
      <c r="EG38" s="96"/>
      <c r="EH38" s="104"/>
      <c r="EL38" s="102"/>
      <c r="EM38" s="96"/>
      <c r="EN38" s="104"/>
      <c r="ER38" s="102"/>
      <c r="ES38" s="96"/>
      <c r="ET38" s="104"/>
      <c r="EX38" s="102"/>
      <c r="EY38" s="96"/>
      <c r="EZ38" s="104"/>
      <c r="FD38" s="102"/>
      <c r="FE38" s="96"/>
      <c r="FF38" s="104"/>
      <c r="FJ38" s="102"/>
      <c r="FK38" s="96"/>
      <c r="FL38" s="104"/>
      <c r="FP38" s="102"/>
      <c r="FQ38" s="96"/>
      <c r="FR38" s="104"/>
      <c r="FV38" s="102"/>
      <c r="FW38" s="96"/>
      <c r="FX38" s="104"/>
      <c r="GB38" s="102"/>
      <c r="GC38" s="96"/>
      <c r="GD38" s="104"/>
      <c r="GH38" s="102"/>
      <c r="GI38" s="96"/>
      <c r="GJ38" s="104"/>
      <c r="GN38" s="102"/>
      <c r="GO38" s="96"/>
      <c r="GP38" s="104"/>
      <c r="GT38" s="102"/>
      <c r="GU38" s="96"/>
      <c r="GV38" s="104"/>
      <c r="GZ38" s="102"/>
      <c r="HA38" s="96"/>
      <c r="HB38" s="104"/>
      <c r="HF38" s="102"/>
      <c r="HG38" s="96"/>
      <c r="HH38" s="104"/>
      <c r="HL38" s="102"/>
      <c r="HM38" s="96"/>
      <c r="HN38" s="104"/>
      <c r="HR38" s="102"/>
      <c r="HS38" s="96"/>
      <c r="HT38" s="104"/>
      <c r="HV38" s="125"/>
      <c r="HW38" s="126"/>
      <c r="HX38" s="127"/>
      <c r="HY38" s="128"/>
      <c r="HZ38" s="129"/>
      <c r="IA38" s="130"/>
      <c r="IB38" s="125"/>
      <c r="IC38" s="126"/>
      <c r="ID38" s="127"/>
      <c r="IE38" s="128"/>
      <c r="IF38" s="129"/>
      <c r="IG38" s="130"/>
      <c r="IH38" s="125"/>
      <c r="II38" s="126"/>
      <c r="IJ38" s="127"/>
      <c r="IK38" s="128"/>
      <c r="IL38" s="129"/>
      <c r="IM38" s="130"/>
      <c r="IN38" s="125"/>
      <c r="IO38" s="126"/>
      <c r="IP38" s="127"/>
      <c r="IQ38" s="128"/>
      <c r="IR38" s="129"/>
    </row>
    <row r="39" spans="1:252">
      <c r="A39" s="54" t="s">
        <v>626</v>
      </c>
      <c r="B39" s="136">
        <f t="shared" si="2"/>
        <v>0</v>
      </c>
      <c r="C39" s="136">
        <f t="shared" si="3"/>
        <v>0</v>
      </c>
      <c r="D39" s="136">
        <f t="shared" si="4"/>
        <v>0</v>
      </c>
      <c r="E39" s="136">
        <f t="shared" si="5"/>
        <v>0</v>
      </c>
      <c r="F39" s="136">
        <f t="shared" si="6"/>
        <v>0</v>
      </c>
      <c r="G39" s="136">
        <f t="shared" si="7"/>
        <v>0</v>
      </c>
      <c r="H39" s="137">
        <f t="shared" si="0"/>
        <v>0</v>
      </c>
      <c r="I39" s="136">
        <f t="shared" si="8"/>
        <v>0</v>
      </c>
      <c r="J39" s="136">
        <f t="shared" si="9"/>
        <v>0</v>
      </c>
      <c r="K39" s="136">
        <f t="shared" si="10"/>
        <v>0</v>
      </c>
      <c r="L39" s="138">
        <f t="shared" si="1"/>
        <v>0</v>
      </c>
      <c r="M39" s="92"/>
      <c r="N39" s="90"/>
      <c r="O39" s="91"/>
      <c r="P39" s="102"/>
      <c r="R39" s="104"/>
      <c r="S39" s="92"/>
      <c r="T39" s="90"/>
      <c r="U39" s="91"/>
      <c r="V39" s="102"/>
      <c r="X39" s="104"/>
      <c r="Y39" s="92"/>
      <c r="AB39" s="102"/>
      <c r="AC39" s="96"/>
      <c r="AD39" s="104"/>
      <c r="AH39" s="102"/>
      <c r="AJ39" s="104"/>
      <c r="AK39" s="92"/>
      <c r="AL39" s="90"/>
      <c r="AM39" s="91"/>
      <c r="AN39" s="102"/>
      <c r="AP39" s="104"/>
      <c r="AQ39" s="92"/>
      <c r="AT39" s="102"/>
      <c r="AU39" s="96"/>
      <c r="AV39" s="104"/>
      <c r="AZ39" s="102"/>
      <c r="BA39" s="96"/>
      <c r="BB39" s="104"/>
      <c r="BC39" s="92"/>
      <c r="BD39" s="90"/>
      <c r="BE39" s="91"/>
      <c r="BF39" s="102"/>
      <c r="BH39" s="104"/>
      <c r="BI39" s="92"/>
      <c r="BL39" s="102"/>
      <c r="BM39" s="96"/>
      <c r="BN39" s="104"/>
      <c r="BR39" s="102"/>
      <c r="BS39" s="96"/>
      <c r="BT39" s="104"/>
      <c r="BU39" s="92"/>
      <c r="BV39" s="90"/>
      <c r="BW39" s="91"/>
      <c r="BX39" s="102"/>
      <c r="BZ39" s="104"/>
      <c r="CA39" s="92"/>
      <c r="CD39" s="102"/>
      <c r="CE39" s="96"/>
      <c r="CF39" s="104"/>
      <c r="CJ39" s="102"/>
      <c r="CK39" s="96"/>
      <c r="CL39" s="104"/>
      <c r="CP39" s="102"/>
      <c r="CQ39" s="96"/>
      <c r="CR39" s="104"/>
      <c r="CV39" s="102"/>
      <c r="CW39" s="96"/>
      <c r="CX39" s="104"/>
      <c r="DB39" s="102"/>
      <c r="DC39" s="96"/>
      <c r="DD39" s="104"/>
      <c r="DH39" s="102"/>
      <c r="DI39" s="96"/>
      <c r="DJ39" s="104"/>
      <c r="DN39" s="102"/>
      <c r="DO39" s="96"/>
      <c r="DP39" s="104"/>
      <c r="DT39" s="102"/>
      <c r="DU39" s="96"/>
      <c r="DV39" s="104"/>
      <c r="DZ39" s="102"/>
      <c r="EA39" s="96"/>
      <c r="EB39" s="104"/>
      <c r="EF39" s="102"/>
      <c r="EG39" s="96"/>
      <c r="EH39" s="104"/>
      <c r="EL39" s="102"/>
      <c r="EM39" s="96"/>
      <c r="EN39" s="104"/>
      <c r="ER39" s="102"/>
      <c r="ES39" s="96"/>
      <c r="ET39" s="104"/>
      <c r="EX39" s="102"/>
      <c r="EY39" s="96"/>
      <c r="EZ39" s="104"/>
      <c r="FD39" s="102"/>
      <c r="FE39" s="96"/>
      <c r="FF39" s="104"/>
      <c r="FJ39" s="102"/>
      <c r="FK39" s="96"/>
      <c r="FL39" s="104"/>
      <c r="FP39" s="102"/>
      <c r="FQ39" s="96"/>
      <c r="FR39" s="104"/>
      <c r="FV39" s="102"/>
      <c r="FW39" s="96"/>
      <c r="FX39" s="104"/>
      <c r="GB39" s="102"/>
      <c r="GC39" s="96"/>
      <c r="GD39" s="104"/>
      <c r="GH39" s="102"/>
      <c r="GI39" s="96"/>
      <c r="GJ39" s="104"/>
      <c r="GN39" s="102"/>
      <c r="GO39" s="96"/>
      <c r="GP39" s="104"/>
      <c r="GT39" s="102"/>
      <c r="GU39" s="96"/>
      <c r="GV39" s="104"/>
      <c r="GZ39" s="102"/>
      <c r="HA39" s="96"/>
      <c r="HB39" s="104"/>
      <c r="HF39" s="102"/>
      <c r="HG39" s="96"/>
      <c r="HH39" s="104"/>
      <c r="HL39" s="102"/>
      <c r="HM39" s="96"/>
      <c r="HN39" s="104"/>
      <c r="HR39" s="102"/>
      <c r="HS39" s="96"/>
      <c r="HT39" s="104"/>
      <c r="HV39" s="125"/>
      <c r="HW39" s="126"/>
      <c r="HX39" s="127"/>
      <c r="HY39" s="128"/>
      <c r="HZ39" s="129"/>
      <c r="IA39" s="130"/>
      <c r="IB39" s="125"/>
      <c r="IC39" s="126"/>
      <c r="ID39" s="127"/>
      <c r="IE39" s="128"/>
      <c r="IF39" s="129"/>
      <c r="IG39" s="130"/>
      <c r="IH39" s="125"/>
      <c r="II39" s="126"/>
      <c r="IJ39" s="127"/>
      <c r="IK39" s="128"/>
      <c r="IL39" s="129"/>
      <c r="IM39" s="130"/>
      <c r="IN39" s="125"/>
      <c r="IO39" s="126"/>
      <c r="IP39" s="127"/>
      <c r="IQ39" s="128"/>
      <c r="IR39" s="129"/>
    </row>
    <row r="40" spans="1:252">
      <c r="A40" s="54" t="s">
        <v>378</v>
      </c>
      <c r="B40" s="136">
        <f t="shared" si="2"/>
        <v>0</v>
      </c>
      <c r="C40" s="136">
        <f t="shared" si="3"/>
        <v>0</v>
      </c>
      <c r="D40" s="136">
        <f t="shared" si="4"/>
        <v>0</v>
      </c>
      <c r="E40" s="136">
        <f t="shared" si="5"/>
        <v>0</v>
      </c>
      <c r="F40" s="136">
        <f t="shared" si="6"/>
        <v>0</v>
      </c>
      <c r="G40" s="136">
        <f t="shared" si="7"/>
        <v>0</v>
      </c>
      <c r="H40" s="137">
        <f t="shared" si="0"/>
        <v>0</v>
      </c>
      <c r="I40" s="136">
        <f t="shared" si="8"/>
        <v>0</v>
      </c>
      <c r="J40" s="136">
        <f t="shared" si="9"/>
        <v>0</v>
      </c>
      <c r="K40" s="136">
        <f t="shared" si="10"/>
        <v>0</v>
      </c>
      <c r="L40" s="138">
        <f t="shared" si="1"/>
        <v>0</v>
      </c>
      <c r="M40" s="92"/>
      <c r="N40" s="90"/>
      <c r="O40" s="91"/>
      <c r="P40" s="102"/>
      <c r="R40" s="104"/>
      <c r="S40" s="92"/>
      <c r="T40" s="90"/>
      <c r="U40" s="91"/>
      <c r="V40" s="102"/>
      <c r="X40" s="104"/>
      <c r="Y40" s="92"/>
      <c r="AB40" s="102"/>
      <c r="AC40" s="96"/>
      <c r="AD40" s="104"/>
      <c r="AH40" s="102"/>
      <c r="AJ40" s="104"/>
      <c r="AK40" s="92"/>
      <c r="AL40" s="90"/>
      <c r="AM40" s="91"/>
      <c r="AN40" s="102"/>
      <c r="AP40" s="104"/>
      <c r="AQ40" s="92"/>
      <c r="AT40" s="102"/>
      <c r="AU40" s="96"/>
      <c r="AV40" s="104"/>
      <c r="AZ40" s="102"/>
      <c r="BA40" s="96"/>
      <c r="BB40" s="104"/>
      <c r="BC40" s="92"/>
      <c r="BD40" s="90"/>
      <c r="BE40" s="91"/>
      <c r="BF40" s="102"/>
      <c r="BH40" s="104"/>
      <c r="BI40" s="92"/>
      <c r="BL40" s="102"/>
      <c r="BM40" s="96"/>
      <c r="BN40" s="104"/>
      <c r="BR40" s="102"/>
      <c r="BS40" s="96"/>
      <c r="BT40" s="104"/>
      <c r="BU40" s="92"/>
      <c r="BV40" s="90"/>
      <c r="BW40" s="91"/>
      <c r="BX40" s="102"/>
      <c r="BZ40" s="104"/>
      <c r="CA40" s="92"/>
      <c r="CD40" s="102"/>
      <c r="CE40" s="96"/>
      <c r="CF40" s="104"/>
      <c r="CJ40" s="102"/>
      <c r="CK40" s="96"/>
      <c r="CL40" s="104"/>
      <c r="CP40" s="102"/>
      <c r="CQ40" s="96"/>
      <c r="CR40" s="104"/>
      <c r="CV40" s="102"/>
      <c r="CW40" s="96"/>
      <c r="CX40" s="104"/>
      <c r="DB40" s="102"/>
      <c r="DC40" s="96"/>
      <c r="DD40" s="104"/>
      <c r="DH40" s="102"/>
      <c r="DI40" s="96"/>
      <c r="DJ40" s="104"/>
      <c r="DN40" s="102"/>
      <c r="DO40" s="96"/>
      <c r="DP40" s="104"/>
      <c r="DT40" s="102"/>
      <c r="DU40" s="96"/>
      <c r="DV40" s="104"/>
      <c r="DZ40" s="102"/>
      <c r="EA40" s="96"/>
      <c r="EB40" s="104"/>
      <c r="EF40" s="102"/>
      <c r="EG40" s="96"/>
      <c r="EH40" s="104"/>
      <c r="EL40" s="102"/>
      <c r="EM40" s="96"/>
      <c r="EN40" s="104"/>
      <c r="ER40" s="102"/>
      <c r="ES40" s="96"/>
      <c r="ET40" s="104"/>
      <c r="EX40" s="102"/>
      <c r="EY40" s="96"/>
      <c r="EZ40" s="104"/>
      <c r="FD40" s="102"/>
      <c r="FE40" s="96"/>
      <c r="FF40" s="104"/>
      <c r="FJ40" s="102"/>
      <c r="FK40" s="96"/>
      <c r="FL40" s="104"/>
      <c r="FP40" s="102"/>
      <c r="FQ40" s="96"/>
      <c r="FR40" s="104"/>
      <c r="FV40" s="102"/>
      <c r="FW40" s="96"/>
      <c r="FX40" s="104"/>
      <c r="GB40" s="102"/>
      <c r="GC40" s="96"/>
      <c r="GD40" s="104"/>
      <c r="GH40" s="102"/>
      <c r="GI40" s="96"/>
      <c r="GJ40" s="104"/>
      <c r="GN40" s="102"/>
      <c r="GO40" s="96"/>
      <c r="GP40" s="104"/>
      <c r="GT40" s="102"/>
      <c r="GU40" s="96"/>
      <c r="GV40" s="104"/>
      <c r="GZ40" s="102"/>
      <c r="HA40" s="96"/>
      <c r="HB40" s="104"/>
      <c r="HF40" s="102"/>
      <c r="HG40" s="96"/>
      <c r="HH40" s="104"/>
      <c r="HL40" s="102"/>
      <c r="HM40" s="96"/>
      <c r="HN40" s="104"/>
      <c r="HR40" s="102"/>
      <c r="HS40" s="96"/>
      <c r="HT40" s="104"/>
      <c r="HV40" s="125"/>
      <c r="HW40" s="126"/>
      <c r="HX40" s="127"/>
      <c r="HY40" s="128"/>
      <c r="HZ40" s="129"/>
      <c r="IA40" s="130"/>
      <c r="IB40" s="125"/>
      <c r="IC40" s="126"/>
      <c r="ID40" s="127"/>
      <c r="IE40" s="128"/>
      <c r="IF40" s="129"/>
      <c r="IG40" s="130"/>
      <c r="IH40" s="125"/>
      <c r="II40" s="126"/>
      <c r="IJ40" s="127"/>
      <c r="IK40" s="128"/>
      <c r="IL40" s="129"/>
      <c r="IM40" s="130"/>
      <c r="IN40" s="125"/>
      <c r="IO40" s="126"/>
      <c r="IP40" s="127"/>
      <c r="IQ40" s="128"/>
      <c r="IR40" s="129"/>
    </row>
    <row r="41" spans="1:252">
      <c r="A41" s="54" t="s">
        <v>373</v>
      </c>
      <c r="B41" s="136">
        <f t="shared" si="2"/>
        <v>58.2</v>
      </c>
      <c r="C41" s="136">
        <f t="shared" si="3"/>
        <v>60.743749999999999</v>
      </c>
      <c r="D41" s="136">
        <f t="shared" si="4"/>
        <v>65.099999999999994</v>
      </c>
      <c r="E41" s="136">
        <f t="shared" si="5"/>
        <v>41.3</v>
      </c>
      <c r="F41" s="136">
        <f t="shared" si="6"/>
        <v>43.1</v>
      </c>
      <c r="G41" s="136">
        <f t="shared" si="7"/>
        <v>44.6</v>
      </c>
      <c r="H41" s="137">
        <f t="shared" si="0"/>
        <v>16</v>
      </c>
      <c r="I41" s="136">
        <f t="shared" si="8"/>
        <v>0</v>
      </c>
      <c r="J41" s="136">
        <f t="shared" si="9"/>
        <v>0</v>
      </c>
      <c r="K41" s="136">
        <f t="shared" si="10"/>
        <v>0</v>
      </c>
      <c r="L41" s="138">
        <f t="shared" si="1"/>
        <v>0</v>
      </c>
      <c r="M41" s="92">
        <v>65.099999999999994</v>
      </c>
      <c r="N41" s="90">
        <v>43</v>
      </c>
      <c r="O41" s="91"/>
      <c r="P41" s="102">
        <v>60.1</v>
      </c>
      <c r="Q41" s="96">
        <v>42.4</v>
      </c>
      <c r="R41" s="104"/>
      <c r="S41" s="92">
        <v>58.6</v>
      </c>
      <c r="T41" s="90">
        <v>44.6</v>
      </c>
      <c r="U41" s="91"/>
      <c r="V41" s="102">
        <v>59.8</v>
      </c>
      <c r="W41" s="96">
        <v>44.4</v>
      </c>
      <c r="X41" s="104"/>
      <c r="Y41" s="92">
        <v>59.8</v>
      </c>
      <c r="Z41" s="90">
        <v>44</v>
      </c>
      <c r="AB41" s="102">
        <v>60.6</v>
      </c>
      <c r="AC41" s="96">
        <v>43</v>
      </c>
      <c r="AD41" s="104"/>
      <c r="AE41" s="92">
        <v>59.2</v>
      </c>
      <c r="AF41" s="90">
        <v>42.3</v>
      </c>
      <c r="AH41" s="102">
        <v>59</v>
      </c>
      <c r="AI41" s="96">
        <v>41.3</v>
      </c>
      <c r="AJ41" s="104"/>
      <c r="AK41" s="92">
        <v>62.7</v>
      </c>
      <c r="AL41" s="90">
        <v>42.6</v>
      </c>
      <c r="AM41" s="91"/>
      <c r="AN41" s="102">
        <v>61.8</v>
      </c>
      <c r="AO41" s="96">
        <v>42</v>
      </c>
      <c r="AP41" s="104"/>
      <c r="AQ41" s="92">
        <v>64.7</v>
      </c>
      <c r="AR41" s="90">
        <v>42.7</v>
      </c>
      <c r="AT41" s="102">
        <v>61.4</v>
      </c>
      <c r="AU41" s="96">
        <v>41.4</v>
      </c>
      <c r="AV41" s="104"/>
      <c r="AW41" s="92">
        <v>63.5</v>
      </c>
      <c r="AX41" s="90">
        <v>42.4</v>
      </c>
      <c r="AZ41" s="102">
        <v>58.2</v>
      </c>
      <c r="BA41" s="96">
        <v>44.4</v>
      </c>
      <c r="BB41" s="104"/>
      <c r="BC41" s="92">
        <v>58.4</v>
      </c>
      <c r="BD41" s="90">
        <v>44.6</v>
      </c>
      <c r="BE41" s="91"/>
      <c r="BF41" s="102">
        <v>59</v>
      </c>
      <c r="BG41" s="96">
        <v>44.5</v>
      </c>
      <c r="BH41" s="104"/>
      <c r="BI41" s="92"/>
      <c r="BL41" s="102"/>
      <c r="BM41" s="96"/>
      <c r="BN41" s="104"/>
      <c r="BR41" s="102"/>
      <c r="BS41" s="96"/>
      <c r="BT41" s="104"/>
      <c r="BU41" s="92"/>
      <c r="BV41" s="90"/>
      <c r="BW41" s="91"/>
      <c r="BX41" s="102"/>
      <c r="BZ41" s="104"/>
      <c r="CA41" s="92"/>
      <c r="CD41" s="102"/>
      <c r="CE41" s="96"/>
      <c r="CF41" s="104"/>
      <c r="CJ41" s="102"/>
      <c r="CK41" s="96"/>
      <c r="CL41" s="104"/>
      <c r="CP41" s="102"/>
      <c r="CQ41" s="96"/>
      <c r="CR41" s="104"/>
      <c r="CV41" s="102"/>
      <c r="CW41" s="96"/>
      <c r="CX41" s="104"/>
      <c r="DB41" s="102"/>
      <c r="DC41" s="96"/>
      <c r="DD41" s="104"/>
      <c r="DH41" s="102"/>
      <c r="DI41" s="96"/>
      <c r="DJ41" s="104"/>
      <c r="DN41" s="102"/>
      <c r="DO41" s="96"/>
      <c r="DP41" s="104"/>
      <c r="DT41" s="102"/>
      <c r="DU41" s="96"/>
      <c r="DV41" s="104"/>
      <c r="DZ41" s="102"/>
      <c r="EA41" s="96"/>
      <c r="EB41" s="104"/>
      <c r="EF41" s="102"/>
      <c r="EG41" s="96"/>
      <c r="EH41" s="104"/>
      <c r="EL41" s="102"/>
      <c r="EM41" s="96"/>
      <c r="EN41" s="104"/>
      <c r="ER41" s="102"/>
      <c r="ES41" s="96"/>
      <c r="ET41" s="104"/>
      <c r="EX41" s="102"/>
      <c r="EY41" s="96"/>
      <c r="EZ41" s="104"/>
      <c r="FD41" s="102"/>
      <c r="FE41" s="96"/>
      <c r="FF41" s="104"/>
      <c r="FJ41" s="102"/>
      <c r="FK41" s="96"/>
      <c r="FL41" s="104"/>
      <c r="FP41" s="102"/>
      <c r="FQ41" s="96"/>
      <c r="FR41" s="104"/>
      <c r="FV41" s="102"/>
      <c r="FW41" s="96"/>
      <c r="FX41" s="104"/>
      <c r="GB41" s="102"/>
      <c r="GC41" s="96"/>
      <c r="GD41" s="104"/>
      <c r="GH41" s="102"/>
      <c r="GI41" s="96"/>
      <c r="GJ41" s="104"/>
      <c r="GN41" s="102"/>
      <c r="GO41" s="96"/>
      <c r="GP41" s="104"/>
      <c r="GT41" s="102"/>
      <c r="GU41" s="96"/>
      <c r="GV41" s="104"/>
      <c r="GZ41" s="102"/>
      <c r="HA41" s="96"/>
      <c r="HB41" s="104"/>
      <c r="HF41" s="102"/>
      <c r="HG41" s="96"/>
      <c r="HH41" s="104"/>
      <c r="HL41" s="102"/>
      <c r="HM41" s="96"/>
      <c r="HN41" s="104"/>
      <c r="HR41" s="102"/>
      <c r="HS41" s="96"/>
      <c r="HT41" s="104"/>
      <c r="HV41" s="125"/>
      <c r="HW41" s="126"/>
      <c r="HX41" s="127"/>
      <c r="HY41" s="128"/>
      <c r="HZ41" s="129"/>
      <c r="IA41" s="130"/>
      <c r="IB41" s="125"/>
      <c r="IC41" s="126"/>
      <c r="ID41" s="127"/>
      <c r="IE41" s="128"/>
      <c r="IF41" s="129"/>
      <c r="IG41" s="130"/>
      <c r="IH41" s="125"/>
      <c r="II41" s="126"/>
      <c r="IJ41" s="127"/>
      <c r="IK41" s="128"/>
      <c r="IL41" s="129"/>
      <c r="IM41" s="130"/>
      <c r="IN41" s="125"/>
      <c r="IO41" s="126"/>
      <c r="IP41" s="127"/>
      <c r="IQ41" s="128"/>
      <c r="IR41" s="129"/>
    </row>
    <row r="42" spans="1:252">
      <c r="A42" s="54" t="s">
        <v>627</v>
      </c>
      <c r="B42" s="136">
        <f t="shared" si="2"/>
        <v>0</v>
      </c>
      <c r="C42" s="136">
        <f t="shared" si="3"/>
        <v>0</v>
      </c>
      <c r="D42" s="136">
        <f t="shared" si="4"/>
        <v>0</v>
      </c>
      <c r="E42" s="136">
        <f t="shared" si="5"/>
        <v>0</v>
      </c>
      <c r="F42" s="136">
        <f t="shared" si="6"/>
        <v>0</v>
      </c>
      <c r="G42" s="136">
        <f t="shared" si="7"/>
        <v>0</v>
      </c>
      <c r="H42" s="137">
        <f t="shared" si="0"/>
        <v>0</v>
      </c>
      <c r="I42" s="136">
        <f t="shared" si="8"/>
        <v>0</v>
      </c>
      <c r="J42" s="136">
        <f t="shared" si="9"/>
        <v>0</v>
      </c>
      <c r="K42" s="136">
        <f t="shared" si="10"/>
        <v>0</v>
      </c>
      <c r="L42" s="138">
        <f t="shared" si="1"/>
        <v>0</v>
      </c>
      <c r="M42" s="92"/>
      <c r="N42" s="90"/>
      <c r="O42" s="91"/>
      <c r="P42" s="102"/>
      <c r="R42" s="104"/>
      <c r="S42" s="92"/>
      <c r="T42" s="90"/>
      <c r="U42" s="91"/>
      <c r="V42" s="102"/>
      <c r="X42" s="104"/>
      <c r="Y42" s="92"/>
      <c r="AB42" s="102"/>
      <c r="AC42" s="96"/>
      <c r="AD42" s="104"/>
      <c r="AH42" s="102"/>
      <c r="AJ42" s="104"/>
      <c r="AK42" s="92"/>
      <c r="AL42" s="90"/>
      <c r="AM42" s="91"/>
      <c r="AN42" s="102"/>
      <c r="AP42" s="104"/>
      <c r="AQ42" s="92"/>
      <c r="AT42" s="102"/>
      <c r="AU42" s="96"/>
      <c r="AV42" s="104"/>
      <c r="AZ42" s="102"/>
      <c r="BA42" s="96"/>
      <c r="BB42" s="104"/>
      <c r="BC42" s="92"/>
      <c r="BD42" s="90"/>
      <c r="BE42" s="91"/>
      <c r="BF42" s="102"/>
      <c r="BH42" s="104"/>
      <c r="BI42" s="92"/>
      <c r="BL42" s="102"/>
      <c r="BM42" s="96"/>
      <c r="BN42" s="104"/>
      <c r="BR42" s="102"/>
      <c r="BS42" s="96"/>
      <c r="BT42" s="104"/>
      <c r="BU42" s="92"/>
      <c r="BV42" s="90"/>
      <c r="BW42" s="91"/>
      <c r="BX42" s="102"/>
      <c r="BZ42" s="104"/>
      <c r="CA42" s="92"/>
      <c r="CD42" s="102"/>
      <c r="CE42" s="96"/>
      <c r="CF42" s="104"/>
      <c r="CJ42" s="102"/>
      <c r="CK42" s="96"/>
      <c r="CL42" s="104"/>
      <c r="CP42" s="102"/>
      <c r="CQ42" s="96"/>
      <c r="CR42" s="104"/>
      <c r="CV42" s="102"/>
      <c r="CW42" s="96"/>
      <c r="CX42" s="104"/>
      <c r="DB42" s="102"/>
      <c r="DC42" s="96"/>
      <c r="DD42" s="104"/>
      <c r="DH42" s="102"/>
      <c r="DI42" s="96"/>
      <c r="DJ42" s="104"/>
      <c r="DN42" s="102"/>
      <c r="DO42" s="96"/>
      <c r="DP42" s="104"/>
      <c r="DT42" s="102"/>
      <c r="DU42" s="96"/>
      <c r="DV42" s="104"/>
      <c r="DZ42" s="102"/>
      <c r="EA42" s="96"/>
      <c r="EB42" s="104"/>
      <c r="EF42" s="102"/>
      <c r="EG42" s="96"/>
      <c r="EH42" s="104"/>
      <c r="EL42" s="102"/>
      <c r="EM42" s="96"/>
      <c r="EN42" s="104"/>
      <c r="ER42" s="102"/>
      <c r="ES42" s="96"/>
      <c r="ET42" s="104"/>
      <c r="EX42" s="102"/>
      <c r="EY42" s="96"/>
      <c r="EZ42" s="104"/>
      <c r="FD42" s="102"/>
      <c r="FE42" s="96"/>
      <c r="FF42" s="104"/>
      <c r="FJ42" s="102"/>
      <c r="FK42" s="96"/>
      <c r="FL42" s="104"/>
      <c r="FP42" s="102"/>
      <c r="FQ42" s="96"/>
      <c r="FR42" s="104"/>
      <c r="FV42" s="102"/>
      <c r="FW42" s="96"/>
      <c r="FX42" s="104"/>
      <c r="GB42" s="102"/>
      <c r="GC42" s="96"/>
      <c r="GD42" s="104"/>
      <c r="GH42" s="102"/>
      <c r="GI42" s="96"/>
      <c r="GJ42" s="104"/>
      <c r="GN42" s="102"/>
      <c r="GO42" s="96"/>
      <c r="GP42" s="104"/>
      <c r="GT42" s="102"/>
      <c r="GU42" s="96"/>
      <c r="GV42" s="104"/>
      <c r="GZ42" s="102"/>
      <c r="HA42" s="96"/>
      <c r="HB42" s="104"/>
      <c r="HF42" s="102"/>
      <c r="HG42" s="96"/>
      <c r="HH42" s="104"/>
      <c r="HL42" s="102"/>
      <c r="HM42" s="96"/>
      <c r="HN42" s="104"/>
      <c r="HR42" s="102"/>
      <c r="HS42" s="96"/>
      <c r="HT42" s="104"/>
      <c r="HV42" s="125"/>
      <c r="HW42" s="126"/>
      <c r="HX42" s="127"/>
      <c r="HY42" s="128"/>
      <c r="HZ42" s="129"/>
      <c r="IA42" s="130"/>
      <c r="IB42" s="125"/>
      <c r="IC42" s="126"/>
      <c r="ID42" s="127"/>
      <c r="IE42" s="128"/>
      <c r="IF42" s="129"/>
      <c r="IG42" s="130"/>
      <c r="IH42" s="125"/>
      <c r="II42" s="126"/>
      <c r="IJ42" s="127"/>
      <c r="IK42" s="128"/>
      <c r="IL42" s="129"/>
      <c r="IM42" s="130"/>
      <c r="IN42" s="125"/>
      <c r="IO42" s="126"/>
      <c r="IP42" s="127"/>
      <c r="IQ42" s="128"/>
      <c r="IR42" s="129"/>
    </row>
    <row r="43" spans="1:252">
      <c r="A43" s="54" t="s">
        <v>376</v>
      </c>
      <c r="B43" s="136">
        <f t="shared" si="2"/>
        <v>0</v>
      </c>
      <c r="C43" s="136">
        <f t="shared" si="3"/>
        <v>0</v>
      </c>
      <c r="D43" s="136">
        <f t="shared" si="4"/>
        <v>0</v>
      </c>
      <c r="E43" s="136">
        <f t="shared" si="5"/>
        <v>0</v>
      </c>
      <c r="F43" s="136">
        <f t="shared" si="6"/>
        <v>0</v>
      </c>
      <c r="G43" s="136">
        <f t="shared" si="7"/>
        <v>0</v>
      </c>
      <c r="H43" s="137">
        <f t="shared" si="0"/>
        <v>0</v>
      </c>
      <c r="I43" s="136">
        <f t="shared" si="8"/>
        <v>0</v>
      </c>
      <c r="J43" s="136">
        <f t="shared" si="9"/>
        <v>0</v>
      </c>
      <c r="K43" s="136">
        <f t="shared" si="10"/>
        <v>0</v>
      </c>
      <c r="L43" s="138">
        <f t="shared" si="1"/>
        <v>0</v>
      </c>
      <c r="M43" s="92"/>
      <c r="N43" s="90"/>
      <c r="O43" s="91"/>
      <c r="P43" s="102"/>
      <c r="R43" s="104"/>
      <c r="S43" s="92"/>
      <c r="T43" s="90"/>
      <c r="U43" s="91"/>
      <c r="V43" s="102"/>
      <c r="X43" s="104"/>
      <c r="Y43" s="92"/>
      <c r="AB43" s="102"/>
      <c r="AC43" s="96"/>
      <c r="AD43" s="104"/>
      <c r="AH43" s="102"/>
      <c r="AJ43" s="104"/>
      <c r="AK43" s="92"/>
      <c r="AL43" s="90"/>
      <c r="AM43" s="91"/>
      <c r="AN43" s="102"/>
      <c r="AP43" s="104"/>
      <c r="AQ43" s="92"/>
      <c r="AT43" s="102"/>
      <c r="AU43" s="96"/>
      <c r="AV43" s="104"/>
      <c r="AZ43" s="102"/>
      <c r="BA43" s="96"/>
      <c r="BB43" s="104"/>
      <c r="BC43" s="92"/>
      <c r="BD43" s="90"/>
      <c r="BE43" s="91"/>
      <c r="BF43" s="102"/>
      <c r="BH43" s="104"/>
      <c r="BI43" s="92"/>
      <c r="BL43" s="102"/>
      <c r="BM43" s="96"/>
      <c r="BN43" s="104"/>
      <c r="BR43" s="102"/>
      <c r="BS43" s="96"/>
      <c r="BT43" s="104"/>
      <c r="BU43" s="92"/>
      <c r="BV43" s="90"/>
      <c r="BW43" s="91"/>
      <c r="BX43" s="102"/>
      <c r="BZ43" s="104"/>
      <c r="CA43" s="92"/>
      <c r="CD43" s="102"/>
      <c r="CE43" s="96"/>
      <c r="CF43" s="104"/>
      <c r="CJ43" s="102"/>
      <c r="CK43" s="96"/>
      <c r="CL43" s="104"/>
      <c r="CP43" s="102"/>
      <c r="CQ43" s="96"/>
      <c r="CR43" s="104"/>
      <c r="CV43" s="102"/>
      <c r="CW43" s="96"/>
      <c r="CX43" s="104"/>
      <c r="DB43" s="102"/>
      <c r="DC43" s="96"/>
      <c r="DD43" s="104"/>
      <c r="DH43" s="102"/>
      <c r="DI43" s="96"/>
      <c r="DJ43" s="104"/>
      <c r="DN43" s="102"/>
      <c r="DO43" s="96"/>
      <c r="DP43" s="104"/>
      <c r="DT43" s="102"/>
      <c r="DU43" s="96"/>
      <c r="DV43" s="104"/>
      <c r="DZ43" s="102"/>
      <c r="EA43" s="96"/>
      <c r="EB43" s="104"/>
      <c r="EF43" s="102"/>
      <c r="EG43" s="96"/>
      <c r="EH43" s="104"/>
      <c r="EL43" s="102"/>
      <c r="EM43" s="96"/>
      <c r="EN43" s="104"/>
      <c r="ER43" s="102"/>
      <c r="ES43" s="96"/>
      <c r="ET43" s="104"/>
      <c r="EX43" s="102"/>
      <c r="EY43" s="96"/>
      <c r="EZ43" s="104"/>
      <c r="FD43" s="102"/>
      <c r="FE43" s="96"/>
      <c r="FF43" s="104"/>
      <c r="FJ43" s="102"/>
      <c r="FK43" s="96"/>
      <c r="FL43" s="104"/>
      <c r="FP43" s="102"/>
      <c r="FQ43" s="96"/>
      <c r="FR43" s="104"/>
      <c r="FV43" s="102"/>
      <c r="FW43" s="96"/>
      <c r="FX43" s="104"/>
      <c r="GB43" s="102"/>
      <c r="GC43" s="96"/>
      <c r="GD43" s="104"/>
      <c r="GH43" s="102"/>
      <c r="GI43" s="96"/>
      <c r="GJ43" s="104"/>
      <c r="GN43" s="102"/>
      <c r="GO43" s="96"/>
      <c r="GP43" s="104"/>
      <c r="GT43" s="102"/>
      <c r="GU43" s="96"/>
      <c r="GV43" s="104"/>
      <c r="GZ43" s="102"/>
      <c r="HA43" s="96"/>
      <c r="HB43" s="104"/>
      <c r="HF43" s="102"/>
      <c r="HG43" s="96"/>
      <c r="HH43" s="104"/>
      <c r="HL43" s="102"/>
      <c r="HM43" s="96"/>
      <c r="HN43" s="104"/>
      <c r="HR43" s="102"/>
      <c r="HS43" s="96"/>
      <c r="HT43" s="104"/>
      <c r="HV43" s="125"/>
      <c r="HW43" s="126"/>
      <c r="HX43" s="127"/>
      <c r="HY43" s="128"/>
      <c r="HZ43" s="129"/>
      <c r="IA43" s="130"/>
      <c r="IB43" s="125"/>
      <c r="IC43" s="126"/>
      <c r="ID43" s="127"/>
      <c r="IE43" s="128"/>
      <c r="IF43" s="129"/>
      <c r="IG43" s="130"/>
      <c r="IH43" s="125"/>
      <c r="II43" s="126"/>
      <c r="IJ43" s="127"/>
      <c r="IK43" s="128"/>
      <c r="IL43" s="129"/>
      <c r="IM43" s="130"/>
      <c r="IN43" s="125"/>
      <c r="IO43" s="126"/>
      <c r="IP43" s="127"/>
      <c r="IQ43" s="128"/>
      <c r="IR43" s="129"/>
    </row>
    <row r="44" spans="1:252">
      <c r="A44" s="54" t="s">
        <v>398</v>
      </c>
      <c r="B44" s="136">
        <f t="shared" si="2"/>
        <v>0</v>
      </c>
      <c r="C44" s="136">
        <f t="shared" si="3"/>
        <v>0</v>
      </c>
      <c r="D44" s="136">
        <f t="shared" si="4"/>
        <v>0</v>
      </c>
      <c r="E44" s="136">
        <f t="shared" si="5"/>
        <v>0</v>
      </c>
      <c r="F44" s="136">
        <f t="shared" si="6"/>
        <v>0</v>
      </c>
      <c r="G44" s="136">
        <f t="shared" si="7"/>
        <v>0</v>
      </c>
      <c r="H44" s="137">
        <f t="shared" si="0"/>
        <v>0</v>
      </c>
      <c r="I44" s="136">
        <f t="shared" si="8"/>
        <v>0</v>
      </c>
      <c r="J44" s="136">
        <f t="shared" si="9"/>
        <v>0</v>
      </c>
      <c r="K44" s="136">
        <f t="shared" si="10"/>
        <v>0</v>
      </c>
      <c r="L44" s="138">
        <f t="shared" si="1"/>
        <v>0</v>
      </c>
      <c r="M44" s="92"/>
      <c r="N44" s="90"/>
      <c r="O44" s="91"/>
      <c r="P44" s="102"/>
      <c r="R44" s="104"/>
      <c r="S44" s="92"/>
      <c r="T44" s="90"/>
      <c r="U44" s="91"/>
      <c r="V44" s="102"/>
      <c r="X44" s="104"/>
      <c r="Y44" s="92"/>
      <c r="AB44" s="102"/>
      <c r="AC44" s="96"/>
      <c r="AD44" s="104"/>
      <c r="AH44" s="102"/>
      <c r="AJ44" s="104"/>
      <c r="AK44" s="92"/>
      <c r="AL44" s="90"/>
      <c r="AM44" s="91"/>
      <c r="AN44" s="102"/>
      <c r="AP44" s="104"/>
      <c r="AQ44" s="92"/>
      <c r="AT44" s="102"/>
      <c r="AU44" s="96"/>
      <c r="AV44" s="104"/>
      <c r="AZ44" s="102"/>
      <c r="BA44" s="96"/>
      <c r="BB44" s="104"/>
      <c r="BC44" s="92"/>
      <c r="BD44" s="90"/>
      <c r="BE44" s="91"/>
      <c r="BF44" s="102"/>
      <c r="BH44" s="104"/>
      <c r="BI44" s="92"/>
      <c r="BL44" s="102"/>
      <c r="BM44" s="96"/>
      <c r="BN44" s="104"/>
      <c r="BR44" s="102"/>
      <c r="BS44" s="96"/>
      <c r="BT44" s="104"/>
      <c r="BU44" s="92"/>
      <c r="BV44" s="90"/>
      <c r="BW44" s="91"/>
      <c r="BX44" s="102"/>
      <c r="BZ44" s="104"/>
      <c r="CA44" s="92"/>
      <c r="CD44" s="102"/>
      <c r="CE44" s="96"/>
      <c r="CF44" s="104"/>
      <c r="CJ44" s="102"/>
      <c r="CK44" s="96"/>
      <c r="CL44" s="104"/>
      <c r="CP44" s="102"/>
      <c r="CQ44" s="96"/>
      <c r="CR44" s="104"/>
      <c r="CV44" s="102"/>
      <c r="CW44" s="96"/>
      <c r="CX44" s="104"/>
      <c r="DB44" s="102"/>
      <c r="DC44" s="96"/>
      <c r="DD44" s="104"/>
      <c r="DH44" s="102"/>
      <c r="DI44" s="96"/>
      <c r="DJ44" s="104"/>
      <c r="DN44" s="102"/>
      <c r="DO44" s="96"/>
      <c r="DP44" s="104"/>
      <c r="DT44" s="102"/>
      <c r="DU44" s="96"/>
      <c r="DV44" s="104"/>
      <c r="DZ44" s="102"/>
      <c r="EA44" s="96"/>
      <c r="EB44" s="104"/>
      <c r="EF44" s="102"/>
      <c r="EG44" s="96"/>
      <c r="EH44" s="104"/>
      <c r="EL44" s="102"/>
      <c r="EM44" s="96"/>
      <c r="EN44" s="104"/>
      <c r="ER44" s="102"/>
      <c r="ES44" s="96"/>
      <c r="ET44" s="104"/>
      <c r="EX44" s="102"/>
      <c r="EY44" s="96"/>
      <c r="EZ44" s="104"/>
      <c r="FD44" s="102"/>
      <c r="FE44" s="96"/>
      <c r="FF44" s="104"/>
      <c r="FJ44" s="102"/>
      <c r="FK44" s="96"/>
      <c r="FL44" s="104"/>
      <c r="FP44" s="102"/>
      <c r="FQ44" s="96"/>
      <c r="FR44" s="104"/>
      <c r="FV44" s="102"/>
      <c r="FW44" s="96"/>
      <c r="FX44" s="104"/>
      <c r="GB44" s="102"/>
      <c r="GC44" s="96"/>
      <c r="GD44" s="104"/>
      <c r="GH44" s="102"/>
      <c r="GI44" s="96"/>
      <c r="GJ44" s="104"/>
      <c r="GN44" s="102"/>
      <c r="GO44" s="96"/>
      <c r="GP44" s="104"/>
      <c r="GT44" s="102"/>
      <c r="GU44" s="96"/>
      <c r="GV44" s="104"/>
      <c r="GZ44" s="102"/>
      <c r="HA44" s="96"/>
      <c r="HB44" s="104"/>
      <c r="HF44" s="102"/>
      <c r="HG44" s="96"/>
      <c r="HH44" s="104"/>
      <c r="HL44" s="102"/>
      <c r="HM44" s="96"/>
      <c r="HN44" s="104"/>
      <c r="HR44" s="102"/>
      <c r="HS44" s="96"/>
      <c r="HT44" s="104"/>
      <c r="HV44" s="125"/>
      <c r="HW44" s="126"/>
      <c r="HX44" s="127"/>
      <c r="HY44" s="128"/>
      <c r="HZ44" s="129"/>
      <c r="IA44" s="130"/>
      <c r="IB44" s="125"/>
      <c r="IC44" s="126"/>
      <c r="ID44" s="127"/>
      <c r="IE44" s="128"/>
      <c r="IF44" s="129"/>
      <c r="IG44" s="130"/>
      <c r="IH44" s="125"/>
      <c r="II44" s="126"/>
      <c r="IJ44" s="127"/>
      <c r="IK44" s="128"/>
      <c r="IL44" s="129"/>
      <c r="IM44" s="130"/>
      <c r="IN44" s="125"/>
      <c r="IO44" s="126"/>
      <c r="IP44" s="127"/>
      <c r="IQ44" s="128"/>
      <c r="IR44" s="129"/>
    </row>
    <row r="45" spans="1:252">
      <c r="A45" s="54" t="s">
        <v>630</v>
      </c>
      <c r="B45" s="136">
        <f t="shared" si="2"/>
        <v>0</v>
      </c>
      <c r="C45" s="136">
        <f t="shared" si="3"/>
        <v>0</v>
      </c>
      <c r="D45" s="136">
        <f t="shared" si="4"/>
        <v>0</v>
      </c>
      <c r="E45" s="136">
        <f t="shared" si="5"/>
        <v>0</v>
      </c>
      <c r="F45" s="136">
        <f t="shared" si="6"/>
        <v>0</v>
      </c>
      <c r="G45" s="136">
        <f t="shared" si="7"/>
        <v>0</v>
      </c>
      <c r="H45" s="137">
        <f t="shared" si="0"/>
        <v>0</v>
      </c>
      <c r="I45" s="136">
        <f t="shared" si="8"/>
        <v>0</v>
      </c>
      <c r="J45" s="136">
        <f t="shared" si="9"/>
        <v>0</v>
      </c>
      <c r="K45" s="136">
        <f t="shared" si="10"/>
        <v>0</v>
      </c>
      <c r="L45" s="138">
        <f t="shared" si="1"/>
        <v>0</v>
      </c>
      <c r="M45" s="92"/>
      <c r="N45" s="90"/>
      <c r="O45" s="91"/>
      <c r="P45" s="102"/>
      <c r="R45" s="104"/>
      <c r="S45" s="92"/>
      <c r="T45" s="90"/>
      <c r="U45" s="91"/>
      <c r="V45" s="102"/>
      <c r="X45" s="104"/>
      <c r="Y45" s="92"/>
      <c r="AB45" s="102"/>
      <c r="AC45" s="96"/>
      <c r="AD45" s="104"/>
      <c r="AH45" s="102"/>
      <c r="AJ45" s="104"/>
      <c r="AK45" s="92"/>
      <c r="AL45" s="90"/>
      <c r="AM45" s="91"/>
      <c r="AN45" s="102"/>
      <c r="AP45" s="104"/>
      <c r="AQ45" s="92"/>
      <c r="AT45" s="102"/>
      <c r="AU45" s="96"/>
      <c r="AV45" s="104"/>
      <c r="AZ45" s="102"/>
      <c r="BA45" s="96"/>
      <c r="BB45" s="104"/>
      <c r="BC45" s="92"/>
      <c r="BD45" s="90"/>
      <c r="BE45" s="91"/>
      <c r="BF45" s="102"/>
      <c r="BH45" s="104"/>
      <c r="BI45" s="92"/>
      <c r="BL45" s="102"/>
      <c r="BM45" s="96"/>
      <c r="BN45" s="104"/>
      <c r="BR45" s="102"/>
      <c r="BS45" s="96"/>
      <c r="BT45" s="104"/>
      <c r="BU45" s="92"/>
      <c r="BV45" s="90"/>
      <c r="BW45" s="91"/>
      <c r="BX45" s="102"/>
      <c r="BZ45" s="104"/>
      <c r="CA45" s="92"/>
      <c r="CD45" s="102"/>
      <c r="CE45" s="96"/>
      <c r="CF45" s="104"/>
      <c r="CJ45" s="102"/>
      <c r="CK45" s="96"/>
      <c r="CL45" s="104"/>
      <c r="CP45" s="102"/>
      <c r="CQ45" s="96"/>
      <c r="CR45" s="104"/>
      <c r="CV45" s="102"/>
      <c r="CW45" s="96"/>
      <c r="CX45" s="104"/>
      <c r="DB45" s="102"/>
      <c r="DC45" s="96"/>
      <c r="DD45" s="104"/>
      <c r="DH45" s="102"/>
      <c r="DI45" s="96"/>
      <c r="DJ45" s="104"/>
      <c r="DN45" s="102"/>
      <c r="DO45" s="96"/>
      <c r="DP45" s="104"/>
      <c r="DT45" s="102"/>
      <c r="DU45" s="96"/>
      <c r="DV45" s="104"/>
      <c r="DZ45" s="102"/>
      <c r="EA45" s="96"/>
      <c r="EB45" s="104"/>
      <c r="EF45" s="102"/>
      <c r="EG45" s="96"/>
      <c r="EH45" s="104"/>
      <c r="EL45" s="102"/>
      <c r="EM45" s="96"/>
      <c r="EN45" s="104"/>
      <c r="ER45" s="102"/>
      <c r="ES45" s="96"/>
      <c r="ET45" s="104"/>
      <c r="EX45" s="102"/>
      <c r="EY45" s="96"/>
      <c r="EZ45" s="104"/>
      <c r="FD45" s="102"/>
      <c r="FE45" s="96"/>
      <c r="FF45" s="104"/>
      <c r="FJ45" s="102"/>
      <c r="FK45" s="96"/>
      <c r="FL45" s="104"/>
      <c r="FP45" s="102"/>
      <c r="FQ45" s="96"/>
      <c r="FR45" s="104"/>
      <c r="FV45" s="102"/>
      <c r="FW45" s="96"/>
      <c r="FX45" s="104"/>
      <c r="GB45" s="102"/>
      <c r="GC45" s="96"/>
      <c r="GD45" s="104"/>
      <c r="GH45" s="102"/>
      <c r="GI45" s="96"/>
      <c r="GJ45" s="104"/>
      <c r="GN45" s="102"/>
      <c r="GO45" s="96"/>
      <c r="GP45" s="104"/>
      <c r="GT45" s="102"/>
      <c r="GU45" s="96"/>
      <c r="GV45" s="104"/>
      <c r="GZ45" s="102"/>
      <c r="HA45" s="96"/>
      <c r="HB45" s="104"/>
      <c r="HF45" s="102"/>
      <c r="HG45" s="96"/>
      <c r="HH45" s="104"/>
      <c r="HL45" s="102"/>
      <c r="HM45" s="96"/>
      <c r="HN45" s="104"/>
      <c r="HR45" s="102"/>
      <c r="HS45" s="96"/>
      <c r="HT45" s="104"/>
      <c r="HV45" s="125"/>
      <c r="HW45" s="126"/>
      <c r="HX45" s="127"/>
      <c r="HY45" s="128"/>
      <c r="HZ45" s="129"/>
      <c r="IA45" s="130"/>
      <c r="IB45" s="125"/>
      <c r="IC45" s="126"/>
      <c r="ID45" s="127"/>
      <c r="IE45" s="128"/>
      <c r="IF45" s="129"/>
      <c r="IG45" s="130"/>
      <c r="IH45" s="125"/>
      <c r="II45" s="126"/>
      <c r="IJ45" s="127"/>
      <c r="IK45" s="128"/>
      <c r="IL45" s="129"/>
      <c r="IM45" s="130"/>
      <c r="IN45" s="125"/>
      <c r="IO45" s="126"/>
      <c r="IP45" s="127"/>
      <c r="IQ45" s="128"/>
      <c r="IR45" s="129"/>
    </row>
    <row r="46" spans="1:252">
      <c r="A46" s="54" t="s">
        <v>631</v>
      </c>
      <c r="B46" s="136">
        <f t="shared" si="2"/>
        <v>0</v>
      </c>
      <c r="C46" s="136">
        <f t="shared" si="3"/>
        <v>0</v>
      </c>
      <c r="D46" s="136">
        <f t="shared" si="4"/>
        <v>0</v>
      </c>
      <c r="E46" s="136">
        <f t="shared" si="5"/>
        <v>0</v>
      </c>
      <c r="F46" s="136">
        <f t="shared" si="6"/>
        <v>0</v>
      </c>
      <c r="G46" s="136">
        <f t="shared" si="7"/>
        <v>0</v>
      </c>
      <c r="H46" s="137">
        <f t="shared" si="0"/>
        <v>0</v>
      </c>
      <c r="I46" s="136">
        <f t="shared" si="8"/>
        <v>0</v>
      </c>
      <c r="J46" s="136">
        <f t="shared" si="9"/>
        <v>0</v>
      </c>
      <c r="K46" s="136">
        <f t="shared" si="10"/>
        <v>0</v>
      </c>
      <c r="L46" s="138">
        <f t="shared" si="1"/>
        <v>0</v>
      </c>
      <c r="M46" s="92"/>
      <c r="N46" s="90"/>
      <c r="O46" s="91"/>
      <c r="P46" s="102"/>
      <c r="R46" s="104"/>
      <c r="S46" s="92"/>
      <c r="T46" s="90"/>
      <c r="U46" s="91"/>
      <c r="V46" s="102"/>
      <c r="X46" s="104"/>
      <c r="Y46" s="92"/>
      <c r="AB46" s="102"/>
      <c r="AC46" s="96"/>
      <c r="AD46" s="104"/>
      <c r="AH46" s="102"/>
      <c r="AJ46" s="104"/>
      <c r="AK46" s="92"/>
      <c r="AL46" s="90"/>
      <c r="AM46" s="91"/>
      <c r="AN46" s="102"/>
      <c r="AP46" s="104"/>
      <c r="AQ46" s="92"/>
      <c r="AT46" s="102"/>
      <c r="AU46" s="96"/>
      <c r="AV46" s="104"/>
      <c r="AZ46" s="102"/>
      <c r="BA46" s="96"/>
      <c r="BB46" s="104"/>
      <c r="BC46" s="92"/>
      <c r="BD46" s="90"/>
      <c r="BE46" s="91"/>
      <c r="BF46" s="102"/>
      <c r="BH46" s="104"/>
      <c r="BI46" s="92"/>
      <c r="BL46" s="102"/>
      <c r="BM46" s="96"/>
      <c r="BN46" s="104"/>
      <c r="BR46" s="102"/>
      <c r="BS46" s="96"/>
      <c r="BT46" s="104"/>
      <c r="BU46" s="92"/>
      <c r="BV46" s="90"/>
      <c r="BW46" s="91"/>
      <c r="BX46" s="102"/>
      <c r="BZ46" s="104"/>
      <c r="CA46" s="92"/>
      <c r="CD46" s="102"/>
      <c r="CE46" s="96"/>
      <c r="CF46" s="104"/>
      <c r="CJ46" s="102"/>
      <c r="CK46" s="96"/>
      <c r="CL46" s="104"/>
      <c r="CP46" s="102"/>
      <c r="CQ46" s="96"/>
      <c r="CR46" s="104"/>
      <c r="CV46" s="102"/>
      <c r="CW46" s="96"/>
      <c r="CX46" s="104"/>
      <c r="DB46" s="102"/>
      <c r="DC46" s="96"/>
      <c r="DD46" s="104"/>
      <c r="DH46" s="102"/>
      <c r="DI46" s="96"/>
      <c r="DJ46" s="104"/>
      <c r="DN46" s="102"/>
      <c r="DO46" s="96"/>
      <c r="DP46" s="104"/>
      <c r="DT46" s="102"/>
      <c r="DU46" s="96"/>
      <c r="DV46" s="104"/>
      <c r="DZ46" s="102"/>
      <c r="EA46" s="96"/>
      <c r="EB46" s="104"/>
      <c r="EF46" s="102"/>
      <c r="EG46" s="96"/>
      <c r="EH46" s="104"/>
      <c r="EL46" s="102"/>
      <c r="EM46" s="96"/>
      <c r="EN46" s="104"/>
      <c r="ER46" s="102"/>
      <c r="ES46" s="96"/>
      <c r="ET46" s="104"/>
      <c r="EX46" s="102"/>
      <c r="EY46" s="96"/>
      <c r="EZ46" s="104"/>
      <c r="FD46" s="102"/>
      <c r="FE46" s="96"/>
      <c r="FF46" s="104"/>
      <c r="FJ46" s="102"/>
      <c r="FK46" s="96"/>
      <c r="FL46" s="104"/>
      <c r="FP46" s="102"/>
      <c r="FQ46" s="96"/>
      <c r="FR46" s="104"/>
      <c r="FV46" s="102"/>
      <c r="FW46" s="96"/>
      <c r="FX46" s="104"/>
      <c r="GB46" s="102"/>
      <c r="GC46" s="96"/>
      <c r="GD46" s="104"/>
      <c r="GH46" s="102"/>
      <c r="GI46" s="96"/>
      <c r="GJ46" s="104"/>
      <c r="GN46" s="102"/>
      <c r="GO46" s="96"/>
      <c r="GP46" s="104"/>
      <c r="GT46" s="102"/>
      <c r="GU46" s="96"/>
      <c r="GV46" s="104"/>
      <c r="GZ46" s="102"/>
      <c r="HA46" s="96"/>
      <c r="HB46" s="104"/>
      <c r="HF46" s="102"/>
      <c r="HG46" s="96"/>
      <c r="HH46" s="104"/>
      <c r="HL46" s="102"/>
      <c r="HM46" s="96"/>
      <c r="HN46" s="104"/>
      <c r="HR46" s="102"/>
      <c r="HS46" s="96"/>
      <c r="HT46" s="104"/>
      <c r="HV46" s="125"/>
      <c r="HW46" s="126"/>
      <c r="HX46" s="127"/>
      <c r="HY46" s="128"/>
      <c r="HZ46" s="129"/>
      <c r="IA46" s="130"/>
      <c r="IB46" s="125"/>
      <c r="IC46" s="126"/>
      <c r="ID46" s="127"/>
      <c r="IE46" s="128"/>
      <c r="IF46" s="129"/>
      <c r="IG46" s="130"/>
      <c r="IH46" s="125"/>
      <c r="II46" s="126"/>
      <c r="IJ46" s="127"/>
      <c r="IK46" s="128"/>
      <c r="IL46" s="129"/>
      <c r="IM46" s="130"/>
      <c r="IN46" s="125"/>
      <c r="IO46" s="126"/>
      <c r="IP46" s="127"/>
      <c r="IQ46" s="128"/>
      <c r="IR46" s="129"/>
    </row>
    <row r="47" spans="1:252">
      <c r="A47" s="54" t="s">
        <v>1284</v>
      </c>
      <c r="B47" s="136">
        <f>MIN(M47,P47,S47,V47,Y47,AB47,AE47,AH47,AK47,AN47,AQ47,AT47,AW47,AZ47,BC47,BF47,BI47,BL47,BO47,BR47,BU47,BX47,CA47,CD47,CG47,CJ47,CM47,CP47,CS47,CV47,CY47,DB47,DE47,DH47,DK47,DN47,DQ47,DT47,DW47,DZ47,EC47,EF47,EI47,EL47,EO47,ER47,EU47,EX47,FA47,FD47,FG47,FJ47,FM47,FP47,FS47,FV47,FY47,GB47,GE47,GH47,GK47,GN47,GQ47,GQ47,GT47,GW47,GZ47,HC47,HF47,HI47,HL47,HO47,HR47,HU47,HX47,IA47,ID47,IG47,IJ47,IM47,IP47)</f>
        <v>0</v>
      </c>
      <c r="C47" s="136">
        <f>IF(SUM(M47+P47+S47+V47+Y47+AB47+AE47+AH47+AK47+AN47+AQ47+AT47+AW47+AZ47+BC47+BF47+BI47+BL47+BO47+BR47+BU47+BX47+CA47+CD47+CG47+CJ47+CM47+CP47+CS47+CV47+CY47+DB47+DE47+DH47+DK47+DN47+DQ47+DT47+DW47+DZ47+EC47+EF47+EI47+EL47+EO47+ER47+EU47+EX47+FA47+FD47+FG47+FJ47+FM47+FP47+FS47+FV47+FY47+GB47+GE47+GH47+GK47+GN47+GQ47+GQ47+GT47+GW47+GZ47+HC47+HF47+HI47+HL47+HO47+HR47+HU47+HX47+IA47+ID47+IG47+IJ47+IM47+IP47)=0,0,AVERAGE(M47,P47,S47,V47,Y47,AB47,AE47,AH47,AK47,AN47,AQ47,AT47,AW47,AZ47,BC47,BF47,BI47,BL47,BO47,BR47,BU47,BX47,CA47,CD47,CG47,CJ47,CM47,CP47,CS47,CV47,CY47,DB47,DE47,DH47,DK47,DN47,DQ47,DT47,DW47,DZ47,EC47,EF47,EI47,EL47,EO47,ER47,EU47,EX47,FA47,FD47,FG47,FJ47,FM47,FP47,FS47,FV47,FY47,GB47,GE47,GH47,GK47,GN47,GQ47,GQ47,GT47,GW47,GZ47,HC47,HF47,HI47,HL47,HO47,HR47,HU47,HX47,IA47,ID47,IG47,IJ47,IM47,IP47))</f>
        <v>0</v>
      </c>
      <c r="D47" s="136">
        <f>MAX(M47,P47,S47,V47,Y47,AB47,AE47,AH47,AK47,AN47,AQ47,AT47,AW47,AZ47,BC47,BF47,BI47,BL47,BO47,BR47,BU47,BX47,CA47,CD47,CG47,CJ47,CM47,CP47,CS47,CV47,CY47,DB47,DE47,DH47,DK47,DN47,DQ47,DT47,DW47,DZ47,EC47,EF47,EI47,EL47,EO47,ER47,EU47,EX47,FA47,FD47,FG47,FJ47,FM47,FP47,FS47,FV47,FY47,GB47,GE47,GH47,GK47,GN47,GQ47,GQ47,GT47,GW47,GZ47,HC47,HF47,HI47,HL47,HO47,HR47,HU47,HX47,IA47,ID47,IG47,IJ47,IM47,IP47)</f>
        <v>0</v>
      </c>
      <c r="E47" s="136">
        <f>MIN(N47,Q47,T47,W47,Z47,AC47,AF47,AI47,AL47,AO47,AR47,AU47,AX47,BA47,BD47,BG47,BJ47,BM47,BP47,BS47,BV47,BY47,CB47,CE47,CH47,CK47,CN47,CQ47,CT47,CW47,CZ47,DC47,DF47,DI47,DL47,DO47,DR47,DU47,DX47,EA47,ED47,EG47,EJ47,EM47,EP47,ES47,EV47,EY47,FB47,FE47,FH47,FK47,FN47,FQ47,FT47,FW47,FZ47,GC47,GF47,GI47,GL47,GO47,GR47,GR47,GU47,GX47,HA47,HD47,HG47,HJ47,HM47,HP47,HS47,HV47,HY47,IB47,IE47,IH47,IK47,IN47,IQ47)</f>
        <v>0</v>
      </c>
      <c r="F47" s="136">
        <f>IF(SUM(N47+Q47+T47+W47+Z47+AC47+AF47+AI47+AL47+AO47+AR47+AU47+AX47+BA47+BD47+BG47+BJ47+BM47+BP47+BS47+BV47+BY47+CB47+CE47+CH47+CK47+CN47+CQ47+CT47+CW47+CZ47+DC47+DF47+DI47+DL47+DO47+DR47+DU47+DX47+EA47+ED47+EG47+EJ47+EM47+EP47+ES47+EV47+EY47+FB47+FE47+FH47+FK47+FN47+FQ47+FT47+FW47+FZ47+GC47+GF47+GI47+GL47+GO47+GR47+GR47+GU47+GX47+HA47+HD47+HG47+HJ47+HM47+HP47+HS47+HV47+HY47+IB47+IE47+IH47+IK47+IN47+IQ47)=0,0,AVERAGE(N47,Q47,T47,W47,Z47,AC47,AF47,AI47,AL47,AO47,AR47,AU47,AX47,BA47,BD47,BG47,BJ47,BM47,BP47,BS47,BV47,BY47,CB47,CE47,CH47,CK47,CN47,CQ47,CT47,CW47,CZ47,DC47,DF47,DI47,DL47,DO47,DR47,DU47,DX47,EA47,ED47,EG47,EJ47,EM47,EP47,ES47,EV47,EY47,FB47,FE47,FH47,FK47,FN47,FQ47,FT47,FW47,FZ47,GC47,GF47,GI47,GL47,GO47,GR47,GR47,GU47,GX47,HA47,HD47,HG47,HJ47,HM47,HP47,HS47,HV47,HY47,IB47,IE47,IH47,IK47,IN47,IQ47))</f>
        <v>0</v>
      </c>
      <c r="G47" s="136">
        <f>MAX(N47,Q47,T47,W47,Z47,AC47,AF47,AI47,AL47,AO47,AR47,AU47,AX47,BA47,BD47,BG47,BJ47,BM47,BP47,BS47,BV47,BY47,CB47,CE47,CH47,CK47,CN47,CQ47,CT47,CW47,CZ47,DC47,DF47,DI47,DL47,DO47,DR47,DU47,DX47,EA47,ED47,EG47,EJ47,EM47,EP47,ES47,EV47,EY47,FB47,FE47,FH47,FK47,FN47,FQ47,FT47,FW47,FZ47,GC47,GF47,GI47,GL47,GO47,GR47,GR47,GU47,GX47,HA47,HD47,HG47,HJ47,HM47,HP47,HS47,HV47,HY47,IB47,IE47,IH47,IK47,IN47,IQ47)</f>
        <v>0</v>
      </c>
      <c r="H47" s="137">
        <f>COUNT(N47,Q47,T47,W47,Z47,AC47,AF47,AI47,AL47,AO47,AR47,AU47,AX47,BA47,BD47,BG47,BJ47,BM47,BP47,BS47,BV47,BY47,CB47,CE47,CH47,CK47,CN47,CQ47,CT47,CW47,CZ47,DC47,DF47,DI47,DL47,DO47,DR47,DU47,DX47,EA47,ED47,EG47,EJ47,EM47,EP47,ES47,EV47,EY47,FB47,FE47,FH47,FK47,FN47,FQ47,FT47,FW47,FZ47,GC47,GF47,GI47,GL47,GO47,GR47,GU47,GX47,HA47,HD47,HG47,HJ47,HM47,HP47,HS47,HV47,HY47,IB47,IE47,IH47,IK47,IN47,IQ47)</f>
        <v>0</v>
      </c>
      <c r="I47" s="136">
        <f>MIN(O47,R47,U47,X47,AA47,AD47,AG47,AJ47,AM47,AP47,AS47,AV47,AY47,BB47,BE47,BH47,BK47,BN47,BQ47,BT47,BW47,BZ47,CC47,CF47,CI47,CL47,CO47,CR47,CU47,CX47,DA47,DD47,DG47,DJ47,DM47,DP47,DS47,DV47,DY47,EB47,EE47,EH47,EK47,EN47,EQ47,ET47,EW47,EZ47,FC47,FF47,FI47,FL47,FO47,FR47,FU47,FX47,GA47,GD47,GG47,GJ47,GM47,GP47,GS47,GS47,GV47,GY47,HB47,HE47,HH47,HK47,HN47,HQ47,HT47,HW47,HZ47,IC47,IF47,II47,IL47,IO47,IR47)</f>
        <v>0</v>
      </c>
      <c r="J47" s="136">
        <f>IF(SUM(O47+R47+U47+X47+AA47+AD47+AG47+AJ47+AM47+AP47+AS47+AV47+AY47+BB47+BE47+BH47+BK47+BN47+BQ47+BT47+BW47+BZ47+CC47+CF47+CI47+CL47+CO47+CR47+CU47+CX47+DA47+DD47+DG47+DJ47+DM47+DP47+DS47+DV47+DY47+EB47+EE47+EH47+EK47+EN47+EQ47+ET47+EW47+EZ47+FC47+FF47+FI47+FL47+FO47+FR47+FU47+FX47+GA47+GD47+GG47+GJ47+GM47+GP47+GS47+GS47+GV47+GY47+HB47+HE47+HH47+HK47+HN47+HQ47+HT47+HW47+HZ47+IC47+IF47+II47+IL47+IO47+IR47)=0,0,AVERAGE(O47,R47,U47,X47,AA47,AD47,AG47,AJ47,AM47,AP47,AS47,AV47,AY47,BB47,BE47,BH47,BK47,BN47,BQ47,BT47,BW47,BZ47,CC47,CF47,CI47,CL47,CO47,CR47,CU47,CX47,DA47,DD47,DG47,DJ47,DM47,DP47,DS47,DV47,DY47,EB47,EE47,EH47,EK47,EN47,EQ47,ET47,EW47,EZ47,FC47,FF47,FI47,FL47,FO47,FR47,FU47,FX47,GA47,GD47,GG47,GJ47,GM47,GP47,GS47,GS47,GV47,GY47,HB47,HE47,HH47,HK47,HN47,HQ47,HT47,HW47,HZ47,IC47,IF47,II47,IL47,IO47,IR47))</f>
        <v>0</v>
      </c>
      <c r="K47" s="136">
        <f>MAX(O47,R47,U47,X47,AA47,AD47,AG47,AJ47,AM47,AP47,AS47,AV47,AY47,BB47,BE47,BH47,BK47,BN47,BQ47,BT47,BW47,BZ47,CC47,CF47,CI47,CL47,CO47,CR47,CU47,CX47,DA47,DD47,DG47,DJ47,DM47,DP47,DS47,DV47,DY47,EB47,EE47,EH47,EK47,EN47,EQ47,ET47,EW47,EZ47,FC47,FF47,FI47,FL47,FO47,FR47,FU47,FX47,GA47,GD47,GG47,GJ47,GM47,GP47,GS47,GS47,GV47,GY47,HB47,HE47,HH47,HK47,HN47,HQ47,HT47,HW47,HZ47,IC47,IF47,II47,IL47,IO47,IR47)</f>
        <v>0</v>
      </c>
      <c r="L47" s="138">
        <f>COUNT(O47,R47,U47,X47,AA47,AD47,AG47,AJ47,AM47,AP47,AS47,AV47,AY47,BB47,BE47,BH47,BK47,BN47,BQ47,BT47,BW47,BZ47,CC47,CF47,CI47,CL47,CO47,CR47,CU47,CX47,DA47,DD47,DG47,DJ47,DM47,DP47,DS47,DV47,DY47,EB47,EE47,EH47,EK47,EN47,EQ47,ET47,EW47,EZ47,FC47,FF47,FI47,FL47,FO47,FR47,FU47,FX47,GA47,GD47,GG47,GJ47,GM47,GP47,GS47,GV47,GY47,HB47,HE47,HH47,HK47,HN47,HQ47,HT47,HW47,HZ47,IC47,IF47,II47,IL47,IO47,IR47)</f>
        <v>0</v>
      </c>
      <c r="M47" s="92"/>
      <c r="N47" s="90"/>
      <c r="O47" s="91"/>
      <c r="P47" s="102"/>
      <c r="R47" s="104"/>
      <c r="S47" s="92"/>
      <c r="T47" s="90"/>
      <c r="U47" s="91"/>
      <c r="V47" s="102"/>
      <c r="X47" s="104"/>
      <c r="Y47" s="92"/>
      <c r="AB47" s="102"/>
      <c r="AC47" s="96"/>
      <c r="AD47" s="104"/>
      <c r="AH47" s="102"/>
      <c r="AJ47" s="104"/>
      <c r="AK47" s="92"/>
      <c r="AL47" s="90"/>
      <c r="AM47" s="91"/>
      <c r="AN47" s="102"/>
      <c r="AP47" s="104"/>
      <c r="AQ47" s="92"/>
      <c r="AT47" s="102"/>
      <c r="AU47" s="96"/>
      <c r="AV47" s="104"/>
      <c r="AZ47" s="102"/>
      <c r="BA47" s="96"/>
      <c r="BB47" s="104"/>
      <c r="BC47" s="92"/>
      <c r="BD47" s="90"/>
      <c r="BE47" s="91"/>
      <c r="BF47" s="102"/>
      <c r="BH47" s="104"/>
      <c r="BI47" s="92"/>
      <c r="BL47" s="102"/>
      <c r="BM47" s="96"/>
      <c r="BN47" s="104"/>
      <c r="BR47" s="102"/>
      <c r="BS47" s="96"/>
      <c r="BT47" s="104"/>
      <c r="BU47" s="92"/>
      <c r="BV47" s="90"/>
      <c r="BW47" s="91"/>
      <c r="BX47" s="102"/>
      <c r="BZ47" s="104"/>
      <c r="CA47" s="92"/>
      <c r="CD47" s="102"/>
      <c r="CE47" s="96"/>
      <c r="CF47" s="104"/>
      <c r="CJ47" s="102"/>
      <c r="CK47" s="96"/>
      <c r="CL47" s="104"/>
      <c r="CP47" s="102"/>
      <c r="CQ47" s="96"/>
      <c r="CR47" s="104"/>
      <c r="CV47" s="102"/>
      <c r="CW47" s="96"/>
      <c r="CX47" s="104"/>
      <c r="DB47" s="102"/>
      <c r="DC47" s="96"/>
      <c r="DD47" s="104"/>
      <c r="DH47" s="102"/>
      <c r="DI47" s="96"/>
      <c r="DJ47" s="104"/>
      <c r="DN47" s="102"/>
      <c r="DO47" s="96"/>
      <c r="DP47" s="104"/>
      <c r="DT47" s="102"/>
      <c r="DU47" s="96"/>
      <c r="DV47" s="104"/>
      <c r="DZ47" s="102"/>
      <c r="EA47" s="96"/>
      <c r="EB47" s="104"/>
      <c r="EF47" s="102"/>
      <c r="EG47" s="96"/>
      <c r="EH47" s="104"/>
      <c r="EL47" s="102"/>
      <c r="EM47" s="96"/>
      <c r="EN47" s="104"/>
      <c r="ER47" s="102"/>
      <c r="ES47" s="96"/>
      <c r="ET47" s="104"/>
      <c r="EX47" s="102"/>
      <c r="EY47" s="96"/>
      <c r="EZ47" s="104"/>
      <c r="FD47" s="102"/>
      <c r="FE47" s="96"/>
      <c r="FF47" s="104"/>
      <c r="FJ47" s="102"/>
      <c r="FK47" s="96"/>
      <c r="FL47" s="104"/>
      <c r="FP47" s="102"/>
      <c r="FQ47" s="96"/>
      <c r="FR47" s="104"/>
      <c r="FV47" s="102"/>
      <c r="FW47" s="96"/>
      <c r="FX47" s="104"/>
      <c r="GB47" s="102"/>
      <c r="GC47" s="96"/>
      <c r="GD47" s="104"/>
      <c r="GH47" s="102"/>
      <c r="GI47" s="96"/>
      <c r="GJ47" s="104"/>
      <c r="GN47" s="102"/>
      <c r="GO47" s="96"/>
      <c r="GP47" s="104"/>
      <c r="GT47" s="102"/>
      <c r="GU47" s="96"/>
      <c r="GV47" s="104"/>
      <c r="GZ47" s="102"/>
      <c r="HA47" s="96"/>
      <c r="HB47" s="104"/>
      <c r="HF47" s="102"/>
      <c r="HG47" s="96"/>
      <c r="HH47" s="104"/>
      <c r="HL47" s="102"/>
      <c r="HM47" s="96"/>
      <c r="HN47" s="104"/>
      <c r="HR47" s="102"/>
      <c r="HS47" s="96"/>
      <c r="HT47" s="104"/>
      <c r="HV47" s="125"/>
      <c r="HW47" s="126"/>
      <c r="HX47" s="127"/>
      <c r="HY47" s="128"/>
      <c r="HZ47" s="129"/>
      <c r="IA47" s="130"/>
      <c r="IB47" s="125"/>
      <c r="IC47" s="126"/>
      <c r="ID47" s="127"/>
      <c r="IE47" s="128"/>
      <c r="IF47" s="129"/>
      <c r="IG47" s="130"/>
      <c r="IH47" s="125"/>
      <c r="II47" s="126"/>
      <c r="IJ47" s="127"/>
      <c r="IK47" s="128"/>
      <c r="IL47" s="129"/>
      <c r="IM47" s="130"/>
      <c r="IN47" s="125"/>
      <c r="IO47" s="126"/>
      <c r="IP47" s="127"/>
      <c r="IQ47" s="128"/>
      <c r="IR47" s="129"/>
    </row>
    <row r="48" spans="1:252">
      <c r="A48" s="54" t="s">
        <v>400</v>
      </c>
      <c r="B48" s="136">
        <f t="shared" si="2"/>
        <v>0</v>
      </c>
      <c r="C48" s="136">
        <f t="shared" si="3"/>
        <v>0</v>
      </c>
      <c r="D48" s="136">
        <f t="shared" si="4"/>
        <v>0</v>
      </c>
      <c r="E48" s="136">
        <f t="shared" si="5"/>
        <v>0</v>
      </c>
      <c r="F48" s="136">
        <f t="shared" si="6"/>
        <v>0</v>
      </c>
      <c r="G48" s="136">
        <f t="shared" si="7"/>
        <v>0</v>
      </c>
      <c r="H48" s="137">
        <f t="shared" si="0"/>
        <v>0</v>
      </c>
      <c r="I48" s="136">
        <f t="shared" si="8"/>
        <v>0</v>
      </c>
      <c r="J48" s="136">
        <f t="shared" si="9"/>
        <v>0</v>
      </c>
      <c r="K48" s="136">
        <f t="shared" si="10"/>
        <v>0</v>
      </c>
      <c r="L48" s="138">
        <f t="shared" si="1"/>
        <v>0</v>
      </c>
      <c r="M48" s="92"/>
      <c r="N48" s="90"/>
      <c r="O48" s="91"/>
      <c r="P48" s="102"/>
      <c r="R48" s="104"/>
      <c r="S48" s="92"/>
      <c r="T48" s="90"/>
      <c r="U48" s="91"/>
      <c r="V48" s="102"/>
      <c r="X48" s="104"/>
      <c r="Y48" s="92"/>
      <c r="AB48" s="102"/>
      <c r="AC48" s="96"/>
      <c r="AD48" s="104"/>
      <c r="AH48" s="102"/>
      <c r="AJ48" s="104"/>
      <c r="AK48" s="92"/>
      <c r="AL48" s="90"/>
      <c r="AM48" s="91"/>
      <c r="AN48" s="102"/>
      <c r="AP48" s="104"/>
      <c r="AQ48" s="92"/>
      <c r="AT48" s="102"/>
      <c r="AU48" s="96"/>
      <c r="AV48" s="104"/>
      <c r="AZ48" s="102"/>
      <c r="BA48" s="96"/>
      <c r="BB48" s="104"/>
      <c r="BC48" s="92"/>
      <c r="BD48" s="90"/>
      <c r="BE48" s="91"/>
      <c r="BF48" s="102"/>
      <c r="BH48" s="104"/>
      <c r="BI48" s="92"/>
      <c r="BL48" s="102"/>
      <c r="BM48" s="96"/>
      <c r="BN48" s="104"/>
      <c r="BR48" s="102"/>
      <c r="BS48" s="96"/>
      <c r="BT48" s="104"/>
      <c r="BU48" s="92"/>
      <c r="BV48" s="90"/>
      <c r="BW48" s="91"/>
      <c r="BX48" s="102"/>
      <c r="BZ48" s="104"/>
      <c r="CA48" s="92"/>
      <c r="CD48" s="102"/>
      <c r="CE48" s="96"/>
      <c r="CF48" s="104"/>
      <c r="CJ48" s="102"/>
      <c r="CK48" s="96"/>
      <c r="CL48" s="104"/>
      <c r="CP48" s="102"/>
      <c r="CQ48" s="96"/>
      <c r="CR48" s="104"/>
      <c r="CV48" s="102"/>
      <c r="CW48" s="96"/>
      <c r="CX48" s="104"/>
      <c r="DB48" s="102"/>
      <c r="DC48" s="96"/>
      <c r="DD48" s="104"/>
      <c r="DH48" s="102"/>
      <c r="DI48" s="96"/>
      <c r="DJ48" s="104"/>
      <c r="DN48" s="102"/>
      <c r="DO48" s="96"/>
      <c r="DP48" s="104"/>
      <c r="DT48" s="102"/>
      <c r="DU48" s="96"/>
      <c r="DV48" s="104"/>
      <c r="DZ48" s="102"/>
      <c r="EA48" s="96"/>
      <c r="EB48" s="104"/>
      <c r="EF48" s="102"/>
      <c r="EG48" s="96"/>
      <c r="EH48" s="104"/>
      <c r="EL48" s="102"/>
      <c r="EM48" s="96"/>
      <c r="EN48" s="104"/>
      <c r="ER48" s="102"/>
      <c r="ES48" s="96"/>
      <c r="ET48" s="104"/>
      <c r="EX48" s="102"/>
      <c r="EY48" s="96"/>
      <c r="EZ48" s="104"/>
      <c r="FD48" s="102"/>
      <c r="FE48" s="96"/>
      <c r="FF48" s="104"/>
      <c r="FJ48" s="102"/>
      <c r="FK48" s="96"/>
      <c r="FL48" s="104"/>
      <c r="FP48" s="102"/>
      <c r="FQ48" s="96"/>
      <c r="FR48" s="104"/>
      <c r="FV48" s="102"/>
      <c r="FW48" s="96"/>
      <c r="FX48" s="104"/>
      <c r="GB48" s="102"/>
      <c r="GC48" s="96"/>
      <c r="GD48" s="104"/>
      <c r="GH48" s="102"/>
      <c r="GI48" s="96"/>
      <c r="GJ48" s="104"/>
      <c r="GN48" s="102"/>
      <c r="GO48" s="96"/>
      <c r="GP48" s="104"/>
      <c r="GT48" s="102"/>
      <c r="GU48" s="96"/>
      <c r="GV48" s="104"/>
      <c r="GZ48" s="102"/>
      <c r="HA48" s="96"/>
      <c r="HB48" s="104"/>
      <c r="HF48" s="102"/>
      <c r="HG48" s="96"/>
      <c r="HH48" s="104"/>
      <c r="HL48" s="102"/>
      <c r="HM48" s="96"/>
      <c r="HN48" s="104"/>
      <c r="HR48" s="102"/>
      <c r="HS48" s="96"/>
      <c r="HT48" s="104"/>
      <c r="HV48" s="125"/>
      <c r="HW48" s="126"/>
      <c r="HX48" s="127"/>
      <c r="HY48" s="128"/>
      <c r="HZ48" s="129"/>
      <c r="IA48" s="130"/>
      <c r="IB48" s="125"/>
      <c r="IC48" s="126"/>
      <c r="ID48" s="127"/>
      <c r="IE48" s="128"/>
      <c r="IF48" s="129"/>
      <c r="IG48" s="130"/>
      <c r="IH48" s="125"/>
      <c r="II48" s="126"/>
      <c r="IJ48" s="127"/>
      <c r="IK48" s="128"/>
      <c r="IL48" s="129"/>
      <c r="IM48" s="130"/>
      <c r="IN48" s="125"/>
      <c r="IO48" s="126"/>
      <c r="IP48" s="127"/>
      <c r="IQ48" s="128"/>
      <c r="IR48" s="129"/>
    </row>
    <row r="49" spans="1:252">
      <c r="A49" s="54" t="s">
        <v>632</v>
      </c>
      <c r="B49" s="136">
        <f t="shared" si="2"/>
        <v>0</v>
      </c>
      <c r="C49" s="136">
        <f t="shared" si="3"/>
        <v>0</v>
      </c>
      <c r="D49" s="136">
        <f t="shared" si="4"/>
        <v>0</v>
      </c>
      <c r="E49" s="136">
        <f t="shared" si="5"/>
        <v>0</v>
      </c>
      <c r="F49" s="136">
        <f t="shared" si="6"/>
        <v>0</v>
      </c>
      <c r="G49" s="136">
        <f t="shared" si="7"/>
        <v>0</v>
      </c>
      <c r="H49" s="137">
        <f t="shared" si="0"/>
        <v>0</v>
      </c>
      <c r="I49" s="136">
        <f t="shared" si="8"/>
        <v>0</v>
      </c>
      <c r="J49" s="136">
        <f t="shared" si="9"/>
        <v>0</v>
      </c>
      <c r="K49" s="136">
        <f t="shared" si="10"/>
        <v>0</v>
      </c>
      <c r="L49" s="138">
        <f t="shared" si="1"/>
        <v>0</v>
      </c>
      <c r="M49" s="92"/>
      <c r="N49" s="90"/>
      <c r="O49" s="91"/>
      <c r="P49" s="102"/>
      <c r="R49" s="104"/>
      <c r="S49" s="92"/>
      <c r="T49" s="90"/>
      <c r="U49" s="91"/>
      <c r="V49" s="102"/>
      <c r="X49" s="104"/>
      <c r="Y49" s="92"/>
      <c r="AB49" s="102"/>
      <c r="AC49" s="96"/>
      <c r="AD49" s="104"/>
      <c r="AH49" s="102"/>
      <c r="AJ49" s="104"/>
      <c r="AK49" s="92"/>
      <c r="AL49" s="90"/>
      <c r="AM49" s="91"/>
      <c r="AN49" s="102"/>
      <c r="AP49" s="104"/>
      <c r="AQ49" s="92"/>
      <c r="AT49" s="102"/>
      <c r="AU49" s="96"/>
      <c r="AV49" s="104"/>
      <c r="AZ49" s="102"/>
      <c r="BA49" s="96"/>
      <c r="BB49" s="104"/>
      <c r="BC49" s="92"/>
      <c r="BD49" s="90"/>
      <c r="BE49" s="91"/>
      <c r="BF49" s="102"/>
      <c r="BH49" s="104"/>
      <c r="BI49" s="92"/>
      <c r="BL49" s="102"/>
      <c r="BM49" s="96"/>
      <c r="BN49" s="104"/>
      <c r="BR49" s="102"/>
      <c r="BS49" s="96"/>
      <c r="BT49" s="104"/>
      <c r="BU49" s="92"/>
      <c r="BV49" s="90"/>
      <c r="BW49" s="91"/>
      <c r="BX49" s="102"/>
      <c r="BZ49" s="104"/>
      <c r="CA49" s="92"/>
      <c r="CD49" s="102"/>
      <c r="CE49" s="96"/>
      <c r="CF49" s="104"/>
      <c r="CJ49" s="102"/>
      <c r="CK49" s="96"/>
      <c r="CL49" s="104"/>
      <c r="CP49" s="102"/>
      <c r="CQ49" s="96"/>
      <c r="CR49" s="104"/>
      <c r="CV49" s="102"/>
      <c r="CW49" s="96"/>
      <c r="CX49" s="104"/>
      <c r="DB49" s="102"/>
      <c r="DC49" s="96"/>
      <c r="DD49" s="104"/>
      <c r="DH49" s="102"/>
      <c r="DI49" s="96"/>
      <c r="DJ49" s="104"/>
      <c r="DN49" s="102"/>
      <c r="DO49" s="96"/>
      <c r="DP49" s="104"/>
      <c r="DT49" s="102"/>
      <c r="DU49" s="96"/>
      <c r="DV49" s="104"/>
      <c r="DZ49" s="102"/>
      <c r="EA49" s="96"/>
      <c r="EB49" s="104"/>
      <c r="EF49" s="102"/>
      <c r="EG49" s="96"/>
      <c r="EH49" s="104"/>
      <c r="EL49" s="102"/>
      <c r="EM49" s="96"/>
      <c r="EN49" s="104"/>
      <c r="ER49" s="102"/>
      <c r="ES49" s="96"/>
      <c r="ET49" s="104"/>
      <c r="EX49" s="102"/>
      <c r="EY49" s="96"/>
      <c r="EZ49" s="104"/>
      <c r="FD49" s="102"/>
      <c r="FE49" s="96"/>
      <c r="FF49" s="104"/>
      <c r="FJ49" s="102"/>
      <c r="FK49" s="96"/>
      <c r="FL49" s="104"/>
      <c r="FP49" s="102"/>
      <c r="FQ49" s="96"/>
      <c r="FR49" s="104"/>
      <c r="FV49" s="102"/>
      <c r="FW49" s="96"/>
      <c r="FX49" s="104"/>
      <c r="GB49" s="102"/>
      <c r="GC49" s="96"/>
      <c r="GD49" s="104"/>
      <c r="GH49" s="102"/>
      <c r="GI49" s="96"/>
      <c r="GJ49" s="104"/>
      <c r="GN49" s="102"/>
      <c r="GO49" s="96"/>
      <c r="GP49" s="104"/>
      <c r="GT49" s="102"/>
      <c r="GU49" s="96"/>
      <c r="GV49" s="104"/>
      <c r="GZ49" s="102"/>
      <c r="HA49" s="96"/>
      <c r="HB49" s="104"/>
      <c r="HF49" s="102"/>
      <c r="HG49" s="96"/>
      <c r="HH49" s="104"/>
      <c r="HL49" s="102"/>
      <c r="HM49" s="96"/>
      <c r="HN49" s="104"/>
      <c r="HR49" s="102"/>
      <c r="HS49" s="96"/>
      <c r="HT49" s="104"/>
      <c r="HV49" s="125"/>
      <c r="HW49" s="126"/>
      <c r="HX49" s="127"/>
      <c r="HY49" s="128"/>
      <c r="HZ49" s="129"/>
      <c r="IA49" s="130"/>
      <c r="IB49" s="125"/>
      <c r="IC49" s="126"/>
      <c r="ID49" s="127"/>
      <c r="IE49" s="128"/>
      <c r="IF49" s="129"/>
      <c r="IG49" s="130"/>
      <c r="IH49" s="125"/>
      <c r="II49" s="126"/>
      <c r="IJ49" s="127"/>
      <c r="IK49" s="128"/>
      <c r="IL49" s="129"/>
      <c r="IM49" s="130"/>
      <c r="IN49" s="125"/>
      <c r="IO49" s="126"/>
      <c r="IP49" s="127"/>
      <c r="IQ49" s="128"/>
      <c r="IR49" s="129"/>
    </row>
    <row r="50" spans="1:252">
      <c r="A50" s="54" t="s">
        <v>404</v>
      </c>
      <c r="B50" s="136">
        <f t="shared" si="2"/>
        <v>0</v>
      </c>
      <c r="C50" s="136">
        <f t="shared" si="3"/>
        <v>0</v>
      </c>
      <c r="D50" s="136">
        <f t="shared" si="4"/>
        <v>0</v>
      </c>
      <c r="E50" s="136">
        <f t="shared" si="5"/>
        <v>0</v>
      </c>
      <c r="F50" s="136">
        <f t="shared" si="6"/>
        <v>0</v>
      </c>
      <c r="G50" s="136">
        <f t="shared" si="7"/>
        <v>0</v>
      </c>
      <c r="H50" s="137">
        <f t="shared" si="0"/>
        <v>0</v>
      </c>
      <c r="I50" s="136">
        <f t="shared" si="8"/>
        <v>0</v>
      </c>
      <c r="J50" s="136">
        <f t="shared" si="9"/>
        <v>0</v>
      </c>
      <c r="K50" s="136">
        <f t="shared" si="10"/>
        <v>0</v>
      </c>
      <c r="L50" s="138">
        <f t="shared" si="1"/>
        <v>0</v>
      </c>
      <c r="M50" s="92"/>
      <c r="N50" s="90"/>
      <c r="O50" s="91"/>
      <c r="P50" s="102"/>
      <c r="R50" s="104"/>
      <c r="S50" s="92"/>
      <c r="T50" s="90"/>
      <c r="U50" s="91"/>
      <c r="V50" s="102"/>
      <c r="X50" s="104"/>
      <c r="Y50" s="92"/>
      <c r="AB50" s="102"/>
      <c r="AC50" s="96"/>
      <c r="AD50" s="104"/>
      <c r="AH50" s="102"/>
      <c r="AJ50" s="104"/>
      <c r="AK50" s="92"/>
      <c r="AL50" s="90"/>
      <c r="AM50" s="91"/>
      <c r="AN50" s="102"/>
      <c r="AP50" s="104"/>
      <c r="AQ50" s="92"/>
      <c r="AT50" s="102"/>
      <c r="AU50" s="96"/>
      <c r="AV50" s="104"/>
      <c r="AZ50" s="102"/>
      <c r="BA50" s="96"/>
      <c r="BB50" s="104"/>
      <c r="BC50" s="92"/>
      <c r="BD50" s="90"/>
      <c r="BE50" s="91"/>
      <c r="BF50" s="102"/>
      <c r="BH50" s="104"/>
      <c r="BI50" s="92"/>
      <c r="BL50" s="102"/>
      <c r="BM50" s="96"/>
      <c r="BN50" s="104"/>
      <c r="BR50" s="102"/>
      <c r="BS50" s="96"/>
      <c r="BT50" s="104"/>
      <c r="BU50" s="92"/>
      <c r="BV50" s="90"/>
      <c r="BW50" s="91"/>
      <c r="BX50" s="102"/>
      <c r="BZ50" s="104"/>
      <c r="CA50" s="92"/>
      <c r="CD50" s="102"/>
      <c r="CE50" s="96"/>
      <c r="CF50" s="104"/>
      <c r="CJ50" s="102"/>
      <c r="CK50" s="96"/>
      <c r="CL50" s="104"/>
      <c r="CP50" s="102"/>
      <c r="CQ50" s="96"/>
      <c r="CR50" s="104"/>
      <c r="CV50" s="102"/>
      <c r="CW50" s="96"/>
      <c r="CX50" s="104"/>
      <c r="DB50" s="102"/>
      <c r="DC50" s="96"/>
      <c r="DD50" s="104"/>
      <c r="DH50" s="102"/>
      <c r="DI50" s="96"/>
      <c r="DJ50" s="104"/>
      <c r="DN50" s="102"/>
      <c r="DO50" s="96"/>
      <c r="DP50" s="104"/>
      <c r="DT50" s="102"/>
      <c r="DU50" s="96"/>
      <c r="DV50" s="104"/>
      <c r="DZ50" s="102"/>
      <c r="EA50" s="96"/>
      <c r="EB50" s="104"/>
      <c r="EF50" s="102"/>
      <c r="EG50" s="96"/>
      <c r="EH50" s="104"/>
      <c r="EL50" s="102"/>
      <c r="EM50" s="96"/>
      <c r="EN50" s="104"/>
      <c r="ER50" s="102"/>
      <c r="ES50" s="96"/>
      <c r="ET50" s="104"/>
      <c r="EX50" s="102"/>
      <c r="EY50" s="96"/>
      <c r="EZ50" s="104"/>
      <c r="FD50" s="102"/>
      <c r="FE50" s="96"/>
      <c r="FF50" s="104"/>
      <c r="FJ50" s="102"/>
      <c r="FK50" s="96"/>
      <c r="FL50" s="104"/>
      <c r="FP50" s="102"/>
      <c r="FQ50" s="96"/>
      <c r="FR50" s="104"/>
      <c r="FV50" s="102"/>
      <c r="FW50" s="96"/>
      <c r="FX50" s="104"/>
      <c r="GB50" s="102"/>
      <c r="GC50" s="96"/>
      <c r="GD50" s="104"/>
      <c r="GH50" s="102"/>
      <c r="GI50" s="96"/>
      <c r="GJ50" s="104"/>
      <c r="GN50" s="102"/>
      <c r="GO50" s="96"/>
      <c r="GP50" s="104"/>
      <c r="GT50" s="102"/>
      <c r="GU50" s="96"/>
      <c r="GV50" s="104"/>
      <c r="GZ50" s="102"/>
      <c r="HA50" s="96"/>
      <c r="HB50" s="104"/>
      <c r="HF50" s="102"/>
      <c r="HG50" s="96"/>
      <c r="HH50" s="104"/>
      <c r="HL50" s="102"/>
      <c r="HM50" s="96"/>
      <c r="HN50" s="104"/>
      <c r="HR50" s="102"/>
      <c r="HS50" s="96"/>
      <c r="HT50" s="104"/>
      <c r="HV50" s="125"/>
      <c r="HW50" s="126"/>
      <c r="HX50" s="127"/>
      <c r="HY50" s="128"/>
      <c r="HZ50" s="129"/>
      <c r="IA50" s="130"/>
      <c r="IB50" s="125"/>
      <c r="IC50" s="126"/>
      <c r="ID50" s="127"/>
      <c r="IE50" s="128"/>
      <c r="IF50" s="129"/>
      <c r="IG50" s="130"/>
      <c r="IH50" s="125"/>
      <c r="II50" s="126"/>
      <c r="IJ50" s="127"/>
      <c r="IK50" s="128"/>
      <c r="IL50" s="129"/>
      <c r="IM50" s="130"/>
      <c r="IN50" s="125"/>
      <c r="IO50" s="126"/>
      <c r="IP50" s="127"/>
      <c r="IQ50" s="128"/>
      <c r="IR50" s="129"/>
    </row>
    <row r="51" spans="1:252">
      <c r="A51" s="54" t="s">
        <v>409</v>
      </c>
      <c r="B51" s="136">
        <f t="shared" si="2"/>
        <v>0</v>
      </c>
      <c r="C51" s="136">
        <f t="shared" si="3"/>
        <v>0</v>
      </c>
      <c r="D51" s="136">
        <f t="shared" si="4"/>
        <v>0</v>
      </c>
      <c r="E51" s="136">
        <f t="shared" si="5"/>
        <v>0</v>
      </c>
      <c r="F51" s="136">
        <f t="shared" si="6"/>
        <v>0</v>
      </c>
      <c r="G51" s="136">
        <f t="shared" si="7"/>
        <v>0</v>
      </c>
      <c r="H51" s="137">
        <f t="shared" si="0"/>
        <v>0</v>
      </c>
      <c r="I51" s="136">
        <f t="shared" si="8"/>
        <v>0</v>
      </c>
      <c r="J51" s="136">
        <f t="shared" si="9"/>
        <v>0</v>
      </c>
      <c r="K51" s="136">
        <f t="shared" si="10"/>
        <v>0</v>
      </c>
      <c r="L51" s="138">
        <f t="shared" si="1"/>
        <v>0</v>
      </c>
      <c r="M51" s="92"/>
      <c r="N51" s="90"/>
      <c r="O51" s="91"/>
      <c r="P51" s="102"/>
      <c r="R51" s="104"/>
      <c r="S51" s="92"/>
      <c r="T51" s="90"/>
      <c r="U51" s="91"/>
      <c r="V51" s="102"/>
      <c r="X51" s="104"/>
      <c r="Y51" s="92"/>
      <c r="AB51" s="102"/>
      <c r="AC51" s="96"/>
      <c r="AD51" s="104"/>
      <c r="AH51" s="102"/>
      <c r="AJ51" s="104"/>
      <c r="AK51" s="92"/>
      <c r="AL51" s="90"/>
      <c r="AM51" s="91"/>
      <c r="AN51" s="102"/>
      <c r="AP51" s="104"/>
      <c r="AQ51" s="92"/>
      <c r="AT51" s="102"/>
      <c r="AU51" s="96"/>
      <c r="AV51" s="104"/>
      <c r="AZ51" s="102"/>
      <c r="BA51" s="96"/>
      <c r="BB51" s="104"/>
      <c r="BC51" s="92"/>
      <c r="BD51" s="90"/>
      <c r="BE51" s="91"/>
      <c r="BF51" s="102"/>
      <c r="BH51" s="104"/>
      <c r="BI51" s="92"/>
      <c r="BL51" s="102"/>
      <c r="BM51" s="96"/>
      <c r="BN51" s="104"/>
      <c r="BR51" s="102"/>
      <c r="BS51" s="96"/>
      <c r="BT51" s="104"/>
      <c r="BU51" s="92"/>
      <c r="BV51" s="90"/>
      <c r="BW51" s="91"/>
      <c r="BX51" s="102"/>
      <c r="BZ51" s="104"/>
      <c r="CA51" s="92"/>
      <c r="CD51" s="102"/>
      <c r="CE51" s="96"/>
      <c r="CF51" s="104"/>
      <c r="CJ51" s="102"/>
      <c r="CK51" s="96"/>
      <c r="CL51" s="104"/>
      <c r="CP51" s="102"/>
      <c r="CQ51" s="96"/>
      <c r="CR51" s="104"/>
      <c r="CV51" s="102"/>
      <c r="CW51" s="96"/>
      <c r="CX51" s="104"/>
      <c r="DB51" s="102"/>
      <c r="DC51" s="96"/>
      <c r="DD51" s="104"/>
      <c r="DH51" s="102"/>
      <c r="DI51" s="96"/>
      <c r="DJ51" s="104"/>
      <c r="DN51" s="102"/>
      <c r="DO51" s="96"/>
      <c r="DP51" s="104"/>
      <c r="DT51" s="102"/>
      <c r="DU51" s="96"/>
      <c r="DV51" s="104"/>
      <c r="DZ51" s="102"/>
      <c r="EA51" s="96"/>
      <c r="EB51" s="104"/>
      <c r="EF51" s="102"/>
      <c r="EG51" s="96"/>
      <c r="EH51" s="104"/>
      <c r="EL51" s="102"/>
      <c r="EM51" s="96"/>
      <c r="EN51" s="104"/>
      <c r="ER51" s="102"/>
      <c r="ES51" s="96"/>
      <c r="ET51" s="104"/>
      <c r="EX51" s="102"/>
      <c r="EY51" s="96"/>
      <c r="EZ51" s="104"/>
      <c r="FD51" s="102"/>
      <c r="FE51" s="96"/>
      <c r="FF51" s="104"/>
      <c r="FJ51" s="102"/>
      <c r="FK51" s="96"/>
      <c r="FL51" s="104"/>
      <c r="FP51" s="102"/>
      <c r="FQ51" s="96"/>
      <c r="FR51" s="104"/>
      <c r="FV51" s="102"/>
      <c r="FW51" s="96"/>
      <c r="FX51" s="104"/>
      <c r="GB51" s="102"/>
      <c r="GC51" s="96"/>
      <c r="GD51" s="104"/>
      <c r="GH51" s="102"/>
      <c r="GI51" s="96"/>
      <c r="GJ51" s="104"/>
      <c r="GN51" s="102"/>
      <c r="GO51" s="96"/>
      <c r="GP51" s="104"/>
      <c r="GT51" s="102"/>
      <c r="GU51" s="96"/>
      <c r="GV51" s="104"/>
      <c r="GZ51" s="102"/>
      <c r="HA51" s="96"/>
      <c r="HB51" s="104"/>
      <c r="HF51" s="102"/>
      <c r="HG51" s="96"/>
      <c r="HH51" s="104"/>
      <c r="HL51" s="102"/>
      <c r="HM51" s="96"/>
      <c r="HN51" s="104"/>
      <c r="HR51" s="102"/>
      <c r="HS51" s="96"/>
      <c r="HT51" s="104"/>
      <c r="HV51" s="125"/>
      <c r="HW51" s="126"/>
      <c r="HX51" s="127"/>
      <c r="HY51" s="128"/>
      <c r="HZ51" s="129"/>
      <c r="IA51" s="130"/>
      <c r="IB51" s="125"/>
      <c r="IC51" s="126"/>
      <c r="ID51" s="127"/>
      <c r="IE51" s="128"/>
      <c r="IF51" s="129"/>
      <c r="IG51" s="130"/>
      <c r="IH51" s="125"/>
      <c r="II51" s="126"/>
      <c r="IJ51" s="127"/>
      <c r="IK51" s="128"/>
      <c r="IL51" s="129"/>
      <c r="IM51" s="130"/>
      <c r="IN51" s="125"/>
      <c r="IO51" s="126"/>
      <c r="IP51" s="127"/>
      <c r="IQ51" s="128"/>
      <c r="IR51" s="129"/>
    </row>
    <row r="52" spans="1:252">
      <c r="A52" s="54" t="s">
        <v>634</v>
      </c>
      <c r="B52" s="136">
        <f t="shared" si="2"/>
        <v>0</v>
      </c>
      <c r="C52" s="136">
        <f t="shared" si="3"/>
        <v>0</v>
      </c>
      <c r="D52" s="136">
        <f t="shared" si="4"/>
        <v>0</v>
      </c>
      <c r="E52" s="136">
        <f t="shared" si="5"/>
        <v>0</v>
      </c>
      <c r="F52" s="136">
        <f t="shared" si="6"/>
        <v>0</v>
      </c>
      <c r="G52" s="136">
        <f t="shared" si="7"/>
        <v>0</v>
      </c>
      <c r="H52" s="137">
        <f t="shared" si="0"/>
        <v>0</v>
      </c>
      <c r="I52" s="136">
        <f t="shared" si="8"/>
        <v>0</v>
      </c>
      <c r="J52" s="136">
        <f t="shared" si="9"/>
        <v>0</v>
      </c>
      <c r="K52" s="136">
        <f t="shared" si="10"/>
        <v>0</v>
      </c>
      <c r="L52" s="138">
        <f t="shared" si="1"/>
        <v>0</v>
      </c>
      <c r="M52" s="92"/>
      <c r="N52" s="90"/>
      <c r="O52" s="91"/>
      <c r="P52" s="102"/>
      <c r="R52" s="104"/>
      <c r="S52" s="92"/>
      <c r="T52" s="90"/>
      <c r="U52" s="91"/>
      <c r="V52" s="102"/>
      <c r="X52" s="104"/>
      <c r="Y52" s="92"/>
      <c r="AB52" s="102"/>
      <c r="AC52" s="96"/>
      <c r="AD52" s="104"/>
      <c r="AH52" s="102"/>
      <c r="AJ52" s="104"/>
      <c r="AK52" s="92"/>
      <c r="AL52" s="90"/>
      <c r="AM52" s="91"/>
      <c r="AN52" s="102"/>
      <c r="AP52" s="104"/>
      <c r="AQ52" s="92"/>
      <c r="AT52" s="102"/>
      <c r="AU52" s="96"/>
      <c r="AV52" s="104"/>
      <c r="AZ52" s="102"/>
      <c r="BA52" s="96"/>
      <c r="BB52" s="104"/>
      <c r="BC52" s="92"/>
      <c r="BD52" s="90"/>
      <c r="BE52" s="91"/>
      <c r="BF52" s="102"/>
      <c r="BH52" s="104"/>
      <c r="BI52" s="92"/>
      <c r="BL52" s="102"/>
      <c r="BM52" s="96"/>
      <c r="BN52" s="104"/>
      <c r="BR52" s="102"/>
      <c r="BS52" s="96"/>
      <c r="BT52" s="104"/>
      <c r="BU52" s="92"/>
      <c r="BV52" s="90"/>
      <c r="BW52" s="91"/>
      <c r="BX52" s="102"/>
      <c r="BZ52" s="104"/>
      <c r="CA52" s="92"/>
      <c r="CD52" s="102"/>
      <c r="CE52" s="96"/>
      <c r="CF52" s="104"/>
      <c r="CJ52" s="102"/>
      <c r="CK52" s="96"/>
      <c r="CL52" s="104"/>
      <c r="CP52" s="102"/>
      <c r="CQ52" s="96"/>
      <c r="CR52" s="104"/>
      <c r="CV52" s="102"/>
      <c r="CW52" s="96"/>
      <c r="CX52" s="104"/>
      <c r="DB52" s="102"/>
      <c r="DC52" s="96"/>
      <c r="DD52" s="104"/>
      <c r="DH52" s="102"/>
      <c r="DI52" s="96"/>
      <c r="DJ52" s="104"/>
      <c r="DN52" s="102"/>
      <c r="DO52" s="96"/>
      <c r="DP52" s="104"/>
      <c r="DT52" s="102"/>
      <c r="DU52" s="96"/>
      <c r="DV52" s="104"/>
      <c r="DZ52" s="102"/>
      <c r="EA52" s="96"/>
      <c r="EB52" s="104"/>
      <c r="EF52" s="102"/>
      <c r="EG52" s="96"/>
      <c r="EH52" s="104"/>
      <c r="EL52" s="102"/>
      <c r="EM52" s="96"/>
      <c r="EN52" s="104"/>
      <c r="ER52" s="102"/>
      <c r="ES52" s="96"/>
      <c r="ET52" s="104"/>
      <c r="EX52" s="102"/>
      <c r="EY52" s="96"/>
      <c r="EZ52" s="104"/>
      <c r="FD52" s="102"/>
      <c r="FE52" s="96"/>
      <c r="FF52" s="104"/>
      <c r="FJ52" s="102"/>
      <c r="FK52" s="96"/>
      <c r="FL52" s="104"/>
      <c r="FP52" s="102"/>
      <c r="FQ52" s="96"/>
      <c r="FR52" s="104"/>
      <c r="FV52" s="102"/>
      <c r="FW52" s="96"/>
      <c r="FX52" s="104"/>
      <c r="GB52" s="102"/>
      <c r="GC52" s="96"/>
      <c r="GD52" s="104"/>
      <c r="GH52" s="102"/>
      <c r="GI52" s="96"/>
      <c r="GJ52" s="104"/>
      <c r="GN52" s="102"/>
      <c r="GO52" s="96"/>
      <c r="GP52" s="104"/>
      <c r="GT52" s="102"/>
      <c r="GU52" s="96"/>
      <c r="GV52" s="104"/>
      <c r="GZ52" s="102"/>
      <c r="HA52" s="96"/>
      <c r="HB52" s="104"/>
      <c r="HF52" s="102"/>
      <c r="HG52" s="96"/>
      <c r="HH52" s="104"/>
      <c r="HL52" s="102"/>
      <c r="HM52" s="96"/>
      <c r="HN52" s="104"/>
      <c r="HR52" s="102"/>
      <c r="HS52" s="96"/>
      <c r="HT52" s="104"/>
      <c r="HV52" s="125"/>
      <c r="HW52" s="126"/>
      <c r="HX52" s="127"/>
      <c r="HY52" s="128"/>
      <c r="HZ52" s="129"/>
      <c r="IA52" s="130"/>
      <c r="IB52" s="125"/>
      <c r="IC52" s="126"/>
      <c r="ID52" s="127"/>
      <c r="IE52" s="128"/>
      <c r="IF52" s="129"/>
      <c r="IG52" s="130"/>
      <c r="IH52" s="125"/>
      <c r="II52" s="126"/>
      <c r="IJ52" s="127"/>
      <c r="IK52" s="128"/>
      <c r="IL52" s="129"/>
      <c r="IM52" s="130"/>
      <c r="IN52" s="125"/>
      <c r="IO52" s="126"/>
      <c r="IP52" s="127"/>
      <c r="IQ52" s="128"/>
      <c r="IR52" s="129"/>
    </row>
    <row r="53" spans="1:252">
      <c r="A53" s="54" t="s">
        <v>407</v>
      </c>
      <c r="B53" s="136">
        <f t="shared" si="2"/>
        <v>0</v>
      </c>
      <c r="C53" s="136">
        <f t="shared" si="3"/>
        <v>0</v>
      </c>
      <c r="D53" s="136">
        <f t="shared" si="4"/>
        <v>0</v>
      </c>
      <c r="E53" s="136">
        <f t="shared" si="5"/>
        <v>0</v>
      </c>
      <c r="F53" s="136">
        <f t="shared" si="6"/>
        <v>0</v>
      </c>
      <c r="G53" s="136">
        <f t="shared" si="7"/>
        <v>0</v>
      </c>
      <c r="H53" s="137">
        <f t="shared" si="0"/>
        <v>0</v>
      </c>
      <c r="I53" s="136">
        <f t="shared" si="8"/>
        <v>0</v>
      </c>
      <c r="J53" s="136">
        <f t="shared" si="9"/>
        <v>0</v>
      </c>
      <c r="K53" s="136">
        <f t="shared" si="10"/>
        <v>0</v>
      </c>
      <c r="L53" s="138">
        <f t="shared" si="1"/>
        <v>0</v>
      </c>
      <c r="M53" s="92"/>
      <c r="N53" s="90"/>
      <c r="O53" s="91"/>
      <c r="P53" s="102"/>
      <c r="R53" s="104"/>
      <c r="S53" s="92"/>
      <c r="T53" s="90"/>
      <c r="U53" s="91"/>
      <c r="V53" s="102"/>
      <c r="X53" s="104"/>
      <c r="Y53" s="92"/>
      <c r="AB53" s="102"/>
      <c r="AC53" s="96"/>
      <c r="AD53" s="104"/>
      <c r="AH53" s="102"/>
      <c r="AJ53" s="104"/>
      <c r="AK53" s="92"/>
      <c r="AL53" s="90"/>
      <c r="AM53" s="91"/>
      <c r="AN53" s="102"/>
      <c r="AP53" s="104"/>
      <c r="AQ53" s="92"/>
      <c r="AT53" s="102"/>
      <c r="AU53" s="96"/>
      <c r="AV53" s="104"/>
      <c r="AZ53" s="102"/>
      <c r="BA53" s="96"/>
      <c r="BB53" s="104"/>
      <c r="BC53" s="92"/>
      <c r="BD53" s="90"/>
      <c r="BE53" s="91"/>
      <c r="BF53" s="102"/>
      <c r="BH53" s="104"/>
      <c r="BI53" s="92"/>
      <c r="BL53" s="102"/>
      <c r="BM53" s="96"/>
      <c r="BN53" s="104"/>
      <c r="BR53" s="102"/>
      <c r="BS53" s="96"/>
      <c r="BT53" s="104"/>
      <c r="BU53" s="92"/>
      <c r="BV53" s="90"/>
      <c r="BW53" s="91"/>
      <c r="BX53" s="102"/>
      <c r="BZ53" s="104"/>
      <c r="CA53" s="92"/>
      <c r="CD53" s="102"/>
      <c r="CE53" s="96"/>
      <c r="CF53" s="104"/>
      <c r="CJ53" s="102"/>
      <c r="CK53" s="96"/>
      <c r="CL53" s="104"/>
      <c r="CP53" s="102"/>
      <c r="CQ53" s="96"/>
      <c r="CR53" s="104"/>
      <c r="CV53" s="102"/>
      <c r="CW53" s="96"/>
      <c r="CX53" s="104"/>
      <c r="DB53" s="102"/>
      <c r="DC53" s="96"/>
      <c r="DD53" s="104"/>
      <c r="DH53" s="102"/>
      <c r="DI53" s="96"/>
      <c r="DJ53" s="104"/>
      <c r="DN53" s="102"/>
      <c r="DO53" s="96"/>
      <c r="DP53" s="104"/>
      <c r="DT53" s="102"/>
      <c r="DU53" s="96"/>
      <c r="DV53" s="104"/>
      <c r="DZ53" s="102"/>
      <c r="EA53" s="96"/>
      <c r="EB53" s="104"/>
      <c r="EF53" s="102"/>
      <c r="EG53" s="96"/>
      <c r="EH53" s="104"/>
      <c r="EL53" s="102"/>
      <c r="EM53" s="96"/>
      <c r="EN53" s="104"/>
      <c r="ER53" s="102"/>
      <c r="ES53" s="96"/>
      <c r="ET53" s="104"/>
      <c r="EX53" s="102"/>
      <c r="EY53" s="96"/>
      <c r="EZ53" s="104"/>
      <c r="FD53" s="102"/>
      <c r="FE53" s="96"/>
      <c r="FF53" s="104"/>
      <c r="FJ53" s="102"/>
      <c r="FK53" s="96"/>
      <c r="FL53" s="104"/>
      <c r="FP53" s="102"/>
      <c r="FQ53" s="96"/>
      <c r="FR53" s="104"/>
      <c r="FV53" s="102"/>
      <c r="FW53" s="96"/>
      <c r="FX53" s="104"/>
      <c r="GB53" s="102"/>
      <c r="GC53" s="96"/>
      <c r="GD53" s="104"/>
      <c r="GH53" s="102"/>
      <c r="GI53" s="96"/>
      <c r="GJ53" s="104"/>
      <c r="GN53" s="102"/>
      <c r="GO53" s="96"/>
      <c r="GP53" s="104"/>
      <c r="GT53" s="102"/>
      <c r="GU53" s="96"/>
      <c r="GV53" s="104"/>
      <c r="GZ53" s="102"/>
      <c r="HA53" s="96"/>
      <c r="HB53" s="104"/>
      <c r="HF53" s="102"/>
      <c r="HG53" s="96"/>
      <c r="HH53" s="104"/>
      <c r="HL53" s="102"/>
      <c r="HM53" s="96"/>
      <c r="HN53" s="104"/>
      <c r="HR53" s="102"/>
      <c r="HS53" s="96"/>
      <c r="HT53" s="104"/>
      <c r="HV53" s="125"/>
      <c r="HW53" s="126"/>
      <c r="HX53" s="127"/>
      <c r="HY53" s="128"/>
      <c r="HZ53" s="129"/>
      <c r="IA53" s="130"/>
      <c r="IB53" s="125"/>
      <c r="IC53" s="126"/>
      <c r="ID53" s="127"/>
      <c r="IE53" s="128"/>
      <c r="IF53" s="129"/>
      <c r="IG53" s="130"/>
      <c r="IH53" s="125"/>
      <c r="II53" s="126"/>
      <c r="IJ53" s="127"/>
      <c r="IK53" s="128"/>
      <c r="IL53" s="129"/>
      <c r="IM53" s="130"/>
      <c r="IN53" s="125"/>
      <c r="IO53" s="126"/>
      <c r="IP53" s="127"/>
      <c r="IQ53" s="128"/>
      <c r="IR53" s="129"/>
    </row>
    <row r="54" spans="1:252">
      <c r="A54" s="54" t="s">
        <v>412</v>
      </c>
      <c r="B54" s="136">
        <f t="shared" si="2"/>
        <v>0</v>
      </c>
      <c r="C54" s="136">
        <f t="shared" si="3"/>
        <v>0</v>
      </c>
      <c r="D54" s="136">
        <f t="shared" si="4"/>
        <v>0</v>
      </c>
      <c r="E54" s="136">
        <f t="shared" si="5"/>
        <v>0</v>
      </c>
      <c r="F54" s="136">
        <f t="shared" si="6"/>
        <v>0</v>
      </c>
      <c r="G54" s="136">
        <f t="shared" si="7"/>
        <v>0</v>
      </c>
      <c r="H54" s="137">
        <f t="shared" si="0"/>
        <v>0</v>
      </c>
      <c r="I54" s="136">
        <f t="shared" si="8"/>
        <v>0</v>
      </c>
      <c r="J54" s="136">
        <f t="shared" si="9"/>
        <v>0</v>
      </c>
      <c r="K54" s="136">
        <f t="shared" si="10"/>
        <v>0</v>
      </c>
      <c r="L54" s="138">
        <f t="shared" si="1"/>
        <v>0</v>
      </c>
      <c r="M54" s="92"/>
      <c r="N54" s="90"/>
      <c r="O54" s="91"/>
      <c r="P54" s="102"/>
      <c r="R54" s="104"/>
      <c r="S54" s="92"/>
      <c r="T54" s="90"/>
      <c r="U54" s="91"/>
      <c r="V54" s="102"/>
      <c r="X54" s="104"/>
      <c r="Y54" s="92"/>
      <c r="AB54" s="102"/>
      <c r="AC54" s="96"/>
      <c r="AD54" s="104"/>
      <c r="AH54" s="102"/>
      <c r="AJ54" s="104"/>
      <c r="AK54" s="92"/>
      <c r="AL54" s="90"/>
      <c r="AM54" s="91"/>
      <c r="AN54" s="102"/>
      <c r="AP54" s="104"/>
      <c r="AQ54" s="92"/>
      <c r="AT54" s="102"/>
      <c r="AU54" s="96"/>
      <c r="AV54" s="104"/>
      <c r="AZ54" s="102"/>
      <c r="BA54" s="96"/>
      <c r="BB54" s="104"/>
      <c r="BC54" s="92"/>
      <c r="BD54" s="90"/>
      <c r="BE54" s="91"/>
      <c r="BF54" s="102"/>
      <c r="BH54" s="104"/>
      <c r="BI54" s="92"/>
      <c r="BL54" s="102"/>
      <c r="BM54" s="96"/>
      <c r="BN54" s="104"/>
      <c r="BR54" s="102"/>
      <c r="BS54" s="96"/>
      <c r="BT54" s="104"/>
      <c r="BU54" s="92"/>
      <c r="BV54" s="90"/>
      <c r="BW54" s="91"/>
      <c r="BX54" s="102"/>
      <c r="BZ54" s="104"/>
      <c r="CA54" s="92"/>
      <c r="CD54" s="102"/>
      <c r="CE54" s="96"/>
      <c r="CF54" s="104"/>
      <c r="CJ54" s="102"/>
      <c r="CK54" s="96"/>
      <c r="CL54" s="104"/>
      <c r="CP54" s="102"/>
      <c r="CQ54" s="96"/>
      <c r="CR54" s="104"/>
      <c r="CV54" s="102"/>
      <c r="CW54" s="96"/>
      <c r="CX54" s="104"/>
      <c r="DB54" s="102"/>
      <c r="DC54" s="96"/>
      <c r="DD54" s="104"/>
      <c r="DH54" s="102"/>
      <c r="DI54" s="96"/>
      <c r="DJ54" s="104"/>
      <c r="DN54" s="102"/>
      <c r="DO54" s="96"/>
      <c r="DP54" s="104"/>
      <c r="DT54" s="102"/>
      <c r="DU54" s="96"/>
      <c r="DV54" s="104"/>
      <c r="DZ54" s="102"/>
      <c r="EA54" s="96"/>
      <c r="EB54" s="104"/>
      <c r="EF54" s="102"/>
      <c r="EG54" s="96"/>
      <c r="EH54" s="104"/>
      <c r="EL54" s="102"/>
      <c r="EM54" s="96"/>
      <c r="EN54" s="104"/>
      <c r="ER54" s="102"/>
      <c r="ES54" s="96"/>
      <c r="ET54" s="104"/>
      <c r="EX54" s="102"/>
      <c r="EY54" s="96"/>
      <c r="EZ54" s="104"/>
      <c r="FD54" s="102"/>
      <c r="FE54" s="96"/>
      <c r="FF54" s="104"/>
      <c r="FJ54" s="102"/>
      <c r="FK54" s="96"/>
      <c r="FL54" s="104"/>
      <c r="FP54" s="102"/>
      <c r="FQ54" s="96"/>
      <c r="FR54" s="104"/>
      <c r="FV54" s="102"/>
      <c r="FW54" s="96"/>
      <c r="FX54" s="104"/>
      <c r="GB54" s="102"/>
      <c r="GC54" s="96"/>
      <c r="GD54" s="104"/>
      <c r="GH54" s="102"/>
      <c r="GI54" s="96"/>
      <c r="GJ54" s="104"/>
      <c r="GN54" s="102"/>
      <c r="GO54" s="96"/>
      <c r="GP54" s="104"/>
      <c r="GT54" s="102"/>
      <c r="GU54" s="96"/>
      <c r="GV54" s="104"/>
      <c r="GZ54" s="102"/>
      <c r="HA54" s="96"/>
      <c r="HB54" s="104"/>
      <c r="HF54" s="102"/>
      <c r="HG54" s="96"/>
      <c r="HH54" s="104"/>
      <c r="HL54" s="102"/>
      <c r="HM54" s="96"/>
      <c r="HN54" s="104"/>
      <c r="HR54" s="102"/>
      <c r="HS54" s="96"/>
      <c r="HT54" s="104"/>
      <c r="HV54" s="125"/>
      <c r="HW54" s="126"/>
      <c r="HX54" s="127"/>
      <c r="HY54" s="128"/>
      <c r="HZ54" s="129"/>
      <c r="IA54" s="130"/>
      <c r="IB54" s="125"/>
      <c r="IC54" s="126"/>
      <c r="ID54" s="127"/>
      <c r="IE54" s="128"/>
      <c r="IF54" s="129"/>
      <c r="IG54" s="130"/>
      <c r="IH54" s="125"/>
      <c r="II54" s="126"/>
      <c r="IJ54" s="127"/>
      <c r="IK54" s="128"/>
      <c r="IL54" s="129"/>
      <c r="IM54" s="130"/>
      <c r="IN54" s="125"/>
      <c r="IO54" s="126"/>
      <c r="IP54" s="127"/>
      <c r="IQ54" s="128"/>
      <c r="IR54" s="129"/>
    </row>
    <row r="55" spans="1:252">
      <c r="A55" s="54" t="s">
        <v>414</v>
      </c>
      <c r="B55" s="136">
        <f t="shared" si="2"/>
        <v>0</v>
      </c>
      <c r="C55" s="136">
        <f t="shared" si="3"/>
        <v>0</v>
      </c>
      <c r="D55" s="136">
        <f t="shared" si="4"/>
        <v>0</v>
      </c>
      <c r="E55" s="136">
        <f t="shared" si="5"/>
        <v>0</v>
      </c>
      <c r="F55" s="136">
        <f t="shared" si="6"/>
        <v>0</v>
      </c>
      <c r="G55" s="136">
        <f t="shared" si="7"/>
        <v>0</v>
      </c>
      <c r="H55" s="137">
        <f t="shared" si="0"/>
        <v>0</v>
      </c>
      <c r="I55" s="136">
        <f t="shared" si="8"/>
        <v>0</v>
      </c>
      <c r="J55" s="136">
        <f t="shared" si="9"/>
        <v>0</v>
      </c>
      <c r="K55" s="136">
        <f t="shared" si="10"/>
        <v>0</v>
      </c>
      <c r="L55" s="138">
        <f t="shared" si="1"/>
        <v>0</v>
      </c>
      <c r="M55" s="92"/>
      <c r="N55" s="90"/>
      <c r="O55" s="91"/>
      <c r="P55" s="102"/>
      <c r="R55" s="104"/>
      <c r="S55" s="92"/>
      <c r="T55" s="90"/>
      <c r="U55" s="91"/>
      <c r="V55" s="102"/>
      <c r="X55" s="104"/>
      <c r="Y55" s="92"/>
      <c r="AB55" s="102"/>
      <c r="AC55" s="96"/>
      <c r="AD55" s="104"/>
      <c r="AH55" s="102"/>
      <c r="AJ55" s="104"/>
      <c r="AK55" s="92"/>
      <c r="AL55" s="90"/>
      <c r="AM55" s="91"/>
      <c r="AN55" s="102"/>
      <c r="AP55" s="104"/>
      <c r="AQ55" s="92"/>
      <c r="AT55" s="102"/>
      <c r="AU55" s="96"/>
      <c r="AV55" s="104"/>
      <c r="AZ55" s="102"/>
      <c r="BA55" s="96"/>
      <c r="BB55" s="104"/>
      <c r="BC55" s="92"/>
      <c r="BD55" s="90"/>
      <c r="BE55" s="91"/>
      <c r="BF55" s="102"/>
      <c r="BH55" s="104"/>
      <c r="BI55" s="92"/>
      <c r="BL55" s="102"/>
      <c r="BM55" s="96"/>
      <c r="BN55" s="104"/>
      <c r="BR55" s="102"/>
      <c r="BS55" s="96"/>
      <c r="BT55" s="104"/>
      <c r="BU55" s="92"/>
      <c r="BV55" s="90"/>
      <c r="BW55" s="91"/>
      <c r="BX55" s="102"/>
      <c r="BZ55" s="104"/>
      <c r="CA55" s="92"/>
      <c r="CD55" s="102"/>
      <c r="CE55" s="96"/>
      <c r="CF55" s="104"/>
      <c r="CJ55" s="102"/>
      <c r="CK55" s="96"/>
      <c r="CL55" s="104"/>
      <c r="CP55" s="102"/>
      <c r="CQ55" s="96"/>
      <c r="CR55" s="104"/>
      <c r="CV55" s="102"/>
      <c r="CW55" s="96"/>
      <c r="CX55" s="104"/>
      <c r="DB55" s="102"/>
      <c r="DC55" s="96"/>
      <c r="DD55" s="104"/>
      <c r="DH55" s="102"/>
      <c r="DI55" s="96"/>
      <c r="DJ55" s="104"/>
      <c r="DN55" s="102"/>
      <c r="DO55" s="96"/>
      <c r="DP55" s="104"/>
      <c r="DT55" s="102"/>
      <c r="DU55" s="96"/>
      <c r="DV55" s="104"/>
      <c r="DZ55" s="102"/>
      <c r="EA55" s="96"/>
      <c r="EB55" s="104"/>
      <c r="EF55" s="102"/>
      <c r="EG55" s="96"/>
      <c r="EH55" s="104"/>
      <c r="EL55" s="102"/>
      <c r="EM55" s="96"/>
      <c r="EN55" s="104"/>
      <c r="ER55" s="102"/>
      <c r="ES55" s="96"/>
      <c r="ET55" s="104"/>
      <c r="EX55" s="102"/>
      <c r="EY55" s="96"/>
      <c r="EZ55" s="104"/>
      <c r="FD55" s="102"/>
      <c r="FE55" s="96"/>
      <c r="FF55" s="104"/>
      <c r="FJ55" s="102"/>
      <c r="FK55" s="96"/>
      <c r="FL55" s="104"/>
      <c r="FP55" s="102"/>
      <c r="FQ55" s="96"/>
      <c r="FR55" s="104"/>
      <c r="FV55" s="102"/>
      <c r="FW55" s="96"/>
      <c r="FX55" s="104"/>
      <c r="GB55" s="102"/>
      <c r="GC55" s="96"/>
      <c r="GD55" s="104"/>
      <c r="GH55" s="102"/>
      <c r="GI55" s="96"/>
      <c r="GJ55" s="104"/>
      <c r="GN55" s="102"/>
      <c r="GO55" s="96"/>
      <c r="GP55" s="104"/>
      <c r="GT55" s="102"/>
      <c r="GU55" s="96"/>
      <c r="GV55" s="104"/>
      <c r="GZ55" s="102"/>
      <c r="HA55" s="96"/>
      <c r="HB55" s="104"/>
      <c r="HF55" s="102"/>
      <c r="HG55" s="96"/>
      <c r="HH55" s="104"/>
      <c r="HL55" s="102"/>
      <c r="HM55" s="96"/>
      <c r="HN55" s="104"/>
      <c r="HR55" s="102"/>
      <c r="HS55" s="96"/>
      <c r="HT55" s="104"/>
      <c r="HV55" s="125"/>
      <c r="HW55" s="126"/>
      <c r="HX55" s="127"/>
      <c r="HY55" s="128"/>
      <c r="HZ55" s="129"/>
      <c r="IA55" s="130"/>
      <c r="IB55" s="125"/>
      <c r="IC55" s="126"/>
      <c r="ID55" s="127"/>
      <c r="IE55" s="128"/>
      <c r="IF55" s="129"/>
      <c r="IG55" s="130"/>
      <c r="IH55" s="125"/>
      <c r="II55" s="126"/>
      <c r="IJ55" s="127"/>
      <c r="IK55" s="128"/>
      <c r="IL55" s="129"/>
      <c r="IM55" s="130"/>
      <c r="IN55" s="125"/>
      <c r="IO55" s="126"/>
      <c r="IP55" s="127"/>
      <c r="IQ55" s="128"/>
      <c r="IR55" s="129"/>
    </row>
    <row r="56" spans="1:252">
      <c r="A56" s="54" t="s">
        <v>416</v>
      </c>
      <c r="B56" s="136">
        <f t="shared" si="2"/>
        <v>0</v>
      </c>
      <c r="C56" s="136">
        <f t="shared" si="3"/>
        <v>0</v>
      </c>
      <c r="D56" s="136">
        <f t="shared" si="4"/>
        <v>0</v>
      </c>
      <c r="E56" s="136">
        <f t="shared" si="5"/>
        <v>0</v>
      </c>
      <c r="F56" s="136">
        <f t="shared" si="6"/>
        <v>0</v>
      </c>
      <c r="G56" s="136">
        <f t="shared" si="7"/>
        <v>0</v>
      </c>
      <c r="H56" s="137">
        <f t="shared" si="0"/>
        <v>0</v>
      </c>
      <c r="I56" s="136">
        <f t="shared" si="8"/>
        <v>0</v>
      </c>
      <c r="J56" s="136">
        <f t="shared" si="9"/>
        <v>0</v>
      </c>
      <c r="K56" s="136">
        <f t="shared" si="10"/>
        <v>0</v>
      </c>
      <c r="L56" s="138">
        <f t="shared" si="1"/>
        <v>0</v>
      </c>
      <c r="M56" s="92"/>
      <c r="N56" s="90"/>
      <c r="O56" s="91"/>
      <c r="P56" s="102"/>
      <c r="R56" s="104"/>
      <c r="S56" s="92"/>
      <c r="T56" s="90"/>
      <c r="U56" s="91"/>
      <c r="V56" s="102"/>
      <c r="X56" s="104"/>
      <c r="Y56" s="92"/>
      <c r="AB56" s="102"/>
      <c r="AC56" s="96"/>
      <c r="AD56" s="104"/>
      <c r="AH56" s="102"/>
      <c r="AJ56" s="104"/>
      <c r="AK56" s="92"/>
      <c r="AL56" s="90"/>
      <c r="AM56" s="91"/>
      <c r="AN56" s="102"/>
      <c r="AP56" s="104"/>
      <c r="AQ56" s="92"/>
      <c r="AT56" s="102"/>
      <c r="AU56" s="96"/>
      <c r="AV56" s="104"/>
      <c r="AZ56" s="102"/>
      <c r="BA56" s="96"/>
      <c r="BB56" s="104"/>
      <c r="BC56" s="92"/>
      <c r="BD56" s="90"/>
      <c r="BE56" s="91"/>
      <c r="BF56" s="102"/>
      <c r="BH56" s="104"/>
      <c r="BI56" s="92"/>
      <c r="BL56" s="102"/>
      <c r="BM56" s="96"/>
      <c r="BN56" s="104"/>
      <c r="BR56" s="102"/>
      <c r="BS56" s="96"/>
      <c r="BT56" s="104"/>
      <c r="BU56" s="92"/>
      <c r="BV56" s="90"/>
      <c r="BW56" s="91"/>
      <c r="BX56" s="102"/>
      <c r="BZ56" s="104"/>
      <c r="CA56" s="92"/>
      <c r="CD56" s="102"/>
      <c r="CE56" s="96"/>
      <c r="CF56" s="104"/>
      <c r="CJ56" s="102"/>
      <c r="CK56" s="96"/>
      <c r="CL56" s="104"/>
      <c r="CP56" s="102"/>
      <c r="CQ56" s="96"/>
      <c r="CR56" s="104"/>
      <c r="CV56" s="102"/>
      <c r="CW56" s="96"/>
      <c r="CX56" s="104"/>
      <c r="DB56" s="102"/>
      <c r="DC56" s="96"/>
      <c r="DD56" s="104"/>
      <c r="DH56" s="102"/>
      <c r="DI56" s="96"/>
      <c r="DJ56" s="104"/>
      <c r="DN56" s="102"/>
      <c r="DO56" s="96"/>
      <c r="DP56" s="104"/>
      <c r="DT56" s="102"/>
      <c r="DU56" s="96"/>
      <c r="DV56" s="104"/>
      <c r="DZ56" s="102"/>
      <c r="EA56" s="96"/>
      <c r="EB56" s="104"/>
      <c r="EF56" s="102"/>
      <c r="EG56" s="96"/>
      <c r="EH56" s="104"/>
      <c r="EL56" s="102"/>
      <c r="EM56" s="96"/>
      <c r="EN56" s="104"/>
      <c r="ER56" s="102"/>
      <c r="ES56" s="96"/>
      <c r="ET56" s="104"/>
      <c r="EX56" s="102"/>
      <c r="EY56" s="96"/>
      <c r="EZ56" s="104"/>
      <c r="FD56" s="102"/>
      <c r="FE56" s="96"/>
      <c r="FF56" s="104"/>
      <c r="FJ56" s="102"/>
      <c r="FK56" s="96"/>
      <c r="FL56" s="104"/>
      <c r="FP56" s="102"/>
      <c r="FQ56" s="96"/>
      <c r="FR56" s="104"/>
      <c r="FV56" s="102"/>
      <c r="FW56" s="96"/>
      <c r="FX56" s="104"/>
      <c r="GB56" s="102"/>
      <c r="GC56" s="96"/>
      <c r="GD56" s="104"/>
      <c r="GH56" s="102"/>
      <c r="GI56" s="96"/>
      <c r="GJ56" s="104"/>
      <c r="GN56" s="102"/>
      <c r="GO56" s="96"/>
      <c r="GP56" s="104"/>
      <c r="GT56" s="102"/>
      <c r="GU56" s="96"/>
      <c r="GV56" s="104"/>
      <c r="GZ56" s="102"/>
      <c r="HA56" s="96"/>
      <c r="HB56" s="104"/>
      <c r="HF56" s="102"/>
      <c r="HG56" s="96"/>
      <c r="HH56" s="104"/>
      <c r="HL56" s="102"/>
      <c r="HM56" s="96"/>
      <c r="HN56" s="104"/>
      <c r="HR56" s="102"/>
      <c r="HS56" s="96"/>
      <c r="HT56" s="104"/>
      <c r="HV56" s="125"/>
      <c r="HW56" s="126"/>
      <c r="HX56" s="127"/>
      <c r="HY56" s="128"/>
      <c r="HZ56" s="129"/>
      <c r="IA56" s="130"/>
      <c r="IB56" s="125"/>
      <c r="IC56" s="126"/>
      <c r="ID56" s="127"/>
      <c r="IE56" s="128"/>
      <c r="IF56" s="129"/>
      <c r="IG56" s="130"/>
      <c r="IH56" s="125"/>
      <c r="II56" s="126"/>
      <c r="IJ56" s="127"/>
      <c r="IK56" s="128"/>
      <c r="IL56" s="129"/>
      <c r="IM56" s="130"/>
      <c r="IN56" s="125"/>
      <c r="IO56" s="126"/>
      <c r="IP56" s="127"/>
      <c r="IQ56" s="128"/>
      <c r="IR56" s="129"/>
    </row>
    <row r="57" spans="1:252">
      <c r="A57" s="54" t="s">
        <v>637</v>
      </c>
      <c r="B57" s="136">
        <f t="shared" si="2"/>
        <v>0</v>
      </c>
      <c r="C57" s="136">
        <f t="shared" si="3"/>
        <v>0</v>
      </c>
      <c r="D57" s="136">
        <f t="shared" si="4"/>
        <v>0</v>
      </c>
      <c r="E57" s="136">
        <f t="shared" si="5"/>
        <v>0</v>
      </c>
      <c r="F57" s="136">
        <f t="shared" si="6"/>
        <v>0</v>
      </c>
      <c r="G57" s="136">
        <f t="shared" si="7"/>
        <v>0</v>
      </c>
      <c r="H57" s="137">
        <f t="shared" si="0"/>
        <v>0</v>
      </c>
      <c r="I57" s="136">
        <f t="shared" si="8"/>
        <v>0</v>
      </c>
      <c r="J57" s="136">
        <f t="shared" si="9"/>
        <v>0</v>
      </c>
      <c r="K57" s="136">
        <f t="shared" si="10"/>
        <v>0</v>
      </c>
      <c r="L57" s="138">
        <f t="shared" si="1"/>
        <v>0</v>
      </c>
      <c r="M57" s="92"/>
      <c r="N57" s="90"/>
      <c r="O57" s="91"/>
      <c r="P57" s="102"/>
      <c r="R57" s="104"/>
      <c r="S57" s="92"/>
      <c r="T57" s="90"/>
      <c r="U57" s="91"/>
      <c r="V57" s="102"/>
      <c r="X57" s="104"/>
      <c r="Y57" s="92"/>
      <c r="AB57" s="102"/>
      <c r="AC57" s="96"/>
      <c r="AD57" s="104"/>
      <c r="AH57" s="102"/>
      <c r="AJ57" s="104"/>
      <c r="AK57" s="92"/>
      <c r="AL57" s="90"/>
      <c r="AM57" s="91"/>
      <c r="AN57" s="102"/>
      <c r="AP57" s="104"/>
      <c r="AQ57" s="92"/>
      <c r="AT57" s="102"/>
      <c r="AU57" s="96"/>
      <c r="AV57" s="104"/>
      <c r="AZ57" s="102"/>
      <c r="BA57" s="96"/>
      <c r="BB57" s="104"/>
      <c r="BC57" s="92"/>
      <c r="BD57" s="90"/>
      <c r="BE57" s="91"/>
      <c r="BF57" s="102"/>
      <c r="BH57" s="104"/>
      <c r="BI57" s="92"/>
      <c r="BL57" s="102"/>
      <c r="BM57" s="96"/>
      <c r="BN57" s="104"/>
      <c r="BR57" s="102"/>
      <c r="BS57" s="96"/>
      <c r="BT57" s="104"/>
      <c r="BU57" s="92"/>
      <c r="BV57" s="90"/>
      <c r="BW57" s="91"/>
      <c r="BX57" s="102"/>
      <c r="BZ57" s="104"/>
      <c r="CA57" s="92"/>
      <c r="CD57" s="102"/>
      <c r="CE57" s="96"/>
      <c r="CF57" s="104"/>
      <c r="CJ57" s="102"/>
      <c r="CK57" s="96"/>
      <c r="CL57" s="104"/>
      <c r="CP57" s="102"/>
      <c r="CQ57" s="96"/>
      <c r="CR57" s="104"/>
      <c r="CV57" s="102"/>
      <c r="CW57" s="96"/>
      <c r="CX57" s="104"/>
      <c r="DB57" s="102"/>
      <c r="DC57" s="96"/>
      <c r="DD57" s="104"/>
      <c r="DH57" s="102"/>
      <c r="DI57" s="96"/>
      <c r="DJ57" s="104"/>
      <c r="DN57" s="102"/>
      <c r="DO57" s="96"/>
      <c r="DP57" s="104"/>
      <c r="DT57" s="102"/>
      <c r="DU57" s="96"/>
      <c r="DV57" s="104"/>
      <c r="DZ57" s="102"/>
      <c r="EA57" s="96"/>
      <c r="EB57" s="104"/>
      <c r="EF57" s="102"/>
      <c r="EG57" s="96"/>
      <c r="EH57" s="104"/>
      <c r="EL57" s="102"/>
      <c r="EM57" s="96"/>
      <c r="EN57" s="104"/>
      <c r="ER57" s="102"/>
      <c r="ES57" s="96"/>
      <c r="ET57" s="104"/>
      <c r="EX57" s="102"/>
      <c r="EY57" s="96"/>
      <c r="EZ57" s="104"/>
      <c r="FD57" s="102"/>
      <c r="FE57" s="96"/>
      <c r="FF57" s="104"/>
      <c r="FJ57" s="102"/>
      <c r="FK57" s="96"/>
      <c r="FL57" s="104"/>
      <c r="FP57" s="102"/>
      <c r="FQ57" s="96"/>
      <c r="FR57" s="104"/>
      <c r="FV57" s="102"/>
      <c r="FW57" s="96"/>
      <c r="FX57" s="104"/>
      <c r="GB57" s="102"/>
      <c r="GC57" s="96"/>
      <c r="GD57" s="104"/>
      <c r="GH57" s="102"/>
      <c r="GI57" s="96"/>
      <c r="GJ57" s="104"/>
      <c r="GN57" s="102"/>
      <c r="GO57" s="96"/>
      <c r="GP57" s="104"/>
      <c r="GT57" s="102"/>
      <c r="GU57" s="96"/>
      <c r="GV57" s="104"/>
      <c r="GZ57" s="102"/>
      <c r="HA57" s="96"/>
      <c r="HB57" s="104"/>
      <c r="HF57" s="102"/>
      <c r="HG57" s="96"/>
      <c r="HH57" s="104"/>
      <c r="HL57" s="102"/>
      <c r="HM57" s="96"/>
      <c r="HN57" s="104"/>
      <c r="HR57" s="102"/>
      <c r="HS57" s="96"/>
      <c r="HT57" s="104"/>
      <c r="HV57" s="125"/>
      <c r="HW57" s="126"/>
      <c r="HX57" s="127"/>
      <c r="HY57" s="128"/>
      <c r="HZ57" s="129"/>
      <c r="IA57" s="130"/>
      <c r="IB57" s="125"/>
      <c r="IC57" s="126"/>
      <c r="ID57" s="127"/>
      <c r="IE57" s="128"/>
      <c r="IF57" s="129"/>
      <c r="IG57" s="130"/>
      <c r="IH57" s="125"/>
      <c r="II57" s="126"/>
      <c r="IJ57" s="127"/>
      <c r="IK57" s="128"/>
      <c r="IL57" s="129"/>
      <c r="IM57" s="130"/>
      <c r="IN57" s="125"/>
      <c r="IO57" s="126"/>
      <c r="IP57" s="127"/>
      <c r="IQ57" s="128"/>
      <c r="IR57" s="129"/>
    </row>
    <row r="58" spans="1:252">
      <c r="A58" s="54" t="s">
        <v>1201</v>
      </c>
      <c r="B58" s="136">
        <f t="shared" si="2"/>
        <v>0</v>
      </c>
      <c r="C58" s="136">
        <f t="shared" si="3"/>
        <v>0</v>
      </c>
      <c r="D58" s="136">
        <f t="shared" si="4"/>
        <v>0</v>
      </c>
      <c r="E58" s="136">
        <f t="shared" si="5"/>
        <v>0</v>
      </c>
      <c r="F58" s="136">
        <f t="shared" si="6"/>
        <v>0</v>
      </c>
      <c r="G58" s="136">
        <f t="shared" si="7"/>
        <v>0</v>
      </c>
      <c r="H58" s="137">
        <f t="shared" si="0"/>
        <v>0</v>
      </c>
      <c r="I58" s="136">
        <f t="shared" si="8"/>
        <v>0</v>
      </c>
      <c r="J58" s="136">
        <f t="shared" si="9"/>
        <v>0</v>
      </c>
      <c r="K58" s="136">
        <f t="shared" si="10"/>
        <v>0</v>
      </c>
      <c r="L58" s="138">
        <f t="shared" si="1"/>
        <v>0</v>
      </c>
      <c r="M58" s="92"/>
      <c r="N58" s="90"/>
      <c r="O58" s="91"/>
      <c r="P58" s="102"/>
      <c r="R58" s="104"/>
      <c r="S58" s="92"/>
      <c r="T58" s="90"/>
      <c r="U58" s="91"/>
      <c r="V58" s="102"/>
      <c r="X58" s="104"/>
      <c r="Y58" s="92"/>
      <c r="AB58" s="102"/>
      <c r="AC58" s="96"/>
      <c r="AD58" s="104"/>
      <c r="AH58" s="102"/>
      <c r="AJ58" s="104"/>
      <c r="AK58" s="92"/>
      <c r="AL58" s="90"/>
      <c r="AM58" s="91"/>
      <c r="AN58" s="102"/>
      <c r="AP58" s="104"/>
      <c r="AQ58" s="92"/>
      <c r="AT58" s="102"/>
      <c r="AU58" s="96"/>
      <c r="AV58" s="104"/>
      <c r="AZ58" s="102"/>
      <c r="BA58" s="96"/>
      <c r="BB58" s="104"/>
      <c r="BC58" s="92"/>
      <c r="BD58" s="90"/>
      <c r="BE58" s="91"/>
      <c r="BF58" s="102"/>
      <c r="BH58" s="104"/>
      <c r="BI58" s="92"/>
      <c r="BL58" s="102"/>
      <c r="BM58" s="96"/>
      <c r="BN58" s="104"/>
      <c r="BR58" s="102"/>
      <c r="BS58" s="96"/>
      <c r="BT58" s="104"/>
      <c r="BU58" s="92"/>
      <c r="BV58" s="90"/>
      <c r="BW58" s="91"/>
      <c r="BX58" s="102"/>
      <c r="BZ58" s="104"/>
      <c r="CA58" s="92"/>
      <c r="CD58" s="102"/>
      <c r="CE58" s="96"/>
      <c r="CF58" s="104"/>
      <c r="CJ58" s="102"/>
      <c r="CK58" s="96"/>
      <c r="CL58" s="104"/>
      <c r="CP58" s="102"/>
      <c r="CQ58" s="96"/>
      <c r="CR58" s="104"/>
      <c r="CV58" s="102"/>
      <c r="CW58" s="96"/>
      <c r="CX58" s="104"/>
      <c r="DB58" s="102"/>
      <c r="DC58" s="96"/>
      <c r="DD58" s="104"/>
      <c r="DH58" s="102"/>
      <c r="DI58" s="96"/>
      <c r="DJ58" s="104"/>
      <c r="DN58" s="102"/>
      <c r="DO58" s="96"/>
      <c r="DP58" s="104"/>
      <c r="DT58" s="102"/>
      <c r="DU58" s="96"/>
      <c r="DV58" s="104"/>
      <c r="DZ58" s="102"/>
      <c r="EA58" s="96"/>
      <c r="EB58" s="104"/>
      <c r="EF58" s="102"/>
      <c r="EG58" s="96"/>
      <c r="EH58" s="104"/>
      <c r="EL58" s="102"/>
      <c r="EM58" s="96"/>
      <c r="EN58" s="104"/>
      <c r="ER58" s="102"/>
      <c r="ES58" s="96"/>
      <c r="ET58" s="104"/>
      <c r="EX58" s="102"/>
      <c r="EY58" s="96"/>
      <c r="EZ58" s="104"/>
      <c r="FD58" s="102"/>
      <c r="FE58" s="96"/>
      <c r="FF58" s="104"/>
      <c r="FJ58" s="102"/>
      <c r="FK58" s="96"/>
      <c r="FL58" s="104"/>
      <c r="FP58" s="102"/>
      <c r="FQ58" s="96"/>
      <c r="FR58" s="104"/>
      <c r="FV58" s="102"/>
      <c r="FW58" s="96"/>
      <c r="FX58" s="104"/>
      <c r="GB58" s="102"/>
      <c r="GC58" s="96"/>
      <c r="GD58" s="104"/>
      <c r="GH58" s="102"/>
      <c r="GI58" s="96"/>
      <c r="GJ58" s="104"/>
      <c r="GN58" s="102"/>
      <c r="GO58" s="96"/>
      <c r="GP58" s="104"/>
      <c r="GT58" s="102"/>
      <c r="GU58" s="96"/>
      <c r="GV58" s="104"/>
      <c r="GZ58" s="102"/>
      <c r="HA58" s="96"/>
      <c r="HB58" s="104"/>
      <c r="HF58" s="102"/>
      <c r="HG58" s="96"/>
      <c r="HH58" s="104"/>
      <c r="HL58" s="102"/>
      <c r="HM58" s="96"/>
      <c r="HN58" s="104"/>
      <c r="HR58" s="102"/>
      <c r="HS58" s="96"/>
      <c r="HT58" s="104"/>
      <c r="HV58" s="125"/>
      <c r="HW58" s="126"/>
      <c r="HX58" s="127"/>
      <c r="HY58" s="128"/>
      <c r="HZ58" s="129"/>
      <c r="IA58" s="130"/>
      <c r="IB58" s="125"/>
      <c r="IC58" s="126"/>
      <c r="ID58" s="127"/>
      <c r="IE58" s="128"/>
      <c r="IF58" s="129"/>
      <c r="IG58" s="130"/>
      <c r="IH58" s="125"/>
      <c r="II58" s="126"/>
      <c r="IJ58" s="127"/>
      <c r="IK58" s="128"/>
      <c r="IL58" s="129"/>
      <c r="IM58" s="130"/>
      <c r="IN58" s="125"/>
      <c r="IO58" s="126"/>
      <c r="IP58" s="127"/>
      <c r="IQ58" s="128"/>
      <c r="IR58" s="129"/>
    </row>
    <row r="59" spans="1:252">
      <c r="A59" s="54" t="s">
        <v>638</v>
      </c>
      <c r="B59" s="136">
        <f t="shared" si="2"/>
        <v>59.2</v>
      </c>
      <c r="C59" s="136">
        <f t="shared" si="3"/>
        <v>59.6</v>
      </c>
      <c r="D59" s="136">
        <f t="shared" si="4"/>
        <v>60</v>
      </c>
      <c r="E59" s="136">
        <f t="shared" si="5"/>
        <v>47</v>
      </c>
      <c r="F59" s="136">
        <f t="shared" si="6"/>
        <v>47.2</v>
      </c>
      <c r="G59" s="136">
        <f t="shared" si="7"/>
        <v>47.4</v>
      </c>
      <c r="H59" s="137">
        <f t="shared" si="0"/>
        <v>2</v>
      </c>
      <c r="I59" s="136">
        <f t="shared" si="8"/>
        <v>0</v>
      </c>
      <c r="J59" s="136">
        <f t="shared" si="9"/>
        <v>0</v>
      </c>
      <c r="K59" s="136">
        <f t="shared" si="10"/>
        <v>0</v>
      </c>
      <c r="L59" s="138">
        <f t="shared" si="1"/>
        <v>0</v>
      </c>
      <c r="M59" s="92">
        <v>60</v>
      </c>
      <c r="N59" s="90">
        <v>47.4</v>
      </c>
      <c r="O59" s="91"/>
      <c r="P59" s="102">
        <v>59.2</v>
      </c>
      <c r="Q59" s="96">
        <v>47</v>
      </c>
      <c r="R59" s="104"/>
      <c r="S59" s="92"/>
      <c r="T59" s="90"/>
      <c r="U59" s="91"/>
      <c r="V59" s="102"/>
      <c r="X59" s="104"/>
      <c r="Y59" s="92"/>
      <c r="AB59" s="102"/>
      <c r="AC59" s="96"/>
      <c r="AD59" s="104"/>
      <c r="AH59" s="102"/>
      <c r="AJ59" s="104"/>
      <c r="AK59" s="92"/>
      <c r="AL59" s="90"/>
      <c r="AM59" s="91"/>
      <c r="AN59" s="102"/>
      <c r="AP59" s="104"/>
      <c r="AQ59" s="92"/>
      <c r="AT59" s="102"/>
      <c r="AU59" s="96"/>
      <c r="AV59" s="104"/>
      <c r="AZ59" s="102"/>
      <c r="BA59" s="96"/>
      <c r="BB59" s="104"/>
      <c r="BC59" s="92"/>
      <c r="BD59" s="90"/>
      <c r="BE59" s="91"/>
      <c r="BF59" s="102"/>
      <c r="BH59" s="104"/>
      <c r="BI59" s="92"/>
      <c r="BL59" s="102"/>
      <c r="BM59" s="96"/>
      <c r="BN59" s="104"/>
      <c r="BR59" s="102"/>
      <c r="BS59" s="96"/>
      <c r="BT59" s="104"/>
      <c r="BU59" s="92"/>
      <c r="BV59" s="90"/>
      <c r="BW59" s="91"/>
      <c r="BX59" s="102"/>
      <c r="BZ59" s="104"/>
      <c r="CA59" s="92"/>
      <c r="CD59" s="102"/>
      <c r="CE59" s="96"/>
      <c r="CF59" s="104"/>
      <c r="CJ59" s="102"/>
      <c r="CK59" s="96"/>
      <c r="CL59" s="104"/>
      <c r="CP59" s="102"/>
      <c r="CQ59" s="96"/>
      <c r="CR59" s="104"/>
      <c r="CV59" s="102"/>
      <c r="CW59" s="96"/>
      <c r="CX59" s="104"/>
      <c r="DB59" s="102"/>
      <c r="DC59" s="96"/>
      <c r="DD59" s="104"/>
      <c r="DH59" s="102"/>
      <c r="DI59" s="96"/>
      <c r="DJ59" s="104"/>
      <c r="DN59" s="102"/>
      <c r="DO59" s="96"/>
      <c r="DP59" s="104"/>
      <c r="DT59" s="102"/>
      <c r="DU59" s="96"/>
      <c r="DV59" s="104"/>
      <c r="DZ59" s="102"/>
      <c r="EA59" s="96"/>
      <c r="EB59" s="104"/>
      <c r="EF59" s="102"/>
      <c r="EG59" s="96"/>
      <c r="EH59" s="104"/>
      <c r="EL59" s="102"/>
      <c r="EM59" s="96"/>
      <c r="EN59" s="104"/>
      <c r="ER59" s="102"/>
      <c r="ES59" s="96"/>
      <c r="ET59" s="104"/>
      <c r="EX59" s="102"/>
      <c r="EY59" s="96"/>
      <c r="EZ59" s="104"/>
      <c r="FD59" s="102"/>
      <c r="FE59" s="96"/>
      <c r="FF59" s="104"/>
      <c r="FJ59" s="102"/>
      <c r="FK59" s="96"/>
      <c r="FL59" s="104"/>
      <c r="FP59" s="102"/>
      <c r="FQ59" s="96"/>
      <c r="FR59" s="104"/>
      <c r="FV59" s="102"/>
      <c r="FW59" s="96"/>
      <c r="FX59" s="104"/>
      <c r="GB59" s="102"/>
      <c r="GC59" s="96"/>
      <c r="GD59" s="104"/>
      <c r="GH59" s="102"/>
      <c r="GI59" s="96"/>
      <c r="GJ59" s="104"/>
      <c r="GN59" s="102"/>
      <c r="GO59" s="96"/>
      <c r="GP59" s="104"/>
      <c r="GT59" s="102"/>
      <c r="GU59" s="96"/>
      <c r="GV59" s="104"/>
      <c r="GZ59" s="102"/>
      <c r="HA59" s="96"/>
      <c r="HB59" s="104"/>
      <c r="HF59" s="102"/>
      <c r="HG59" s="96"/>
      <c r="HH59" s="104"/>
      <c r="HL59" s="102"/>
      <c r="HM59" s="96"/>
      <c r="HN59" s="104"/>
      <c r="HR59" s="102"/>
      <c r="HS59" s="96"/>
      <c r="HT59" s="104"/>
      <c r="HV59" s="125"/>
      <c r="HW59" s="126"/>
      <c r="HX59" s="127"/>
      <c r="HY59" s="128"/>
      <c r="HZ59" s="129"/>
      <c r="IA59" s="130"/>
      <c r="IB59" s="125"/>
      <c r="IC59" s="126"/>
      <c r="ID59" s="127"/>
      <c r="IE59" s="128"/>
      <c r="IF59" s="129"/>
      <c r="IG59" s="130"/>
      <c r="IH59" s="125"/>
      <c r="II59" s="126"/>
      <c r="IJ59" s="127"/>
      <c r="IK59" s="128"/>
      <c r="IL59" s="129"/>
      <c r="IM59" s="130"/>
      <c r="IN59" s="125"/>
      <c r="IO59" s="126"/>
      <c r="IP59" s="127"/>
      <c r="IQ59" s="128"/>
      <c r="IR59" s="129"/>
    </row>
    <row r="60" spans="1:252">
      <c r="A60" s="54" t="s">
        <v>421</v>
      </c>
      <c r="B60" s="136">
        <f t="shared" si="2"/>
        <v>62.3</v>
      </c>
      <c r="C60" s="136">
        <f t="shared" si="3"/>
        <v>64.328571428571436</v>
      </c>
      <c r="D60" s="136">
        <f t="shared" si="4"/>
        <v>65.2</v>
      </c>
      <c r="E60" s="136">
        <f t="shared" si="5"/>
        <v>45.3</v>
      </c>
      <c r="F60" s="136">
        <f t="shared" si="6"/>
        <v>46.514285714285712</v>
      </c>
      <c r="G60" s="136">
        <f t="shared" si="7"/>
        <v>47.3</v>
      </c>
      <c r="H60" s="137">
        <f t="shared" si="0"/>
        <v>7</v>
      </c>
      <c r="I60" s="136">
        <f t="shared" si="8"/>
        <v>0</v>
      </c>
      <c r="J60" s="136">
        <f t="shared" si="9"/>
        <v>0</v>
      </c>
      <c r="K60" s="136">
        <f t="shared" si="10"/>
        <v>0</v>
      </c>
      <c r="L60" s="138">
        <f t="shared" si="1"/>
        <v>0</v>
      </c>
      <c r="M60" s="92">
        <v>65.2</v>
      </c>
      <c r="N60" s="90">
        <v>46.7</v>
      </c>
      <c r="O60" s="91"/>
      <c r="P60" s="102">
        <v>65</v>
      </c>
      <c r="Q60" s="96">
        <v>45.3</v>
      </c>
      <c r="R60" s="104"/>
      <c r="S60" s="92">
        <v>64.8</v>
      </c>
      <c r="T60" s="90">
        <v>46.7</v>
      </c>
      <c r="U60" s="91"/>
      <c r="V60" s="102">
        <v>64.2</v>
      </c>
      <c r="W60" s="96">
        <v>47.3</v>
      </c>
      <c r="X60" s="104"/>
      <c r="Y60" s="92">
        <v>62.3</v>
      </c>
      <c r="Z60" s="90">
        <v>46.6</v>
      </c>
      <c r="AB60" s="102">
        <v>64.5</v>
      </c>
      <c r="AC60" s="96">
        <v>47.1</v>
      </c>
      <c r="AD60" s="104"/>
      <c r="AE60" s="92">
        <v>64.3</v>
      </c>
      <c r="AF60" s="90">
        <v>45.9</v>
      </c>
      <c r="AH60" s="102"/>
      <c r="AJ60" s="104"/>
      <c r="AK60" s="92"/>
      <c r="AL60" s="90"/>
      <c r="AM60" s="91"/>
      <c r="AN60" s="102"/>
      <c r="AP60" s="104"/>
      <c r="AQ60" s="92"/>
      <c r="AT60" s="102"/>
      <c r="AU60" s="96"/>
      <c r="AV60" s="104"/>
      <c r="AZ60" s="102"/>
      <c r="BA60" s="96"/>
      <c r="BB60" s="104"/>
      <c r="BC60" s="92"/>
      <c r="BD60" s="90"/>
      <c r="BE60" s="91"/>
      <c r="BF60" s="102"/>
      <c r="BH60" s="104"/>
      <c r="BI60" s="92"/>
      <c r="BL60" s="102"/>
      <c r="BM60" s="96"/>
      <c r="BN60" s="104"/>
      <c r="BR60" s="102"/>
      <c r="BS60" s="96"/>
      <c r="BT60" s="104"/>
      <c r="BU60" s="92"/>
      <c r="BV60" s="90"/>
      <c r="BW60" s="91"/>
      <c r="BX60" s="102"/>
      <c r="BZ60" s="104"/>
      <c r="CA60" s="92"/>
      <c r="CD60" s="102"/>
      <c r="CE60" s="96"/>
      <c r="CF60" s="104"/>
      <c r="CJ60" s="102"/>
      <c r="CK60" s="96"/>
      <c r="CL60" s="104"/>
      <c r="CP60" s="102"/>
      <c r="CQ60" s="96"/>
      <c r="CR60" s="104"/>
      <c r="CV60" s="102"/>
      <c r="CW60" s="96"/>
      <c r="CX60" s="104"/>
      <c r="DB60" s="102"/>
      <c r="DC60" s="96"/>
      <c r="DD60" s="104"/>
      <c r="DH60" s="102"/>
      <c r="DI60" s="96"/>
      <c r="DJ60" s="104"/>
      <c r="DN60" s="102"/>
      <c r="DO60" s="96"/>
      <c r="DP60" s="104"/>
      <c r="DT60" s="102"/>
      <c r="DU60" s="96"/>
      <c r="DV60" s="104"/>
      <c r="DZ60" s="102"/>
      <c r="EA60" s="96"/>
      <c r="EB60" s="104"/>
      <c r="EF60" s="102"/>
      <c r="EG60" s="96"/>
      <c r="EH60" s="104"/>
      <c r="EL60" s="102"/>
      <c r="EM60" s="96"/>
      <c r="EN60" s="104"/>
      <c r="ER60" s="102"/>
      <c r="ES60" s="96"/>
      <c r="ET60" s="104"/>
      <c r="EX60" s="102"/>
      <c r="EY60" s="96"/>
      <c r="EZ60" s="104"/>
      <c r="FD60" s="102"/>
      <c r="FE60" s="96"/>
      <c r="FF60" s="104"/>
      <c r="FJ60" s="102"/>
      <c r="FK60" s="96"/>
      <c r="FL60" s="104"/>
      <c r="FP60" s="102"/>
      <c r="FQ60" s="96"/>
      <c r="FR60" s="104"/>
      <c r="FV60" s="102"/>
      <c r="FW60" s="96"/>
      <c r="FX60" s="104"/>
      <c r="GB60" s="102"/>
      <c r="GC60" s="96"/>
      <c r="GD60" s="104"/>
      <c r="GH60" s="102"/>
      <c r="GI60" s="96"/>
      <c r="GJ60" s="104"/>
      <c r="GN60" s="102"/>
      <c r="GO60" s="96"/>
      <c r="GP60" s="104"/>
      <c r="GT60" s="102"/>
      <c r="GU60" s="96"/>
      <c r="GV60" s="104"/>
      <c r="GZ60" s="102"/>
      <c r="HA60" s="96"/>
      <c r="HB60" s="104"/>
      <c r="HF60" s="102"/>
      <c r="HG60" s="96"/>
      <c r="HH60" s="104"/>
      <c r="HL60" s="102"/>
      <c r="HM60" s="96"/>
      <c r="HN60" s="104"/>
      <c r="HR60" s="102"/>
      <c r="HS60" s="96"/>
      <c r="HT60" s="104"/>
      <c r="HV60" s="125"/>
      <c r="HW60" s="126"/>
      <c r="HX60" s="127"/>
      <c r="HY60" s="128"/>
      <c r="HZ60" s="129"/>
      <c r="IA60" s="130"/>
      <c r="IB60" s="125"/>
      <c r="IC60" s="126"/>
      <c r="ID60" s="127"/>
      <c r="IE60" s="128"/>
      <c r="IF60" s="129"/>
      <c r="IG60" s="130"/>
      <c r="IH60" s="125"/>
      <c r="II60" s="126"/>
      <c r="IJ60" s="127"/>
      <c r="IK60" s="128"/>
      <c r="IL60" s="129"/>
      <c r="IM60" s="130"/>
      <c r="IN60" s="125"/>
      <c r="IO60" s="126"/>
      <c r="IP60" s="127"/>
      <c r="IQ60" s="128"/>
      <c r="IR60" s="129"/>
    </row>
    <row r="61" spans="1:252">
      <c r="A61" s="54" t="s">
        <v>422</v>
      </c>
      <c r="B61" s="136">
        <f t="shared" si="2"/>
        <v>0</v>
      </c>
      <c r="C61" s="136">
        <f t="shared" si="3"/>
        <v>0</v>
      </c>
      <c r="D61" s="136">
        <f t="shared" si="4"/>
        <v>0</v>
      </c>
      <c r="E61" s="136">
        <f t="shared" si="5"/>
        <v>0</v>
      </c>
      <c r="F61" s="136">
        <f t="shared" si="6"/>
        <v>0</v>
      </c>
      <c r="G61" s="136">
        <f t="shared" si="7"/>
        <v>0</v>
      </c>
      <c r="H61" s="137">
        <f t="shared" si="0"/>
        <v>0</v>
      </c>
      <c r="I61" s="136">
        <f t="shared" si="8"/>
        <v>0</v>
      </c>
      <c r="J61" s="136">
        <f t="shared" si="9"/>
        <v>0</v>
      </c>
      <c r="K61" s="136">
        <f t="shared" si="10"/>
        <v>0</v>
      </c>
      <c r="L61" s="138">
        <f t="shared" si="1"/>
        <v>0</v>
      </c>
      <c r="M61" s="92"/>
      <c r="N61" s="90"/>
      <c r="O61" s="91"/>
      <c r="P61" s="102"/>
      <c r="R61" s="104"/>
      <c r="S61" s="92"/>
      <c r="T61" s="90"/>
      <c r="U61" s="91"/>
      <c r="V61" s="102"/>
      <c r="X61" s="104"/>
      <c r="Y61" s="92"/>
      <c r="AB61" s="102"/>
      <c r="AC61" s="96"/>
      <c r="AD61" s="104"/>
      <c r="AH61" s="102"/>
      <c r="AJ61" s="104"/>
      <c r="AK61" s="92"/>
      <c r="AL61" s="90"/>
      <c r="AM61" s="91"/>
      <c r="AN61" s="102"/>
      <c r="AP61" s="104"/>
      <c r="AQ61" s="92"/>
      <c r="AT61" s="102"/>
      <c r="AU61" s="96"/>
      <c r="AV61" s="104"/>
      <c r="AZ61" s="102"/>
      <c r="BA61" s="96"/>
      <c r="BB61" s="104"/>
      <c r="BC61" s="92"/>
      <c r="BD61" s="90"/>
      <c r="BE61" s="91"/>
      <c r="BF61" s="102"/>
      <c r="BH61" s="104"/>
      <c r="BI61" s="92"/>
      <c r="BL61" s="102"/>
      <c r="BM61" s="96"/>
      <c r="BN61" s="104"/>
      <c r="BR61" s="102"/>
      <c r="BS61" s="96"/>
      <c r="BT61" s="104"/>
      <c r="BU61" s="92"/>
      <c r="BV61" s="90"/>
      <c r="BW61" s="91"/>
      <c r="BX61" s="102"/>
      <c r="BZ61" s="104"/>
      <c r="CA61" s="92"/>
      <c r="CD61" s="102"/>
      <c r="CE61" s="96"/>
      <c r="CF61" s="104"/>
      <c r="CJ61" s="102"/>
      <c r="CK61" s="96"/>
      <c r="CL61" s="104"/>
      <c r="CP61" s="102"/>
      <c r="CQ61" s="96"/>
      <c r="CR61" s="104"/>
      <c r="CV61" s="102"/>
      <c r="CW61" s="96"/>
      <c r="CX61" s="104"/>
      <c r="DB61" s="102"/>
      <c r="DC61" s="96"/>
      <c r="DD61" s="104"/>
      <c r="DH61" s="102"/>
      <c r="DI61" s="96"/>
      <c r="DJ61" s="104"/>
      <c r="DN61" s="102"/>
      <c r="DO61" s="96"/>
      <c r="DP61" s="104"/>
      <c r="DT61" s="102"/>
      <c r="DU61" s="96"/>
      <c r="DV61" s="104"/>
      <c r="DZ61" s="102"/>
      <c r="EA61" s="96"/>
      <c r="EB61" s="104"/>
      <c r="EF61" s="102"/>
      <c r="EG61" s="96"/>
      <c r="EH61" s="104"/>
      <c r="EL61" s="102"/>
      <c r="EM61" s="96"/>
      <c r="EN61" s="104"/>
      <c r="ER61" s="102"/>
      <c r="ES61" s="96"/>
      <c r="ET61" s="104"/>
      <c r="EX61" s="102"/>
      <c r="EY61" s="96"/>
      <c r="EZ61" s="104"/>
      <c r="FD61" s="102"/>
      <c r="FE61" s="96"/>
      <c r="FF61" s="104"/>
      <c r="FJ61" s="102"/>
      <c r="FK61" s="96"/>
      <c r="FL61" s="104"/>
      <c r="FP61" s="102"/>
      <c r="FQ61" s="96"/>
      <c r="FR61" s="104"/>
      <c r="FV61" s="102"/>
      <c r="FW61" s="96"/>
      <c r="FX61" s="104"/>
      <c r="GB61" s="102"/>
      <c r="GC61" s="96"/>
      <c r="GD61" s="104"/>
      <c r="GH61" s="102"/>
      <c r="GI61" s="96"/>
      <c r="GJ61" s="104"/>
      <c r="GN61" s="102"/>
      <c r="GO61" s="96"/>
      <c r="GP61" s="104"/>
      <c r="GT61" s="102"/>
      <c r="GU61" s="96"/>
      <c r="GV61" s="104"/>
      <c r="GZ61" s="102"/>
      <c r="HA61" s="96"/>
      <c r="HB61" s="104"/>
      <c r="HF61" s="102"/>
      <c r="HG61" s="96"/>
      <c r="HH61" s="104"/>
      <c r="HL61" s="102"/>
      <c r="HM61" s="96"/>
      <c r="HN61" s="104"/>
      <c r="HR61" s="102"/>
      <c r="HS61" s="96"/>
      <c r="HT61" s="104"/>
      <c r="HV61" s="125"/>
      <c r="HW61" s="126"/>
      <c r="HX61" s="127"/>
      <c r="HY61" s="128"/>
      <c r="HZ61" s="129"/>
      <c r="IA61" s="130"/>
      <c r="IB61" s="125"/>
      <c r="IC61" s="126"/>
      <c r="ID61" s="127"/>
      <c r="IE61" s="128"/>
      <c r="IF61" s="129"/>
      <c r="IG61" s="130"/>
      <c r="IH61" s="125"/>
      <c r="II61" s="126"/>
      <c r="IJ61" s="127"/>
      <c r="IK61" s="128"/>
      <c r="IL61" s="129"/>
      <c r="IM61" s="130"/>
      <c r="IN61" s="125"/>
      <c r="IO61" s="126"/>
      <c r="IP61" s="127"/>
      <c r="IQ61" s="128"/>
      <c r="IR61" s="129"/>
    </row>
    <row r="62" spans="1:252">
      <c r="A62" s="54" t="s">
        <v>640</v>
      </c>
      <c r="B62" s="136">
        <f t="shared" si="2"/>
        <v>0</v>
      </c>
      <c r="C62" s="136">
        <f t="shared" si="3"/>
        <v>0</v>
      </c>
      <c r="D62" s="136">
        <f t="shared" si="4"/>
        <v>0</v>
      </c>
      <c r="E62" s="136">
        <f t="shared" si="5"/>
        <v>0</v>
      </c>
      <c r="F62" s="136">
        <f t="shared" si="6"/>
        <v>0</v>
      </c>
      <c r="G62" s="136">
        <f t="shared" si="7"/>
        <v>0</v>
      </c>
      <c r="H62" s="137">
        <f t="shared" si="0"/>
        <v>0</v>
      </c>
      <c r="I62" s="136">
        <f t="shared" si="8"/>
        <v>0</v>
      </c>
      <c r="J62" s="136">
        <f t="shared" si="9"/>
        <v>0</v>
      </c>
      <c r="K62" s="136">
        <f t="shared" si="10"/>
        <v>0</v>
      </c>
      <c r="L62" s="138">
        <f t="shared" si="1"/>
        <v>0</v>
      </c>
      <c r="M62" s="92"/>
      <c r="N62" s="90"/>
      <c r="O62" s="91"/>
      <c r="P62" s="102"/>
      <c r="R62" s="104"/>
      <c r="S62" s="92"/>
      <c r="T62" s="90"/>
      <c r="U62" s="91"/>
      <c r="V62" s="102"/>
      <c r="X62" s="104"/>
      <c r="Y62" s="92"/>
      <c r="AB62" s="102"/>
      <c r="AC62" s="96"/>
      <c r="AD62" s="104"/>
      <c r="AH62" s="102"/>
      <c r="AJ62" s="104"/>
      <c r="AK62" s="92"/>
      <c r="AL62" s="90"/>
      <c r="AM62" s="91"/>
      <c r="AN62" s="102"/>
      <c r="AP62" s="104"/>
      <c r="AQ62" s="92"/>
      <c r="AT62" s="102"/>
      <c r="AU62" s="96"/>
      <c r="AV62" s="104"/>
      <c r="AZ62" s="102"/>
      <c r="BA62" s="96"/>
      <c r="BB62" s="104"/>
      <c r="BC62" s="92"/>
      <c r="BD62" s="90"/>
      <c r="BE62" s="91"/>
      <c r="BF62" s="102"/>
      <c r="BH62" s="104"/>
      <c r="BI62" s="92"/>
      <c r="BL62" s="102"/>
      <c r="BM62" s="96"/>
      <c r="BN62" s="104"/>
      <c r="BR62" s="102"/>
      <c r="BS62" s="96"/>
      <c r="BT62" s="104"/>
      <c r="BU62" s="92"/>
      <c r="BV62" s="90"/>
      <c r="BW62" s="91"/>
      <c r="BX62" s="102"/>
      <c r="BZ62" s="104"/>
      <c r="CA62" s="92"/>
      <c r="CD62" s="102"/>
      <c r="CE62" s="96"/>
      <c r="CF62" s="104"/>
      <c r="CJ62" s="102"/>
      <c r="CK62" s="96"/>
      <c r="CL62" s="104"/>
      <c r="CP62" s="102"/>
      <c r="CQ62" s="96"/>
      <c r="CR62" s="104"/>
      <c r="CV62" s="102"/>
      <c r="CW62" s="96"/>
      <c r="CX62" s="104"/>
      <c r="DB62" s="102"/>
      <c r="DC62" s="96"/>
      <c r="DD62" s="104"/>
      <c r="DH62" s="102"/>
      <c r="DI62" s="96"/>
      <c r="DJ62" s="104"/>
      <c r="DN62" s="102"/>
      <c r="DO62" s="96"/>
      <c r="DP62" s="104"/>
      <c r="DT62" s="102"/>
      <c r="DU62" s="96"/>
      <c r="DV62" s="104"/>
      <c r="DZ62" s="102"/>
      <c r="EA62" s="96"/>
      <c r="EB62" s="104"/>
      <c r="EF62" s="102"/>
      <c r="EG62" s="96"/>
      <c r="EH62" s="104"/>
      <c r="EL62" s="102"/>
      <c r="EM62" s="96"/>
      <c r="EN62" s="104"/>
      <c r="ER62" s="102"/>
      <c r="ES62" s="96"/>
      <c r="ET62" s="104"/>
      <c r="EX62" s="102"/>
      <c r="EY62" s="96"/>
      <c r="EZ62" s="104"/>
      <c r="FD62" s="102"/>
      <c r="FE62" s="96"/>
      <c r="FF62" s="104"/>
      <c r="FJ62" s="102"/>
      <c r="FK62" s="96"/>
      <c r="FL62" s="104"/>
      <c r="FP62" s="102"/>
      <c r="FQ62" s="96"/>
      <c r="FR62" s="104"/>
      <c r="FV62" s="102"/>
      <c r="FW62" s="96"/>
      <c r="FX62" s="104"/>
      <c r="GB62" s="102"/>
      <c r="GC62" s="96"/>
      <c r="GD62" s="104"/>
      <c r="GH62" s="102"/>
      <c r="GI62" s="96"/>
      <c r="GJ62" s="104"/>
      <c r="GN62" s="102"/>
      <c r="GO62" s="96"/>
      <c r="GP62" s="104"/>
      <c r="GT62" s="102"/>
      <c r="GU62" s="96"/>
      <c r="GV62" s="104"/>
      <c r="GZ62" s="102"/>
      <c r="HA62" s="96"/>
      <c r="HB62" s="104"/>
      <c r="HF62" s="102"/>
      <c r="HG62" s="96"/>
      <c r="HH62" s="104"/>
      <c r="HL62" s="102"/>
      <c r="HM62" s="96"/>
      <c r="HN62" s="104"/>
      <c r="HR62" s="102"/>
      <c r="HS62" s="96"/>
      <c r="HT62" s="104"/>
      <c r="HV62" s="125"/>
      <c r="HW62" s="126"/>
      <c r="HX62" s="127"/>
      <c r="HY62" s="128"/>
      <c r="HZ62" s="129"/>
      <c r="IA62" s="130"/>
      <c r="IB62" s="125"/>
      <c r="IC62" s="126"/>
      <c r="ID62" s="127"/>
      <c r="IE62" s="128"/>
      <c r="IF62" s="129"/>
      <c r="IG62" s="130"/>
      <c r="IH62" s="125"/>
      <c r="II62" s="126"/>
      <c r="IJ62" s="127"/>
      <c r="IK62" s="128"/>
      <c r="IL62" s="129"/>
      <c r="IM62" s="130"/>
      <c r="IN62" s="125"/>
      <c r="IO62" s="126"/>
      <c r="IP62" s="127"/>
      <c r="IQ62" s="128"/>
      <c r="IR62" s="129"/>
    </row>
    <row r="63" spans="1:252">
      <c r="A63" s="54" t="s">
        <v>1097</v>
      </c>
      <c r="B63" s="136">
        <f t="shared" si="2"/>
        <v>0</v>
      </c>
      <c r="C63" s="136">
        <f t="shared" si="3"/>
        <v>0</v>
      </c>
      <c r="D63" s="136">
        <f t="shared" si="4"/>
        <v>0</v>
      </c>
      <c r="E63" s="136">
        <f t="shared" si="5"/>
        <v>0</v>
      </c>
      <c r="F63" s="136">
        <f t="shared" si="6"/>
        <v>0</v>
      </c>
      <c r="G63" s="136">
        <f t="shared" si="7"/>
        <v>0</v>
      </c>
      <c r="H63" s="137">
        <f t="shared" si="0"/>
        <v>0</v>
      </c>
      <c r="I63" s="136">
        <f t="shared" si="8"/>
        <v>0</v>
      </c>
      <c r="J63" s="136">
        <f t="shared" si="9"/>
        <v>0</v>
      </c>
      <c r="K63" s="136">
        <f t="shared" si="10"/>
        <v>0</v>
      </c>
      <c r="L63" s="138">
        <f t="shared" si="1"/>
        <v>0</v>
      </c>
      <c r="M63" s="92"/>
      <c r="N63" s="90"/>
      <c r="O63" s="91"/>
      <c r="P63" s="102"/>
      <c r="R63" s="104"/>
      <c r="S63" s="92"/>
      <c r="T63" s="90"/>
      <c r="U63" s="91"/>
      <c r="V63" s="102"/>
      <c r="X63" s="104"/>
      <c r="Y63" s="92"/>
      <c r="AB63" s="102"/>
      <c r="AC63" s="96"/>
      <c r="AD63" s="104"/>
      <c r="AH63" s="102"/>
      <c r="AJ63" s="104"/>
      <c r="AK63" s="92"/>
      <c r="AL63" s="90"/>
      <c r="AM63" s="91"/>
      <c r="AN63" s="102"/>
      <c r="AP63" s="104"/>
      <c r="AQ63" s="92"/>
      <c r="AT63" s="102"/>
      <c r="AU63" s="96"/>
      <c r="AV63" s="104"/>
      <c r="AZ63" s="102"/>
      <c r="BA63" s="96"/>
      <c r="BB63" s="104"/>
      <c r="BC63" s="92"/>
      <c r="BD63" s="90"/>
      <c r="BE63" s="91"/>
      <c r="BF63" s="102"/>
      <c r="BH63" s="104"/>
      <c r="BI63" s="92"/>
      <c r="BL63" s="102"/>
      <c r="BM63" s="96"/>
      <c r="BN63" s="104"/>
      <c r="BR63" s="102"/>
      <c r="BS63" s="96"/>
      <c r="BT63" s="104"/>
      <c r="BU63" s="92"/>
      <c r="BV63" s="90"/>
      <c r="BW63" s="91"/>
      <c r="BX63" s="102"/>
      <c r="BZ63" s="104"/>
      <c r="CA63" s="92"/>
      <c r="CD63" s="102"/>
      <c r="CE63" s="96"/>
      <c r="CF63" s="104"/>
      <c r="CJ63" s="102"/>
      <c r="CK63" s="96"/>
      <c r="CL63" s="104"/>
      <c r="CP63" s="102"/>
      <c r="CQ63" s="96"/>
      <c r="CR63" s="104"/>
      <c r="CV63" s="102"/>
      <c r="CW63" s="96"/>
      <c r="CX63" s="104"/>
      <c r="DB63" s="102"/>
      <c r="DC63" s="96"/>
      <c r="DD63" s="104"/>
      <c r="DH63" s="102"/>
      <c r="DI63" s="96"/>
      <c r="DJ63" s="104"/>
      <c r="DN63" s="102"/>
      <c r="DO63" s="96"/>
      <c r="DP63" s="104"/>
      <c r="DT63" s="102"/>
      <c r="DU63" s="96"/>
      <c r="DV63" s="104"/>
      <c r="DZ63" s="102"/>
      <c r="EA63" s="96"/>
      <c r="EB63" s="104"/>
      <c r="EF63" s="102"/>
      <c r="EG63" s="96"/>
      <c r="EH63" s="104"/>
      <c r="EL63" s="102"/>
      <c r="EM63" s="96"/>
      <c r="EN63" s="104"/>
      <c r="ER63" s="102"/>
      <c r="ES63" s="96"/>
      <c r="ET63" s="104"/>
      <c r="EX63" s="102"/>
      <c r="EY63" s="96"/>
      <c r="EZ63" s="104"/>
      <c r="FD63" s="102"/>
      <c r="FE63" s="96"/>
      <c r="FF63" s="104"/>
      <c r="FJ63" s="102"/>
      <c r="FK63" s="96"/>
      <c r="FL63" s="104"/>
      <c r="FP63" s="102"/>
      <c r="FQ63" s="96"/>
      <c r="FR63" s="104"/>
      <c r="FV63" s="102"/>
      <c r="FW63" s="96"/>
      <c r="FX63" s="104"/>
      <c r="GB63" s="102"/>
      <c r="GC63" s="96"/>
      <c r="GD63" s="104"/>
      <c r="GH63" s="102"/>
      <c r="GI63" s="96"/>
      <c r="GJ63" s="104"/>
      <c r="GN63" s="102"/>
      <c r="GO63" s="96"/>
      <c r="GP63" s="104"/>
      <c r="GT63" s="102"/>
      <c r="GU63" s="96"/>
      <c r="GV63" s="104"/>
      <c r="GZ63" s="102"/>
      <c r="HA63" s="96"/>
      <c r="HB63" s="104"/>
      <c r="HF63" s="102"/>
      <c r="HG63" s="96"/>
      <c r="HH63" s="104"/>
      <c r="HL63" s="102"/>
      <c r="HM63" s="96"/>
      <c r="HN63" s="104"/>
      <c r="HR63" s="102"/>
      <c r="HS63" s="96"/>
      <c r="HT63" s="104"/>
      <c r="HV63" s="125"/>
      <c r="HW63" s="126"/>
      <c r="HX63" s="127"/>
      <c r="HY63" s="128"/>
      <c r="HZ63" s="129"/>
      <c r="IA63" s="130"/>
      <c r="IB63" s="125"/>
      <c r="IC63" s="126"/>
      <c r="ID63" s="127"/>
      <c r="IE63" s="128"/>
      <c r="IF63" s="129"/>
      <c r="IG63" s="130"/>
      <c r="IH63" s="125"/>
      <c r="II63" s="126"/>
      <c r="IJ63" s="127"/>
      <c r="IK63" s="128"/>
      <c r="IL63" s="129"/>
      <c r="IM63" s="130"/>
      <c r="IN63" s="125"/>
      <c r="IO63" s="126"/>
      <c r="IP63" s="127"/>
      <c r="IQ63" s="128"/>
      <c r="IR63" s="129"/>
    </row>
    <row r="64" spans="1:252">
      <c r="A64" s="54" t="s">
        <v>641</v>
      </c>
      <c r="B64" s="136">
        <f t="shared" si="2"/>
        <v>0</v>
      </c>
      <c r="C64" s="136">
        <f t="shared" si="3"/>
        <v>0</v>
      </c>
      <c r="D64" s="136">
        <f t="shared" si="4"/>
        <v>0</v>
      </c>
      <c r="E64" s="136">
        <f t="shared" si="5"/>
        <v>0</v>
      </c>
      <c r="F64" s="136">
        <f t="shared" si="6"/>
        <v>0</v>
      </c>
      <c r="G64" s="136">
        <f t="shared" si="7"/>
        <v>0</v>
      </c>
      <c r="H64" s="137">
        <f t="shared" si="0"/>
        <v>0</v>
      </c>
      <c r="I64" s="136">
        <f t="shared" si="8"/>
        <v>0</v>
      </c>
      <c r="J64" s="136">
        <f t="shared" si="9"/>
        <v>0</v>
      </c>
      <c r="K64" s="136">
        <f t="shared" si="10"/>
        <v>0</v>
      </c>
      <c r="L64" s="138">
        <f t="shared" si="1"/>
        <v>0</v>
      </c>
      <c r="M64" s="92"/>
      <c r="N64" s="90"/>
      <c r="O64" s="91"/>
      <c r="P64" s="102"/>
      <c r="R64" s="104"/>
      <c r="S64" s="92"/>
      <c r="T64" s="90"/>
      <c r="U64" s="91"/>
      <c r="V64" s="102"/>
      <c r="X64" s="104"/>
      <c r="Y64" s="92"/>
      <c r="AB64" s="102"/>
      <c r="AC64" s="96"/>
      <c r="AD64" s="104"/>
      <c r="AH64" s="102"/>
      <c r="AJ64" s="104"/>
      <c r="AK64" s="92"/>
      <c r="AL64" s="90"/>
      <c r="AM64" s="91"/>
      <c r="AN64" s="102"/>
      <c r="AP64" s="104"/>
      <c r="AQ64" s="92"/>
      <c r="AT64" s="102"/>
      <c r="AU64" s="96"/>
      <c r="AV64" s="104"/>
      <c r="AZ64" s="102"/>
      <c r="BA64" s="96"/>
      <c r="BB64" s="104"/>
      <c r="BC64" s="92"/>
      <c r="BD64" s="90"/>
      <c r="BE64" s="91"/>
      <c r="BF64" s="102"/>
      <c r="BH64" s="104"/>
      <c r="BI64" s="92"/>
      <c r="BL64" s="102"/>
      <c r="BM64" s="96"/>
      <c r="BN64" s="104"/>
      <c r="BR64" s="102"/>
      <c r="BS64" s="96"/>
      <c r="BT64" s="104"/>
      <c r="BU64" s="92"/>
      <c r="BV64" s="90"/>
      <c r="BW64" s="91"/>
      <c r="BX64" s="102"/>
      <c r="BZ64" s="104"/>
      <c r="CA64" s="92"/>
      <c r="CD64" s="102"/>
      <c r="CE64" s="96"/>
      <c r="CF64" s="104"/>
      <c r="CJ64" s="102"/>
      <c r="CK64" s="96"/>
      <c r="CL64" s="104"/>
      <c r="CP64" s="102"/>
      <c r="CQ64" s="96"/>
      <c r="CR64" s="104"/>
      <c r="CV64" s="102"/>
      <c r="CW64" s="96"/>
      <c r="CX64" s="104"/>
      <c r="DB64" s="102"/>
      <c r="DC64" s="96"/>
      <c r="DD64" s="104"/>
      <c r="DH64" s="102"/>
      <c r="DI64" s="96"/>
      <c r="DJ64" s="104"/>
      <c r="DN64" s="102"/>
      <c r="DO64" s="96"/>
      <c r="DP64" s="104"/>
      <c r="DT64" s="102"/>
      <c r="DU64" s="96"/>
      <c r="DV64" s="104"/>
      <c r="DZ64" s="102"/>
      <c r="EA64" s="96"/>
      <c r="EB64" s="104"/>
      <c r="EF64" s="102"/>
      <c r="EG64" s="96"/>
      <c r="EH64" s="104"/>
      <c r="EL64" s="102"/>
      <c r="EM64" s="96"/>
      <c r="EN64" s="104"/>
      <c r="ER64" s="102"/>
      <c r="ES64" s="96"/>
      <c r="ET64" s="104"/>
      <c r="EX64" s="102"/>
      <c r="EY64" s="96"/>
      <c r="EZ64" s="104"/>
      <c r="FD64" s="102"/>
      <c r="FE64" s="96"/>
      <c r="FF64" s="104"/>
      <c r="FJ64" s="102"/>
      <c r="FK64" s="96"/>
      <c r="FL64" s="104"/>
      <c r="FP64" s="102"/>
      <c r="FQ64" s="96"/>
      <c r="FR64" s="104"/>
      <c r="FV64" s="102"/>
      <c r="FW64" s="96"/>
      <c r="FX64" s="104"/>
      <c r="GB64" s="102"/>
      <c r="GC64" s="96"/>
      <c r="GD64" s="104"/>
      <c r="GH64" s="102"/>
      <c r="GI64" s="96"/>
      <c r="GJ64" s="104"/>
      <c r="GN64" s="102"/>
      <c r="GO64" s="96"/>
      <c r="GP64" s="104"/>
      <c r="GT64" s="102"/>
      <c r="GU64" s="96"/>
      <c r="GV64" s="104"/>
      <c r="GZ64" s="102"/>
      <c r="HA64" s="96"/>
      <c r="HB64" s="104"/>
      <c r="HF64" s="102"/>
      <c r="HG64" s="96"/>
      <c r="HH64" s="104"/>
      <c r="HL64" s="102"/>
      <c r="HM64" s="96"/>
      <c r="HN64" s="104"/>
      <c r="HR64" s="102"/>
      <c r="HS64" s="96"/>
      <c r="HT64" s="104"/>
      <c r="HV64" s="125"/>
      <c r="HW64" s="126"/>
      <c r="HX64" s="127"/>
      <c r="HY64" s="128"/>
      <c r="HZ64" s="129"/>
      <c r="IA64" s="130"/>
      <c r="IB64" s="125"/>
      <c r="IC64" s="126"/>
      <c r="ID64" s="127"/>
      <c r="IE64" s="128"/>
      <c r="IF64" s="129"/>
      <c r="IG64" s="130"/>
      <c r="IH64" s="125"/>
      <c r="II64" s="126"/>
      <c r="IJ64" s="127"/>
      <c r="IK64" s="128"/>
      <c r="IL64" s="129"/>
      <c r="IM64" s="130"/>
      <c r="IN64" s="125"/>
      <c r="IO64" s="126"/>
      <c r="IP64" s="127"/>
      <c r="IQ64" s="128"/>
      <c r="IR64" s="129"/>
    </row>
    <row r="65" spans="1:252">
      <c r="A65" s="54" t="s">
        <v>427</v>
      </c>
      <c r="B65" s="136">
        <f t="shared" si="2"/>
        <v>0</v>
      </c>
      <c r="C65" s="136">
        <f t="shared" si="3"/>
        <v>0</v>
      </c>
      <c r="D65" s="136">
        <f t="shared" si="4"/>
        <v>0</v>
      </c>
      <c r="E65" s="136">
        <f t="shared" si="5"/>
        <v>0</v>
      </c>
      <c r="F65" s="136">
        <f t="shared" si="6"/>
        <v>0</v>
      </c>
      <c r="G65" s="136">
        <f t="shared" si="7"/>
        <v>0</v>
      </c>
      <c r="H65" s="137">
        <f t="shared" si="0"/>
        <v>0</v>
      </c>
      <c r="I65" s="136">
        <f t="shared" si="8"/>
        <v>0</v>
      </c>
      <c r="J65" s="136">
        <f t="shared" si="9"/>
        <v>0</v>
      </c>
      <c r="K65" s="136">
        <f t="shared" si="10"/>
        <v>0</v>
      </c>
      <c r="L65" s="138">
        <f t="shared" si="1"/>
        <v>0</v>
      </c>
      <c r="M65" s="92"/>
      <c r="N65" s="90"/>
      <c r="O65" s="91"/>
      <c r="P65" s="102"/>
      <c r="R65" s="104"/>
      <c r="S65" s="92"/>
      <c r="T65" s="90"/>
      <c r="U65" s="91"/>
      <c r="V65" s="102"/>
      <c r="X65" s="104"/>
      <c r="Y65" s="92"/>
      <c r="AB65" s="102"/>
      <c r="AC65" s="96"/>
      <c r="AD65" s="104"/>
      <c r="AH65" s="102"/>
      <c r="AJ65" s="104"/>
      <c r="AK65" s="92"/>
      <c r="AL65" s="90"/>
      <c r="AM65" s="91"/>
      <c r="AN65" s="102"/>
      <c r="AP65" s="104"/>
      <c r="AQ65" s="92"/>
      <c r="AT65" s="102"/>
      <c r="AU65" s="96"/>
      <c r="AV65" s="104"/>
      <c r="AZ65" s="102"/>
      <c r="BA65" s="96"/>
      <c r="BB65" s="104"/>
      <c r="BC65" s="92"/>
      <c r="BD65" s="90"/>
      <c r="BE65" s="91"/>
      <c r="BF65" s="102"/>
      <c r="BH65" s="104"/>
      <c r="BI65" s="92"/>
      <c r="BL65" s="102"/>
      <c r="BM65" s="96"/>
      <c r="BN65" s="104"/>
      <c r="BR65" s="102"/>
      <c r="BS65" s="96"/>
      <c r="BT65" s="104"/>
      <c r="BU65" s="92"/>
      <c r="BV65" s="90"/>
      <c r="BW65" s="91"/>
      <c r="BX65" s="102"/>
      <c r="BZ65" s="104"/>
      <c r="CA65" s="92"/>
      <c r="CD65" s="102"/>
      <c r="CE65" s="96"/>
      <c r="CF65" s="104"/>
      <c r="CJ65" s="102"/>
      <c r="CK65" s="96"/>
      <c r="CL65" s="104"/>
      <c r="CP65" s="102"/>
      <c r="CQ65" s="96"/>
      <c r="CR65" s="104"/>
      <c r="CV65" s="102"/>
      <c r="CW65" s="96"/>
      <c r="CX65" s="104"/>
      <c r="DB65" s="102"/>
      <c r="DC65" s="96"/>
      <c r="DD65" s="104"/>
      <c r="DH65" s="102"/>
      <c r="DI65" s="96"/>
      <c r="DJ65" s="104"/>
      <c r="DN65" s="102"/>
      <c r="DO65" s="96"/>
      <c r="DP65" s="104"/>
      <c r="DT65" s="102"/>
      <c r="DU65" s="96"/>
      <c r="DV65" s="104"/>
      <c r="DZ65" s="102"/>
      <c r="EA65" s="96"/>
      <c r="EB65" s="104"/>
      <c r="EF65" s="102"/>
      <c r="EG65" s="96"/>
      <c r="EH65" s="104"/>
      <c r="EL65" s="102"/>
      <c r="EM65" s="96"/>
      <c r="EN65" s="104"/>
      <c r="ER65" s="102"/>
      <c r="ES65" s="96"/>
      <c r="ET65" s="104"/>
      <c r="EX65" s="102"/>
      <c r="EY65" s="96"/>
      <c r="EZ65" s="104"/>
      <c r="FD65" s="102"/>
      <c r="FE65" s="96"/>
      <c r="FF65" s="104"/>
      <c r="FJ65" s="102"/>
      <c r="FK65" s="96"/>
      <c r="FL65" s="104"/>
      <c r="FP65" s="102"/>
      <c r="FQ65" s="96"/>
      <c r="FR65" s="104"/>
      <c r="FV65" s="102"/>
      <c r="FW65" s="96"/>
      <c r="FX65" s="104"/>
      <c r="GB65" s="102"/>
      <c r="GC65" s="96"/>
      <c r="GD65" s="104"/>
      <c r="GH65" s="102"/>
      <c r="GI65" s="96"/>
      <c r="GJ65" s="104"/>
      <c r="GN65" s="102"/>
      <c r="GO65" s="96"/>
      <c r="GP65" s="104"/>
      <c r="GT65" s="102"/>
      <c r="GU65" s="96"/>
      <c r="GV65" s="104"/>
      <c r="GZ65" s="102"/>
      <c r="HA65" s="96"/>
      <c r="HB65" s="104"/>
      <c r="HF65" s="102"/>
      <c r="HG65" s="96"/>
      <c r="HH65" s="104"/>
      <c r="HL65" s="102"/>
      <c r="HM65" s="96"/>
      <c r="HN65" s="104"/>
      <c r="HR65" s="102"/>
      <c r="HS65" s="96"/>
      <c r="HT65" s="104"/>
      <c r="HV65" s="125"/>
      <c r="HW65" s="126"/>
      <c r="HX65" s="127"/>
      <c r="HY65" s="128"/>
      <c r="HZ65" s="129"/>
      <c r="IA65" s="130"/>
      <c r="IB65" s="125"/>
      <c r="IC65" s="126"/>
      <c r="ID65" s="127"/>
      <c r="IE65" s="128"/>
      <c r="IF65" s="129"/>
      <c r="IG65" s="130"/>
      <c r="IH65" s="125"/>
      <c r="II65" s="126"/>
      <c r="IJ65" s="127"/>
      <c r="IK65" s="128"/>
      <c r="IL65" s="129"/>
      <c r="IM65" s="130"/>
      <c r="IN65" s="125"/>
      <c r="IO65" s="126"/>
      <c r="IP65" s="127"/>
      <c r="IQ65" s="128"/>
      <c r="IR65" s="129"/>
    </row>
    <row r="66" spans="1:252">
      <c r="A66" s="54" t="s">
        <v>642</v>
      </c>
      <c r="B66" s="136">
        <f t="shared" si="2"/>
        <v>0</v>
      </c>
      <c r="C66" s="136">
        <f t="shared" si="3"/>
        <v>0</v>
      </c>
      <c r="D66" s="136">
        <f t="shared" si="4"/>
        <v>0</v>
      </c>
      <c r="E66" s="136">
        <f t="shared" si="5"/>
        <v>0</v>
      </c>
      <c r="F66" s="136">
        <f t="shared" si="6"/>
        <v>0</v>
      </c>
      <c r="G66" s="136">
        <f t="shared" si="7"/>
        <v>0</v>
      </c>
      <c r="H66" s="137">
        <f t="shared" si="0"/>
        <v>0</v>
      </c>
      <c r="I66" s="136">
        <f t="shared" si="8"/>
        <v>0</v>
      </c>
      <c r="J66" s="136">
        <f t="shared" si="9"/>
        <v>0</v>
      </c>
      <c r="K66" s="136">
        <f t="shared" si="10"/>
        <v>0</v>
      </c>
      <c r="L66" s="138">
        <f t="shared" si="1"/>
        <v>0</v>
      </c>
      <c r="M66" s="92"/>
      <c r="N66" s="90"/>
      <c r="O66" s="91"/>
      <c r="P66" s="102"/>
      <c r="R66" s="104"/>
      <c r="S66" s="92"/>
      <c r="T66" s="90"/>
      <c r="U66" s="91"/>
      <c r="V66" s="102"/>
      <c r="X66" s="104"/>
      <c r="Y66" s="92"/>
      <c r="AB66" s="102"/>
      <c r="AC66" s="96"/>
      <c r="AD66" s="104"/>
      <c r="AH66" s="102"/>
      <c r="AJ66" s="104"/>
      <c r="AK66" s="92"/>
      <c r="AL66" s="90"/>
      <c r="AM66" s="91"/>
      <c r="AN66" s="102"/>
      <c r="AP66" s="104"/>
      <c r="AQ66" s="92"/>
      <c r="AT66" s="102"/>
      <c r="AU66" s="96"/>
      <c r="AV66" s="104"/>
      <c r="AZ66" s="102"/>
      <c r="BA66" s="96"/>
      <c r="BB66" s="104"/>
      <c r="BC66" s="92"/>
      <c r="BD66" s="90"/>
      <c r="BE66" s="91"/>
      <c r="BF66" s="102"/>
      <c r="BH66" s="104"/>
      <c r="BI66" s="92"/>
      <c r="BL66" s="102"/>
      <c r="BM66" s="96"/>
      <c r="BN66" s="104"/>
      <c r="BR66" s="102"/>
      <c r="BS66" s="96"/>
      <c r="BT66" s="104"/>
      <c r="BU66" s="92"/>
      <c r="BV66" s="90"/>
      <c r="BW66" s="91"/>
      <c r="BX66" s="102"/>
      <c r="BZ66" s="104"/>
      <c r="CA66" s="92"/>
      <c r="CD66" s="102"/>
      <c r="CE66" s="96"/>
      <c r="CF66" s="104"/>
      <c r="CJ66" s="102"/>
      <c r="CK66" s="96"/>
      <c r="CL66" s="104"/>
      <c r="CP66" s="102"/>
      <c r="CQ66" s="96"/>
      <c r="CR66" s="104"/>
      <c r="CV66" s="102"/>
      <c r="CW66" s="96"/>
      <c r="CX66" s="104"/>
      <c r="DB66" s="102"/>
      <c r="DC66" s="96"/>
      <c r="DD66" s="104"/>
      <c r="DH66" s="102"/>
      <c r="DI66" s="96"/>
      <c r="DJ66" s="104"/>
      <c r="DN66" s="102"/>
      <c r="DO66" s="96"/>
      <c r="DP66" s="104"/>
      <c r="DT66" s="102"/>
      <c r="DU66" s="96"/>
      <c r="DV66" s="104"/>
      <c r="DZ66" s="102"/>
      <c r="EA66" s="96"/>
      <c r="EB66" s="104"/>
      <c r="EF66" s="102"/>
      <c r="EG66" s="96"/>
      <c r="EH66" s="104"/>
      <c r="EL66" s="102"/>
      <c r="EM66" s="96"/>
      <c r="EN66" s="104"/>
      <c r="ER66" s="102"/>
      <c r="ES66" s="96"/>
      <c r="ET66" s="104"/>
      <c r="EX66" s="102"/>
      <c r="EY66" s="96"/>
      <c r="EZ66" s="104"/>
      <c r="FD66" s="102"/>
      <c r="FE66" s="96"/>
      <c r="FF66" s="104"/>
      <c r="FJ66" s="102"/>
      <c r="FK66" s="96"/>
      <c r="FL66" s="104"/>
      <c r="FP66" s="102"/>
      <c r="FQ66" s="96"/>
      <c r="FR66" s="104"/>
      <c r="FV66" s="102"/>
      <c r="FW66" s="96"/>
      <c r="FX66" s="104"/>
      <c r="GB66" s="102"/>
      <c r="GC66" s="96"/>
      <c r="GD66" s="104"/>
      <c r="GH66" s="102"/>
      <c r="GI66" s="96"/>
      <c r="GJ66" s="104"/>
      <c r="GN66" s="102"/>
      <c r="GO66" s="96"/>
      <c r="GP66" s="104"/>
      <c r="GT66" s="102"/>
      <c r="GU66" s="96"/>
      <c r="GV66" s="104"/>
      <c r="GZ66" s="102"/>
      <c r="HA66" s="96"/>
      <c r="HB66" s="104"/>
      <c r="HF66" s="102"/>
      <c r="HG66" s="96"/>
      <c r="HH66" s="104"/>
      <c r="HL66" s="102"/>
      <c r="HM66" s="96"/>
      <c r="HN66" s="104"/>
      <c r="HR66" s="102"/>
      <c r="HS66" s="96"/>
      <c r="HT66" s="104"/>
      <c r="HV66" s="125"/>
      <c r="HW66" s="126"/>
      <c r="HX66" s="127"/>
      <c r="HY66" s="128"/>
      <c r="HZ66" s="129"/>
      <c r="IA66" s="130"/>
      <c r="IB66" s="125"/>
      <c r="IC66" s="126"/>
      <c r="ID66" s="127"/>
      <c r="IE66" s="128"/>
      <c r="IF66" s="129"/>
      <c r="IG66" s="130"/>
      <c r="IH66" s="125"/>
      <c r="II66" s="126"/>
      <c r="IJ66" s="127"/>
      <c r="IK66" s="128"/>
      <c r="IL66" s="129"/>
      <c r="IM66" s="130"/>
      <c r="IN66" s="125"/>
      <c r="IO66" s="126"/>
      <c r="IP66" s="127"/>
      <c r="IQ66" s="128"/>
      <c r="IR66" s="129"/>
    </row>
    <row r="67" spans="1:252">
      <c r="A67" s="54" t="s">
        <v>425</v>
      </c>
      <c r="B67" s="136">
        <f t="shared" si="2"/>
        <v>0</v>
      </c>
      <c r="C67" s="136">
        <f t="shared" si="3"/>
        <v>0</v>
      </c>
      <c r="D67" s="136">
        <f t="shared" si="4"/>
        <v>0</v>
      </c>
      <c r="E67" s="136">
        <f t="shared" si="5"/>
        <v>0</v>
      </c>
      <c r="F67" s="136">
        <f t="shared" si="6"/>
        <v>0</v>
      </c>
      <c r="G67" s="136">
        <f t="shared" si="7"/>
        <v>0</v>
      </c>
      <c r="H67" s="137">
        <f t="shared" si="0"/>
        <v>0</v>
      </c>
      <c r="I67" s="136">
        <f t="shared" si="8"/>
        <v>0</v>
      </c>
      <c r="J67" s="136">
        <f t="shared" si="9"/>
        <v>0</v>
      </c>
      <c r="K67" s="136">
        <f t="shared" si="10"/>
        <v>0</v>
      </c>
      <c r="L67" s="138">
        <f t="shared" si="1"/>
        <v>0</v>
      </c>
      <c r="M67" s="92"/>
      <c r="N67" s="90"/>
      <c r="O67" s="91"/>
      <c r="P67" s="102"/>
      <c r="R67" s="104"/>
      <c r="S67" s="92"/>
      <c r="T67" s="90"/>
      <c r="U67" s="91"/>
      <c r="V67" s="102"/>
      <c r="X67" s="104"/>
      <c r="Y67" s="92"/>
      <c r="AB67" s="102"/>
      <c r="AC67" s="96"/>
      <c r="AD67" s="104"/>
      <c r="AH67" s="102"/>
      <c r="AJ67" s="104"/>
      <c r="AK67" s="92"/>
      <c r="AL67" s="90"/>
      <c r="AM67" s="91"/>
      <c r="AN67" s="102"/>
      <c r="AP67" s="104"/>
      <c r="AQ67" s="92"/>
      <c r="AT67" s="102"/>
      <c r="AU67" s="96"/>
      <c r="AV67" s="104"/>
      <c r="AZ67" s="102"/>
      <c r="BA67" s="96"/>
      <c r="BB67" s="104"/>
      <c r="BC67" s="92"/>
      <c r="BD67" s="90"/>
      <c r="BE67" s="91"/>
      <c r="BF67" s="102"/>
      <c r="BH67" s="104"/>
      <c r="BI67" s="92"/>
      <c r="BL67" s="102"/>
      <c r="BM67" s="96"/>
      <c r="BN67" s="104"/>
      <c r="BR67" s="102"/>
      <c r="BS67" s="96"/>
      <c r="BT67" s="104"/>
      <c r="BU67" s="92"/>
      <c r="BV67" s="90"/>
      <c r="BW67" s="91"/>
      <c r="BX67" s="102"/>
      <c r="BZ67" s="104"/>
      <c r="CA67" s="92"/>
      <c r="CD67" s="102"/>
      <c r="CE67" s="96"/>
      <c r="CF67" s="104"/>
      <c r="CJ67" s="102"/>
      <c r="CK67" s="96"/>
      <c r="CL67" s="104"/>
      <c r="CP67" s="102"/>
      <c r="CQ67" s="96"/>
      <c r="CR67" s="104"/>
      <c r="CV67" s="102"/>
      <c r="CW67" s="96"/>
      <c r="CX67" s="104"/>
      <c r="DB67" s="102"/>
      <c r="DC67" s="96"/>
      <c r="DD67" s="104"/>
      <c r="DH67" s="102"/>
      <c r="DI67" s="96"/>
      <c r="DJ67" s="104"/>
      <c r="DN67" s="102"/>
      <c r="DO67" s="96"/>
      <c r="DP67" s="104"/>
      <c r="DT67" s="102"/>
      <c r="DU67" s="96"/>
      <c r="DV67" s="104"/>
      <c r="DZ67" s="102"/>
      <c r="EA67" s="96"/>
      <c r="EB67" s="104"/>
      <c r="EF67" s="102"/>
      <c r="EG67" s="96"/>
      <c r="EH67" s="104"/>
      <c r="EL67" s="102"/>
      <c r="EM67" s="96"/>
      <c r="EN67" s="104"/>
      <c r="ER67" s="102"/>
      <c r="ES67" s="96"/>
      <c r="ET67" s="104"/>
      <c r="EX67" s="102"/>
      <c r="EY67" s="96"/>
      <c r="EZ67" s="104"/>
      <c r="FD67" s="102"/>
      <c r="FE67" s="96"/>
      <c r="FF67" s="104"/>
      <c r="FJ67" s="102"/>
      <c r="FK67" s="96"/>
      <c r="FL67" s="104"/>
      <c r="FP67" s="102"/>
      <c r="FQ67" s="96"/>
      <c r="FR67" s="104"/>
      <c r="FV67" s="102"/>
      <c r="FW67" s="96"/>
      <c r="FX67" s="104"/>
      <c r="GB67" s="102"/>
      <c r="GC67" s="96"/>
      <c r="GD67" s="104"/>
      <c r="GH67" s="102"/>
      <c r="GI67" s="96"/>
      <c r="GJ67" s="104"/>
      <c r="GN67" s="102"/>
      <c r="GO67" s="96"/>
      <c r="GP67" s="104"/>
      <c r="GT67" s="102"/>
      <c r="GU67" s="96"/>
      <c r="GV67" s="104"/>
      <c r="GZ67" s="102"/>
      <c r="HA67" s="96"/>
      <c r="HB67" s="104"/>
      <c r="HF67" s="102"/>
      <c r="HG67" s="96"/>
      <c r="HH67" s="104"/>
      <c r="HL67" s="102"/>
      <c r="HM67" s="96"/>
      <c r="HN67" s="104"/>
      <c r="HR67" s="102"/>
      <c r="HS67" s="96"/>
      <c r="HT67" s="104"/>
      <c r="HV67" s="125"/>
      <c r="HW67" s="126"/>
      <c r="HX67" s="127"/>
      <c r="HY67" s="128"/>
      <c r="HZ67" s="129"/>
      <c r="IA67" s="130"/>
      <c r="IB67" s="125"/>
      <c r="IC67" s="126"/>
      <c r="ID67" s="127"/>
      <c r="IE67" s="128"/>
      <c r="IF67" s="129"/>
      <c r="IG67" s="130"/>
      <c r="IH67" s="125"/>
      <c r="II67" s="126"/>
      <c r="IJ67" s="127"/>
      <c r="IK67" s="128"/>
      <c r="IL67" s="129"/>
      <c r="IM67" s="130"/>
      <c r="IN67" s="125"/>
      <c r="IO67" s="126"/>
      <c r="IP67" s="127"/>
      <c r="IQ67" s="128"/>
      <c r="IR67" s="129"/>
    </row>
    <row r="68" spans="1:252">
      <c r="A68" s="54" t="s">
        <v>1031</v>
      </c>
      <c r="B68" s="136">
        <f t="shared" si="2"/>
        <v>0</v>
      </c>
      <c r="C68" s="136">
        <f t="shared" si="3"/>
        <v>0</v>
      </c>
      <c r="D68" s="136">
        <f t="shared" si="4"/>
        <v>0</v>
      </c>
      <c r="E68" s="136">
        <f t="shared" si="5"/>
        <v>0</v>
      </c>
      <c r="F68" s="136">
        <f t="shared" si="6"/>
        <v>0</v>
      </c>
      <c r="G68" s="136">
        <f t="shared" si="7"/>
        <v>0</v>
      </c>
      <c r="H68" s="137">
        <f t="shared" si="0"/>
        <v>0</v>
      </c>
      <c r="I68" s="136">
        <f t="shared" si="8"/>
        <v>0</v>
      </c>
      <c r="J68" s="136">
        <f t="shared" si="9"/>
        <v>0</v>
      </c>
      <c r="K68" s="136">
        <f t="shared" si="10"/>
        <v>0</v>
      </c>
      <c r="L68" s="138">
        <f t="shared" si="1"/>
        <v>0</v>
      </c>
      <c r="M68" s="92"/>
      <c r="N68" s="90"/>
      <c r="O68" s="91"/>
      <c r="P68" s="102"/>
      <c r="R68" s="104"/>
      <c r="S68" s="92"/>
      <c r="T68" s="90"/>
      <c r="U68" s="91"/>
      <c r="V68" s="102"/>
      <c r="X68" s="104"/>
      <c r="Y68" s="92"/>
      <c r="AB68" s="102"/>
      <c r="AC68" s="96"/>
      <c r="AD68" s="104"/>
      <c r="AH68" s="102"/>
      <c r="AJ68" s="104"/>
      <c r="AK68" s="92"/>
      <c r="AL68" s="90"/>
      <c r="AM68" s="91"/>
      <c r="AN68" s="102"/>
      <c r="AP68" s="104"/>
      <c r="AQ68" s="92"/>
      <c r="AT68" s="102"/>
      <c r="AU68" s="96"/>
      <c r="AV68" s="104"/>
      <c r="AZ68" s="102"/>
      <c r="BA68" s="96"/>
      <c r="BB68" s="104"/>
      <c r="BC68" s="92"/>
      <c r="BD68" s="90"/>
      <c r="BE68" s="91"/>
      <c r="BF68" s="102"/>
      <c r="BH68" s="104"/>
      <c r="BI68" s="92"/>
      <c r="BL68" s="102"/>
      <c r="BM68" s="96"/>
      <c r="BN68" s="104"/>
      <c r="BR68" s="102"/>
      <c r="BS68" s="96"/>
      <c r="BT68" s="104"/>
      <c r="BU68" s="92"/>
      <c r="BV68" s="90"/>
      <c r="BW68" s="91"/>
      <c r="BX68" s="102"/>
      <c r="BZ68" s="104"/>
      <c r="CA68" s="92"/>
      <c r="CD68" s="102"/>
      <c r="CE68" s="96"/>
      <c r="CF68" s="104"/>
      <c r="CJ68" s="102"/>
      <c r="CK68" s="96"/>
      <c r="CL68" s="104"/>
      <c r="CP68" s="102"/>
      <c r="CQ68" s="96"/>
      <c r="CR68" s="104"/>
      <c r="CV68" s="102"/>
      <c r="CW68" s="96"/>
      <c r="CX68" s="104"/>
      <c r="DB68" s="102"/>
      <c r="DC68" s="96"/>
      <c r="DD68" s="104"/>
      <c r="DH68" s="102"/>
      <c r="DI68" s="96"/>
      <c r="DJ68" s="104"/>
      <c r="DN68" s="102"/>
      <c r="DO68" s="96"/>
      <c r="DP68" s="104"/>
      <c r="DT68" s="102"/>
      <c r="DU68" s="96"/>
      <c r="DV68" s="104"/>
      <c r="DZ68" s="102"/>
      <c r="EA68" s="96"/>
      <c r="EB68" s="104"/>
      <c r="EF68" s="102"/>
      <c r="EG68" s="96"/>
      <c r="EH68" s="104"/>
      <c r="EL68" s="102"/>
      <c r="EM68" s="96"/>
      <c r="EN68" s="104"/>
      <c r="ER68" s="102"/>
      <c r="ES68" s="96"/>
      <c r="ET68" s="104"/>
      <c r="EX68" s="102"/>
      <c r="EY68" s="96"/>
      <c r="EZ68" s="104"/>
      <c r="FD68" s="102"/>
      <c r="FE68" s="96"/>
      <c r="FF68" s="104"/>
      <c r="FJ68" s="102"/>
      <c r="FK68" s="96"/>
      <c r="FL68" s="104"/>
      <c r="FP68" s="102"/>
      <c r="FQ68" s="96"/>
      <c r="FR68" s="104"/>
      <c r="FV68" s="102"/>
      <c r="FW68" s="96"/>
      <c r="FX68" s="104"/>
      <c r="GB68" s="102"/>
      <c r="GC68" s="96"/>
      <c r="GD68" s="104"/>
      <c r="GH68" s="102"/>
      <c r="GI68" s="96"/>
      <c r="GJ68" s="104"/>
      <c r="GN68" s="102"/>
      <c r="GO68" s="96"/>
      <c r="GP68" s="104"/>
      <c r="GT68" s="102"/>
      <c r="GU68" s="96"/>
      <c r="GV68" s="104"/>
      <c r="GZ68" s="102"/>
      <c r="HA68" s="96"/>
      <c r="HB68" s="104"/>
      <c r="HF68" s="102"/>
      <c r="HG68" s="96"/>
      <c r="HH68" s="104"/>
      <c r="HL68" s="102"/>
      <c r="HM68" s="96"/>
      <c r="HN68" s="104"/>
      <c r="HR68" s="102"/>
      <c r="HS68" s="96"/>
      <c r="HT68" s="104"/>
      <c r="HV68" s="125"/>
      <c r="HW68" s="126"/>
      <c r="HX68" s="127"/>
      <c r="HY68" s="128"/>
      <c r="HZ68" s="129"/>
      <c r="IA68" s="130"/>
      <c r="IB68" s="125"/>
      <c r="IC68" s="126"/>
      <c r="ID68" s="127"/>
      <c r="IE68" s="128"/>
      <c r="IF68" s="129"/>
      <c r="IG68" s="130"/>
      <c r="IH68" s="125"/>
      <c r="II68" s="126"/>
      <c r="IJ68" s="127"/>
      <c r="IK68" s="128"/>
      <c r="IL68" s="129"/>
      <c r="IM68" s="130"/>
      <c r="IN68" s="125"/>
      <c r="IO68" s="126"/>
      <c r="IP68" s="127"/>
      <c r="IQ68" s="128"/>
      <c r="IR68" s="129"/>
    </row>
    <row r="69" spans="1:252">
      <c r="A69" s="54" t="s">
        <v>429</v>
      </c>
      <c r="B69" s="136">
        <f t="shared" si="2"/>
        <v>0</v>
      </c>
      <c r="C69" s="136">
        <f t="shared" si="3"/>
        <v>0</v>
      </c>
      <c r="D69" s="136">
        <f t="shared" si="4"/>
        <v>0</v>
      </c>
      <c r="E69" s="136">
        <f t="shared" si="5"/>
        <v>0</v>
      </c>
      <c r="F69" s="136">
        <f t="shared" si="6"/>
        <v>0</v>
      </c>
      <c r="G69" s="136">
        <f t="shared" si="7"/>
        <v>0</v>
      </c>
      <c r="H69" s="137">
        <f t="shared" si="0"/>
        <v>0</v>
      </c>
      <c r="I69" s="136">
        <f t="shared" si="8"/>
        <v>0</v>
      </c>
      <c r="J69" s="136">
        <f t="shared" si="9"/>
        <v>0</v>
      </c>
      <c r="K69" s="136">
        <f t="shared" si="10"/>
        <v>0</v>
      </c>
      <c r="L69" s="138">
        <f t="shared" si="1"/>
        <v>0</v>
      </c>
      <c r="M69" s="92"/>
      <c r="N69" s="90"/>
      <c r="O69" s="91"/>
      <c r="P69" s="102"/>
      <c r="R69" s="104"/>
      <c r="S69" s="92"/>
      <c r="T69" s="90"/>
      <c r="U69" s="91"/>
      <c r="V69" s="102"/>
      <c r="X69" s="104"/>
      <c r="Y69" s="92"/>
      <c r="AB69" s="102"/>
      <c r="AC69" s="96"/>
      <c r="AD69" s="104"/>
      <c r="AH69" s="102"/>
      <c r="AJ69" s="104"/>
      <c r="AK69" s="92"/>
      <c r="AL69" s="90"/>
      <c r="AM69" s="91"/>
      <c r="AN69" s="102"/>
      <c r="AP69" s="104"/>
      <c r="AQ69" s="92"/>
      <c r="AT69" s="102"/>
      <c r="AU69" s="96"/>
      <c r="AV69" s="104"/>
      <c r="AZ69" s="102"/>
      <c r="BA69" s="96"/>
      <c r="BB69" s="104"/>
      <c r="BC69" s="92"/>
      <c r="BD69" s="90"/>
      <c r="BE69" s="91"/>
      <c r="BF69" s="102"/>
      <c r="BH69" s="104"/>
      <c r="BI69" s="92"/>
      <c r="BL69" s="102"/>
      <c r="BM69" s="96"/>
      <c r="BN69" s="104"/>
      <c r="BR69" s="102"/>
      <c r="BS69" s="96"/>
      <c r="BT69" s="104"/>
      <c r="BU69" s="92"/>
      <c r="BV69" s="90"/>
      <c r="BW69" s="91"/>
      <c r="BX69" s="102"/>
      <c r="BZ69" s="104"/>
      <c r="CA69" s="92"/>
      <c r="CD69" s="102"/>
      <c r="CE69" s="96"/>
      <c r="CF69" s="104"/>
      <c r="CJ69" s="102"/>
      <c r="CK69" s="96"/>
      <c r="CL69" s="104"/>
      <c r="CP69" s="102"/>
      <c r="CQ69" s="96"/>
      <c r="CR69" s="104"/>
      <c r="CV69" s="102"/>
      <c r="CW69" s="96"/>
      <c r="CX69" s="104"/>
      <c r="DB69" s="102"/>
      <c r="DC69" s="96"/>
      <c r="DD69" s="104"/>
      <c r="DH69" s="102"/>
      <c r="DI69" s="96"/>
      <c r="DJ69" s="104"/>
      <c r="DN69" s="102"/>
      <c r="DO69" s="96"/>
      <c r="DP69" s="104"/>
      <c r="DT69" s="102"/>
      <c r="DU69" s="96"/>
      <c r="DV69" s="104"/>
      <c r="DZ69" s="102"/>
      <c r="EA69" s="96"/>
      <c r="EB69" s="104"/>
      <c r="EF69" s="102"/>
      <c r="EG69" s="96"/>
      <c r="EH69" s="104"/>
      <c r="EL69" s="102"/>
      <c r="EM69" s="96"/>
      <c r="EN69" s="104"/>
      <c r="ER69" s="102"/>
      <c r="ES69" s="96"/>
      <c r="ET69" s="104"/>
      <c r="EX69" s="102"/>
      <c r="EY69" s="96"/>
      <c r="EZ69" s="104"/>
      <c r="FD69" s="102"/>
      <c r="FE69" s="96"/>
      <c r="FF69" s="104"/>
      <c r="FJ69" s="102"/>
      <c r="FK69" s="96"/>
      <c r="FL69" s="104"/>
      <c r="FP69" s="102"/>
      <c r="FQ69" s="96"/>
      <c r="FR69" s="104"/>
      <c r="FV69" s="102"/>
      <c r="FW69" s="96"/>
      <c r="FX69" s="104"/>
      <c r="GB69" s="102"/>
      <c r="GC69" s="96"/>
      <c r="GD69" s="104"/>
      <c r="GH69" s="102"/>
      <c r="GI69" s="96"/>
      <c r="GJ69" s="104"/>
      <c r="GN69" s="102"/>
      <c r="GO69" s="96"/>
      <c r="GP69" s="104"/>
      <c r="GT69" s="102"/>
      <c r="GU69" s="96"/>
      <c r="GV69" s="104"/>
      <c r="GZ69" s="102"/>
      <c r="HA69" s="96"/>
      <c r="HB69" s="104"/>
      <c r="HF69" s="102"/>
      <c r="HG69" s="96"/>
      <c r="HH69" s="104"/>
      <c r="HL69" s="102"/>
      <c r="HM69" s="96"/>
      <c r="HN69" s="104"/>
      <c r="HR69" s="102"/>
      <c r="HS69" s="96"/>
      <c r="HT69" s="104"/>
      <c r="HV69" s="125"/>
      <c r="HW69" s="126"/>
      <c r="HX69" s="127"/>
      <c r="HY69" s="128"/>
      <c r="HZ69" s="129"/>
      <c r="IA69" s="130"/>
      <c r="IB69" s="125"/>
      <c r="IC69" s="126"/>
      <c r="ID69" s="127"/>
      <c r="IE69" s="128"/>
      <c r="IF69" s="129"/>
      <c r="IG69" s="130"/>
      <c r="IH69" s="125"/>
      <c r="II69" s="126"/>
      <c r="IJ69" s="127"/>
      <c r="IK69" s="128"/>
      <c r="IL69" s="129"/>
      <c r="IM69" s="130"/>
      <c r="IN69" s="125"/>
      <c r="IO69" s="126"/>
      <c r="IP69" s="127"/>
      <c r="IQ69" s="128"/>
      <c r="IR69" s="129"/>
    </row>
    <row r="70" spans="1:252">
      <c r="A70" s="54" t="s">
        <v>643</v>
      </c>
      <c r="B70" s="136">
        <f t="shared" si="2"/>
        <v>0</v>
      </c>
      <c r="C70" s="136">
        <f t="shared" si="3"/>
        <v>0</v>
      </c>
      <c r="D70" s="136">
        <f t="shared" si="4"/>
        <v>0</v>
      </c>
      <c r="E70" s="136">
        <f t="shared" si="5"/>
        <v>0</v>
      </c>
      <c r="F70" s="136">
        <f t="shared" si="6"/>
        <v>0</v>
      </c>
      <c r="G70" s="136">
        <f t="shared" si="7"/>
        <v>0</v>
      </c>
      <c r="H70" s="137">
        <f t="shared" si="0"/>
        <v>0</v>
      </c>
      <c r="I70" s="136">
        <f t="shared" si="8"/>
        <v>0</v>
      </c>
      <c r="J70" s="136">
        <f t="shared" si="9"/>
        <v>0</v>
      </c>
      <c r="K70" s="136">
        <f t="shared" si="10"/>
        <v>0</v>
      </c>
      <c r="L70" s="138">
        <f t="shared" si="1"/>
        <v>0</v>
      </c>
      <c r="M70" s="92"/>
      <c r="N70" s="90"/>
      <c r="O70" s="91"/>
      <c r="P70" s="102"/>
      <c r="R70" s="104"/>
      <c r="S70" s="92"/>
      <c r="T70" s="90"/>
      <c r="U70" s="91"/>
      <c r="V70" s="102"/>
      <c r="X70" s="104"/>
      <c r="Y70" s="92"/>
      <c r="AB70" s="102"/>
      <c r="AC70" s="96"/>
      <c r="AD70" s="104"/>
      <c r="AH70" s="102"/>
      <c r="AJ70" s="104"/>
      <c r="AK70" s="92"/>
      <c r="AL70" s="90"/>
      <c r="AM70" s="91"/>
      <c r="AN70" s="102"/>
      <c r="AP70" s="104"/>
      <c r="AQ70" s="92"/>
      <c r="AT70" s="102"/>
      <c r="AU70" s="96"/>
      <c r="AV70" s="104"/>
      <c r="AZ70" s="102"/>
      <c r="BA70" s="96"/>
      <c r="BB70" s="104"/>
      <c r="BC70" s="92"/>
      <c r="BD70" s="90"/>
      <c r="BE70" s="91"/>
      <c r="BF70" s="102"/>
      <c r="BH70" s="104"/>
      <c r="BI70" s="92"/>
      <c r="BL70" s="102"/>
      <c r="BM70" s="96"/>
      <c r="BN70" s="104"/>
      <c r="BR70" s="102"/>
      <c r="BS70" s="96"/>
      <c r="BT70" s="104"/>
      <c r="BU70" s="92"/>
      <c r="BV70" s="90"/>
      <c r="BW70" s="91"/>
      <c r="BX70" s="102"/>
      <c r="BZ70" s="104"/>
      <c r="CA70" s="92"/>
      <c r="CD70" s="102"/>
      <c r="CE70" s="96"/>
      <c r="CF70" s="104"/>
      <c r="CJ70" s="102"/>
      <c r="CK70" s="96"/>
      <c r="CL70" s="104"/>
      <c r="CP70" s="102"/>
      <c r="CQ70" s="96"/>
      <c r="CR70" s="104"/>
      <c r="CV70" s="102"/>
      <c r="CW70" s="96"/>
      <c r="CX70" s="104"/>
      <c r="DB70" s="102"/>
      <c r="DC70" s="96"/>
      <c r="DD70" s="104"/>
      <c r="DH70" s="102"/>
      <c r="DI70" s="96"/>
      <c r="DJ70" s="104"/>
      <c r="DN70" s="102"/>
      <c r="DO70" s="96"/>
      <c r="DP70" s="104"/>
      <c r="DT70" s="102"/>
      <c r="DU70" s="96"/>
      <c r="DV70" s="104"/>
      <c r="DZ70" s="102"/>
      <c r="EA70" s="96"/>
      <c r="EB70" s="104"/>
      <c r="EF70" s="102"/>
      <c r="EG70" s="96"/>
      <c r="EH70" s="104"/>
      <c r="EL70" s="102"/>
      <c r="EM70" s="96"/>
      <c r="EN70" s="104"/>
      <c r="ER70" s="102"/>
      <c r="ES70" s="96"/>
      <c r="ET70" s="104"/>
      <c r="EX70" s="102"/>
      <c r="EY70" s="96"/>
      <c r="EZ70" s="104"/>
      <c r="FD70" s="102"/>
      <c r="FE70" s="96"/>
      <c r="FF70" s="104"/>
      <c r="FJ70" s="102"/>
      <c r="FK70" s="96"/>
      <c r="FL70" s="104"/>
      <c r="FP70" s="102"/>
      <c r="FQ70" s="96"/>
      <c r="FR70" s="104"/>
      <c r="FV70" s="102"/>
      <c r="FW70" s="96"/>
      <c r="FX70" s="104"/>
      <c r="GB70" s="102"/>
      <c r="GC70" s="96"/>
      <c r="GD70" s="104"/>
      <c r="GH70" s="102"/>
      <c r="GI70" s="96"/>
      <c r="GJ70" s="104"/>
      <c r="GN70" s="102"/>
      <c r="GO70" s="96"/>
      <c r="GP70" s="104"/>
      <c r="GT70" s="102"/>
      <c r="GU70" s="96"/>
      <c r="GV70" s="104"/>
      <c r="GZ70" s="102"/>
      <c r="HA70" s="96"/>
      <c r="HB70" s="104"/>
      <c r="HF70" s="102"/>
      <c r="HG70" s="96"/>
      <c r="HH70" s="104"/>
      <c r="HL70" s="102"/>
      <c r="HM70" s="96"/>
      <c r="HN70" s="104"/>
      <c r="HR70" s="102"/>
      <c r="HS70" s="96"/>
      <c r="HT70" s="104"/>
      <c r="HV70" s="125"/>
      <c r="HW70" s="126"/>
      <c r="HX70" s="127"/>
      <c r="HY70" s="128"/>
      <c r="HZ70" s="129"/>
      <c r="IA70" s="130"/>
      <c r="IB70" s="125"/>
      <c r="IC70" s="126"/>
      <c r="ID70" s="127"/>
      <c r="IE70" s="128"/>
      <c r="IF70" s="129"/>
      <c r="IG70" s="130"/>
      <c r="IH70" s="125"/>
      <c r="II70" s="126"/>
      <c r="IJ70" s="127"/>
      <c r="IK70" s="128"/>
      <c r="IL70" s="129"/>
      <c r="IM70" s="130"/>
      <c r="IN70" s="125"/>
      <c r="IO70" s="126"/>
      <c r="IP70" s="127"/>
      <c r="IQ70" s="128"/>
      <c r="IR70" s="129"/>
    </row>
    <row r="71" spans="1:252">
      <c r="A71" s="54" t="s">
        <v>433</v>
      </c>
      <c r="B71" s="136">
        <f t="shared" si="2"/>
        <v>0</v>
      </c>
      <c r="C71" s="136">
        <f t="shared" si="3"/>
        <v>0</v>
      </c>
      <c r="D71" s="136">
        <f t="shared" si="4"/>
        <v>0</v>
      </c>
      <c r="E71" s="136">
        <f t="shared" si="5"/>
        <v>0</v>
      </c>
      <c r="F71" s="136">
        <f t="shared" si="6"/>
        <v>0</v>
      </c>
      <c r="G71" s="136">
        <f t="shared" si="7"/>
        <v>0</v>
      </c>
      <c r="H71" s="137">
        <f t="shared" si="0"/>
        <v>0</v>
      </c>
      <c r="I71" s="136">
        <f t="shared" si="8"/>
        <v>0</v>
      </c>
      <c r="J71" s="136">
        <f t="shared" si="9"/>
        <v>0</v>
      </c>
      <c r="K71" s="136">
        <f t="shared" si="10"/>
        <v>0</v>
      </c>
      <c r="L71" s="138">
        <f t="shared" si="1"/>
        <v>0</v>
      </c>
      <c r="M71" s="92"/>
      <c r="N71" s="90"/>
      <c r="O71" s="91"/>
      <c r="P71" s="102"/>
      <c r="R71" s="104"/>
      <c r="S71" s="92"/>
      <c r="T71" s="90"/>
      <c r="U71" s="91"/>
      <c r="V71" s="102"/>
      <c r="X71" s="104"/>
      <c r="Y71" s="92"/>
      <c r="AB71" s="102"/>
      <c r="AC71" s="96"/>
      <c r="AD71" s="104"/>
      <c r="AH71" s="102"/>
      <c r="AJ71" s="104"/>
      <c r="AK71" s="92"/>
      <c r="AL71" s="90"/>
      <c r="AM71" s="91"/>
      <c r="AN71" s="102"/>
      <c r="AP71" s="104"/>
      <c r="AQ71" s="92"/>
      <c r="AT71" s="102"/>
      <c r="AU71" s="96"/>
      <c r="AV71" s="104"/>
      <c r="AZ71" s="102"/>
      <c r="BA71" s="96"/>
      <c r="BB71" s="104"/>
      <c r="BC71" s="92"/>
      <c r="BD71" s="90"/>
      <c r="BE71" s="91"/>
      <c r="BF71" s="102"/>
      <c r="BH71" s="104"/>
      <c r="BI71" s="92"/>
      <c r="BL71" s="102"/>
      <c r="BM71" s="96"/>
      <c r="BN71" s="104"/>
      <c r="BR71" s="102"/>
      <c r="BS71" s="96"/>
      <c r="BT71" s="104"/>
      <c r="BU71" s="92"/>
      <c r="BV71" s="90"/>
      <c r="BW71" s="91"/>
      <c r="BX71" s="102"/>
      <c r="BZ71" s="104"/>
      <c r="CA71" s="92"/>
      <c r="CD71" s="102"/>
      <c r="CE71" s="96"/>
      <c r="CF71" s="104"/>
      <c r="CJ71" s="102"/>
      <c r="CK71" s="96"/>
      <c r="CL71" s="104"/>
      <c r="CP71" s="102"/>
      <c r="CQ71" s="96"/>
      <c r="CR71" s="104"/>
      <c r="CV71" s="102"/>
      <c r="CW71" s="96"/>
      <c r="CX71" s="104"/>
      <c r="DB71" s="102"/>
      <c r="DC71" s="96"/>
      <c r="DD71" s="104"/>
      <c r="DH71" s="102"/>
      <c r="DI71" s="96"/>
      <c r="DJ71" s="104"/>
      <c r="DN71" s="102"/>
      <c r="DO71" s="96"/>
      <c r="DP71" s="104"/>
      <c r="DT71" s="102"/>
      <c r="DU71" s="96"/>
      <c r="DV71" s="104"/>
      <c r="DZ71" s="102"/>
      <c r="EA71" s="96"/>
      <c r="EB71" s="104"/>
      <c r="EF71" s="102"/>
      <c r="EG71" s="96"/>
      <c r="EH71" s="104"/>
      <c r="EL71" s="102"/>
      <c r="EM71" s="96"/>
      <c r="EN71" s="104"/>
      <c r="ER71" s="102"/>
      <c r="ES71" s="96"/>
      <c r="ET71" s="104"/>
      <c r="EX71" s="102"/>
      <c r="EY71" s="96"/>
      <c r="EZ71" s="104"/>
      <c r="FD71" s="102"/>
      <c r="FE71" s="96"/>
      <c r="FF71" s="104"/>
      <c r="FJ71" s="102"/>
      <c r="FK71" s="96"/>
      <c r="FL71" s="104"/>
      <c r="FP71" s="102"/>
      <c r="FQ71" s="96"/>
      <c r="FR71" s="104"/>
      <c r="FV71" s="102"/>
      <c r="FW71" s="96"/>
      <c r="FX71" s="104"/>
      <c r="GB71" s="102"/>
      <c r="GC71" s="96"/>
      <c r="GD71" s="104"/>
      <c r="GH71" s="102"/>
      <c r="GI71" s="96"/>
      <c r="GJ71" s="104"/>
      <c r="GN71" s="102"/>
      <c r="GO71" s="96"/>
      <c r="GP71" s="104"/>
      <c r="GT71" s="102"/>
      <c r="GU71" s="96"/>
      <c r="GV71" s="104"/>
      <c r="GZ71" s="102"/>
      <c r="HA71" s="96"/>
      <c r="HB71" s="104"/>
      <c r="HF71" s="102"/>
      <c r="HG71" s="96"/>
      <c r="HH71" s="104"/>
      <c r="HL71" s="102"/>
      <c r="HM71" s="96"/>
      <c r="HN71" s="104"/>
      <c r="HR71" s="102"/>
      <c r="HS71" s="96"/>
      <c r="HT71" s="104"/>
      <c r="HV71" s="125"/>
      <c r="HW71" s="126"/>
      <c r="HX71" s="127"/>
      <c r="HY71" s="128"/>
      <c r="HZ71" s="129"/>
      <c r="IA71" s="130"/>
      <c r="IB71" s="125"/>
      <c r="IC71" s="126"/>
      <c r="ID71" s="127"/>
      <c r="IE71" s="128"/>
      <c r="IF71" s="129"/>
      <c r="IG71" s="130"/>
      <c r="IH71" s="125"/>
      <c r="II71" s="126"/>
      <c r="IJ71" s="127"/>
      <c r="IK71" s="128"/>
      <c r="IL71" s="129"/>
      <c r="IM71" s="130"/>
      <c r="IN71" s="125"/>
      <c r="IO71" s="126"/>
      <c r="IP71" s="127"/>
      <c r="IQ71" s="128"/>
      <c r="IR71" s="129"/>
    </row>
    <row r="72" spans="1:252">
      <c r="A72" s="54" t="s">
        <v>438</v>
      </c>
      <c r="B72" s="136">
        <f t="shared" si="2"/>
        <v>65.3</v>
      </c>
      <c r="C72" s="136">
        <f t="shared" si="3"/>
        <v>67.128571428571419</v>
      </c>
      <c r="D72" s="136">
        <f t="shared" si="4"/>
        <v>68.7</v>
      </c>
      <c r="E72" s="136">
        <f t="shared" si="5"/>
        <v>50.1</v>
      </c>
      <c r="F72" s="136">
        <f t="shared" si="6"/>
        <v>51.371428571428581</v>
      </c>
      <c r="G72" s="136">
        <f t="shared" si="7"/>
        <v>52.9</v>
      </c>
      <c r="H72" s="137">
        <f t="shared" si="0"/>
        <v>7</v>
      </c>
      <c r="I72" s="136">
        <f t="shared" si="8"/>
        <v>0</v>
      </c>
      <c r="J72" s="136">
        <f t="shared" si="9"/>
        <v>0</v>
      </c>
      <c r="K72" s="136">
        <f t="shared" si="10"/>
        <v>0</v>
      </c>
      <c r="L72" s="138">
        <f t="shared" si="1"/>
        <v>0</v>
      </c>
      <c r="M72" s="92">
        <v>65.3</v>
      </c>
      <c r="N72" s="90">
        <v>52.2</v>
      </c>
      <c r="O72" s="91"/>
      <c r="P72" s="102">
        <v>67.400000000000006</v>
      </c>
      <c r="Q72" s="96">
        <v>51.2</v>
      </c>
      <c r="R72" s="104"/>
      <c r="S72" s="92">
        <v>68.2</v>
      </c>
      <c r="T72" s="90">
        <v>51.2</v>
      </c>
      <c r="U72" s="91"/>
      <c r="V72" s="102">
        <v>65.8</v>
      </c>
      <c r="W72" s="96">
        <v>52.9</v>
      </c>
      <c r="X72" s="104"/>
      <c r="Y72" s="92">
        <v>66.099999999999994</v>
      </c>
      <c r="Z72" s="90">
        <v>51.2</v>
      </c>
      <c r="AB72" s="102">
        <v>68.400000000000006</v>
      </c>
      <c r="AC72" s="96">
        <v>50.1</v>
      </c>
      <c r="AD72" s="104"/>
      <c r="AE72" s="92">
        <v>68.7</v>
      </c>
      <c r="AF72" s="90">
        <v>50.8</v>
      </c>
      <c r="AH72" s="102"/>
      <c r="AJ72" s="104"/>
      <c r="AK72" s="92"/>
      <c r="AL72" s="90"/>
      <c r="AM72" s="91"/>
      <c r="AN72" s="102"/>
      <c r="AP72" s="104"/>
      <c r="AQ72" s="92"/>
      <c r="AT72" s="102"/>
      <c r="AU72" s="96"/>
      <c r="AV72" s="104"/>
      <c r="AZ72" s="102"/>
      <c r="BA72" s="96"/>
      <c r="BB72" s="104"/>
      <c r="BC72" s="92"/>
      <c r="BD72" s="90"/>
      <c r="BE72" s="91"/>
      <c r="BF72" s="102"/>
      <c r="BH72" s="104"/>
      <c r="BI72" s="92"/>
      <c r="BL72" s="102"/>
      <c r="BM72" s="96"/>
      <c r="BN72" s="104"/>
      <c r="BR72" s="102"/>
      <c r="BS72" s="96"/>
      <c r="BT72" s="104"/>
      <c r="BU72" s="92"/>
      <c r="BV72" s="90"/>
      <c r="BW72" s="91"/>
      <c r="BX72" s="102"/>
      <c r="BZ72" s="104"/>
      <c r="CA72" s="92"/>
      <c r="CD72" s="102"/>
      <c r="CE72" s="96"/>
      <c r="CF72" s="104"/>
      <c r="CJ72" s="102"/>
      <c r="CK72" s="96"/>
      <c r="CL72" s="104"/>
      <c r="CP72" s="102"/>
      <c r="CQ72" s="96"/>
      <c r="CR72" s="104"/>
      <c r="CV72" s="102"/>
      <c r="CW72" s="96"/>
      <c r="CX72" s="104"/>
      <c r="DB72" s="102"/>
      <c r="DC72" s="96"/>
      <c r="DD72" s="104"/>
      <c r="DH72" s="102"/>
      <c r="DI72" s="96"/>
      <c r="DJ72" s="104"/>
      <c r="DN72" s="102"/>
      <c r="DO72" s="96"/>
      <c r="DP72" s="104"/>
      <c r="DT72" s="102"/>
      <c r="DU72" s="96"/>
      <c r="DV72" s="104"/>
      <c r="DZ72" s="102"/>
      <c r="EA72" s="96"/>
      <c r="EB72" s="104"/>
      <c r="EF72" s="102"/>
      <c r="EG72" s="96"/>
      <c r="EH72" s="104"/>
      <c r="EL72" s="102"/>
      <c r="EM72" s="96"/>
      <c r="EN72" s="104"/>
      <c r="ER72" s="102"/>
      <c r="ES72" s="96"/>
      <c r="ET72" s="104"/>
      <c r="EX72" s="102"/>
      <c r="EY72" s="96"/>
      <c r="EZ72" s="104"/>
      <c r="FD72" s="102"/>
      <c r="FE72" s="96"/>
      <c r="FF72" s="104"/>
      <c r="FJ72" s="102"/>
      <c r="FK72" s="96"/>
      <c r="FL72" s="104"/>
      <c r="FP72" s="102"/>
      <c r="FQ72" s="96"/>
      <c r="FR72" s="104"/>
      <c r="FV72" s="102"/>
      <c r="FW72" s="96"/>
      <c r="FX72" s="104"/>
      <c r="GB72" s="102"/>
      <c r="GC72" s="96"/>
      <c r="GD72" s="104"/>
      <c r="GH72" s="102"/>
      <c r="GI72" s="96"/>
      <c r="GJ72" s="104"/>
      <c r="GN72" s="102"/>
      <c r="GO72" s="96"/>
      <c r="GP72" s="104"/>
      <c r="GT72" s="102"/>
      <c r="GU72" s="96"/>
      <c r="GV72" s="104"/>
      <c r="GZ72" s="102"/>
      <c r="HA72" s="96"/>
      <c r="HB72" s="104"/>
      <c r="HF72" s="102"/>
      <c r="HG72" s="96"/>
      <c r="HH72" s="104"/>
      <c r="HL72" s="102"/>
      <c r="HM72" s="96"/>
      <c r="HN72" s="104"/>
      <c r="HR72" s="102"/>
      <c r="HS72" s="96"/>
      <c r="HT72" s="104"/>
      <c r="HV72" s="125"/>
      <c r="HW72" s="126"/>
      <c r="HX72" s="127"/>
      <c r="HY72" s="128"/>
      <c r="HZ72" s="129"/>
      <c r="IA72" s="130"/>
      <c r="IB72" s="125"/>
      <c r="IC72" s="126"/>
      <c r="ID72" s="127"/>
      <c r="IE72" s="128"/>
      <c r="IF72" s="129"/>
      <c r="IG72" s="130"/>
      <c r="IH72" s="125"/>
      <c r="II72" s="126"/>
      <c r="IJ72" s="127"/>
      <c r="IK72" s="128"/>
      <c r="IL72" s="129"/>
      <c r="IM72" s="130"/>
      <c r="IN72" s="125"/>
      <c r="IO72" s="126"/>
      <c r="IP72" s="127"/>
      <c r="IQ72" s="128"/>
      <c r="IR72" s="129"/>
    </row>
    <row r="73" spans="1:252">
      <c r="A73" s="54" t="s">
        <v>1203</v>
      </c>
      <c r="B73" s="136">
        <f t="shared" si="2"/>
        <v>0</v>
      </c>
      <c r="C73" s="136">
        <f t="shared" si="3"/>
        <v>0</v>
      </c>
      <c r="D73" s="136">
        <f t="shared" si="4"/>
        <v>0</v>
      </c>
      <c r="E73" s="136">
        <f t="shared" si="5"/>
        <v>0</v>
      </c>
      <c r="F73" s="136">
        <f t="shared" si="6"/>
        <v>0</v>
      </c>
      <c r="G73" s="136">
        <f t="shared" si="7"/>
        <v>0</v>
      </c>
      <c r="H73" s="137">
        <f t="shared" si="0"/>
        <v>0</v>
      </c>
      <c r="I73" s="136">
        <f t="shared" si="8"/>
        <v>0</v>
      </c>
      <c r="J73" s="136">
        <f t="shared" si="9"/>
        <v>0</v>
      </c>
      <c r="K73" s="136">
        <f t="shared" si="10"/>
        <v>0</v>
      </c>
      <c r="L73" s="138">
        <f t="shared" si="1"/>
        <v>0</v>
      </c>
      <c r="M73" s="92"/>
      <c r="N73" s="90"/>
      <c r="O73" s="91"/>
      <c r="P73" s="102"/>
      <c r="R73" s="104"/>
      <c r="S73" s="92"/>
      <c r="T73" s="90"/>
      <c r="U73" s="91"/>
      <c r="V73" s="102"/>
      <c r="X73" s="104"/>
      <c r="Y73" s="92"/>
      <c r="AB73" s="102"/>
      <c r="AC73" s="96"/>
      <c r="AD73" s="104"/>
      <c r="AH73" s="102"/>
      <c r="AJ73" s="104"/>
      <c r="AK73" s="92"/>
      <c r="AL73" s="90"/>
      <c r="AM73" s="91"/>
      <c r="AN73" s="102"/>
      <c r="AP73" s="104"/>
      <c r="AQ73" s="92"/>
      <c r="AT73" s="102"/>
      <c r="AU73" s="96"/>
      <c r="AV73" s="104"/>
      <c r="AZ73" s="102"/>
      <c r="BA73" s="96"/>
      <c r="BB73" s="104"/>
      <c r="BC73" s="92"/>
      <c r="BD73" s="90"/>
      <c r="BE73" s="91"/>
      <c r="BF73" s="102"/>
      <c r="BH73" s="104"/>
      <c r="BI73" s="92"/>
      <c r="BL73" s="102"/>
      <c r="BM73" s="96"/>
      <c r="BN73" s="104"/>
      <c r="BR73" s="102"/>
      <c r="BS73" s="96"/>
      <c r="BT73" s="104"/>
      <c r="BU73" s="92"/>
      <c r="BV73" s="90"/>
      <c r="BW73" s="91"/>
      <c r="BX73" s="102"/>
      <c r="BZ73" s="104"/>
      <c r="CA73" s="92"/>
      <c r="CD73" s="102"/>
      <c r="CE73" s="96"/>
      <c r="CF73" s="104"/>
      <c r="CJ73" s="102"/>
      <c r="CK73" s="96"/>
      <c r="CL73" s="104"/>
      <c r="CP73" s="102"/>
      <c r="CQ73" s="96"/>
      <c r="CR73" s="104"/>
      <c r="CV73" s="102"/>
      <c r="CW73" s="96"/>
      <c r="CX73" s="104"/>
      <c r="DB73" s="102"/>
      <c r="DC73" s="96"/>
      <c r="DD73" s="104"/>
      <c r="DH73" s="102"/>
      <c r="DI73" s="96"/>
      <c r="DJ73" s="104"/>
      <c r="DN73" s="102"/>
      <c r="DO73" s="96"/>
      <c r="DP73" s="104"/>
      <c r="DT73" s="102"/>
      <c r="DU73" s="96"/>
      <c r="DV73" s="104"/>
      <c r="DZ73" s="102"/>
      <c r="EA73" s="96"/>
      <c r="EB73" s="104"/>
      <c r="EF73" s="102"/>
      <c r="EG73" s="96"/>
      <c r="EH73" s="104"/>
      <c r="EL73" s="102"/>
      <c r="EM73" s="96"/>
      <c r="EN73" s="104"/>
      <c r="ER73" s="102"/>
      <c r="ES73" s="96"/>
      <c r="ET73" s="104"/>
      <c r="EX73" s="102"/>
      <c r="EY73" s="96"/>
      <c r="EZ73" s="104"/>
      <c r="FD73" s="102"/>
      <c r="FE73" s="96"/>
      <c r="FF73" s="104"/>
      <c r="FJ73" s="102"/>
      <c r="FK73" s="96"/>
      <c r="FL73" s="104"/>
      <c r="FP73" s="102"/>
      <c r="FQ73" s="96"/>
      <c r="FR73" s="104"/>
      <c r="FV73" s="102"/>
      <c r="FW73" s="96"/>
      <c r="FX73" s="104"/>
      <c r="GB73" s="102"/>
      <c r="GC73" s="96"/>
      <c r="GD73" s="104"/>
      <c r="GH73" s="102"/>
      <c r="GI73" s="96"/>
      <c r="GJ73" s="104"/>
      <c r="GN73" s="102"/>
      <c r="GO73" s="96"/>
      <c r="GP73" s="104"/>
      <c r="GT73" s="102"/>
      <c r="GU73" s="96"/>
      <c r="GV73" s="104"/>
      <c r="GZ73" s="102"/>
      <c r="HA73" s="96"/>
      <c r="HB73" s="104"/>
      <c r="HF73" s="102"/>
      <c r="HG73" s="96"/>
      <c r="HH73" s="104"/>
      <c r="HL73" s="102"/>
      <c r="HM73" s="96"/>
      <c r="HN73" s="104"/>
      <c r="HR73" s="102"/>
      <c r="HS73" s="96"/>
      <c r="HT73" s="104"/>
      <c r="HV73" s="125"/>
      <c r="HW73" s="126"/>
      <c r="HX73" s="127"/>
      <c r="HY73" s="128"/>
      <c r="HZ73" s="129"/>
      <c r="IA73" s="130"/>
      <c r="IB73" s="125"/>
      <c r="IC73" s="126"/>
      <c r="ID73" s="127"/>
      <c r="IE73" s="128"/>
      <c r="IF73" s="129"/>
      <c r="IG73" s="130"/>
      <c r="IH73" s="125"/>
      <c r="II73" s="126"/>
      <c r="IJ73" s="127"/>
      <c r="IK73" s="128"/>
      <c r="IL73" s="129"/>
      <c r="IM73" s="130"/>
      <c r="IN73" s="125"/>
      <c r="IO73" s="126"/>
      <c r="IP73" s="127"/>
      <c r="IQ73" s="128"/>
      <c r="IR73" s="129"/>
    </row>
    <row r="74" spans="1:252">
      <c r="A74" s="54" t="s">
        <v>452</v>
      </c>
      <c r="B74" s="136">
        <f t="shared" si="2"/>
        <v>0</v>
      </c>
      <c r="C74" s="136">
        <f t="shared" si="3"/>
        <v>0</v>
      </c>
      <c r="D74" s="136">
        <f t="shared" si="4"/>
        <v>0</v>
      </c>
      <c r="E74" s="136">
        <f t="shared" si="5"/>
        <v>0</v>
      </c>
      <c r="F74" s="136">
        <f t="shared" si="6"/>
        <v>0</v>
      </c>
      <c r="G74" s="136">
        <f t="shared" si="7"/>
        <v>0</v>
      </c>
      <c r="H74" s="137">
        <f t="shared" si="0"/>
        <v>0</v>
      </c>
      <c r="I74" s="136">
        <f t="shared" si="8"/>
        <v>0</v>
      </c>
      <c r="J74" s="136">
        <f t="shared" si="9"/>
        <v>0</v>
      </c>
      <c r="K74" s="136">
        <f t="shared" si="10"/>
        <v>0</v>
      </c>
      <c r="L74" s="138">
        <f t="shared" si="1"/>
        <v>0</v>
      </c>
      <c r="M74" s="92"/>
      <c r="N74" s="90"/>
      <c r="O74" s="91"/>
      <c r="P74" s="102"/>
      <c r="R74" s="104"/>
      <c r="S74" s="92"/>
      <c r="T74" s="90"/>
      <c r="U74" s="91"/>
      <c r="V74" s="102"/>
      <c r="X74" s="104"/>
      <c r="Y74" s="92"/>
      <c r="AB74" s="102"/>
      <c r="AC74" s="96"/>
      <c r="AD74" s="104"/>
      <c r="AH74" s="102"/>
      <c r="AJ74" s="104"/>
      <c r="AK74" s="92"/>
      <c r="AL74" s="90"/>
      <c r="AM74" s="91"/>
      <c r="AN74" s="102"/>
      <c r="AP74" s="104"/>
      <c r="AQ74" s="92"/>
      <c r="AT74" s="102"/>
      <c r="AU74" s="96"/>
      <c r="AV74" s="104"/>
      <c r="AZ74" s="102"/>
      <c r="BA74" s="96"/>
      <c r="BB74" s="104"/>
      <c r="BC74" s="92"/>
      <c r="BD74" s="90"/>
      <c r="BE74" s="91"/>
      <c r="BF74" s="102"/>
      <c r="BH74" s="104"/>
      <c r="BI74" s="92"/>
      <c r="BL74" s="102"/>
      <c r="BM74" s="96"/>
      <c r="BN74" s="104"/>
      <c r="BR74" s="102"/>
      <c r="BS74" s="96"/>
      <c r="BT74" s="104"/>
      <c r="BU74" s="92"/>
      <c r="BV74" s="90"/>
      <c r="BW74" s="91"/>
      <c r="BX74" s="102"/>
      <c r="BZ74" s="104"/>
      <c r="CA74" s="92"/>
      <c r="CD74" s="102"/>
      <c r="CE74" s="96"/>
      <c r="CF74" s="104"/>
      <c r="CJ74" s="102"/>
      <c r="CK74" s="96"/>
      <c r="CL74" s="104"/>
      <c r="CP74" s="102"/>
      <c r="CQ74" s="96"/>
      <c r="CR74" s="104"/>
      <c r="CV74" s="102"/>
      <c r="CW74" s="96"/>
      <c r="CX74" s="104"/>
      <c r="DB74" s="102"/>
      <c r="DC74" s="96"/>
      <c r="DD74" s="104"/>
      <c r="DH74" s="102"/>
      <c r="DI74" s="96"/>
      <c r="DJ74" s="104"/>
      <c r="DN74" s="102"/>
      <c r="DO74" s="96"/>
      <c r="DP74" s="104"/>
      <c r="DT74" s="102"/>
      <c r="DU74" s="96"/>
      <c r="DV74" s="104"/>
      <c r="DZ74" s="102"/>
      <c r="EA74" s="96"/>
      <c r="EB74" s="104"/>
      <c r="EF74" s="102"/>
      <c r="EG74" s="96"/>
      <c r="EH74" s="104"/>
      <c r="EL74" s="102"/>
      <c r="EM74" s="96"/>
      <c r="EN74" s="104"/>
      <c r="ER74" s="102"/>
      <c r="ES74" s="96"/>
      <c r="ET74" s="104"/>
      <c r="EX74" s="102"/>
      <c r="EY74" s="96"/>
      <c r="EZ74" s="104"/>
      <c r="FD74" s="102"/>
      <c r="FE74" s="96"/>
      <c r="FF74" s="104"/>
      <c r="FJ74" s="102"/>
      <c r="FK74" s="96"/>
      <c r="FL74" s="104"/>
      <c r="FP74" s="102"/>
      <c r="FQ74" s="96"/>
      <c r="FR74" s="104"/>
      <c r="FV74" s="102"/>
      <c r="FW74" s="96"/>
      <c r="FX74" s="104"/>
      <c r="GB74" s="102"/>
      <c r="GC74" s="96"/>
      <c r="GD74" s="104"/>
      <c r="GH74" s="102"/>
      <c r="GI74" s="96"/>
      <c r="GJ74" s="104"/>
      <c r="GN74" s="102"/>
      <c r="GO74" s="96"/>
      <c r="GP74" s="104"/>
      <c r="GT74" s="102"/>
      <c r="GU74" s="96"/>
      <c r="GV74" s="104"/>
      <c r="GZ74" s="102"/>
      <c r="HA74" s="96"/>
      <c r="HB74" s="104"/>
      <c r="HF74" s="102"/>
      <c r="HG74" s="96"/>
      <c r="HH74" s="104"/>
      <c r="HL74" s="102"/>
      <c r="HM74" s="96"/>
      <c r="HN74" s="104"/>
      <c r="HR74" s="102"/>
      <c r="HS74" s="96"/>
      <c r="HT74" s="104"/>
      <c r="HV74" s="125"/>
      <c r="HW74" s="126"/>
      <c r="HX74" s="127"/>
      <c r="HY74" s="128"/>
      <c r="HZ74" s="129"/>
      <c r="IA74" s="130"/>
      <c r="IB74" s="125"/>
      <c r="IC74" s="126"/>
      <c r="ID74" s="127"/>
      <c r="IE74" s="128"/>
      <c r="IF74" s="129"/>
      <c r="IG74" s="130"/>
      <c r="IH74" s="125"/>
      <c r="II74" s="126"/>
      <c r="IJ74" s="127"/>
      <c r="IK74" s="128"/>
      <c r="IL74" s="129"/>
      <c r="IM74" s="130"/>
      <c r="IN74" s="125"/>
      <c r="IO74" s="126"/>
      <c r="IP74" s="127"/>
      <c r="IQ74" s="128"/>
      <c r="IR74" s="129"/>
    </row>
    <row r="75" spans="1:252">
      <c r="A75" s="54" t="s">
        <v>645</v>
      </c>
      <c r="B75" s="136">
        <f t="shared" si="2"/>
        <v>37</v>
      </c>
      <c r="C75" s="136">
        <f t="shared" si="3"/>
        <v>38.537500000000001</v>
      </c>
      <c r="D75" s="136">
        <f t="shared" si="4"/>
        <v>40.1</v>
      </c>
      <c r="E75" s="136">
        <f t="shared" si="5"/>
        <v>29.7</v>
      </c>
      <c r="F75" s="136">
        <f t="shared" si="6"/>
        <v>30.4</v>
      </c>
      <c r="G75" s="136">
        <f t="shared" si="7"/>
        <v>31</v>
      </c>
      <c r="H75" s="137">
        <f t="shared" si="0"/>
        <v>8</v>
      </c>
      <c r="I75" s="136">
        <f t="shared" si="8"/>
        <v>0</v>
      </c>
      <c r="J75" s="136">
        <f t="shared" si="9"/>
        <v>0</v>
      </c>
      <c r="K75" s="136">
        <f t="shared" si="10"/>
        <v>0</v>
      </c>
      <c r="L75" s="138">
        <f t="shared" si="1"/>
        <v>0</v>
      </c>
      <c r="M75" s="92">
        <v>40.1</v>
      </c>
      <c r="N75" s="90">
        <v>30.3</v>
      </c>
      <c r="O75" s="91"/>
      <c r="P75" s="102">
        <v>39.9</v>
      </c>
      <c r="Q75" s="96">
        <v>29.7</v>
      </c>
      <c r="R75" s="104"/>
      <c r="S75" s="92">
        <v>39.200000000000003</v>
      </c>
      <c r="T75" s="90">
        <v>30.8</v>
      </c>
      <c r="U75" s="91"/>
      <c r="V75" s="102">
        <v>38.1</v>
      </c>
      <c r="W75" s="96">
        <v>30.4</v>
      </c>
      <c r="X75" s="104"/>
      <c r="Y75" s="92">
        <v>37</v>
      </c>
      <c r="Z75" s="90">
        <v>31</v>
      </c>
      <c r="AB75" s="102">
        <v>38</v>
      </c>
      <c r="AC75" s="96">
        <v>30</v>
      </c>
      <c r="AD75" s="104"/>
      <c r="AE75" s="92">
        <v>39</v>
      </c>
      <c r="AF75" s="90">
        <v>30</v>
      </c>
      <c r="AH75" s="102">
        <v>37</v>
      </c>
      <c r="AI75" s="96">
        <v>31</v>
      </c>
      <c r="AJ75" s="104"/>
      <c r="AK75" s="92"/>
      <c r="AL75" s="90"/>
      <c r="AM75" s="91"/>
      <c r="AN75" s="102"/>
      <c r="AP75" s="104"/>
      <c r="AQ75" s="92"/>
      <c r="AT75" s="102"/>
      <c r="AU75" s="96"/>
      <c r="AV75" s="104"/>
      <c r="AZ75" s="102"/>
      <c r="BA75" s="96"/>
      <c r="BB75" s="104"/>
      <c r="BC75" s="92"/>
      <c r="BD75" s="90"/>
      <c r="BE75" s="91"/>
      <c r="BF75" s="102"/>
      <c r="BH75" s="104"/>
      <c r="BI75" s="92"/>
      <c r="BL75" s="102"/>
      <c r="BM75" s="96"/>
      <c r="BN75" s="104"/>
      <c r="BR75" s="102"/>
      <c r="BS75" s="96"/>
      <c r="BT75" s="104"/>
      <c r="BU75" s="92"/>
      <c r="BV75" s="90"/>
      <c r="BW75" s="91"/>
      <c r="BX75" s="102"/>
      <c r="BZ75" s="104"/>
      <c r="CA75" s="92"/>
      <c r="CD75" s="102"/>
      <c r="CE75" s="96"/>
      <c r="CF75" s="104"/>
      <c r="CJ75" s="102"/>
      <c r="CK75" s="96"/>
      <c r="CL75" s="104"/>
      <c r="CP75" s="102"/>
      <c r="CQ75" s="96"/>
      <c r="CR75" s="104"/>
      <c r="CV75" s="102"/>
      <c r="CW75" s="96"/>
      <c r="CX75" s="104"/>
      <c r="DB75" s="102"/>
      <c r="DC75" s="96"/>
      <c r="DD75" s="104"/>
      <c r="DH75" s="102"/>
      <c r="DI75" s="96"/>
      <c r="DJ75" s="104"/>
      <c r="DN75" s="102"/>
      <c r="DO75" s="96"/>
      <c r="DP75" s="104"/>
      <c r="DT75" s="102"/>
      <c r="DU75" s="96"/>
      <c r="DV75" s="104"/>
      <c r="DZ75" s="102"/>
      <c r="EA75" s="96"/>
      <c r="EB75" s="104"/>
      <c r="EF75" s="102"/>
      <c r="EG75" s="96"/>
      <c r="EH75" s="104"/>
      <c r="EL75" s="102"/>
      <c r="EM75" s="96"/>
      <c r="EN75" s="104"/>
      <c r="ER75" s="102"/>
      <c r="ES75" s="96"/>
      <c r="ET75" s="104"/>
      <c r="EX75" s="102"/>
      <c r="EY75" s="96"/>
      <c r="EZ75" s="104"/>
      <c r="FD75" s="102"/>
      <c r="FE75" s="96"/>
      <c r="FF75" s="104"/>
      <c r="FJ75" s="102"/>
      <c r="FK75" s="96"/>
      <c r="FL75" s="104"/>
      <c r="FP75" s="102"/>
      <c r="FQ75" s="96"/>
      <c r="FR75" s="104"/>
      <c r="FV75" s="102"/>
      <c r="FW75" s="96"/>
      <c r="FX75" s="104"/>
      <c r="GB75" s="102"/>
      <c r="GC75" s="96"/>
      <c r="GD75" s="104"/>
      <c r="GH75" s="102"/>
      <c r="GI75" s="96"/>
      <c r="GJ75" s="104"/>
      <c r="GN75" s="102"/>
      <c r="GO75" s="96"/>
      <c r="GP75" s="104"/>
      <c r="GT75" s="102"/>
      <c r="GU75" s="96"/>
      <c r="GV75" s="104"/>
      <c r="GZ75" s="102"/>
      <c r="HA75" s="96"/>
      <c r="HB75" s="104"/>
      <c r="HF75" s="102"/>
      <c r="HG75" s="96"/>
      <c r="HH75" s="104"/>
      <c r="HL75" s="102"/>
      <c r="HM75" s="96"/>
      <c r="HN75" s="104"/>
      <c r="HR75" s="102"/>
      <c r="HS75" s="96"/>
      <c r="HT75" s="104"/>
      <c r="HV75" s="125"/>
      <c r="HW75" s="126"/>
      <c r="HX75" s="127"/>
      <c r="HY75" s="128"/>
      <c r="HZ75" s="129"/>
      <c r="IA75" s="130"/>
      <c r="IB75" s="125"/>
      <c r="IC75" s="126"/>
      <c r="ID75" s="127"/>
      <c r="IE75" s="128"/>
      <c r="IF75" s="129"/>
      <c r="IG75" s="130"/>
      <c r="IH75" s="125"/>
      <c r="II75" s="126"/>
      <c r="IJ75" s="127"/>
      <c r="IK75" s="128"/>
      <c r="IL75" s="129"/>
      <c r="IM75" s="130"/>
      <c r="IN75" s="125"/>
      <c r="IO75" s="126"/>
      <c r="IP75" s="127"/>
      <c r="IQ75" s="128"/>
      <c r="IR75" s="129"/>
    </row>
    <row r="76" spans="1:252">
      <c r="A76" s="54" t="s">
        <v>1033</v>
      </c>
      <c r="B76" s="136">
        <f t="shared" si="2"/>
        <v>0</v>
      </c>
      <c r="C76" s="136">
        <f t="shared" si="3"/>
        <v>0</v>
      </c>
      <c r="D76" s="136">
        <f t="shared" si="4"/>
        <v>0</v>
      </c>
      <c r="E76" s="136">
        <f t="shared" si="5"/>
        <v>0</v>
      </c>
      <c r="F76" s="136">
        <f t="shared" si="6"/>
        <v>0</v>
      </c>
      <c r="G76" s="136">
        <f t="shared" si="7"/>
        <v>0</v>
      </c>
      <c r="H76" s="137">
        <f t="shared" ref="H76:H140" si="11">COUNT(N76,Q76,T76,W76,Z76,AC76,AF76,AI76,AL76,AO76,AR76,AU76,AX76,BA76,BD76,BG76,BJ76,BM76,BP76,BS76,BV76,BY76,CB76,CE76,CH76,CK76,CN76,CQ76,CT76,CW76,CZ76,DC76,DF76,DI76,DL76,DO76,DR76,DU76,DX76,EA76,ED76,EG76,EJ76,EM76,EP76,ES76,EV76,EY76,FB76,FE76,FH76,FK76,FN76,FQ76,FT76,FW76,FZ76,GC76,GF76,GI76,GL76,GO76,GR76,GU76,GX76,HA76,HD76,HG76,HJ76,HM76,HP76,HS76,HV76,HY76,IB76,IE76,IH76,IK76,IN76,IQ76)</f>
        <v>0</v>
      </c>
      <c r="I76" s="136">
        <f t="shared" si="8"/>
        <v>0</v>
      </c>
      <c r="J76" s="136">
        <f t="shared" si="9"/>
        <v>0</v>
      </c>
      <c r="K76" s="136">
        <f t="shared" si="10"/>
        <v>0</v>
      </c>
      <c r="L76" s="138">
        <f t="shared" ref="L76:L140" si="12">COUNT(O76,R76,U76,X76,AA76,AD76,AG76,AJ76,AM76,AP76,AS76,AV76,AY76,BB76,BE76,BH76,BK76,BN76,BQ76,BT76,BW76,BZ76,CC76,CF76,CI76,CL76,CO76,CR76,CU76,CX76,DA76,DD76,DG76,DJ76,DM76,DP76,DS76,DV76,DY76,EB76,EE76,EH76,EK76,EN76,EQ76,ET76,EW76,EZ76,FC76,FF76,FI76,FL76,FO76,FR76,FU76,FX76,GA76,GD76,GG76,GJ76,GM76,GP76,GS76,GV76,GY76,HB76,HE76,HH76,HK76,HN76,HQ76,HT76,HW76,HZ76,IC76,IF76,II76,IL76,IO76,IR76)</f>
        <v>0</v>
      </c>
      <c r="M76" s="92"/>
      <c r="N76" s="90"/>
      <c r="O76" s="91"/>
      <c r="P76" s="102"/>
      <c r="R76" s="104"/>
      <c r="S76" s="92"/>
      <c r="T76" s="90"/>
      <c r="U76" s="91"/>
      <c r="V76" s="102"/>
      <c r="X76" s="104"/>
      <c r="Y76" s="92"/>
      <c r="AB76" s="102"/>
      <c r="AC76" s="96"/>
      <c r="AD76" s="104"/>
      <c r="AH76" s="102"/>
      <c r="AJ76" s="104"/>
      <c r="AK76" s="92"/>
      <c r="AL76" s="90"/>
      <c r="AM76" s="91"/>
      <c r="AN76" s="102"/>
      <c r="AP76" s="104"/>
      <c r="AQ76" s="92"/>
      <c r="AT76" s="102"/>
      <c r="AU76" s="96"/>
      <c r="AV76" s="104"/>
      <c r="AZ76" s="102"/>
      <c r="BA76" s="96"/>
      <c r="BB76" s="104"/>
      <c r="BC76" s="92"/>
      <c r="BD76" s="90"/>
      <c r="BE76" s="91"/>
      <c r="BF76" s="102"/>
      <c r="BH76" s="104"/>
      <c r="BI76" s="92"/>
      <c r="BL76" s="102"/>
      <c r="BM76" s="96"/>
      <c r="BN76" s="104"/>
      <c r="BR76" s="102"/>
      <c r="BS76" s="96"/>
      <c r="BT76" s="104"/>
      <c r="BU76" s="92"/>
      <c r="BV76" s="90"/>
      <c r="BW76" s="91"/>
      <c r="BX76" s="102"/>
      <c r="BZ76" s="104"/>
      <c r="CA76" s="92"/>
      <c r="CD76" s="102"/>
      <c r="CE76" s="96"/>
      <c r="CF76" s="104"/>
      <c r="CJ76" s="102"/>
      <c r="CK76" s="96"/>
      <c r="CL76" s="104"/>
      <c r="CP76" s="102"/>
      <c r="CQ76" s="96"/>
      <c r="CR76" s="104"/>
      <c r="CV76" s="102"/>
      <c r="CW76" s="96"/>
      <c r="CX76" s="104"/>
      <c r="DB76" s="102"/>
      <c r="DC76" s="96"/>
      <c r="DD76" s="104"/>
      <c r="DH76" s="102"/>
      <c r="DI76" s="96"/>
      <c r="DJ76" s="104"/>
      <c r="DN76" s="102"/>
      <c r="DO76" s="96"/>
      <c r="DP76" s="104"/>
      <c r="DT76" s="102"/>
      <c r="DU76" s="96"/>
      <c r="DV76" s="104"/>
      <c r="DZ76" s="102"/>
      <c r="EA76" s="96"/>
      <c r="EB76" s="104"/>
      <c r="EF76" s="102"/>
      <c r="EG76" s="96"/>
      <c r="EH76" s="104"/>
      <c r="EL76" s="102"/>
      <c r="EM76" s="96"/>
      <c r="EN76" s="104"/>
      <c r="ER76" s="102"/>
      <c r="ES76" s="96"/>
      <c r="ET76" s="104"/>
      <c r="EX76" s="102"/>
      <c r="EY76" s="96"/>
      <c r="EZ76" s="104"/>
      <c r="FD76" s="102"/>
      <c r="FE76" s="96"/>
      <c r="FF76" s="104"/>
      <c r="FJ76" s="102"/>
      <c r="FK76" s="96"/>
      <c r="FL76" s="104"/>
      <c r="FP76" s="102"/>
      <c r="FQ76" s="96"/>
      <c r="FR76" s="104"/>
      <c r="FV76" s="102"/>
      <c r="FW76" s="96"/>
      <c r="FX76" s="104"/>
      <c r="GB76" s="102"/>
      <c r="GC76" s="96"/>
      <c r="GD76" s="104"/>
      <c r="GH76" s="102"/>
      <c r="GI76" s="96"/>
      <c r="GJ76" s="104"/>
      <c r="GN76" s="102"/>
      <c r="GO76" s="96"/>
      <c r="GP76" s="104"/>
      <c r="GT76" s="102"/>
      <c r="GU76" s="96"/>
      <c r="GV76" s="104"/>
      <c r="GZ76" s="102"/>
      <c r="HA76" s="96"/>
      <c r="HB76" s="104"/>
      <c r="HF76" s="102"/>
      <c r="HG76" s="96"/>
      <c r="HH76" s="104"/>
      <c r="HL76" s="102"/>
      <c r="HM76" s="96"/>
      <c r="HN76" s="104"/>
      <c r="HR76" s="102"/>
      <c r="HS76" s="96"/>
      <c r="HT76" s="104"/>
      <c r="HV76" s="125"/>
      <c r="HW76" s="126"/>
      <c r="HX76" s="127"/>
      <c r="HY76" s="128"/>
      <c r="HZ76" s="129"/>
      <c r="IA76" s="130"/>
      <c r="IB76" s="125"/>
      <c r="IC76" s="126"/>
      <c r="ID76" s="127"/>
      <c r="IE76" s="128"/>
      <c r="IF76" s="129"/>
      <c r="IG76" s="130"/>
      <c r="IH76" s="125"/>
      <c r="II76" s="126"/>
      <c r="IJ76" s="127"/>
      <c r="IK76" s="128"/>
      <c r="IL76" s="129"/>
      <c r="IM76" s="130"/>
      <c r="IN76" s="125"/>
      <c r="IO76" s="126"/>
      <c r="IP76" s="127"/>
      <c r="IQ76" s="128"/>
      <c r="IR76" s="129"/>
    </row>
    <row r="77" spans="1:252">
      <c r="A77" s="54" t="s">
        <v>472</v>
      </c>
      <c r="B77" s="136">
        <f t="shared" ref="B77:B141" si="13">MIN(M77,P77,S77,V77,Y77,AB77,AE77,AH77,AK77,AN77,AQ77,AT77,AW77,AZ77,BC77,BF77,BI77,BL77,BO77,BR77,BU77,BX77,CA77,CD77,CG77,CJ77,CM77,CP77,CS77,CV77,CY77,DB77,DE77,DH77,DK77,DN77,DQ77,DT77,DW77,DZ77,EC77,EF77,EI77,EL77,EO77,ER77,EU77,EX77,FA77,FD77,FG77,FJ77,FM77,FP77,FS77,FV77,FY77,GB77,GE77,GH77,GK77,GN77,GQ77,GQ77,GT77,GW77,GZ77,HC77,HF77,HI77,HL77,HO77,HR77,HU77,HX77,IA77,ID77,IG77,IJ77,IM77,IP77)</f>
        <v>0</v>
      </c>
      <c r="C77" s="136">
        <f t="shared" ref="C77:C141" si="14">IF(SUM(M77+P77+S77+V77+Y77+AB77+AE77+AH77+AK77+AN77+AQ77+AT77+AW77+AZ77+BC77+BF77+BI77+BL77+BO77+BR77+BU77+BX77+CA77+CD77+CG77+CJ77+CM77+CP77+CS77+CV77+CY77+DB77+DE77+DH77+DK77+DN77+DQ77+DT77+DW77+DZ77+EC77+EF77+EI77+EL77+EO77+ER77+EU77+EX77+FA77+FD77+FG77+FJ77+FM77+FP77+FS77+FV77+FY77+GB77+GE77+GH77+GK77+GN77+GQ77+GQ77+GT77+GW77+GZ77+HC77+HF77+HI77+HL77+HO77+HR77+HU77+HX77+IA77+ID77+IG77+IJ77+IM77+IP77)=0,0,AVERAGE(M77,P77,S77,V77,Y77,AB77,AE77,AH77,AK77,AN77,AQ77,AT77,AW77,AZ77,BC77,BF77,BI77,BL77,BO77,BR77,BU77,BX77,CA77,CD77,CG77,CJ77,CM77,CP77,CS77,CV77,CY77,DB77,DE77,DH77,DK77,DN77,DQ77,DT77,DW77,DZ77,EC77,EF77,EI77,EL77,EO77,ER77,EU77,EX77,FA77,FD77,FG77,FJ77,FM77,FP77,FS77,FV77,FY77,GB77,GE77,GH77,GK77,GN77,GQ77,GQ77,GT77,GW77,GZ77,HC77,HF77,HI77,HL77,HO77,HR77,HU77,HX77,IA77,ID77,IG77,IJ77,IM77,IP77))</f>
        <v>0</v>
      </c>
      <c r="D77" s="136">
        <f t="shared" ref="D77:D141" si="15">MAX(M77,P77,S77,V77,Y77,AB77,AE77,AH77,AK77,AN77,AQ77,AT77,AW77,AZ77,BC77,BF77,BI77,BL77,BO77,BR77,BU77,BX77,CA77,CD77,CG77,CJ77,CM77,CP77,CS77,CV77,CY77,DB77,DE77,DH77,DK77,DN77,DQ77,DT77,DW77,DZ77,EC77,EF77,EI77,EL77,EO77,ER77,EU77,EX77,FA77,FD77,FG77,FJ77,FM77,FP77,FS77,FV77,FY77,GB77,GE77,GH77,GK77,GN77,GQ77,GQ77,GT77,GW77,GZ77,HC77,HF77,HI77,HL77,HO77,HR77,HU77,HX77,IA77,ID77,IG77,IJ77,IM77,IP77)</f>
        <v>0</v>
      </c>
      <c r="E77" s="136">
        <f t="shared" ref="E77:E141" si="16">MIN(N77,Q77,T77,W77,Z77,AC77,AF77,AI77,AL77,AO77,AR77,AU77,AX77,BA77,BD77,BG77,BJ77,BM77,BP77,BS77,BV77,BY77,CB77,CE77,CH77,CK77,CN77,CQ77,CT77,CW77,CZ77,DC77,DF77,DI77,DL77,DO77,DR77,DU77,DX77,EA77,ED77,EG77,EJ77,EM77,EP77,ES77,EV77,EY77,FB77,FE77,FH77,FK77,FN77,FQ77,FT77,FW77,FZ77,GC77,GF77,GI77,GL77,GO77,GR77,GR77,GU77,GX77,HA77,HD77,HG77,HJ77,HM77,HP77,HS77,HV77,HY77,IB77,IE77,IH77,IK77,IN77,IQ77)</f>
        <v>0</v>
      </c>
      <c r="F77" s="136">
        <f t="shared" ref="F77:F141" si="17">IF(SUM(N77+Q77+T77+W77+Z77+AC77+AF77+AI77+AL77+AO77+AR77+AU77+AX77+BA77+BD77+BG77+BJ77+BM77+BP77+BS77+BV77+BY77+CB77+CE77+CH77+CK77+CN77+CQ77+CT77+CW77+CZ77+DC77+DF77+DI77+DL77+DO77+DR77+DU77+DX77+EA77+ED77+EG77+EJ77+EM77+EP77+ES77+EV77+EY77+FB77+FE77+FH77+FK77+FN77+FQ77+FT77+FW77+FZ77+GC77+GF77+GI77+GL77+GO77+GR77+GR77+GU77+GX77+HA77+HD77+HG77+HJ77+HM77+HP77+HS77+HV77+HY77+IB77+IE77+IH77+IK77+IN77+IQ77)=0,0,AVERAGE(N77,Q77,T77,W77,Z77,AC77,AF77,AI77,AL77,AO77,AR77,AU77,AX77,BA77,BD77,BG77,BJ77,BM77,BP77,BS77,BV77,BY77,CB77,CE77,CH77,CK77,CN77,CQ77,CT77,CW77,CZ77,DC77,DF77,DI77,DL77,DO77,DR77,DU77,DX77,EA77,ED77,EG77,EJ77,EM77,EP77,ES77,EV77,EY77,FB77,FE77,FH77,FK77,FN77,FQ77,FT77,FW77,FZ77,GC77,GF77,GI77,GL77,GO77,GR77,GR77,GU77,GX77,HA77,HD77,HG77,HJ77,HM77,HP77,HS77,HV77,HY77,IB77,IE77,IH77,IK77,IN77,IQ77))</f>
        <v>0</v>
      </c>
      <c r="G77" s="136">
        <f t="shared" ref="G77:G141" si="18">MAX(N77,Q77,T77,W77,Z77,AC77,AF77,AI77,AL77,AO77,AR77,AU77,AX77,BA77,BD77,BG77,BJ77,BM77,BP77,BS77,BV77,BY77,CB77,CE77,CH77,CK77,CN77,CQ77,CT77,CW77,CZ77,DC77,DF77,DI77,DL77,DO77,DR77,DU77,DX77,EA77,ED77,EG77,EJ77,EM77,EP77,ES77,EV77,EY77,FB77,FE77,FH77,FK77,FN77,FQ77,FT77,FW77,FZ77,GC77,GF77,GI77,GL77,GO77,GR77,GR77,GU77,GX77,HA77,HD77,HG77,HJ77,HM77,HP77,HS77,HV77,HY77,IB77,IE77,IH77,IK77,IN77,IQ77)</f>
        <v>0</v>
      </c>
      <c r="H77" s="137">
        <f t="shared" si="11"/>
        <v>0</v>
      </c>
      <c r="I77" s="136">
        <f t="shared" ref="I77:I141" si="19">MIN(O77,R77,U77,X77,AA77,AD77,AG77,AJ77,AM77,AP77,AS77,AV77,AY77,BB77,BE77,BH77,BK77,BN77,BQ77,BT77,BW77,BZ77,CC77,CF77,CI77,CL77,CO77,CR77,CU77,CX77,DA77,DD77,DG77,DJ77,DM77,DP77,DS77,DV77,DY77,EB77,EE77,EH77,EK77,EN77,EQ77,ET77,EW77,EZ77,FC77,FF77,FI77,FL77,FO77,FR77,FU77,FX77,GA77,GD77,GG77,GJ77,GM77,GP77,GS77,GS77,GV77,GY77,HB77,HE77,HH77,HK77,HN77,HQ77,HT77,HW77,HZ77,IC77,IF77,II77,IL77,IO77,IR77)</f>
        <v>0</v>
      </c>
      <c r="J77" s="136">
        <f t="shared" ref="J77:J141" si="20">IF(SUM(O77+R77+U77+X77+AA77+AD77+AG77+AJ77+AM77+AP77+AS77+AV77+AY77+BB77+BE77+BH77+BK77+BN77+BQ77+BT77+BW77+BZ77+CC77+CF77+CI77+CL77+CO77+CR77+CU77+CX77+DA77+DD77+DG77+DJ77+DM77+DP77+DS77+DV77+DY77+EB77+EE77+EH77+EK77+EN77+EQ77+ET77+EW77+EZ77+FC77+FF77+FI77+FL77+FO77+FR77+FU77+FX77+GA77+GD77+GG77+GJ77+GM77+GP77+GS77+GS77+GV77+GY77+HB77+HE77+HH77+HK77+HN77+HQ77+HT77+HW77+HZ77+IC77+IF77+II77+IL77+IO77+IR77)=0,0,AVERAGE(O77,R77,U77,X77,AA77,AD77,AG77,AJ77,AM77,AP77,AS77,AV77,AY77,BB77,BE77,BH77,BK77,BN77,BQ77,BT77,BW77,BZ77,CC77,CF77,CI77,CL77,CO77,CR77,CU77,CX77,DA77,DD77,DG77,DJ77,DM77,DP77,DS77,DV77,DY77,EB77,EE77,EH77,EK77,EN77,EQ77,ET77,EW77,EZ77,FC77,FF77,FI77,FL77,FO77,FR77,FU77,FX77,GA77,GD77,GG77,GJ77,GM77,GP77,GS77,GS77,GV77,GY77,HB77,HE77,HH77,HK77,HN77,HQ77,HT77,HW77,HZ77,IC77,IF77,II77,IL77,IO77,IR77))</f>
        <v>0</v>
      </c>
      <c r="K77" s="136">
        <f t="shared" ref="K77:K141" si="21">MAX(O77,R77,U77,X77,AA77,AD77,AG77,AJ77,AM77,AP77,AS77,AV77,AY77,BB77,BE77,BH77,BK77,BN77,BQ77,BT77,BW77,BZ77,CC77,CF77,CI77,CL77,CO77,CR77,CU77,CX77,DA77,DD77,DG77,DJ77,DM77,DP77,DS77,DV77,DY77,EB77,EE77,EH77,EK77,EN77,EQ77,ET77,EW77,EZ77,FC77,FF77,FI77,FL77,FO77,FR77,FU77,FX77,GA77,GD77,GG77,GJ77,GM77,GP77,GS77,GS77,GV77,GY77,HB77,HE77,HH77,HK77,HN77,HQ77,HT77,HW77,HZ77,IC77,IF77,II77,IL77,IO77,IR77)</f>
        <v>0</v>
      </c>
      <c r="L77" s="138">
        <f t="shared" si="12"/>
        <v>0</v>
      </c>
      <c r="M77" s="92"/>
      <c r="N77" s="90"/>
      <c r="O77" s="91"/>
      <c r="P77" s="102"/>
      <c r="R77" s="104"/>
      <c r="S77" s="92"/>
      <c r="T77" s="90"/>
      <c r="U77" s="91"/>
      <c r="V77" s="102"/>
      <c r="X77" s="104"/>
      <c r="Y77" s="92"/>
      <c r="AB77" s="102"/>
      <c r="AC77" s="96"/>
      <c r="AD77" s="104"/>
      <c r="AH77" s="102"/>
      <c r="AJ77" s="104"/>
      <c r="AK77" s="92"/>
      <c r="AL77" s="90"/>
      <c r="AM77" s="91"/>
      <c r="AN77" s="102"/>
      <c r="AP77" s="104"/>
      <c r="AQ77" s="92"/>
      <c r="AT77" s="102"/>
      <c r="AU77" s="96"/>
      <c r="AV77" s="104"/>
      <c r="AZ77" s="102"/>
      <c r="BA77" s="96"/>
      <c r="BB77" s="104"/>
      <c r="BC77" s="92"/>
      <c r="BD77" s="90"/>
      <c r="BE77" s="91"/>
      <c r="BF77" s="102"/>
      <c r="BH77" s="104"/>
      <c r="BI77" s="92"/>
      <c r="BL77" s="102"/>
      <c r="BM77" s="96"/>
      <c r="BN77" s="104"/>
      <c r="BR77" s="102"/>
      <c r="BS77" s="96"/>
      <c r="BT77" s="104"/>
      <c r="BU77" s="92"/>
      <c r="BV77" s="90"/>
      <c r="BW77" s="91"/>
      <c r="BX77" s="102"/>
      <c r="BZ77" s="104"/>
      <c r="CA77" s="92"/>
      <c r="CD77" s="102"/>
      <c r="CE77" s="96"/>
      <c r="CF77" s="104"/>
      <c r="CJ77" s="102"/>
      <c r="CK77" s="96"/>
      <c r="CL77" s="104"/>
      <c r="CP77" s="102"/>
      <c r="CQ77" s="96"/>
      <c r="CR77" s="104"/>
      <c r="CV77" s="102"/>
      <c r="CW77" s="96"/>
      <c r="CX77" s="104"/>
      <c r="DB77" s="102"/>
      <c r="DC77" s="96"/>
      <c r="DD77" s="104"/>
      <c r="DH77" s="102"/>
      <c r="DI77" s="96"/>
      <c r="DJ77" s="104"/>
      <c r="DN77" s="102"/>
      <c r="DO77" s="96"/>
      <c r="DP77" s="104"/>
      <c r="DT77" s="102"/>
      <c r="DU77" s="96"/>
      <c r="DV77" s="104"/>
      <c r="DZ77" s="102"/>
      <c r="EA77" s="96"/>
      <c r="EB77" s="104"/>
      <c r="EF77" s="102"/>
      <c r="EG77" s="96"/>
      <c r="EH77" s="104"/>
      <c r="EL77" s="102"/>
      <c r="EM77" s="96"/>
      <c r="EN77" s="104"/>
      <c r="ER77" s="102"/>
      <c r="ES77" s="96"/>
      <c r="ET77" s="104"/>
      <c r="EX77" s="102"/>
      <c r="EY77" s="96"/>
      <c r="EZ77" s="104"/>
      <c r="FD77" s="102"/>
      <c r="FE77" s="96"/>
      <c r="FF77" s="104"/>
      <c r="FJ77" s="102"/>
      <c r="FK77" s="96"/>
      <c r="FL77" s="104"/>
      <c r="FP77" s="102"/>
      <c r="FQ77" s="96"/>
      <c r="FR77" s="104"/>
      <c r="FV77" s="102"/>
      <c r="FW77" s="96"/>
      <c r="FX77" s="104"/>
      <c r="GB77" s="102"/>
      <c r="GC77" s="96"/>
      <c r="GD77" s="104"/>
      <c r="GH77" s="102"/>
      <c r="GI77" s="96"/>
      <c r="GJ77" s="104"/>
      <c r="GN77" s="102"/>
      <c r="GO77" s="96"/>
      <c r="GP77" s="104"/>
      <c r="GT77" s="102"/>
      <c r="GU77" s="96"/>
      <c r="GV77" s="104"/>
      <c r="GZ77" s="102"/>
      <c r="HA77" s="96"/>
      <c r="HB77" s="104"/>
      <c r="HF77" s="102"/>
      <c r="HG77" s="96"/>
      <c r="HH77" s="104"/>
      <c r="HL77" s="102"/>
      <c r="HM77" s="96"/>
      <c r="HN77" s="104"/>
      <c r="HR77" s="102"/>
      <c r="HS77" s="96"/>
      <c r="HT77" s="104"/>
      <c r="HV77" s="125"/>
      <c r="HW77" s="126"/>
      <c r="HX77" s="127"/>
      <c r="HY77" s="128"/>
      <c r="HZ77" s="129"/>
      <c r="IA77" s="130"/>
      <c r="IB77" s="125"/>
      <c r="IC77" s="126"/>
      <c r="ID77" s="127"/>
      <c r="IE77" s="128"/>
      <c r="IF77" s="129"/>
      <c r="IG77" s="130"/>
      <c r="IH77" s="125"/>
      <c r="II77" s="126"/>
      <c r="IJ77" s="127"/>
      <c r="IK77" s="128"/>
      <c r="IL77" s="129"/>
      <c r="IM77" s="130"/>
      <c r="IN77" s="125"/>
      <c r="IO77" s="126"/>
      <c r="IP77" s="127"/>
      <c r="IQ77" s="128"/>
      <c r="IR77" s="129"/>
    </row>
    <row r="78" spans="1:252">
      <c r="A78" s="54" t="s">
        <v>441</v>
      </c>
      <c r="B78" s="136">
        <f t="shared" si="13"/>
        <v>0</v>
      </c>
      <c r="C78" s="136">
        <f t="shared" si="14"/>
        <v>0</v>
      </c>
      <c r="D78" s="136">
        <f t="shared" si="15"/>
        <v>0</v>
      </c>
      <c r="E78" s="136">
        <f t="shared" si="16"/>
        <v>0</v>
      </c>
      <c r="F78" s="136">
        <f t="shared" si="17"/>
        <v>0</v>
      </c>
      <c r="G78" s="136">
        <f t="shared" si="18"/>
        <v>0</v>
      </c>
      <c r="H78" s="137">
        <f t="shared" si="11"/>
        <v>0</v>
      </c>
      <c r="I78" s="136">
        <f t="shared" si="19"/>
        <v>0</v>
      </c>
      <c r="J78" s="136">
        <f t="shared" si="20"/>
        <v>0</v>
      </c>
      <c r="K78" s="136">
        <f t="shared" si="21"/>
        <v>0</v>
      </c>
      <c r="L78" s="138">
        <f t="shared" si="12"/>
        <v>0</v>
      </c>
      <c r="M78" s="92"/>
      <c r="N78" s="90"/>
      <c r="O78" s="91"/>
      <c r="P78" s="102"/>
      <c r="R78" s="104"/>
      <c r="S78" s="92"/>
      <c r="T78" s="90"/>
      <c r="U78" s="91"/>
      <c r="V78" s="102"/>
      <c r="X78" s="104"/>
      <c r="Y78" s="92"/>
      <c r="AB78" s="102"/>
      <c r="AC78" s="96"/>
      <c r="AD78" s="104"/>
      <c r="AH78" s="102"/>
      <c r="AJ78" s="104"/>
      <c r="AK78" s="92"/>
      <c r="AL78" s="90"/>
      <c r="AM78" s="91"/>
      <c r="AN78" s="102"/>
      <c r="AP78" s="104"/>
      <c r="AQ78" s="92"/>
      <c r="AT78" s="102"/>
      <c r="AU78" s="96"/>
      <c r="AV78" s="104"/>
      <c r="AZ78" s="102"/>
      <c r="BA78" s="96"/>
      <c r="BB78" s="104"/>
      <c r="BC78" s="92"/>
      <c r="BD78" s="90"/>
      <c r="BE78" s="91"/>
      <c r="BF78" s="102"/>
      <c r="BH78" s="104"/>
      <c r="BI78" s="92"/>
      <c r="BL78" s="102"/>
      <c r="BM78" s="96"/>
      <c r="BN78" s="104"/>
      <c r="BR78" s="102"/>
      <c r="BS78" s="96"/>
      <c r="BT78" s="104"/>
      <c r="BU78" s="92"/>
      <c r="BV78" s="90"/>
      <c r="BW78" s="91"/>
      <c r="BX78" s="102"/>
      <c r="BZ78" s="104"/>
      <c r="CA78" s="92"/>
      <c r="CD78" s="102"/>
      <c r="CE78" s="96"/>
      <c r="CF78" s="104"/>
      <c r="CJ78" s="102"/>
      <c r="CK78" s="96"/>
      <c r="CL78" s="104"/>
      <c r="CP78" s="102"/>
      <c r="CQ78" s="96"/>
      <c r="CR78" s="104"/>
      <c r="CV78" s="102"/>
      <c r="CW78" s="96"/>
      <c r="CX78" s="104"/>
      <c r="DB78" s="102"/>
      <c r="DC78" s="96"/>
      <c r="DD78" s="104"/>
      <c r="DH78" s="102"/>
      <c r="DI78" s="96"/>
      <c r="DJ78" s="104"/>
      <c r="DN78" s="102"/>
      <c r="DO78" s="96"/>
      <c r="DP78" s="104"/>
      <c r="DT78" s="102"/>
      <c r="DU78" s="96"/>
      <c r="DV78" s="104"/>
      <c r="DZ78" s="102"/>
      <c r="EA78" s="96"/>
      <c r="EB78" s="104"/>
      <c r="EF78" s="102"/>
      <c r="EG78" s="96"/>
      <c r="EH78" s="104"/>
      <c r="EL78" s="102"/>
      <c r="EM78" s="96"/>
      <c r="EN78" s="104"/>
      <c r="ER78" s="102"/>
      <c r="ES78" s="96"/>
      <c r="ET78" s="104"/>
      <c r="EX78" s="102"/>
      <c r="EY78" s="96"/>
      <c r="EZ78" s="104"/>
      <c r="FD78" s="102"/>
      <c r="FE78" s="96"/>
      <c r="FF78" s="104"/>
      <c r="FJ78" s="102"/>
      <c r="FK78" s="96"/>
      <c r="FL78" s="104"/>
      <c r="FP78" s="102"/>
      <c r="FQ78" s="96"/>
      <c r="FR78" s="104"/>
      <c r="FV78" s="102"/>
      <c r="FW78" s="96"/>
      <c r="FX78" s="104"/>
      <c r="GB78" s="102"/>
      <c r="GC78" s="96"/>
      <c r="GD78" s="104"/>
      <c r="GH78" s="102"/>
      <c r="GI78" s="96"/>
      <c r="GJ78" s="104"/>
      <c r="GN78" s="102"/>
      <c r="GO78" s="96"/>
      <c r="GP78" s="104"/>
      <c r="GT78" s="102"/>
      <c r="GU78" s="96"/>
      <c r="GV78" s="104"/>
      <c r="GZ78" s="102"/>
      <c r="HA78" s="96"/>
      <c r="HB78" s="104"/>
      <c r="HF78" s="102"/>
      <c r="HG78" s="96"/>
      <c r="HH78" s="104"/>
      <c r="HL78" s="102"/>
      <c r="HM78" s="96"/>
      <c r="HN78" s="104"/>
      <c r="HR78" s="102"/>
      <c r="HS78" s="96"/>
      <c r="HT78" s="104"/>
      <c r="HV78" s="125"/>
      <c r="HW78" s="126"/>
      <c r="HX78" s="127"/>
      <c r="HY78" s="128"/>
      <c r="HZ78" s="129"/>
      <c r="IA78" s="130"/>
      <c r="IB78" s="125"/>
      <c r="IC78" s="126"/>
      <c r="ID78" s="127"/>
      <c r="IE78" s="128"/>
      <c r="IF78" s="129"/>
      <c r="IG78" s="130"/>
      <c r="IH78" s="125"/>
      <c r="II78" s="126"/>
      <c r="IJ78" s="127"/>
      <c r="IK78" s="128"/>
      <c r="IL78" s="129"/>
      <c r="IM78" s="130"/>
      <c r="IN78" s="125"/>
      <c r="IO78" s="126"/>
      <c r="IP78" s="127"/>
      <c r="IQ78" s="128"/>
      <c r="IR78" s="129"/>
    </row>
    <row r="79" spans="1:252">
      <c r="A79" s="54" t="s">
        <v>443</v>
      </c>
      <c r="B79" s="136">
        <f t="shared" si="13"/>
        <v>0</v>
      </c>
      <c r="C79" s="136">
        <f t="shared" si="14"/>
        <v>0</v>
      </c>
      <c r="D79" s="136">
        <f t="shared" si="15"/>
        <v>0</v>
      </c>
      <c r="E79" s="136">
        <f t="shared" si="16"/>
        <v>0</v>
      </c>
      <c r="F79" s="136">
        <f t="shared" si="17"/>
        <v>0</v>
      </c>
      <c r="G79" s="136">
        <f t="shared" si="18"/>
        <v>0</v>
      </c>
      <c r="H79" s="137">
        <f t="shared" si="11"/>
        <v>0</v>
      </c>
      <c r="I79" s="136">
        <f t="shared" si="19"/>
        <v>0</v>
      </c>
      <c r="J79" s="136">
        <f t="shared" si="20"/>
        <v>0</v>
      </c>
      <c r="K79" s="136">
        <f t="shared" si="21"/>
        <v>0</v>
      </c>
      <c r="L79" s="138">
        <f t="shared" si="12"/>
        <v>0</v>
      </c>
      <c r="M79" s="92"/>
      <c r="N79" s="90"/>
      <c r="O79" s="91"/>
      <c r="P79" s="102"/>
      <c r="R79" s="104"/>
      <c r="S79" s="92"/>
      <c r="T79" s="90"/>
      <c r="U79" s="91"/>
      <c r="V79" s="102"/>
      <c r="X79" s="104"/>
      <c r="Y79" s="92"/>
      <c r="AB79" s="102"/>
      <c r="AC79" s="96"/>
      <c r="AD79" s="104"/>
      <c r="AH79" s="102"/>
      <c r="AJ79" s="104"/>
      <c r="AK79" s="92"/>
      <c r="AL79" s="90"/>
      <c r="AM79" s="91"/>
      <c r="AN79" s="102"/>
      <c r="AP79" s="104"/>
      <c r="AQ79" s="92"/>
      <c r="AT79" s="102"/>
      <c r="AU79" s="96"/>
      <c r="AV79" s="104"/>
      <c r="AZ79" s="102"/>
      <c r="BA79" s="96"/>
      <c r="BB79" s="104"/>
      <c r="BC79" s="92"/>
      <c r="BD79" s="90"/>
      <c r="BE79" s="91"/>
      <c r="BF79" s="102"/>
      <c r="BH79" s="104"/>
      <c r="BI79" s="92"/>
      <c r="BL79" s="102"/>
      <c r="BM79" s="96"/>
      <c r="BN79" s="104"/>
      <c r="BR79" s="102"/>
      <c r="BS79" s="96"/>
      <c r="BT79" s="104"/>
      <c r="BU79" s="92"/>
      <c r="BV79" s="90"/>
      <c r="BW79" s="91"/>
      <c r="BX79" s="102"/>
      <c r="BZ79" s="104"/>
      <c r="CA79" s="92"/>
      <c r="CD79" s="102"/>
      <c r="CE79" s="96"/>
      <c r="CF79" s="104"/>
      <c r="CJ79" s="102"/>
      <c r="CK79" s="96"/>
      <c r="CL79" s="104"/>
      <c r="CP79" s="102"/>
      <c r="CQ79" s="96"/>
      <c r="CR79" s="104"/>
      <c r="CV79" s="102"/>
      <c r="CW79" s="96"/>
      <c r="CX79" s="104"/>
      <c r="DB79" s="102"/>
      <c r="DC79" s="96"/>
      <c r="DD79" s="104"/>
      <c r="DH79" s="102"/>
      <c r="DI79" s="96"/>
      <c r="DJ79" s="104"/>
      <c r="DN79" s="102"/>
      <c r="DO79" s="96"/>
      <c r="DP79" s="104"/>
      <c r="DT79" s="102"/>
      <c r="DU79" s="96"/>
      <c r="DV79" s="104"/>
      <c r="DZ79" s="102"/>
      <c r="EA79" s="96"/>
      <c r="EB79" s="104"/>
      <c r="EF79" s="102"/>
      <c r="EG79" s="96"/>
      <c r="EH79" s="104"/>
      <c r="EL79" s="102"/>
      <c r="EM79" s="96"/>
      <c r="EN79" s="104"/>
      <c r="ER79" s="102"/>
      <c r="ES79" s="96"/>
      <c r="ET79" s="104"/>
      <c r="EX79" s="102"/>
      <c r="EY79" s="96"/>
      <c r="EZ79" s="104"/>
      <c r="FD79" s="102"/>
      <c r="FE79" s="96"/>
      <c r="FF79" s="104"/>
      <c r="FJ79" s="102"/>
      <c r="FK79" s="96"/>
      <c r="FL79" s="104"/>
      <c r="FP79" s="102"/>
      <c r="FQ79" s="96"/>
      <c r="FR79" s="104"/>
      <c r="FV79" s="102"/>
      <c r="FW79" s="96"/>
      <c r="FX79" s="104"/>
      <c r="GB79" s="102"/>
      <c r="GC79" s="96"/>
      <c r="GD79" s="104"/>
      <c r="GH79" s="102"/>
      <c r="GI79" s="96"/>
      <c r="GJ79" s="104"/>
      <c r="GN79" s="102"/>
      <c r="GO79" s="96"/>
      <c r="GP79" s="104"/>
      <c r="GT79" s="102"/>
      <c r="GU79" s="96"/>
      <c r="GV79" s="104"/>
      <c r="GZ79" s="102"/>
      <c r="HA79" s="96"/>
      <c r="HB79" s="104"/>
      <c r="HF79" s="102"/>
      <c r="HG79" s="96"/>
      <c r="HH79" s="104"/>
      <c r="HL79" s="102"/>
      <c r="HM79" s="96"/>
      <c r="HN79" s="104"/>
      <c r="HR79" s="102"/>
      <c r="HS79" s="96"/>
      <c r="HT79" s="104"/>
      <c r="HV79" s="125"/>
      <c r="HW79" s="126"/>
      <c r="HX79" s="127"/>
      <c r="HY79" s="128"/>
      <c r="HZ79" s="129"/>
      <c r="IA79" s="130"/>
      <c r="IB79" s="125"/>
      <c r="IC79" s="126"/>
      <c r="ID79" s="127"/>
      <c r="IE79" s="128"/>
      <c r="IF79" s="129"/>
      <c r="IG79" s="130"/>
      <c r="IH79" s="125"/>
      <c r="II79" s="126"/>
      <c r="IJ79" s="127"/>
      <c r="IK79" s="128"/>
      <c r="IL79" s="129"/>
      <c r="IM79" s="130"/>
      <c r="IN79" s="125"/>
      <c r="IO79" s="126"/>
      <c r="IP79" s="127"/>
      <c r="IQ79" s="128"/>
      <c r="IR79" s="129"/>
    </row>
    <row r="80" spans="1:252">
      <c r="A80" s="54" t="s">
        <v>646</v>
      </c>
      <c r="B80" s="136">
        <f t="shared" si="13"/>
        <v>86</v>
      </c>
      <c r="C80" s="136">
        <f t="shared" si="14"/>
        <v>88</v>
      </c>
      <c r="D80" s="136">
        <f t="shared" si="15"/>
        <v>90</v>
      </c>
      <c r="E80" s="136">
        <f t="shared" si="16"/>
        <v>65</v>
      </c>
      <c r="F80" s="136">
        <f t="shared" si="17"/>
        <v>67.666666666666671</v>
      </c>
      <c r="G80" s="136">
        <f t="shared" si="18"/>
        <v>72</v>
      </c>
      <c r="H80" s="137">
        <f t="shared" si="11"/>
        <v>3</v>
      </c>
      <c r="I80" s="136">
        <f t="shared" si="19"/>
        <v>0</v>
      </c>
      <c r="J80" s="136">
        <f t="shared" si="20"/>
        <v>0</v>
      </c>
      <c r="K80" s="136">
        <f t="shared" si="21"/>
        <v>0</v>
      </c>
      <c r="L80" s="138">
        <f t="shared" si="12"/>
        <v>0</v>
      </c>
      <c r="M80" s="92">
        <v>88</v>
      </c>
      <c r="N80" s="90">
        <v>65</v>
      </c>
      <c r="O80" s="91"/>
      <c r="P80" s="102">
        <v>86</v>
      </c>
      <c r="Q80" s="96">
        <v>66</v>
      </c>
      <c r="R80" s="104"/>
      <c r="S80" s="92">
        <v>90</v>
      </c>
      <c r="T80" s="90">
        <v>72</v>
      </c>
      <c r="U80" s="91"/>
      <c r="V80" s="102"/>
      <c r="X80" s="104"/>
      <c r="Y80" s="92"/>
      <c r="AB80" s="102"/>
      <c r="AC80" s="96"/>
      <c r="AD80" s="104"/>
      <c r="AH80" s="102"/>
      <c r="AJ80" s="104"/>
      <c r="AK80" s="92"/>
      <c r="AL80" s="90"/>
      <c r="AM80" s="91"/>
      <c r="AN80" s="102"/>
      <c r="AP80" s="104"/>
      <c r="AQ80" s="92"/>
      <c r="AT80" s="102"/>
      <c r="AU80" s="96"/>
      <c r="AV80" s="104"/>
      <c r="AZ80" s="102"/>
      <c r="BA80" s="96"/>
      <c r="BB80" s="104"/>
      <c r="BC80" s="92"/>
      <c r="BD80" s="90"/>
      <c r="BE80" s="91"/>
      <c r="BF80" s="102"/>
      <c r="BH80" s="104"/>
      <c r="BI80" s="92"/>
      <c r="BL80" s="102"/>
      <c r="BM80" s="96"/>
      <c r="BN80" s="104"/>
      <c r="BR80" s="102"/>
      <c r="BS80" s="96"/>
      <c r="BT80" s="104"/>
      <c r="BU80" s="92"/>
      <c r="BV80" s="90"/>
      <c r="BW80" s="91"/>
      <c r="BX80" s="102"/>
      <c r="BZ80" s="104"/>
      <c r="CA80" s="92"/>
      <c r="CD80" s="102"/>
      <c r="CE80" s="96"/>
      <c r="CF80" s="104"/>
      <c r="CJ80" s="102"/>
      <c r="CK80" s="96"/>
      <c r="CL80" s="104"/>
      <c r="CP80" s="102"/>
      <c r="CQ80" s="96"/>
      <c r="CR80" s="104"/>
      <c r="CV80" s="102"/>
      <c r="CW80" s="96"/>
      <c r="CX80" s="104"/>
      <c r="DB80" s="102"/>
      <c r="DC80" s="96"/>
      <c r="DD80" s="104"/>
      <c r="DH80" s="102"/>
      <c r="DI80" s="96"/>
      <c r="DJ80" s="104"/>
      <c r="DN80" s="102"/>
      <c r="DO80" s="96"/>
      <c r="DP80" s="104"/>
      <c r="DT80" s="102"/>
      <c r="DU80" s="96"/>
      <c r="DV80" s="104"/>
      <c r="DZ80" s="102"/>
      <c r="EA80" s="96"/>
      <c r="EB80" s="104"/>
      <c r="EF80" s="102"/>
      <c r="EG80" s="96"/>
      <c r="EH80" s="104"/>
      <c r="EL80" s="102"/>
      <c r="EM80" s="96"/>
      <c r="EN80" s="104"/>
      <c r="ER80" s="102"/>
      <c r="ES80" s="96"/>
      <c r="ET80" s="104"/>
      <c r="EX80" s="102"/>
      <c r="EY80" s="96"/>
      <c r="EZ80" s="104"/>
      <c r="FD80" s="102"/>
      <c r="FE80" s="96"/>
      <c r="FF80" s="104"/>
      <c r="FJ80" s="102"/>
      <c r="FK80" s="96"/>
      <c r="FL80" s="104"/>
      <c r="FP80" s="102"/>
      <c r="FQ80" s="96"/>
      <c r="FR80" s="104"/>
      <c r="FV80" s="102"/>
      <c r="FW80" s="96"/>
      <c r="FX80" s="104"/>
      <c r="GB80" s="102"/>
      <c r="GC80" s="96"/>
      <c r="GD80" s="104"/>
      <c r="GH80" s="102"/>
      <c r="GI80" s="96"/>
      <c r="GJ80" s="104"/>
      <c r="GN80" s="102"/>
      <c r="GO80" s="96"/>
      <c r="GP80" s="104"/>
      <c r="GT80" s="102"/>
      <c r="GU80" s="96"/>
      <c r="GV80" s="104"/>
      <c r="GZ80" s="102"/>
      <c r="HA80" s="96"/>
      <c r="HB80" s="104"/>
      <c r="HF80" s="102"/>
      <c r="HG80" s="96"/>
      <c r="HH80" s="104"/>
      <c r="HL80" s="102"/>
      <c r="HM80" s="96"/>
      <c r="HN80" s="104"/>
      <c r="HR80" s="102"/>
      <c r="HS80" s="96"/>
      <c r="HT80" s="104"/>
      <c r="HV80" s="125"/>
      <c r="HW80" s="126"/>
      <c r="HX80" s="127"/>
      <c r="HY80" s="128"/>
      <c r="HZ80" s="129"/>
      <c r="IA80" s="130"/>
      <c r="IB80" s="125"/>
      <c r="IC80" s="126"/>
      <c r="ID80" s="127"/>
      <c r="IE80" s="128"/>
      <c r="IF80" s="129"/>
      <c r="IG80" s="130"/>
      <c r="IH80" s="125"/>
      <c r="II80" s="126"/>
      <c r="IJ80" s="127"/>
      <c r="IK80" s="128"/>
      <c r="IL80" s="129"/>
      <c r="IM80" s="130"/>
      <c r="IN80" s="125"/>
      <c r="IO80" s="126"/>
      <c r="IP80" s="127"/>
      <c r="IQ80" s="128"/>
      <c r="IR80" s="129"/>
    </row>
    <row r="81" spans="1:252">
      <c r="A81" s="54" t="s">
        <v>445</v>
      </c>
      <c r="B81" s="136">
        <f t="shared" si="13"/>
        <v>0</v>
      </c>
      <c r="C81" s="136">
        <f t="shared" si="14"/>
        <v>0</v>
      </c>
      <c r="D81" s="136">
        <f t="shared" si="15"/>
        <v>0</v>
      </c>
      <c r="E81" s="136">
        <f t="shared" si="16"/>
        <v>0</v>
      </c>
      <c r="F81" s="136">
        <f t="shared" si="17"/>
        <v>0</v>
      </c>
      <c r="G81" s="136">
        <f t="shared" si="18"/>
        <v>0</v>
      </c>
      <c r="H81" s="137">
        <f t="shared" si="11"/>
        <v>0</v>
      </c>
      <c r="I81" s="136">
        <f t="shared" si="19"/>
        <v>0</v>
      </c>
      <c r="J81" s="136">
        <f t="shared" si="20"/>
        <v>0</v>
      </c>
      <c r="K81" s="136">
        <f t="shared" si="21"/>
        <v>0</v>
      </c>
      <c r="L81" s="138">
        <f t="shared" si="12"/>
        <v>0</v>
      </c>
      <c r="M81" s="92"/>
      <c r="N81" s="90"/>
      <c r="O81" s="91"/>
      <c r="P81" s="102"/>
      <c r="R81" s="104"/>
      <c r="S81" s="92"/>
      <c r="T81" s="90"/>
      <c r="U81" s="91"/>
      <c r="V81" s="102"/>
      <c r="X81" s="104"/>
      <c r="Y81" s="92"/>
      <c r="AB81" s="102"/>
      <c r="AC81" s="96"/>
      <c r="AD81" s="104"/>
      <c r="AH81" s="102"/>
      <c r="AJ81" s="104"/>
      <c r="AK81" s="92"/>
      <c r="AL81" s="90"/>
      <c r="AM81" s="91"/>
      <c r="AN81" s="102"/>
      <c r="AP81" s="104"/>
      <c r="AQ81" s="92"/>
      <c r="AT81" s="102"/>
      <c r="AU81" s="96"/>
      <c r="AV81" s="104"/>
      <c r="AZ81" s="102"/>
      <c r="BA81" s="96"/>
      <c r="BB81" s="104"/>
      <c r="BC81" s="92"/>
      <c r="BD81" s="90"/>
      <c r="BE81" s="91"/>
      <c r="BF81" s="102"/>
      <c r="BH81" s="104"/>
      <c r="BI81" s="92"/>
      <c r="BL81" s="102"/>
      <c r="BM81" s="96"/>
      <c r="BN81" s="104"/>
      <c r="BR81" s="102"/>
      <c r="BS81" s="96"/>
      <c r="BT81" s="104"/>
      <c r="BU81" s="92"/>
      <c r="BV81" s="90"/>
      <c r="BW81" s="91"/>
      <c r="BX81" s="102"/>
      <c r="BZ81" s="104"/>
      <c r="CA81" s="92"/>
      <c r="CD81" s="102"/>
      <c r="CE81" s="96"/>
      <c r="CF81" s="104"/>
      <c r="CJ81" s="102"/>
      <c r="CK81" s="96"/>
      <c r="CL81" s="104"/>
      <c r="CP81" s="102"/>
      <c r="CQ81" s="96"/>
      <c r="CR81" s="104"/>
      <c r="CV81" s="102"/>
      <c r="CW81" s="96"/>
      <c r="CX81" s="104"/>
      <c r="DB81" s="102"/>
      <c r="DC81" s="96"/>
      <c r="DD81" s="104"/>
      <c r="DH81" s="102"/>
      <c r="DI81" s="96"/>
      <c r="DJ81" s="104"/>
      <c r="DN81" s="102"/>
      <c r="DO81" s="96"/>
      <c r="DP81" s="104"/>
      <c r="DT81" s="102"/>
      <c r="DU81" s="96"/>
      <c r="DV81" s="104"/>
      <c r="DZ81" s="102"/>
      <c r="EA81" s="96"/>
      <c r="EB81" s="104"/>
      <c r="EF81" s="102"/>
      <c r="EG81" s="96"/>
      <c r="EH81" s="104"/>
      <c r="EL81" s="102"/>
      <c r="EM81" s="96"/>
      <c r="EN81" s="104"/>
      <c r="ER81" s="102"/>
      <c r="ES81" s="96"/>
      <c r="ET81" s="104"/>
      <c r="EX81" s="102"/>
      <c r="EY81" s="96"/>
      <c r="EZ81" s="104"/>
      <c r="FD81" s="102"/>
      <c r="FE81" s="96"/>
      <c r="FF81" s="104"/>
      <c r="FJ81" s="102"/>
      <c r="FK81" s="96"/>
      <c r="FL81" s="104"/>
      <c r="FP81" s="102"/>
      <c r="FQ81" s="96"/>
      <c r="FR81" s="104"/>
      <c r="FV81" s="102"/>
      <c r="FW81" s="96"/>
      <c r="FX81" s="104"/>
      <c r="GB81" s="102"/>
      <c r="GC81" s="96"/>
      <c r="GD81" s="104"/>
      <c r="GH81" s="102"/>
      <c r="GI81" s="96"/>
      <c r="GJ81" s="104"/>
      <c r="GN81" s="102"/>
      <c r="GO81" s="96"/>
      <c r="GP81" s="104"/>
      <c r="GT81" s="102"/>
      <c r="GU81" s="96"/>
      <c r="GV81" s="104"/>
      <c r="GZ81" s="102"/>
      <c r="HA81" s="96"/>
      <c r="HB81" s="104"/>
      <c r="HF81" s="102"/>
      <c r="HG81" s="96"/>
      <c r="HH81" s="104"/>
      <c r="HL81" s="102"/>
      <c r="HM81" s="96"/>
      <c r="HN81" s="104"/>
      <c r="HR81" s="102"/>
      <c r="HS81" s="96"/>
      <c r="HT81" s="104"/>
      <c r="HV81" s="125"/>
      <c r="HW81" s="126"/>
      <c r="HX81" s="127"/>
      <c r="HY81" s="128"/>
      <c r="HZ81" s="129"/>
      <c r="IA81" s="130"/>
      <c r="IB81" s="125"/>
      <c r="IC81" s="126"/>
      <c r="ID81" s="127"/>
      <c r="IE81" s="128"/>
      <c r="IF81" s="129"/>
      <c r="IG81" s="130"/>
      <c r="IH81" s="125"/>
      <c r="II81" s="126"/>
      <c r="IJ81" s="127"/>
      <c r="IK81" s="128"/>
      <c r="IL81" s="129"/>
      <c r="IM81" s="130"/>
      <c r="IN81" s="125"/>
      <c r="IO81" s="126"/>
      <c r="IP81" s="127"/>
      <c r="IQ81" s="128"/>
      <c r="IR81" s="129"/>
    </row>
    <row r="82" spans="1:252">
      <c r="A82" s="54" t="s">
        <v>647</v>
      </c>
      <c r="B82" s="136">
        <f t="shared" si="13"/>
        <v>88.3</v>
      </c>
      <c r="C82" s="136">
        <f t="shared" si="14"/>
        <v>93.887500000000003</v>
      </c>
      <c r="D82" s="136">
        <f t="shared" si="15"/>
        <v>98</v>
      </c>
      <c r="E82" s="136">
        <f t="shared" si="16"/>
        <v>65.5</v>
      </c>
      <c r="F82" s="136">
        <f t="shared" si="17"/>
        <v>70.579166666666666</v>
      </c>
      <c r="G82" s="136">
        <f t="shared" si="18"/>
        <v>78</v>
      </c>
      <c r="H82" s="137">
        <f t="shared" si="11"/>
        <v>24</v>
      </c>
      <c r="I82" s="136">
        <f t="shared" si="19"/>
        <v>0</v>
      </c>
      <c r="J82" s="136">
        <f t="shared" si="20"/>
        <v>0</v>
      </c>
      <c r="K82" s="136">
        <f t="shared" si="21"/>
        <v>0</v>
      </c>
      <c r="L82" s="138">
        <f t="shared" si="12"/>
        <v>0</v>
      </c>
      <c r="M82" s="92">
        <v>97</v>
      </c>
      <c r="N82" s="90">
        <v>70</v>
      </c>
      <c r="O82" s="91"/>
      <c r="P82" s="102">
        <v>91.5</v>
      </c>
      <c r="Q82" s="96">
        <v>71</v>
      </c>
      <c r="R82" s="104"/>
      <c r="S82" s="92">
        <v>97</v>
      </c>
      <c r="T82" s="90">
        <v>72</v>
      </c>
      <c r="U82" s="91"/>
      <c r="V82" s="102">
        <v>91.6</v>
      </c>
      <c r="W82" s="96">
        <v>69.099999999999994</v>
      </c>
      <c r="X82" s="104"/>
      <c r="Y82" s="92">
        <v>94.5</v>
      </c>
      <c r="Z82" s="90">
        <v>69.599999999999994</v>
      </c>
      <c r="AB82" s="102">
        <v>93</v>
      </c>
      <c r="AC82" s="96">
        <v>68.400000000000006</v>
      </c>
      <c r="AD82" s="104"/>
      <c r="AE82" s="92">
        <v>91.8</v>
      </c>
      <c r="AF82" s="90">
        <v>67.3</v>
      </c>
      <c r="AH82" s="102">
        <v>96.8</v>
      </c>
      <c r="AI82" s="96">
        <v>68</v>
      </c>
      <c r="AJ82" s="104"/>
      <c r="AK82" s="92">
        <v>92.5</v>
      </c>
      <c r="AL82" s="90">
        <v>72.5</v>
      </c>
      <c r="AM82" s="91"/>
      <c r="AN82" s="102">
        <v>92.2</v>
      </c>
      <c r="AO82" s="96">
        <v>66.8</v>
      </c>
      <c r="AP82" s="104"/>
      <c r="AQ82" s="92">
        <v>88.3</v>
      </c>
      <c r="AR82" s="90">
        <v>70.2</v>
      </c>
      <c r="AT82" s="102">
        <v>92.1</v>
      </c>
      <c r="AU82" s="96">
        <v>70.3</v>
      </c>
      <c r="AV82" s="104"/>
      <c r="AW82" s="92">
        <v>94</v>
      </c>
      <c r="AX82" s="90">
        <v>72</v>
      </c>
      <c r="AZ82" s="102">
        <v>97</v>
      </c>
      <c r="BA82" s="96">
        <v>72</v>
      </c>
      <c r="BB82" s="104"/>
      <c r="BC82" s="92">
        <v>98</v>
      </c>
      <c r="BD82" s="90">
        <v>74</v>
      </c>
      <c r="BE82" s="91"/>
      <c r="BF82" s="102">
        <v>89.5</v>
      </c>
      <c r="BG82" s="96">
        <v>71.2</v>
      </c>
      <c r="BH82" s="104"/>
      <c r="BI82" s="92">
        <v>95</v>
      </c>
      <c r="BJ82" s="90">
        <v>70</v>
      </c>
      <c r="BL82" s="102">
        <v>91.5</v>
      </c>
      <c r="BM82" s="96">
        <v>71</v>
      </c>
      <c r="BN82" s="104"/>
      <c r="BO82" s="92">
        <v>97</v>
      </c>
      <c r="BP82" s="90">
        <v>74</v>
      </c>
      <c r="BR82" s="102">
        <v>93</v>
      </c>
      <c r="BS82" s="96">
        <v>65.5</v>
      </c>
      <c r="BT82" s="104"/>
      <c r="BU82" s="92">
        <v>94</v>
      </c>
      <c r="BV82" s="90">
        <v>78</v>
      </c>
      <c r="BW82" s="91"/>
      <c r="BX82" s="102">
        <v>96</v>
      </c>
      <c r="BY82" s="96">
        <v>71</v>
      </c>
      <c r="BZ82" s="104"/>
      <c r="CA82" s="92">
        <v>95</v>
      </c>
      <c r="CB82" s="90">
        <v>72</v>
      </c>
      <c r="CD82" s="102">
        <v>95</v>
      </c>
      <c r="CE82" s="96">
        <v>68</v>
      </c>
      <c r="CF82" s="104"/>
      <c r="CJ82" s="102"/>
      <c r="CK82" s="96"/>
      <c r="CL82" s="104"/>
      <c r="CP82" s="102"/>
      <c r="CQ82" s="96"/>
      <c r="CR82" s="104"/>
      <c r="CV82" s="102"/>
      <c r="CW82" s="96"/>
      <c r="CX82" s="104"/>
      <c r="DB82" s="102"/>
      <c r="DC82" s="96"/>
      <c r="DD82" s="104"/>
      <c r="DH82" s="102"/>
      <c r="DI82" s="96"/>
      <c r="DJ82" s="104"/>
      <c r="DN82" s="102"/>
      <c r="DO82" s="96"/>
      <c r="DP82" s="104"/>
      <c r="DT82" s="102"/>
      <c r="DU82" s="96"/>
      <c r="DV82" s="104"/>
      <c r="DZ82" s="102"/>
      <c r="EA82" s="96"/>
      <c r="EB82" s="104"/>
      <c r="EF82" s="102"/>
      <c r="EG82" s="96"/>
      <c r="EH82" s="104"/>
      <c r="EL82" s="102"/>
      <c r="EM82" s="96"/>
      <c r="EN82" s="104"/>
      <c r="ER82" s="102"/>
      <c r="ES82" s="96"/>
      <c r="ET82" s="104"/>
      <c r="EX82" s="102"/>
      <c r="EY82" s="96"/>
      <c r="EZ82" s="104"/>
      <c r="FD82" s="102"/>
      <c r="FE82" s="96"/>
      <c r="FF82" s="104"/>
      <c r="FJ82" s="102"/>
      <c r="FK82" s="96"/>
      <c r="FL82" s="104"/>
      <c r="FP82" s="102"/>
      <c r="FQ82" s="96"/>
      <c r="FR82" s="104"/>
      <c r="FV82" s="102"/>
      <c r="FW82" s="96"/>
      <c r="FX82" s="104"/>
      <c r="GB82" s="102"/>
      <c r="GC82" s="96"/>
      <c r="GD82" s="104"/>
      <c r="GH82" s="102"/>
      <c r="GI82" s="96"/>
      <c r="GJ82" s="104"/>
      <c r="GN82" s="102"/>
      <c r="GO82" s="96"/>
      <c r="GP82" s="104"/>
      <c r="GT82" s="102"/>
      <c r="GU82" s="96"/>
      <c r="GV82" s="104"/>
      <c r="GZ82" s="102"/>
      <c r="HA82" s="96"/>
      <c r="HB82" s="104"/>
      <c r="HF82" s="102"/>
      <c r="HG82" s="96"/>
      <c r="HH82" s="104"/>
      <c r="HL82" s="102"/>
      <c r="HM82" s="96"/>
      <c r="HN82" s="104"/>
      <c r="HR82" s="102"/>
      <c r="HS82" s="96"/>
      <c r="HT82" s="104"/>
      <c r="HV82" s="125"/>
      <c r="HW82" s="126"/>
      <c r="HX82" s="127"/>
      <c r="HY82" s="128"/>
      <c r="HZ82" s="129"/>
      <c r="IA82" s="130"/>
      <c r="IB82" s="125"/>
      <c r="IC82" s="126"/>
      <c r="ID82" s="127"/>
      <c r="IE82" s="128"/>
      <c r="IF82" s="129"/>
      <c r="IG82" s="130"/>
      <c r="IH82" s="125"/>
      <c r="II82" s="126"/>
      <c r="IJ82" s="127"/>
      <c r="IK82" s="128"/>
      <c r="IL82" s="129"/>
      <c r="IM82" s="130"/>
      <c r="IN82" s="125"/>
      <c r="IO82" s="126"/>
      <c r="IP82" s="127"/>
      <c r="IQ82" s="128"/>
      <c r="IR82" s="129"/>
    </row>
    <row r="83" spans="1:252">
      <c r="A83" s="54" t="s">
        <v>648</v>
      </c>
      <c r="B83" s="136">
        <f t="shared" si="13"/>
        <v>94.5</v>
      </c>
      <c r="C83" s="136">
        <f t="shared" si="14"/>
        <v>94.5</v>
      </c>
      <c r="D83" s="136">
        <f t="shared" si="15"/>
        <v>94.5</v>
      </c>
      <c r="E83" s="136">
        <f t="shared" si="16"/>
        <v>67</v>
      </c>
      <c r="F83" s="136">
        <f t="shared" si="17"/>
        <v>67</v>
      </c>
      <c r="G83" s="136">
        <f t="shared" si="18"/>
        <v>67</v>
      </c>
      <c r="H83" s="137">
        <f t="shared" si="11"/>
        <v>1</v>
      </c>
      <c r="I83" s="136">
        <f t="shared" si="19"/>
        <v>0</v>
      </c>
      <c r="J83" s="136">
        <f t="shared" si="20"/>
        <v>0</v>
      </c>
      <c r="K83" s="136">
        <f t="shared" si="21"/>
        <v>0</v>
      </c>
      <c r="L83" s="138">
        <f t="shared" si="12"/>
        <v>0</v>
      </c>
      <c r="M83" s="92">
        <v>94.5</v>
      </c>
      <c r="N83" s="90">
        <v>67</v>
      </c>
      <c r="O83" s="91"/>
      <c r="P83" s="102"/>
      <c r="R83" s="104"/>
      <c r="S83" s="92"/>
      <c r="T83" s="90"/>
      <c r="U83" s="91"/>
      <c r="V83" s="102"/>
      <c r="X83" s="104"/>
      <c r="Y83" s="92"/>
      <c r="AB83" s="102"/>
      <c r="AC83" s="96"/>
      <c r="AD83" s="104"/>
      <c r="AH83" s="102"/>
      <c r="AJ83" s="104"/>
      <c r="AK83" s="92"/>
      <c r="AL83" s="90"/>
      <c r="AM83" s="91"/>
      <c r="AN83" s="102"/>
      <c r="AP83" s="104"/>
      <c r="AQ83" s="92"/>
      <c r="AT83" s="102"/>
      <c r="AU83" s="96"/>
      <c r="AV83" s="104"/>
      <c r="AZ83" s="102"/>
      <c r="BA83" s="96"/>
      <c r="BB83" s="104"/>
      <c r="BC83" s="92"/>
      <c r="BD83" s="90"/>
      <c r="BE83" s="91"/>
      <c r="BF83" s="102"/>
      <c r="BH83" s="104"/>
      <c r="BI83" s="92"/>
      <c r="BL83" s="102"/>
      <c r="BM83" s="96"/>
      <c r="BN83" s="104"/>
      <c r="BR83" s="102"/>
      <c r="BS83" s="96"/>
      <c r="BT83" s="104"/>
      <c r="BU83" s="92"/>
      <c r="BV83" s="90"/>
      <c r="BW83" s="91"/>
      <c r="BX83" s="102"/>
      <c r="BZ83" s="104"/>
      <c r="CA83" s="92"/>
      <c r="CD83" s="102"/>
      <c r="CE83" s="96"/>
      <c r="CF83" s="104"/>
      <c r="CJ83" s="102"/>
      <c r="CK83" s="96"/>
      <c r="CL83" s="104"/>
      <c r="CP83" s="102"/>
      <c r="CQ83" s="96"/>
      <c r="CR83" s="104"/>
      <c r="CV83" s="102"/>
      <c r="CW83" s="96"/>
      <c r="CX83" s="104"/>
      <c r="DB83" s="102"/>
      <c r="DC83" s="96"/>
      <c r="DD83" s="104"/>
      <c r="DH83" s="102"/>
      <c r="DI83" s="96"/>
      <c r="DJ83" s="104"/>
      <c r="DN83" s="102"/>
      <c r="DO83" s="96"/>
      <c r="DP83" s="104"/>
      <c r="DT83" s="102"/>
      <c r="DU83" s="96"/>
      <c r="DV83" s="104"/>
      <c r="DZ83" s="102"/>
      <c r="EA83" s="96"/>
      <c r="EB83" s="104"/>
      <c r="EF83" s="102"/>
      <c r="EG83" s="96"/>
      <c r="EH83" s="104"/>
      <c r="EL83" s="102"/>
      <c r="EM83" s="96"/>
      <c r="EN83" s="104"/>
      <c r="ER83" s="102"/>
      <c r="ES83" s="96"/>
      <c r="ET83" s="104"/>
      <c r="EX83" s="102"/>
      <c r="EY83" s="96"/>
      <c r="EZ83" s="104"/>
      <c r="FD83" s="102"/>
      <c r="FE83" s="96"/>
      <c r="FF83" s="104"/>
      <c r="FJ83" s="102"/>
      <c r="FK83" s="96"/>
      <c r="FL83" s="104"/>
      <c r="FP83" s="102"/>
      <c r="FQ83" s="96"/>
      <c r="FR83" s="104"/>
      <c r="FV83" s="102"/>
      <c r="FW83" s="96"/>
      <c r="FX83" s="104"/>
      <c r="GB83" s="102"/>
      <c r="GC83" s="96"/>
      <c r="GD83" s="104"/>
      <c r="GH83" s="102"/>
      <c r="GI83" s="96"/>
      <c r="GJ83" s="104"/>
      <c r="GN83" s="102"/>
      <c r="GO83" s="96"/>
      <c r="GP83" s="104"/>
      <c r="GT83" s="102"/>
      <c r="GU83" s="96"/>
      <c r="GV83" s="104"/>
      <c r="GZ83" s="102"/>
      <c r="HA83" s="96"/>
      <c r="HB83" s="104"/>
      <c r="HF83" s="102"/>
      <c r="HG83" s="96"/>
      <c r="HH83" s="104"/>
      <c r="HL83" s="102"/>
      <c r="HM83" s="96"/>
      <c r="HN83" s="104"/>
      <c r="HR83" s="102"/>
      <c r="HS83" s="96"/>
      <c r="HT83" s="104"/>
      <c r="HV83" s="125"/>
      <c r="HW83" s="126"/>
      <c r="HX83" s="127"/>
      <c r="HY83" s="128"/>
      <c r="HZ83" s="129"/>
      <c r="IA83" s="130"/>
      <c r="IB83" s="125"/>
      <c r="IC83" s="126"/>
      <c r="ID83" s="127"/>
      <c r="IE83" s="128"/>
      <c r="IF83" s="129"/>
      <c r="IG83" s="130"/>
      <c r="IH83" s="125"/>
      <c r="II83" s="126"/>
      <c r="IJ83" s="127"/>
      <c r="IK83" s="128"/>
      <c r="IL83" s="129"/>
      <c r="IM83" s="130"/>
      <c r="IN83" s="125"/>
      <c r="IO83" s="126"/>
      <c r="IP83" s="127"/>
      <c r="IQ83" s="128"/>
      <c r="IR83" s="129"/>
    </row>
    <row r="84" spans="1:252">
      <c r="A84" s="54" t="s">
        <v>649</v>
      </c>
      <c r="B84" s="136">
        <f t="shared" si="13"/>
        <v>72</v>
      </c>
      <c r="C84" s="136">
        <f t="shared" si="14"/>
        <v>72</v>
      </c>
      <c r="D84" s="136">
        <f t="shared" si="15"/>
        <v>72</v>
      </c>
      <c r="E84" s="136">
        <f t="shared" si="16"/>
        <v>60</v>
      </c>
      <c r="F84" s="136">
        <f t="shared" si="17"/>
        <v>60</v>
      </c>
      <c r="G84" s="136">
        <f t="shared" si="18"/>
        <v>60</v>
      </c>
      <c r="H84" s="137">
        <f t="shared" si="11"/>
        <v>1</v>
      </c>
      <c r="I84" s="136">
        <f t="shared" si="19"/>
        <v>0</v>
      </c>
      <c r="J84" s="136">
        <f t="shared" si="20"/>
        <v>0</v>
      </c>
      <c r="K84" s="136">
        <f t="shared" si="21"/>
        <v>0</v>
      </c>
      <c r="L84" s="138">
        <f t="shared" si="12"/>
        <v>0</v>
      </c>
      <c r="M84" s="92">
        <v>72</v>
      </c>
      <c r="N84" s="90">
        <v>60</v>
      </c>
      <c r="O84" s="91"/>
      <c r="P84" s="102"/>
      <c r="R84" s="104"/>
      <c r="S84" s="92"/>
      <c r="T84" s="90"/>
      <c r="U84" s="91"/>
      <c r="V84" s="102"/>
      <c r="X84" s="104"/>
      <c r="Y84" s="92"/>
      <c r="AB84" s="102"/>
      <c r="AC84" s="96"/>
      <c r="AD84" s="104"/>
      <c r="AH84" s="102"/>
      <c r="AJ84" s="104"/>
      <c r="AK84" s="92"/>
      <c r="AL84" s="90"/>
      <c r="AM84" s="91"/>
      <c r="AN84" s="102"/>
      <c r="AP84" s="104"/>
      <c r="AQ84" s="92"/>
      <c r="AT84" s="102"/>
      <c r="AU84" s="96"/>
      <c r="AV84" s="104"/>
      <c r="AZ84" s="102"/>
      <c r="BA84" s="96"/>
      <c r="BB84" s="104"/>
      <c r="BC84" s="92"/>
      <c r="BD84" s="90"/>
      <c r="BE84" s="91"/>
      <c r="BF84" s="102"/>
      <c r="BH84" s="104"/>
      <c r="BI84" s="92"/>
      <c r="BL84" s="102"/>
      <c r="BM84" s="96"/>
      <c r="BN84" s="104"/>
      <c r="BR84" s="102"/>
      <c r="BS84" s="96"/>
      <c r="BT84" s="104"/>
      <c r="BU84" s="92"/>
      <c r="BV84" s="90"/>
      <c r="BW84" s="91"/>
      <c r="BX84" s="102"/>
      <c r="BZ84" s="104"/>
      <c r="CA84" s="92"/>
      <c r="CD84" s="102"/>
      <c r="CE84" s="96"/>
      <c r="CF84" s="104"/>
      <c r="CJ84" s="102"/>
      <c r="CK84" s="96"/>
      <c r="CL84" s="104"/>
      <c r="CP84" s="102"/>
      <c r="CQ84" s="96"/>
      <c r="CR84" s="104"/>
      <c r="CV84" s="102"/>
      <c r="CW84" s="96"/>
      <c r="CX84" s="104"/>
      <c r="DB84" s="102"/>
      <c r="DC84" s="96"/>
      <c r="DD84" s="104"/>
      <c r="DH84" s="102"/>
      <c r="DI84" s="96"/>
      <c r="DJ84" s="104"/>
      <c r="DN84" s="102"/>
      <c r="DO84" s="96"/>
      <c r="DP84" s="104"/>
      <c r="DT84" s="102"/>
      <c r="DU84" s="96"/>
      <c r="DV84" s="104"/>
      <c r="DZ84" s="102"/>
      <c r="EA84" s="96"/>
      <c r="EB84" s="104"/>
      <c r="EF84" s="102"/>
      <c r="EG84" s="96"/>
      <c r="EH84" s="104"/>
      <c r="EL84" s="102"/>
      <c r="EM84" s="96"/>
      <c r="EN84" s="104"/>
      <c r="ER84" s="102"/>
      <c r="ES84" s="96"/>
      <c r="ET84" s="104"/>
      <c r="EX84" s="102"/>
      <c r="EY84" s="96"/>
      <c r="EZ84" s="104"/>
      <c r="FD84" s="102"/>
      <c r="FE84" s="96"/>
      <c r="FF84" s="104"/>
      <c r="FJ84" s="102"/>
      <c r="FK84" s="96"/>
      <c r="FL84" s="104"/>
      <c r="FP84" s="102"/>
      <c r="FQ84" s="96"/>
      <c r="FR84" s="104"/>
      <c r="FV84" s="102"/>
      <c r="FW84" s="96"/>
      <c r="FX84" s="104"/>
      <c r="GB84" s="102"/>
      <c r="GC84" s="96"/>
      <c r="GD84" s="104"/>
      <c r="GH84" s="102"/>
      <c r="GI84" s="96"/>
      <c r="GJ84" s="104"/>
      <c r="GN84" s="102"/>
      <c r="GO84" s="96"/>
      <c r="GP84" s="104"/>
      <c r="GT84" s="102"/>
      <c r="GU84" s="96"/>
      <c r="GV84" s="104"/>
      <c r="GZ84" s="102"/>
      <c r="HA84" s="96"/>
      <c r="HB84" s="104"/>
      <c r="HF84" s="102"/>
      <c r="HG84" s="96"/>
      <c r="HH84" s="104"/>
      <c r="HL84" s="102"/>
      <c r="HM84" s="96"/>
      <c r="HN84" s="104"/>
      <c r="HR84" s="102"/>
      <c r="HS84" s="96"/>
      <c r="HT84" s="104"/>
      <c r="HV84" s="125"/>
      <c r="HW84" s="126"/>
      <c r="HX84" s="127"/>
      <c r="HY84" s="128"/>
      <c r="HZ84" s="129"/>
      <c r="IA84" s="130"/>
      <c r="IB84" s="125"/>
      <c r="IC84" s="126"/>
      <c r="ID84" s="127"/>
      <c r="IE84" s="128"/>
      <c r="IF84" s="129"/>
      <c r="IG84" s="130"/>
      <c r="IH84" s="125"/>
      <c r="II84" s="126"/>
      <c r="IJ84" s="127"/>
      <c r="IK84" s="128"/>
      <c r="IL84" s="129"/>
      <c r="IM84" s="130"/>
      <c r="IN84" s="125"/>
      <c r="IO84" s="126"/>
      <c r="IP84" s="127"/>
      <c r="IQ84" s="128"/>
      <c r="IR84" s="129"/>
    </row>
    <row r="85" spans="1:252">
      <c r="A85" s="54" t="s">
        <v>465</v>
      </c>
      <c r="B85" s="136">
        <f t="shared" si="13"/>
        <v>61.3</v>
      </c>
      <c r="C85" s="136">
        <f t="shared" si="14"/>
        <v>61.3</v>
      </c>
      <c r="D85" s="136">
        <f t="shared" si="15"/>
        <v>61.3</v>
      </c>
      <c r="E85" s="136">
        <f t="shared" si="16"/>
        <v>51.3</v>
      </c>
      <c r="F85" s="136">
        <f t="shared" si="17"/>
        <v>51.3</v>
      </c>
      <c r="G85" s="136">
        <f t="shared" si="18"/>
        <v>51.3</v>
      </c>
      <c r="H85" s="137">
        <f t="shared" si="11"/>
        <v>1</v>
      </c>
      <c r="I85" s="136">
        <f t="shared" si="19"/>
        <v>0</v>
      </c>
      <c r="J85" s="136">
        <f t="shared" si="20"/>
        <v>0</v>
      </c>
      <c r="K85" s="136">
        <f t="shared" si="21"/>
        <v>0</v>
      </c>
      <c r="L85" s="138">
        <f t="shared" si="12"/>
        <v>0</v>
      </c>
      <c r="M85" s="92">
        <v>61.3</v>
      </c>
      <c r="N85" s="90">
        <v>51.3</v>
      </c>
      <c r="O85" s="91"/>
      <c r="P85" s="102"/>
      <c r="R85" s="104"/>
      <c r="S85" s="92"/>
      <c r="T85" s="90"/>
      <c r="U85" s="91"/>
      <c r="V85" s="102"/>
      <c r="X85" s="104"/>
      <c r="Y85" s="92"/>
      <c r="AB85" s="102"/>
      <c r="AC85" s="96"/>
      <c r="AD85" s="104"/>
      <c r="AH85" s="102"/>
      <c r="AJ85" s="104"/>
      <c r="AK85" s="92"/>
      <c r="AL85" s="90"/>
      <c r="AM85" s="91"/>
      <c r="AN85" s="102"/>
      <c r="AP85" s="104"/>
      <c r="AQ85" s="92"/>
      <c r="AT85" s="102"/>
      <c r="AU85" s="96"/>
      <c r="AV85" s="104"/>
      <c r="AZ85" s="102"/>
      <c r="BA85" s="96"/>
      <c r="BB85" s="104"/>
      <c r="BC85" s="92"/>
      <c r="BD85" s="90"/>
      <c r="BE85" s="91"/>
      <c r="BF85" s="102"/>
      <c r="BH85" s="104"/>
      <c r="BI85" s="92"/>
      <c r="BL85" s="102"/>
      <c r="BM85" s="96"/>
      <c r="BN85" s="104"/>
      <c r="BR85" s="102"/>
      <c r="BS85" s="96"/>
      <c r="BT85" s="104"/>
      <c r="BU85" s="92"/>
      <c r="BV85" s="90"/>
      <c r="BW85" s="91"/>
      <c r="BX85" s="102"/>
      <c r="BZ85" s="104"/>
      <c r="CA85" s="92"/>
      <c r="CD85" s="102"/>
      <c r="CE85" s="96"/>
      <c r="CF85" s="104"/>
      <c r="CJ85" s="102"/>
      <c r="CK85" s="96"/>
      <c r="CL85" s="104"/>
      <c r="CP85" s="102"/>
      <c r="CQ85" s="96"/>
      <c r="CR85" s="104"/>
      <c r="CV85" s="102"/>
      <c r="CW85" s="96"/>
      <c r="CX85" s="104"/>
      <c r="DB85" s="102"/>
      <c r="DC85" s="96"/>
      <c r="DD85" s="104"/>
      <c r="DH85" s="102"/>
      <c r="DI85" s="96"/>
      <c r="DJ85" s="104"/>
      <c r="DN85" s="102"/>
      <c r="DO85" s="96"/>
      <c r="DP85" s="104"/>
      <c r="DT85" s="102"/>
      <c r="DU85" s="96"/>
      <c r="DV85" s="104"/>
      <c r="DZ85" s="102"/>
      <c r="EA85" s="96"/>
      <c r="EB85" s="104"/>
      <c r="EF85" s="102"/>
      <c r="EG85" s="96"/>
      <c r="EH85" s="104"/>
      <c r="EL85" s="102"/>
      <c r="EM85" s="96"/>
      <c r="EN85" s="104"/>
      <c r="ER85" s="102"/>
      <c r="ES85" s="96"/>
      <c r="ET85" s="104"/>
      <c r="EX85" s="102"/>
      <c r="EY85" s="96"/>
      <c r="EZ85" s="104"/>
      <c r="FD85" s="102"/>
      <c r="FE85" s="96"/>
      <c r="FF85" s="104"/>
      <c r="FJ85" s="102"/>
      <c r="FK85" s="96"/>
      <c r="FL85" s="104"/>
      <c r="FP85" s="102"/>
      <c r="FQ85" s="96"/>
      <c r="FR85" s="104"/>
      <c r="FV85" s="102"/>
      <c r="FW85" s="96"/>
      <c r="FX85" s="104"/>
      <c r="GB85" s="102"/>
      <c r="GC85" s="96"/>
      <c r="GD85" s="104"/>
      <c r="GH85" s="102"/>
      <c r="GI85" s="96"/>
      <c r="GJ85" s="104"/>
      <c r="GN85" s="102"/>
      <c r="GO85" s="96"/>
      <c r="GP85" s="104"/>
      <c r="GT85" s="102"/>
      <c r="GU85" s="96"/>
      <c r="GV85" s="104"/>
      <c r="GZ85" s="102"/>
      <c r="HA85" s="96"/>
      <c r="HB85" s="104"/>
      <c r="HF85" s="102"/>
      <c r="HG85" s="96"/>
      <c r="HH85" s="104"/>
      <c r="HL85" s="102"/>
      <c r="HM85" s="96"/>
      <c r="HN85" s="104"/>
      <c r="HR85" s="102"/>
      <c r="HS85" s="96"/>
      <c r="HT85" s="104"/>
      <c r="HV85" s="125"/>
      <c r="HW85" s="126"/>
      <c r="HX85" s="127"/>
      <c r="HY85" s="128"/>
      <c r="HZ85" s="129"/>
      <c r="IA85" s="130"/>
      <c r="IB85" s="125"/>
      <c r="IC85" s="126"/>
      <c r="ID85" s="127"/>
      <c r="IE85" s="128"/>
      <c r="IF85" s="129"/>
      <c r="IG85" s="130"/>
      <c r="IH85" s="125"/>
      <c r="II85" s="126"/>
      <c r="IJ85" s="127"/>
      <c r="IK85" s="128"/>
      <c r="IL85" s="129"/>
      <c r="IM85" s="130"/>
      <c r="IN85" s="125"/>
      <c r="IO85" s="126"/>
      <c r="IP85" s="127"/>
      <c r="IQ85" s="128"/>
      <c r="IR85" s="129"/>
    </row>
    <row r="86" spans="1:252">
      <c r="A86" s="54" t="s">
        <v>468</v>
      </c>
      <c r="B86" s="136">
        <f t="shared" si="13"/>
        <v>0</v>
      </c>
      <c r="C86" s="136">
        <f t="shared" si="14"/>
        <v>0</v>
      </c>
      <c r="D86" s="136">
        <f t="shared" si="15"/>
        <v>0</v>
      </c>
      <c r="E86" s="136">
        <f t="shared" si="16"/>
        <v>0</v>
      </c>
      <c r="F86" s="136">
        <f t="shared" si="17"/>
        <v>0</v>
      </c>
      <c r="G86" s="136">
        <f t="shared" si="18"/>
        <v>0</v>
      </c>
      <c r="H86" s="137">
        <f t="shared" si="11"/>
        <v>0</v>
      </c>
      <c r="I86" s="136">
        <f t="shared" si="19"/>
        <v>0</v>
      </c>
      <c r="J86" s="136">
        <f t="shared" si="20"/>
        <v>0</v>
      </c>
      <c r="K86" s="136">
        <f t="shared" si="21"/>
        <v>0</v>
      </c>
      <c r="L86" s="138">
        <f t="shared" si="12"/>
        <v>0</v>
      </c>
      <c r="M86" s="92"/>
      <c r="N86" s="90"/>
      <c r="O86" s="91"/>
      <c r="P86" s="102"/>
      <c r="R86" s="104"/>
      <c r="S86" s="92"/>
      <c r="T86" s="90"/>
      <c r="U86" s="91"/>
      <c r="V86" s="102"/>
      <c r="X86" s="104"/>
      <c r="Y86" s="92"/>
      <c r="AB86" s="102"/>
      <c r="AC86" s="96"/>
      <c r="AD86" s="104"/>
      <c r="AH86" s="102"/>
      <c r="AJ86" s="104"/>
      <c r="AK86" s="92"/>
      <c r="AL86" s="90"/>
      <c r="AM86" s="91"/>
      <c r="AN86" s="102"/>
      <c r="AP86" s="104"/>
      <c r="AQ86" s="92"/>
      <c r="AT86" s="102"/>
      <c r="AU86" s="96"/>
      <c r="AV86" s="104"/>
      <c r="AZ86" s="102"/>
      <c r="BA86" s="96"/>
      <c r="BB86" s="104"/>
      <c r="BC86" s="92"/>
      <c r="BD86" s="90"/>
      <c r="BE86" s="91"/>
      <c r="BF86" s="102"/>
      <c r="BH86" s="104"/>
      <c r="BI86" s="92"/>
      <c r="BL86" s="102"/>
      <c r="BM86" s="96"/>
      <c r="BN86" s="104"/>
      <c r="BR86" s="102"/>
      <c r="BS86" s="96"/>
      <c r="BT86" s="104"/>
      <c r="BU86" s="92"/>
      <c r="BV86" s="90"/>
      <c r="BW86" s="91"/>
      <c r="BX86" s="102"/>
      <c r="BZ86" s="104"/>
      <c r="CA86" s="92"/>
      <c r="CD86" s="102"/>
      <c r="CE86" s="96"/>
      <c r="CF86" s="104"/>
      <c r="CJ86" s="102"/>
      <c r="CK86" s="96"/>
      <c r="CL86" s="104"/>
      <c r="CP86" s="102"/>
      <c r="CQ86" s="96"/>
      <c r="CR86" s="104"/>
      <c r="CV86" s="102"/>
      <c r="CW86" s="96"/>
      <c r="CX86" s="104"/>
      <c r="DB86" s="102"/>
      <c r="DC86" s="96"/>
      <c r="DD86" s="104"/>
      <c r="DH86" s="102"/>
      <c r="DI86" s="96"/>
      <c r="DJ86" s="104"/>
      <c r="DN86" s="102"/>
      <c r="DO86" s="96"/>
      <c r="DP86" s="104"/>
      <c r="DT86" s="102"/>
      <c r="DU86" s="96"/>
      <c r="DV86" s="104"/>
      <c r="DZ86" s="102"/>
      <c r="EA86" s="96"/>
      <c r="EB86" s="104"/>
      <c r="EF86" s="102"/>
      <c r="EG86" s="96"/>
      <c r="EH86" s="104"/>
      <c r="EL86" s="102"/>
      <c r="EM86" s="96"/>
      <c r="EN86" s="104"/>
      <c r="ER86" s="102"/>
      <c r="ES86" s="96"/>
      <c r="ET86" s="104"/>
      <c r="EX86" s="102"/>
      <c r="EY86" s="96"/>
      <c r="EZ86" s="104"/>
      <c r="FD86" s="102"/>
      <c r="FE86" s="96"/>
      <c r="FF86" s="104"/>
      <c r="FJ86" s="102"/>
      <c r="FK86" s="96"/>
      <c r="FL86" s="104"/>
      <c r="FP86" s="102"/>
      <c r="FQ86" s="96"/>
      <c r="FR86" s="104"/>
      <c r="FV86" s="102"/>
      <c r="FW86" s="96"/>
      <c r="FX86" s="104"/>
      <c r="GB86" s="102"/>
      <c r="GC86" s="96"/>
      <c r="GD86" s="104"/>
      <c r="GH86" s="102"/>
      <c r="GI86" s="96"/>
      <c r="GJ86" s="104"/>
      <c r="GN86" s="102"/>
      <c r="GO86" s="96"/>
      <c r="GP86" s="104"/>
      <c r="GT86" s="102"/>
      <c r="GU86" s="96"/>
      <c r="GV86" s="104"/>
      <c r="GZ86" s="102"/>
      <c r="HA86" s="96"/>
      <c r="HB86" s="104"/>
      <c r="HF86" s="102"/>
      <c r="HG86" s="96"/>
      <c r="HH86" s="104"/>
      <c r="HL86" s="102"/>
      <c r="HM86" s="96"/>
      <c r="HN86" s="104"/>
      <c r="HR86" s="102"/>
      <c r="HS86" s="96"/>
      <c r="HT86" s="104"/>
      <c r="HV86" s="125"/>
      <c r="HW86" s="126"/>
      <c r="HX86" s="127"/>
      <c r="HY86" s="128"/>
      <c r="HZ86" s="129"/>
      <c r="IA86" s="130"/>
      <c r="IB86" s="125"/>
      <c r="IC86" s="126"/>
      <c r="ID86" s="127"/>
      <c r="IE86" s="128"/>
      <c r="IF86" s="129"/>
      <c r="IG86" s="130"/>
      <c r="IH86" s="125"/>
      <c r="II86" s="126"/>
      <c r="IJ86" s="127"/>
      <c r="IK86" s="128"/>
      <c r="IL86" s="129"/>
      <c r="IM86" s="130"/>
      <c r="IN86" s="125"/>
      <c r="IO86" s="126"/>
      <c r="IP86" s="127"/>
      <c r="IQ86" s="128"/>
      <c r="IR86" s="129"/>
    </row>
    <row r="87" spans="1:252">
      <c r="A87" s="54" t="s">
        <v>470</v>
      </c>
      <c r="B87" s="136">
        <f t="shared" si="13"/>
        <v>76.7</v>
      </c>
      <c r="C87" s="136">
        <f t="shared" si="14"/>
        <v>76.7</v>
      </c>
      <c r="D87" s="136">
        <f t="shared" si="15"/>
        <v>76.7</v>
      </c>
      <c r="E87" s="136">
        <f t="shared" si="16"/>
        <v>60</v>
      </c>
      <c r="F87" s="136">
        <f t="shared" si="17"/>
        <v>60</v>
      </c>
      <c r="G87" s="136">
        <f t="shared" si="18"/>
        <v>60</v>
      </c>
      <c r="H87" s="137">
        <f t="shared" si="11"/>
        <v>1</v>
      </c>
      <c r="I87" s="136">
        <f t="shared" si="19"/>
        <v>0</v>
      </c>
      <c r="J87" s="136">
        <f t="shared" si="20"/>
        <v>0</v>
      </c>
      <c r="K87" s="136">
        <f t="shared" si="21"/>
        <v>0</v>
      </c>
      <c r="L87" s="138">
        <f t="shared" si="12"/>
        <v>0</v>
      </c>
      <c r="M87" s="92">
        <v>76.7</v>
      </c>
      <c r="N87" s="90">
        <v>60</v>
      </c>
      <c r="O87" s="91"/>
      <c r="P87" s="102"/>
      <c r="R87" s="104"/>
      <c r="S87" s="92"/>
      <c r="T87" s="90"/>
      <c r="U87" s="91"/>
      <c r="V87" s="102"/>
      <c r="X87" s="104"/>
      <c r="Y87" s="92"/>
      <c r="AB87" s="102"/>
      <c r="AC87" s="96"/>
      <c r="AD87" s="104"/>
      <c r="AH87" s="102"/>
      <c r="AJ87" s="104"/>
      <c r="AK87" s="92"/>
      <c r="AL87" s="90"/>
      <c r="AM87" s="91"/>
      <c r="AN87" s="102"/>
      <c r="AP87" s="104"/>
      <c r="AQ87" s="92"/>
      <c r="AT87" s="102"/>
      <c r="AU87" s="96"/>
      <c r="AV87" s="104"/>
      <c r="AZ87" s="102"/>
      <c r="BA87" s="96"/>
      <c r="BB87" s="104"/>
      <c r="BC87" s="92"/>
      <c r="BD87" s="90"/>
      <c r="BE87" s="91"/>
      <c r="BF87" s="102"/>
      <c r="BH87" s="104"/>
      <c r="BI87" s="92"/>
      <c r="BL87" s="102"/>
      <c r="BM87" s="96"/>
      <c r="BN87" s="104"/>
      <c r="BR87" s="102"/>
      <c r="BS87" s="96"/>
      <c r="BT87" s="104"/>
      <c r="BU87" s="92"/>
      <c r="BV87" s="90"/>
      <c r="BW87" s="91"/>
      <c r="BX87" s="102"/>
      <c r="BZ87" s="104"/>
      <c r="CA87" s="92"/>
      <c r="CD87" s="102"/>
      <c r="CE87" s="96"/>
      <c r="CF87" s="104"/>
      <c r="CJ87" s="102"/>
      <c r="CK87" s="96"/>
      <c r="CL87" s="104"/>
      <c r="CP87" s="102"/>
      <c r="CQ87" s="96"/>
      <c r="CR87" s="104"/>
      <c r="CV87" s="102"/>
      <c r="CW87" s="96"/>
      <c r="CX87" s="104"/>
      <c r="DB87" s="102"/>
      <c r="DC87" s="96"/>
      <c r="DD87" s="104"/>
      <c r="DH87" s="102"/>
      <c r="DI87" s="96"/>
      <c r="DJ87" s="104"/>
      <c r="DN87" s="102"/>
      <c r="DO87" s="96"/>
      <c r="DP87" s="104"/>
      <c r="DT87" s="102"/>
      <c r="DU87" s="96"/>
      <c r="DV87" s="104"/>
      <c r="DZ87" s="102"/>
      <c r="EA87" s="96"/>
      <c r="EB87" s="104"/>
      <c r="EF87" s="102"/>
      <c r="EG87" s="96"/>
      <c r="EH87" s="104"/>
      <c r="EL87" s="102"/>
      <c r="EM87" s="96"/>
      <c r="EN87" s="104"/>
      <c r="ER87" s="102"/>
      <c r="ES87" s="96"/>
      <c r="ET87" s="104"/>
      <c r="EX87" s="102"/>
      <c r="EY87" s="96"/>
      <c r="EZ87" s="104"/>
      <c r="FD87" s="102"/>
      <c r="FE87" s="96"/>
      <c r="FF87" s="104"/>
      <c r="FJ87" s="102"/>
      <c r="FK87" s="96"/>
      <c r="FL87" s="104"/>
      <c r="FP87" s="102"/>
      <c r="FQ87" s="96"/>
      <c r="FR87" s="104"/>
      <c r="FV87" s="102"/>
      <c r="FW87" s="96"/>
      <c r="FX87" s="104"/>
      <c r="GB87" s="102"/>
      <c r="GC87" s="96"/>
      <c r="GD87" s="104"/>
      <c r="GH87" s="102"/>
      <c r="GI87" s="96"/>
      <c r="GJ87" s="104"/>
      <c r="GN87" s="102"/>
      <c r="GO87" s="96"/>
      <c r="GP87" s="104"/>
      <c r="GT87" s="102"/>
      <c r="GU87" s="96"/>
      <c r="GV87" s="104"/>
      <c r="GZ87" s="102"/>
      <c r="HA87" s="96"/>
      <c r="HB87" s="104"/>
      <c r="HF87" s="102"/>
      <c r="HG87" s="96"/>
      <c r="HH87" s="104"/>
      <c r="HL87" s="102"/>
      <c r="HM87" s="96"/>
      <c r="HN87" s="104"/>
      <c r="HR87" s="102"/>
      <c r="HS87" s="96"/>
      <c r="HT87" s="104"/>
      <c r="HV87" s="125"/>
      <c r="HW87" s="126"/>
      <c r="HX87" s="127"/>
      <c r="HY87" s="128"/>
      <c r="HZ87" s="129"/>
      <c r="IA87" s="130"/>
      <c r="IB87" s="125"/>
      <c r="IC87" s="126"/>
      <c r="ID87" s="127"/>
      <c r="IE87" s="128"/>
      <c r="IF87" s="129"/>
      <c r="IG87" s="130"/>
      <c r="IH87" s="125"/>
      <c r="II87" s="126"/>
      <c r="IJ87" s="127"/>
      <c r="IK87" s="128"/>
      <c r="IL87" s="129"/>
      <c r="IM87" s="130"/>
      <c r="IN87" s="125"/>
      <c r="IO87" s="126"/>
      <c r="IP87" s="127"/>
      <c r="IQ87" s="128"/>
      <c r="IR87" s="129"/>
    </row>
    <row r="88" spans="1:252" ht="14.25" customHeight="1">
      <c r="A88" s="54" t="s">
        <v>1204</v>
      </c>
      <c r="B88" s="136">
        <f t="shared" si="13"/>
        <v>0</v>
      </c>
      <c r="C88" s="136">
        <f t="shared" si="14"/>
        <v>0</v>
      </c>
      <c r="D88" s="136">
        <f t="shared" si="15"/>
        <v>0</v>
      </c>
      <c r="E88" s="136">
        <f t="shared" si="16"/>
        <v>0</v>
      </c>
      <c r="F88" s="136">
        <f t="shared" si="17"/>
        <v>0</v>
      </c>
      <c r="G88" s="136">
        <f t="shared" si="18"/>
        <v>0</v>
      </c>
      <c r="H88" s="137">
        <f t="shared" si="11"/>
        <v>0</v>
      </c>
      <c r="I88" s="136">
        <f t="shared" si="19"/>
        <v>0</v>
      </c>
      <c r="J88" s="136">
        <f t="shared" si="20"/>
        <v>0</v>
      </c>
      <c r="K88" s="136">
        <f t="shared" si="21"/>
        <v>0</v>
      </c>
      <c r="L88" s="138">
        <f t="shared" si="12"/>
        <v>0</v>
      </c>
      <c r="M88" s="92"/>
      <c r="N88" s="90"/>
      <c r="O88" s="91"/>
      <c r="P88" s="102"/>
      <c r="R88" s="104"/>
      <c r="S88" s="92"/>
      <c r="T88" s="90"/>
      <c r="U88" s="91"/>
      <c r="V88" s="102"/>
      <c r="X88" s="104"/>
      <c r="Y88" s="92"/>
      <c r="AB88" s="102"/>
      <c r="AC88" s="96"/>
      <c r="AD88" s="104"/>
      <c r="AH88" s="102"/>
      <c r="AJ88" s="104"/>
      <c r="AK88" s="92"/>
      <c r="AL88" s="90"/>
      <c r="AM88" s="91"/>
      <c r="AN88" s="102"/>
      <c r="AP88" s="104"/>
      <c r="AQ88" s="92"/>
      <c r="AT88" s="102"/>
      <c r="AU88" s="96"/>
      <c r="AV88" s="104"/>
      <c r="AZ88" s="102"/>
      <c r="BA88" s="96"/>
      <c r="BB88" s="104"/>
      <c r="BC88" s="92"/>
      <c r="BD88" s="90"/>
      <c r="BE88" s="91"/>
      <c r="BF88" s="102"/>
      <c r="BH88" s="104"/>
      <c r="BI88" s="92"/>
      <c r="BL88" s="102"/>
      <c r="BM88" s="96"/>
      <c r="BN88" s="104"/>
      <c r="BR88" s="102"/>
      <c r="BS88" s="96"/>
      <c r="BT88" s="104"/>
      <c r="BU88" s="92"/>
      <c r="BV88" s="90"/>
      <c r="BW88" s="91"/>
      <c r="BX88" s="102"/>
      <c r="BZ88" s="104"/>
      <c r="CA88" s="92"/>
      <c r="CD88" s="102"/>
      <c r="CE88" s="96"/>
      <c r="CF88" s="104"/>
      <c r="CJ88" s="102"/>
      <c r="CK88" s="96"/>
      <c r="CL88" s="104"/>
      <c r="CP88" s="102"/>
      <c r="CQ88" s="96"/>
      <c r="CR88" s="104"/>
      <c r="CV88" s="102"/>
      <c r="CW88" s="96"/>
      <c r="CX88" s="104"/>
      <c r="DB88" s="102"/>
      <c r="DC88" s="96"/>
      <c r="DD88" s="104"/>
      <c r="DH88" s="102"/>
      <c r="DI88" s="96"/>
      <c r="DJ88" s="104"/>
      <c r="DN88" s="102"/>
      <c r="DO88" s="96"/>
      <c r="DP88" s="104"/>
      <c r="DT88" s="102"/>
      <c r="DU88" s="96"/>
      <c r="DV88" s="104"/>
      <c r="DZ88" s="102"/>
      <c r="EA88" s="96"/>
      <c r="EB88" s="104"/>
      <c r="EF88" s="102"/>
      <c r="EG88" s="96"/>
      <c r="EH88" s="104"/>
      <c r="EL88" s="102"/>
      <c r="EM88" s="96"/>
      <c r="EN88" s="104"/>
      <c r="ER88" s="102"/>
      <c r="ES88" s="96"/>
      <c r="ET88" s="104"/>
      <c r="EX88" s="102"/>
      <c r="EY88" s="96"/>
      <c r="EZ88" s="104"/>
      <c r="FD88" s="102"/>
      <c r="FE88" s="96"/>
      <c r="FF88" s="104"/>
      <c r="FJ88" s="102"/>
      <c r="FK88" s="96"/>
      <c r="FL88" s="104"/>
      <c r="FP88" s="102"/>
      <c r="FQ88" s="96"/>
      <c r="FR88" s="104"/>
      <c r="FV88" s="102"/>
      <c r="FW88" s="96"/>
      <c r="FX88" s="104"/>
      <c r="GB88" s="102"/>
      <c r="GC88" s="96"/>
      <c r="GD88" s="104"/>
      <c r="GH88" s="102"/>
      <c r="GI88" s="96"/>
      <c r="GJ88" s="104"/>
      <c r="GN88" s="102"/>
      <c r="GO88" s="96"/>
      <c r="GP88" s="104"/>
      <c r="GT88" s="102"/>
      <c r="GU88" s="96"/>
      <c r="GV88" s="104"/>
      <c r="GZ88" s="102"/>
      <c r="HA88" s="96"/>
      <c r="HB88" s="104"/>
      <c r="HF88" s="102"/>
      <c r="HG88" s="96"/>
      <c r="HH88" s="104"/>
      <c r="HL88" s="102"/>
      <c r="HM88" s="96"/>
      <c r="HN88" s="104"/>
      <c r="HR88" s="102"/>
      <c r="HS88" s="96"/>
      <c r="HT88" s="104"/>
      <c r="HV88" s="125"/>
      <c r="HW88" s="126"/>
      <c r="HX88" s="127"/>
      <c r="HY88" s="128"/>
      <c r="HZ88" s="129"/>
      <c r="IA88" s="130"/>
      <c r="IB88" s="125"/>
      <c r="IC88" s="126"/>
      <c r="ID88" s="127"/>
      <c r="IE88" s="128"/>
      <c r="IF88" s="129"/>
      <c r="IG88" s="130"/>
      <c r="IH88" s="125"/>
      <c r="II88" s="126"/>
      <c r="IJ88" s="127"/>
      <c r="IK88" s="128"/>
      <c r="IL88" s="129"/>
      <c r="IM88" s="130"/>
      <c r="IN88" s="125"/>
      <c r="IO88" s="126"/>
      <c r="IP88" s="127"/>
      <c r="IQ88" s="128"/>
      <c r="IR88" s="129"/>
    </row>
    <row r="89" spans="1:252">
      <c r="A89" s="54" t="s">
        <v>496</v>
      </c>
      <c r="B89" s="136">
        <f t="shared" si="13"/>
        <v>0</v>
      </c>
      <c r="C89" s="136">
        <f t="shared" si="14"/>
        <v>0</v>
      </c>
      <c r="D89" s="136">
        <f t="shared" si="15"/>
        <v>0</v>
      </c>
      <c r="E89" s="136">
        <f t="shared" si="16"/>
        <v>0</v>
      </c>
      <c r="F89" s="136">
        <f t="shared" si="17"/>
        <v>0</v>
      </c>
      <c r="G89" s="136">
        <f t="shared" si="18"/>
        <v>0</v>
      </c>
      <c r="H89" s="137">
        <f t="shared" si="11"/>
        <v>0</v>
      </c>
      <c r="I89" s="136">
        <f t="shared" si="19"/>
        <v>0</v>
      </c>
      <c r="J89" s="136">
        <f t="shared" si="20"/>
        <v>0</v>
      </c>
      <c r="K89" s="136">
        <f t="shared" si="21"/>
        <v>0</v>
      </c>
      <c r="L89" s="138">
        <f t="shared" si="12"/>
        <v>0</v>
      </c>
      <c r="M89" s="92"/>
      <c r="N89" s="90"/>
      <c r="O89" s="91"/>
      <c r="P89" s="102"/>
      <c r="R89" s="104"/>
      <c r="S89" s="92"/>
      <c r="T89" s="90"/>
      <c r="U89" s="91"/>
      <c r="V89" s="102"/>
      <c r="X89" s="104"/>
      <c r="Y89" s="92"/>
      <c r="AB89" s="102"/>
      <c r="AC89" s="96"/>
      <c r="AD89" s="104"/>
      <c r="AH89" s="102"/>
      <c r="AJ89" s="104"/>
      <c r="AK89" s="92"/>
      <c r="AL89" s="90"/>
      <c r="AM89" s="91"/>
      <c r="AN89" s="102"/>
      <c r="AP89" s="104"/>
      <c r="AQ89" s="92"/>
      <c r="AT89" s="102"/>
      <c r="AU89" s="96"/>
      <c r="AV89" s="104"/>
      <c r="AZ89" s="102"/>
      <c r="BA89" s="96"/>
      <c r="BB89" s="104"/>
      <c r="BC89" s="92"/>
      <c r="BD89" s="90"/>
      <c r="BE89" s="91"/>
      <c r="BF89" s="102"/>
      <c r="BH89" s="104"/>
      <c r="BI89" s="92"/>
      <c r="BL89" s="102"/>
      <c r="BM89" s="96"/>
      <c r="BN89" s="104"/>
      <c r="BR89" s="102"/>
      <c r="BS89" s="96"/>
      <c r="BT89" s="104"/>
      <c r="BU89" s="92"/>
      <c r="BV89" s="90"/>
      <c r="BW89" s="91"/>
      <c r="BX89" s="102"/>
      <c r="BZ89" s="104"/>
      <c r="CA89" s="92"/>
      <c r="CD89" s="102"/>
      <c r="CE89" s="96"/>
      <c r="CF89" s="104"/>
      <c r="CJ89" s="102"/>
      <c r="CK89" s="96"/>
      <c r="CL89" s="104"/>
      <c r="CP89" s="102"/>
      <c r="CQ89" s="96"/>
      <c r="CR89" s="104"/>
      <c r="CV89" s="102"/>
      <c r="CW89" s="96"/>
      <c r="CX89" s="104"/>
      <c r="DB89" s="102"/>
      <c r="DC89" s="96"/>
      <c r="DD89" s="104"/>
      <c r="DH89" s="102"/>
      <c r="DI89" s="96"/>
      <c r="DJ89" s="104"/>
      <c r="DN89" s="102"/>
      <c r="DO89" s="96"/>
      <c r="DP89" s="104"/>
      <c r="DT89" s="102"/>
      <c r="DU89" s="96"/>
      <c r="DV89" s="104"/>
      <c r="DZ89" s="102"/>
      <c r="EA89" s="96"/>
      <c r="EB89" s="104"/>
      <c r="EF89" s="102"/>
      <c r="EG89" s="96"/>
      <c r="EH89" s="104"/>
      <c r="EL89" s="102"/>
      <c r="EM89" s="96"/>
      <c r="EN89" s="104"/>
      <c r="ER89" s="102"/>
      <c r="ES89" s="96"/>
      <c r="ET89" s="104"/>
      <c r="EX89" s="102"/>
      <c r="EY89" s="96"/>
      <c r="EZ89" s="104"/>
      <c r="FD89" s="102"/>
      <c r="FE89" s="96"/>
      <c r="FF89" s="104"/>
      <c r="FJ89" s="102"/>
      <c r="FK89" s="96"/>
      <c r="FL89" s="104"/>
      <c r="FP89" s="102"/>
      <c r="FQ89" s="96"/>
      <c r="FR89" s="104"/>
      <c r="FV89" s="102"/>
      <c r="FW89" s="96"/>
      <c r="FX89" s="104"/>
      <c r="GB89" s="102"/>
      <c r="GC89" s="96"/>
      <c r="GD89" s="104"/>
      <c r="GH89" s="102"/>
      <c r="GI89" s="96"/>
      <c r="GJ89" s="104"/>
      <c r="GN89" s="102"/>
      <c r="GO89" s="96"/>
      <c r="GP89" s="104"/>
      <c r="GT89" s="102"/>
      <c r="GU89" s="96"/>
      <c r="GV89" s="104"/>
      <c r="GZ89" s="102"/>
      <c r="HA89" s="96"/>
      <c r="HB89" s="104"/>
      <c r="HF89" s="102"/>
      <c r="HG89" s="96"/>
      <c r="HH89" s="104"/>
      <c r="HL89" s="102"/>
      <c r="HM89" s="96"/>
      <c r="HN89" s="104"/>
      <c r="HR89" s="102"/>
      <c r="HS89" s="96"/>
      <c r="HT89" s="104"/>
      <c r="HV89" s="125"/>
      <c r="HW89" s="126"/>
      <c r="HX89" s="127"/>
      <c r="HY89" s="128"/>
      <c r="HZ89" s="129"/>
      <c r="IA89" s="130"/>
      <c r="IB89" s="125"/>
      <c r="IC89" s="126"/>
      <c r="ID89" s="127"/>
      <c r="IE89" s="128"/>
      <c r="IF89" s="129"/>
      <c r="IG89" s="130"/>
      <c r="IH89" s="125"/>
      <c r="II89" s="126"/>
      <c r="IJ89" s="127"/>
      <c r="IK89" s="128"/>
      <c r="IL89" s="129"/>
      <c r="IM89" s="130"/>
      <c r="IN89" s="125"/>
      <c r="IO89" s="126"/>
      <c r="IP89" s="127"/>
      <c r="IQ89" s="128"/>
      <c r="IR89" s="129"/>
    </row>
    <row r="90" spans="1:252">
      <c r="A90" s="54" t="s">
        <v>494</v>
      </c>
      <c r="B90" s="136">
        <f t="shared" si="13"/>
        <v>0</v>
      </c>
      <c r="C90" s="136">
        <f t="shared" si="14"/>
        <v>0</v>
      </c>
      <c r="D90" s="136">
        <f t="shared" si="15"/>
        <v>0</v>
      </c>
      <c r="E90" s="136">
        <f t="shared" si="16"/>
        <v>0</v>
      </c>
      <c r="F90" s="136">
        <f t="shared" si="17"/>
        <v>0</v>
      </c>
      <c r="G90" s="136">
        <f t="shared" si="18"/>
        <v>0</v>
      </c>
      <c r="H90" s="137">
        <f t="shared" si="11"/>
        <v>0</v>
      </c>
      <c r="I90" s="136">
        <f t="shared" si="19"/>
        <v>0</v>
      </c>
      <c r="J90" s="136">
        <f t="shared" si="20"/>
        <v>0</v>
      </c>
      <c r="K90" s="136">
        <f t="shared" si="21"/>
        <v>0</v>
      </c>
      <c r="L90" s="138">
        <f t="shared" si="12"/>
        <v>0</v>
      </c>
      <c r="M90" s="92"/>
      <c r="N90" s="90"/>
      <c r="O90" s="91"/>
      <c r="P90" s="102"/>
      <c r="R90" s="104"/>
      <c r="S90" s="92"/>
      <c r="T90" s="90"/>
      <c r="U90" s="91"/>
      <c r="V90" s="102"/>
      <c r="X90" s="104"/>
      <c r="Y90" s="92"/>
      <c r="AB90" s="102"/>
      <c r="AC90" s="96"/>
      <c r="AD90" s="104"/>
      <c r="AH90" s="102"/>
      <c r="AJ90" s="104"/>
      <c r="AK90" s="92"/>
      <c r="AL90" s="90"/>
      <c r="AM90" s="91"/>
      <c r="AN90" s="102"/>
      <c r="AP90" s="104"/>
      <c r="AQ90" s="92"/>
      <c r="AT90" s="102"/>
      <c r="AU90" s="96"/>
      <c r="AV90" s="104"/>
      <c r="AZ90" s="102"/>
      <c r="BA90" s="96"/>
      <c r="BB90" s="104"/>
      <c r="BC90" s="92"/>
      <c r="BD90" s="90"/>
      <c r="BE90" s="91"/>
      <c r="BF90" s="102"/>
      <c r="BH90" s="104"/>
      <c r="BI90" s="92"/>
      <c r="BL90" s="102"/>
      <c r="BM90" s="96"/>
      <c r="BN90" s="104"/>
      <c r="BR90" s="102"/>
      <c r="BS90" s="96"/>
      <c r="BT90" s="104"/>
      <c r="BU90" s="92"/>
      <c r="BV90" s="90"/>
      <c r="BW90" s="91"/>
      <c r="BX90" s="102"/>
      <c r="BZ90" s="104"/>
      <c r="CA90" s="92"/>
      <c r="CD90" s="102"/>
      <c r="CE90" s="96"/>
      <c r="CF90" s="104"/>
      <c r="CJ90" s="102"/>
      <c r="CK90" s="96"/>
      <c r="CL90" s="104"/>
      <c r="CP90" s="102"/>
      <c r="CQ90" s="96"/>
      <c r="CR90" s="104"/>
      <c r="CV90" s="102"/>
      <c r="CW90" s="96"/>
      <c r="CX90" s="104"/>
      <c r="DB90" s="102"/>
      <c r="DC90" s="96"/>
      <c r="DD90" s="104"/>
      <c r="DH90" s="102"/>
      <c r="DI90" s="96"/>
      <c r="DJ90" s="104"/>
      <c r="DN90" s="102"/>
      <c r="DO90" s="96"/>
      <c r="DP90" s="104"/>
      <c r="DT90" s="102"/>
      <c r="DU90" s="96"/>
      <c r="DV90" s="104"/>
      <c r="DZ90" s="102"/>
      <c r="EA90" s="96"/>
      <c r="EB90" s="104"/>
      <c r="EF90" s="102"/>
      <c r="EG90" s="96"/>
      <c r="EH90" s="104"/>
      <c r="EL90" s="102"/>
      <c r="EM90" s="96"/>
      <c r="EN90" s="104"/>
      <c r="ER90" s="102"/>
      <c r="ES90" s="96"/>
      <c r="ET90" s="104"/>
      <c r="EX90" s="102"/>
      <c r="EY90" s="96"/>
      <c r="EZ90" s="104"/>
      <c r="FD90" s="102"/>
      <c r="FE90" s="96"/>
      <c r="FF90" s="104"/>
      <c r="FJ90" s="102"/>
      <c r="FK90" s="96"/>
      <c r="FL90" s="104"/>
      <c r="FP90" s="102"/>
      <c r="FQ90" s="96"/>
      <c r="FR90" s="104"/>
      <c r="FV90" s="102"/>
      <c r="FW90" s="96"/>
      <c r="FX90" s="104"/>
      <c r="GB90" s="102"/>
      <c r="GC90" s="96"/>
      <c r="GD90" s="104"/>
      <c r="GH90" s="102"/>
      <c r="GI90" s="96"/>
      <c r="GJ90" s="104"/>
      <c r="GN90" s="102"/>
      <c r="GO90" s="96"/>
      <c r="GP90" s="104"/>
      <c r="GT90" s="102"/>
      <c r="GU90" s="96"/>
      <c r="GV90" s="104"/>
      <c r="GZ90" s="102"/>
      <c r="HA90" s="96"/>
      <c r="HB90" s="104"/>
      <c r="HF90" s="102"/>
      <c r="HG90" s="96"/>
      <c r="HH90" s="104"/>
      <c r="HL90" s="102"/>
      <c r="HM90" s="96"/>
      <c r="HN90" s="104"/>
      <c r="HR90" s="102"/>
      <c r="HS90" s="96"/>
      <c r="HT90" s="104"/>
      <c r="HV90" s="125"/>
      <c r="HW90" s="126"/>
      <c r="HX90" s="127"/>
      <c r="HY90" s="128"/>
      <c r="HZ90" s="129"/>
      <c r="IA90" s="130"/>
      <c r="IB90" s="125"/>
      <c r="IC90" s="126"/>
      <c r="ID90" s="127"/>
      <c r="IE90" s="128"/>
      <c r="IF90" s="129"/>
      <c r="IG90" s="130"/>
      <c r="IH90" s="125"/>
      <c r="II90" s="126"/>
      <c r="IJ90" s="127"/>
      <c r="IK90" s="128"/>
      <c r="IL90" s="129"/>
      <c r="IM90" s="130"/>
      <c r="IN90" s="125"/>
      <c r="IO90" s="126"/>
      <c r="IP90" s="127"/>
      <c r="IQ90" s="128"/>
      <c r="IR90" s="129"/>
    </row>
    <row r="91" spans="1:252">
      <c r="A91" s="54" t="s">
        <v>488</v>
      </c>
      <c r="B91" s="136">
        <f t="shared" si="13"/>
        <v>35.6</v>
      </c>
      <c r="C91" s="136">
        <f t="shared" si="14"/>
        <v>39.574999999999996</v>
      </c>
      <c r="D91" s="136">
        <f t="shared" si="15"/>
        <v>41.3</v>
      </c>
      <c r="E91" s="136">
        <f t="shared" si="16"/>
        <v>30.5</v>
      </c>
      <c r="F91" s="136">
        <f t="shared" si="17"/>
        <v>31.275000000000002</v>
      </c>
      <c r="G91" s="136">
        <f t="shared" si="18"/>
        <v>32.299999999999997</v>
      </c>
      <c r="H91" s="137">
        <f t="shared" si="11"/>
        <v>12</v>
      </c>
      <c r="I91" s="136">
        <f t="shared" si="19"/>
        <v>17</v>
      </c>
      <c r="J91" s="136">
        <f t="shared" si="20"/>
        <v>19.777777777777779</v>
      </c>
      <c r="K91" s="136">
        <f t="shared" si="21"/>
        <v>21.5</v>
      </c>
      <c r="L91" s="138">
        <f t="shared" si="12"/>
        <v>9</v>
      </c>
      <c r="M91" s="92">
        <v>35.6</v>
      </c>
      <c r="N91" s="90">
        <v>30.5</v>
      </c>
      <c r="O91" s="91">
        <v>17</v>
      </c>
      <c r="P91" s="102">
        <v>39.299999999999997</v>
      </c>
      <c r="Q91" s="96">
        <v>31.2</v>
      </c>
      <c r="R91" s="104">
        <v>19.5</v>
      </c>
      <c r="S91" s="92">
        <v>39.5</v>
      </c>
      <c r="T91" s="90">
        <v>31.6</v>
      </c>
      <c r="U91" s="91">
        <v>20.5</v>
      </c>
      <c r="V91" s="102">
        <v>40.1</v>
      </c>
      <c r="W91" s="96">
        <v>30.6</v>
      </c>
      <c r="X91" s="104">
        <v>19.5</v>
      </c>
      <c r="Y91" s="92">
        <v>39.4</v>
      </c>
      <c r="Z91" s="90">
        <v>31.2</v>
      </c>
      <c r="AA91" s="91">
        <v>20</v>
      </c>
      <c r="AB91" s="102">
        <v>40.200000000000003</v>
      </c>
      <c r="AC91" s="96">
        <v>31</v>
      </c>
      <c r="AD91" s="104">
        <v>19.5</v>
      </c>
      <c r="AE91" s="92">
        <v>39.4</v>
      </c>
      <c r="AF91" s="90">
        <v>31.2</v>
      </c>
      <c r="AG91" s="91">
        <v>20</v>
      </c>
      <c r="AH91" s="102">
        <v>39.4</v>
      </c>
      <c r="AI91" s="96">
        <v>31.9</v>
      </c>
      <c r="AJ91" s="104">
        <v>20.5</v>
      </c>
      <c r="AK91" s="92">
        <v>39.799999999999997</v>
      </c>
      <c r="AL91" s="90">
        <v>32.1</v>
      </c>
      <c r="AM91" s="91">
        <v>21.5</v>
      </c>
      <c r="AN91" s="102">
        <v>41.3</v>
      </c>
      <c r="AO91" s="96">
        <v>31.2</v>
      </c>
      <c r="AP91" s="104"/>
      <c r="AQ91" s="92">
        <v>41.2</v>
      </c>
      <c r="AR91" s="90">
        <v>32.299999999999997</v>
      </c>
      <c r="AT91" s="102">
        <v>39.700000000000003</v>
      </c>
      <c r="AU91" s="96">
        <v>30.5</v>
      </c>
      <c r="AV91" s="104"/>
      <c r="AZ91" s="102"/>
      <c r="BA91" s="96"/>
      <c r="BB91" s="104"/>
      <c r="BC91" s="92"/>
      <c r="BD91" s="90"/>
      <c r="BE91" s="91"/>
      <c r="BF91" s="102"/>
      <c r="BH91" s="104"/>
      <c r="BI91" s="92"/>
      <c r="BL91" s="102"/>
      <c r="BM91" s="96"/>
      <c r="BN91" s="104"/>
      <c r="BR91" s="102"/>
      <c r="BS91" s="96"/>
      <c r="BT91" s="104"/>
      <c r="BU91" s="92"/>
      <c r="BV91" s="90"/>
      <c r="BW91" s="91"/>
      <c r="BX91" s="102"/>
      <c r="BZ91" s="104"/>
      <c r="CA91" s="92"/>
      <c r="CD91" s="102"/>
      <c r="CE91" s="96"/>
      <c r="CF91" s="104"/>
      <c r="CJ91" s="102"/>
      <c r="CK91" s="96"/>
      <c r="CL91" s="104"/>
      <c r="CP91" s="102"/>
      <c r="CQ91" s="96"/>
      <c r="CR91" s="104"/>
      <c r="CV91" s="102"/>
      <c r="CW91" s="96"/>
      <c r="CX91" s="104"/>
      <c r="DB91" s="102"/>
      <c r="DC91" s="96"/>
      <c r="DD91" s="104"/>
      <c r="DH91" s="102"/>
      <c r="DI91" s="96"/>
      <c r="DJ91" s="104"/>
      <c r="DN91" s="102"/>
      <c r="DO91" s="96"/>
      <c r="DP91" s="104"/>
      <c r="DT91" s="102"/>
      <c r="DU91" s="96"/>
      <c r="DV91" s="104"/>
      <c r="DZ91" s="102"/>
      <c r="EA91" s="96"/>
      <c r="EB91" s="104"/>
      <c r="EF91" s="102"/>
      <c r="EG91" s="96"/>
      <c r="EH91" s="104"/>
      <c r="EL91" s="102"/>
      <c r="EM91" s="96"/>
      <c r="EN91" s="104"/>
      <c r="ER91" s="102"/>
      <c r="ES91" s="96"/>
      <c r="ET91" s="104"/>
      <c r="EX91" s="102"/>
      <c r="EY91" s="96"/>
      <c r="EZ91" s="104"/>
      <c r="FD91" s="102"/>
      <c r="FE91" s="96"/>
      <c r="FF91" s="104"/>
      <c r="FJ91" s="102"/>
      <c r="FK91" s="96"/>
      <c r="FL91" s="104"/>
      <c r="FP91" s="102"/>
      <c r="FQ91" s="96"/>
      <c r="FR91" s="104"/>
      <c r="FV91" s="102"/>
      <c r="FW91" s="96"/>
      <c r="FX91" s="104"/>
      <c r="GB91" s="102"/>
      <c r="GC91" s="96"/>
      <c r="GD91" s="104"/>
      <c r="GH91" s="102"/>
      <c r="GI91" s="96"/>
      <c r="GJ91" s="104"/>
      <c r="GN91" s="102"/>
      <c r="GO91" s="96"/>
      <c r="GP91" s="104"/>
      <c r="GT91" s="102"/>
      <c r="GU91" s="96"/>
      <c r="GV91" s="104"/>
      <c r="GZ91" s="102"/>
      <c r="HA91" s="96"/>
      <c r="HB91" s="104"/>
      <c r="HF91" s="102"/>
      <c r="HG91" s="96"/>
      <c r="HH91" s="104"/>
      <c r="HL91" s="102"/>
      <c r="HM91" s="96"/>
      <c r="HN91" s="104"/>
      <c r="HR91" s="102"/>
      <c r="HS91" s="96"/>
      <c r="HT91" s="104"/>
      <c r="HV91" s="125"/>
      <c r="HW91" s="126"/>
      <c r="HX91" s="127"/>
      <c r="HY91" s="128"/>
      <c r="HZ91" s="129"/>
      <c r="IA91" s="130"/>
      <c r="IB91" s="125"/>
      <c r="IC91" s="126"/>
      <c r="ID91" s="127"/>
      <c r="IE91" s="128"/>
      <c r="IF91" s="129"/>
      <c r="IG91" s="130"/>
      <c r="IH91" s="125"/>
      <c r="II91" s="126"/>
      <c r="IJ91" s="127"/>
      <c r="IK91" s="128"/>
      <c r="IL91" s="129"/>
      <c r="IM91" s="130"/>
      <c r="IN91" s="125"/>
      <c r="IO91" s="126"/>
      <c r="IP91" s="127"/>
      <c r="IQ91" s="128"/>
      <c r="IR91" s="129"/>
    </row>
    <row r="92" spans="1:252">
      <c r="A92" s="54" t="s">
        <v>492</v>
      </c>
      <c r="B92" s="136">
        <f t="shared" si="13"/>
        <v>0</v>
      </c>
      <c r="C92" s="136">
        <f t="shared" si="14"/>
        <v>0</v>
      </c>
      <c r="D92" s="136">
        <f t="shared" si="15"/>
        <v>0</v>
      </c>
      <c r="E92" s="136">
        <f t="shared" si="16"/>
        <v>0</v>
      </c>
      <c r="F92" s="136">
        <f t="shared" si="17"/>
        <v>0</v>
      </c>
      <c r="G92" s="136">
        <f t="shared" si="18"/>
        <v>0</v>
      </c>
      <c r="H92" s="137">
        <f t="shared" si="11"/>
        <v>0</v>
      </c>
      <c r="I92" s="136">
        <f t="shared" si="19"/>
        <v>0</v>
      </c>
      <c r="J92" s="136">
        <f t="shared" si="20"/>
        <v>0</v>
      </c>
      <c r="K92" s="136">
        <f t="shared" si="21"/>
        <v>0</v>
      </c>
      <c r="L92" s="138">
        <f t="shared" si="12"/>
        <v>0</v>
      </c>
      <c r="M92" s="92"/>
      <c r="N92" s="90"/>
      <c r="O92" s="91"/>
      <c r="P92" s="102"/>
      <c r="R92" s="104"/>
      <c r="S92" s="92"/>
      <c r="T92" s="90"/>
      <c r="U92" s="91"/>
      <c r="V92" s="102"/>
      <c r="X92" s="104"/>
      <c r="Y92" s="92"/>
      <c r="AB92" s="102"/>
      <c r="AC92" s="96"/>
      <c r="AD92" s="104"/>
      <c r="AH92" s="102"/>
      <c r="AJ92" s="104"/>
      <c r="AK92" s="92"/>
      <c r="AL92" s="90"/>
      <c r="AM92" s="91"/>
      <c r="AN92" s="102"/>
      <c r="AP92" s="104"/>
      <c r="AQ92" s="92"/>
      <c r="AT92" s="102"/>
      <c r="AU92" s="96"/>
      <c r="AV92" s="104"/>
      <c r="AZ92" s="102"/>
      <c r="BA92" s="96"/>
      <c r="BB92" s="104"/>
      <c r="BC92" s="92"/>
      <c r="BD92" s="90"/>
      <c r="BE92" s="91"/>
      <c r="BF92" s="102"/>
      <c r="BH92" s="104"/>
      <c r="BI92" s="92"/>
      <c r="BL92" s="102"/>
      <c r="BM92" s="96"/>
      <c r="BN92" s="104"/>
      <c r="BR92" s="102"/>
      <c r="BS92" s="96"/>
      <c r="BT92" s="104"/>
      <c r="BU92" s="92"/>
      <c r="BV92" s="90"/>
      <c r="BW92" s="91"/>
      <c r="BX92" s="102"/>
      <c r="BZ92" s="104"/>
      <c r="CA92" s="92"/>
      <c r="CD92" s="102"/>
      <c r="CE92" s="96"/>
      <c r="CF92" s="104"/>
      <c r="CJ92" s="102"/>
      <c r="CK92" s="96"/>
      <c r="CL92" s="104"/>
      <c r="CP92" s="102"/>
      <c r="CQ92" s="96"/>
      <c r="CR92" s="104"/>
      <c r="CV92" s="102"/>
      <c r="CW92" s="96"/>
      <c r="CX92" s="104"/>
      <c r="DB92" s="102"/>
      <c r="DC92" s="96"/>
      <c r="DD92" s="104"/>
      <c r="DH92" s="102"/>
      <c r="DI92" s="96"/>
      <c r="DJ92" s="104"/>
      <c r="DN92" s="102"/>
      <c r="DO92" s="96"/>
      <c r="DP92" s="104"/>
      <c r="DT92" s="102"/>
      <c r="DU92" s="96"/>
      <c r="DV92" s="104"/>
      <c r="DZ92" s="102"/>
      <c r="EA92" s="96"/>
      <c r="EB92" s="104"/>
      <c r="EF92" s="102"/>
      <c r="EG92" s="96"/>
      <c r="EH92" s="104"/>
      <c r="EL92" s="102"/>
      <c r="EM92" s="96"/>
      <c r="EN92" s="104"/>
      <c r="ER92" s="102"/>
      <c r="ES92" s="96"/>
      <c r="ET92" s="104"/>
      <c r="EX92" s="102"/>
      <c r="EY92" s="96"/>
      <c r="EZ92" s="104"/>
      <c r="FD92" s="102"/>
      <c r="FE92" s="96"/>
      <c r="FF92" s="104"/>
      <c r="FJ92" s="102"/>
      <c r="FK92" s="96"/>
      <c r="FL92" s="104"/>
      <c r="FP92" s="102"/>
      <c r="FQ92" s="96"/>
      <c r="FR92" s="104"/>
      <c r="FV92" s="102"/>
      <c r="FW92" s="96"/>
      <c r="FX92" s="104"/>
      <c r="GB92" s="102"/>
      <c r="GC92" s="96"/>
      <c r="GD92" s="104"/>
      <c r="GH92" s="102"/>
      <c r="GI92" s="96"/>
      <c r="GJ92" s="104"/>
      <c r="GN92" s="102"/>
      <c r="GO92" s="96"/>
      <c r="GP92" s="104"/>
      <c r="GT92" s="102"/>
      <c r="GU92" s="96"/>
      <c r="GV92" s="104"/>
      <c r="GZ92" s="102"/>
      <c r="HA92" s="96"/>
      <c r="HB92" s="104"/>
      <c r="HF92" s="102"/>
      <c r="HG92" s="96"/>
      <c r="HH92" s="104"/>
      <c r="HL92" s="102"/>
      <c r="HM92" s="96"/>
      <c r="HN92" s="104"/>
      <c r="HR92" s="102"/>
      <c r="HS92" s="96"/>
      <c r="HT92" s="104"/>
      <c r="HV92" s="125"/>
      <c r="HW92" s="126"/>
      <c r="HX92" s="127"/>
      <c r="HY92" s="128"/>
      <c r="HZ92" s="129"/>
      <c r="IA92" s="130"/>
      <c r="IB92" s="125"/>
      <c r="IC92" s="126"/>
      <c r="ID92" s="127"/>
      <c r="IE92" s="128"/>
      <c r="IF92" s="129"/>
      <c r="IG92" s="130"/>
      <c r="IH92" s="125"/>
      <c r="II92" s="126"/>
      <c r="IJ92" s="127"/>
      <c r="IK92" s="128"/>
      <c r="IL92" s="129"/>
      <c r="IM92" s="130"/>
      <c r="IN92" s="125"/>
      <c r="IO92" s="126"/>
      <c r="IP92" s="127"/>
      <c r="IQ92" s="128"/>
      <c r="IR92" s="129"/>
    </row>
    <row r="93" spans="1:252">
      <c r="A93" s="54" t="s">
        <v>490</v>
      </c>
      <c r="B93" s="136">
        <f t="shared" si="13"/>
        <v>52.6</v>
      </c>
      <c r="C93" s="136">
        <f t="shared" si="14"/>
        <v>55.175000000000004</v>
      </c>
      <c r="D93" s="136">
        <f t="shared" si="15"/>
        <v>56.9</v>
      </c>
      <c r="E93" s="136">
        <f t="shared" si="16"/>
        <v>41</v>
      </c>
      <c r="F93" s="136">
        <f t="shared" si="17"/>
        <v>43.325000000000003</v>
      </c>
      <c r="G93" s="136">
        <f t="shared" si="18"/>
        <v>44.7</v>
      </c>
      <c r="H93" s="137">
        <f t="shared" si="11"/>
        <v>4</v>
      </c>
      <c r="I93" s="136">
        <f t="shared" si="19"/>
        <v>47.5</v>
      </c>
      <c r="J93" s="136">
        <f t="shared" si="20"/>
        <v>53.333333333333336</v>
      </c>
      <c r="K93" s="136">
        <f t="shared" si="21"/>
        <v>56.5</v>
      </c>
      <c r="L93" s="138">
        <f t="shared" si="12"/>
        <v>3</v>
      </c>
      <c r="M93" s="92">
        <v>52.6</v>
      </c>
      <c r="N93" s="90">
        <v>41</v>
      </c>
      <c r="O93" s="91">
        <v>47.5</v>
      </c>
      <c r="P93" s="102">
        <v>56.7</v>
      </c>
      <c r="Q93" s="96">
        <v>44.7</v>
      </c>
      <c r="R93" s="104">
        <v>56</v>
      </c>
      <c r="S93" s="92">
        <v>56.9</v>
      </c>
      <c r="T93" s="90">
        <v>43.9</v>
      </c>
      <c r="U93" s="91">
        <v>56.5</v>
      </c>
      <c r="V93" s="102">
        <v>54.5</v>
      </c>
      <c r="W93" s="96">
        <v>43.7</v>
      </c>
      <c r="X93" s="104"/>
      <c r="Y93" s="92"/>
      <c r="AB93" s="102"/>
      <c r="AC93" s="96"/>
      <c r="AD93" s="104"/>
      <c r="AH93" s="102"/>
      <c r="AJ93" s="104"/>
      <c r="AK93" s="92"/>
      <c r="AL93" s="90"/>
      <c r="AM93" s="91"/>
      <c r="AN93" s="102"/>
      <c r="AP93" s="104"/>
      <c r="AQ93" s="92"/>
      <c r="AT93" s="102"/>
      <c r="AU93" s="96"/>
      <c r="AV93" s="104"/>
      <c r="AZ93" s="102"/>
      <c r="BA93" s="96"/>
      <c r="BB93" s="104"/>
      <c r="BC93" s="92"/>
      <c r="BD93" s="90"/>
      <c r="BE93" s="91"/>
      <c r="BF93" s="102"/>
      <c r="BH93" s="104"/>
      <c r="BI93" s="92"/>
      <c r="BL93" s="102"/>
      <c r="BM93" s="96"/>
      <c r="BN93" s="104"/>
      <c r="BR93" s="102"/>
      <c r="BS93" s="96"/>
      <c r="BT93" s="104"/>
      <c r="BU93" s="92"/>
      <c r="BV93" s="90"/>
      <c r="BW93" s="91"/>
      <c r="BX93" s="102"/>
      <c r="BZ93" s="104"/>
      <c r="CA93" s="92"/>
      <c r="CD93" s="102"/>
      <c r="CE93" s="96"/>
      <c r="CF93" s="104"/>
      <c r="CJ93" s="102"/>
      <c r="CK93" s="96"/>
      <c r="CL93" s="104"/>
      <c r="CP93" s="102"/>
      <c r="CQ93" s="96"/>
      <c r="CR93" s="104"/>
      <c r="CV93" s="102"/>
      <c r="CW93" s="96"/>
      <c r="CX93" s="104"/>
      <c r="DB93" s="102"/>
      <c r="DC93" s="96"/>
      <c r="DD93" s="104"/>
      <c r="DH93" s="102"/>
      <c r="DI93" s="96"/>
      <c r="DJ93" s="104"/>
      <c r="DN93" s="102"/>
      <c r="DO93" s="96"/>
      <c r="DP93" s="104"/>
      <c r="DT93" s="102"/>
      <c r="DU93" s="96"/>
      <c r="DV93" s="104"/>
      <c r="DZ93" s="102"/>
      <c r="EA93" s="96"/>
      <c r="EB93" s="104"/>
      <c r="EF93" s="102"/>
      <c r="EG93" s="96"/>
      <c r="EH93" s="104"/>
      <c r="EL93" s="102"/>
      <c r="EM93" s="96"/>
      <c r="EN93" s="104"/>
      <c r="ER93" s="102"/>
      <c r="ES93" s="96"/>
      <c r="ET93" s="104"/>
      <c r="EX93" s="102"/>
      <c r="EY93" s="96"/>
      <c r="EZ93" s="104"/>
      <c r="FD93" s="102"/>
      <c r="FE93" s="96"/>
      <c r="FF93" s="104"/>
      <c r="FJ93" s="102"/>
      <c r="FK93" s="96"/>
      <c r="FL93" s="104"/>
      <c r="FP93" s="102"/>
      <c r="FQ93" s="96"/>
      <c r="FR93" s="104"/>
      <c r="FV93" s="102"/>
      <c r="FW93" s="96"/>
      <c r="FX93" s="104"/>
      <c r="GB93" s="102"/>
      <c r="GC93" s="96"/>
      <c r="GD93" s="104"/>
      <c r="GH93" s="102"/>
      <c r="GI93" s="96"/>
      <c r="GJ93" s="104"/>
      <c r="GN93" s="102"/>
      <c r="GO93" s="96"/>
      <c r="GP93" s="104"/>
      <c r="GT93" s="102"/>
      <c r="GU93" s="96"/>
      <c r="GV93" s="104"/>
      <c r="GZ93" s="102"/>
      <c r="HA93" s="96"/>
      <c r="HB93" s="104"/>
      <c r="HF93" s="102"/>
      <c r="HG93" s="96"/>
      <c r="HH93" s="104"/>
      <c r="HL93" s="102"/>
      <c r="HM93" s="96"/>
      <c r="HN93" s="104"/>
      <c r="HR93" s="102"/>
      <c r="HS93" s="96"/>
      <c r="HT93" s="104"/>
      <c r="HV93" s="125"/>
      <c r="HW93" s="126"/>
      <c r="HX93" s="127"/>
      <c r="HY93" s="128"/>
      <c r="HZ93" s="129"/>
      <c r="IA93" s="130"/>
      <c r="IB93" s="125"/>
      <c r="IC93" s="126"/>
      <c r="ID93" s="127"/>
      <c r="IE93" s="128"/>
      <c r="IF93" s="129"/>
      <c r="IG93" s="130"/>
      <c r="IH93" s="125"/>
      <c r="II93" s="126"/>
      <c r="IJ93" s="127"/>
      <c r="IK93" s="128"/>
      <c r="IL93" s="129"/>
      <c r="IM93" s="130"/>
      <c r="IN93" s="125"/>
      <c r="IO93" s="126"/>
      <c r="IP93" s="127"/>
      <c r="IQ93" s="128"/>
      <c r="IR93" s="129"/>
    </row>
    <row r="94" spans="1:252">
      <c r="A94" s="54" t="s">
        <v>486</v>
      </c>
      <c r="B94" s="136">
        <f t="shared" si="13"/>
        <v>0</v>
      </c>
      <c r="C94" s="136">
        <f t="shared" si="14"/>
        <v>0</v>
      </c>
      <c r="D94" s="136">
        <f t="shared" si="15"/>
        <v>0</v>
      </c>
      <c r="E94" s="136">
        <f t="shared" si="16"/>
        <v>0</v>
      </c>
      <c r="F94" s="136">
        <f t="shared" si="17"/>
        <v>0</v>
      </c>
      <c r="G94" s="136">
        <f t="shared" si="18"/>
        <v>0</v>
      </c>
      <c r="H94" s="137">
        <f t="shared" si="11"/>
        <v>0</v>
      </c>
      <c r="I94" s="136">
        <f t="shared" si="19"/>
        <v>0</v>
      </c>
      <c r="J94" s="136">
        <f t="shared" si="20"/>
        <v>0</v>
      </c>
      <c r="K94" s="136">
        <f t="shared" si="21"/>
        <v>0</v>
      </c>
      <c r="L94" s="138">
        <f t="shared" si="12"/>
        <v>0</v>
      </c>
      <c r="M94" s="92"/>
      <c r="N94" s="90"/>
      <c r="O94" s="91"/>
      <c r="P94" s="102"/>
      <c r="R94" s="104"/>
      <c r="S94" s="92"/>
      <c r="T94" s="90"/>
      <c r="U94" s="91"/>
      <c r="V94" s="102"/>
      <c r="X94" s="104"/>
      <c r="Y94" s="92"/>
      <c r="AB94" s="102"/>
      <c r="AC94" s="96"/>
      <c r="AD94" s="104"/>
      <c r="AH94" s="102"/>
      <c r="AJ94" s="104"/>
      <c r="AK94" s="92"/>
      <c r="AL94" s="90"/>
      <c r="AM94" s="91"/>
      <c r="AN94" s="102"/>
      <c r="AP94" s="104"/>
      <c r="AQ94" s="92"/>
      <c r="AT94" s="102"/>
      <c r="AU94" s="96"/>
      <c r="AV94" s="104"/>
      <c r="AZ94" s="102"/>
      <c r="BA94" s="96"/>
      <c r="BB94" s="104"/>
      <c r="BC94" s="92"/>
      <c r="BD94" s="90"/>
      <c r="BE94" s="91"/>
      <c r="BF94" s="102"/>
      <c r="BH94" s="104"/>
      <c r="BI94" s="92"/>
      <c r="BL94" s="102"/>
      <c r="BM94" s="96"/>
      <c r="BN94" s="104"/>
      <c r="BR94" s="102"/>
      <c r="BS94" s="96"/>
      <c r="BT94" s="104"/>
      <c r="BU94" s="92"/>
      <c r="BV94" s="90"/>
      <c r="BW94" s="91"/>
      <c r="BX94" s="102"/>
      <c r="BZ94" s="104"/>
      <c r="CA94" s="92"/>
      <c r="CD94" s="102"/>
      <c r="CE94" s="96"/>
      <c r="CF94" s="104"/>
      <c r="CJ94" s="102"/>
      <c r="CK94" s="96"/>
      <c r="CL94" s="104"/>
      <c r="CP94" s="102"/>
      <c r="CQ94" s="96"/>
      <c r="CR94" s="104"/>
      <c r="CV94" s="102"/>
      <c r="CW94" s="96"/>
      <c r="CX94" s="104"/>
      <c r="DB94" s="102"/>
      <c r="DC94" s="96"/>
      <c r="DD94" s="104"/>
      <c r="DH94" s="102"/>
      <c r="DI94" s="96"/>
      <c r="DJ94" s="104"/>
      <c r="DN94" s="102"/>
      <c r="DO94" s="96"/>
      <c r="DP94" s="104"/>
      <c r="DT94" s="102"/>
      <c r="DU94" s="96"/>
      <c r="DV94" s="104"/>
      <c r="DZ94" s="102"/>
      <c r="EA94" s="96"/>
      <c r="EB94" s="104"/>
      <c r="EF94" s="102"/>
      <c r="EG94" s="96"/>
      <c r="EH94" s="104"/>
      <c r="EL94" s="102"/>
      <c r="EM94" s="96"/>
      <c r="EN94" s="104"/>
      <c r="ER94" s="102"/>
      <c r="ES94" s="96"/>
      <c r="ET94" s="104"/>
      <c r="EX94" s="102"/>
      <c r="EY94" s="96"/>
      <c r="EZ94" s="104"/>
      <c r="FD94" s="102"/>
      <c r="FE94" s="96"/>
      <c r="FF94" s="104"/>
      <c r="FJ94" s="102"/>
      <c r="FK94" s="96"/>
      <c r="FL94" s="104"/>
      <c r="FP94" s="102"/>
      <c r="FQ94" s="96"/>
      <c r="FR94" s="104"/>
      <c r="FV94" s="102"/>
      <c r="FW94" s="96"/>
      <c r="FX94" s="104"/>
      <c r="GB94" s="102"/>
      <c r="GC94" s="96"/>
      <c r="GD94" s="104"/>
      <c r="GH94" s="102"/>
      <c r="GI94" s="96"/>
      <c r="GJ94" s="104"/>
      <c r="GN94" s="102"/>
      <c r="GO94" s="96"/>
      <c r="GP94" s="104"/>
      <c r="GT94" s="102"/>
      <c r="GU94" s="96"/>
      <c r="GV94" s="104"/>
      <c r="GZ94" s="102"/>
      <c r="HA94" s="96"/>
      <c r="HB94" s="104"/>
      <c r="HF94" s="102"/>
      <c r="HG94" s="96"/>
      <c r="HH94" s="104"/>
      <c r="HL94" s="102"/>
      <c r="HM94" s="96"/>
      <c r="HN94" s="104"/>
      <c r="HR94" s="102"/>
      <c r="HS94" s="96"/>
      <c r="HT94" s="104"/>
      <c r="HV94" s="125"/>
      <c r="HW94" s="126"/>
      <c r="HX94" s="127"/>
      <c r="HY94" s="128"/>
      <c r="HZ94" s="129"/>
      <c r="IA94" s="130"/>
      <c r="IB94" s="125"/>
      <c r="IC94" s="126"/>
      <c r="ID94" s="127"/>
      <c r="IE94" s="128"/>
      <c r="IF94" s="129"/>
      <c r="IG94" s="130"/>
      <c r="IH94" s="125"/>
      <c r="II94" s="126"/>
      <c r="IJ94" s="127"/>
      <c r="IK94" s="128"/>
      <c r="IL94" s="129"/>
      <c r="IM94" s="130"/>
      <c r="IN94" s="125"/>
      <c r="IO94" s="126"/>
      <c r="IP94" s="127"/>
      <c r="IQ94" s="128"/>
      <c r="IR94" s="129"/>
    </row>
    <row r="95" spans="1:252">
      <c r="A95" s="54" t="s">
        <v>650</v>
      </c>
      <c r="B95" s="136">
        <f t="shared" si="13"/>
        <v>0</v>
      </c>
      <c r="C95" s="136">
        <f t="shared" si="14"/>
        <v>0</v>
      </c>
      <c r="D95" s="136">
        <f t="shared" si="15"/>
        <v>0</v>
      </c>
      <c r="E95" s="136">
        <f t="shared" si="16"/>
        <v>0</v>
      </c>
      <c r="F95" s="136">
        <f t="shared" si="17"/>
        <v>0</v>
      </c>
      <c r="G95" s="136">
        <f t="shared" si="18"/>
        <v>0</v>
      </c>
      <c r="H95" s="137">
        <f t="shared" si="11"/>
        <v>0</v>
      </c>
      <c r="I95" s="136">
        <f t="shared" si="19"/>
        <v>0</v>
      </c>
      <c r="J95" s="136">
        <f t="shared" si="20"/>
        <v>0</v>
      </c>
      <c r="K95" s="136">
        <f t="shared" si="21"/>
        <v>0</v>
      </c>
      <c r="L95" s="138">
        <f t="shared" si="12"/>
        <v>0</v>
      </c>
      <c r="M95" s="92"/>
      <c r="N95" s="90"/>
      <c r="O95" s="91"/>
      <c r="P95" s="102"/>
      <c r="R95" s="104"/>
      <c r="S95" s="92"/>
      <c r="T95" s="90"/>
      <c r="U95" s="91"/>
      <c r="V95" s="102"/>
      <c r="X95" s="104"/>
      <c r="Y95" s="92"/>
      <c r="AB95" s="102"/>
      <c r="AC95" s="96"/>
      <c r="AD95" s="104"/>
      <c r="AH95" s="102"/>
      <c r="AJ95" s="104"/>
      <c r="AK95" s="92"/>
      <c r="AL95" s="90"/>
      <c r="AM95" s="91"/>
      <c r="AN95" s="102"/>
      <c r="AP95" s="104"/>
      <c r="AQ95" s="92"/>
      <c r="AT95" s="102"/>
      <c r="AU95" s="96"/>
      <c r="AV95" s="104"/>
      <c r="AZ95" s="102"/>
      <c r="BA95" s="96"/>
      <c r="BB95" s="104"/>
      <c r="BC95" s="92"/>
      <c r="BD95" s="90"/>
      <c r="BE95" s="91"/>
      <c r="BF95" s="102"/>
      <c r="BH95" s="104"/>
      <c r="BI95" s="92"/>
      <c r="BL95" s="102"/>
      <c r="BM95" s="96"/>
      <c r="BN95" s="104"/>
      <c r="BR95" s="102"/>
      <c r="BS95" s="96"/>
      <c r="BT95" s="104"/>
      <c r="BU95" s="92"/>
      <c r="BV95" s="90"/>
      <c r="BW95" s="91"/>
      <c r="BX95" s="102"/>
      <c r="BZ95" s="104"/>
      <c r="CA95" s="92"/>
      <c r="CD95" s="102"/>
      <c r="CE95" s="96"/>
      <c r="CF95" s="104"/>
      <c r="CJ95" s="102"/>
      <c r="CK95" s="96"/>
      <c r="CL95" s="104"/>
      <c r="CP95" s="102"/>
      <c r="CQ95" s="96"/>
      <c r="CR95" s="104"/>
      <c r="CV95" s="102"/>
      <c r="CW95" s="96"/>
      <c r="CX95" s="104"/>
      <c r="DB95" s="102"/>
      <c r="DC95" s="96"/>
      <c r="DD95" s="104"/>
      <c r="DH95" s="102"/>
      <c r="DI95" s="96"/>
      <c r="DJ95" s="104"/>
      <c r="DN95" s="102"/>
      <c r="DO95" s="96"/>
      <c r="DP95" s="104"/>
      <c r="DT95" s="102"/>
      <c r="DU95" s="96"/>
      <c r="DV95" s="104"/>
      <c r="DZ95" s="102"/>
      <c r="EA95" s="96"/>
      <c r="EB95" s="104"/>
      <c r="EF95" s="102"/>
      <c r="EG95" s="96"/>
      <c r="EH95" s="104"/>
      <c r="EL95" s="102"/>
      <c r="EM95" s="96"/>
      <c r="EN95" s="104"/>
      <c r="ER95" s="102"/>
      <c r="ES95" s="96"/>
      <c r="ET95" s="104"/>
      <c r="EX95" s="102"/>
      <c r="EY95" s="96"/>
      <c r="EZ95" s="104"/>
      <c r="FD95" s="102"/>
      <c r="FE95" s="96"/>
      <c r="FF95" s="104"/>
      <c r="FJ95" s="102"/>
      <c r="FK95" s="96"/>
      <c r="FL95" s="104"/>
      <c r="FP95" s="102"/>
      <c r="FQ95" s="96"/>
      <c r="FR95" s="104"/>
      <c r="FV95" s="102"/>
      <c r="FW95" s="96"/>
      <c r="FX95" s="104"/>
      <c r="GB95" s="102"/>
      <c r="GC95" s="96"/>
      <c r="GD95" s="104"/>
      <c r="GH95" s="102"/>
      <c r="GI95" s="96"/>
      <c r="GJ95" s="104"/>
      <c r="GN95" s="102"/>
      <c r="GO95" s="96"/>
      <c r="GP95" s="104"/>
      <c r="GT95" s="102"/>
      <c r="GU95" s="96"/>
      <c r="GV95" s="104"/>
      <c r="GZ95" s="102"/>
      <c r="HA95" s="96"/>
      <c r="HB95" s="104"/>
      <c r="HF95" s="102"/>
      <c r="HG95" s="96"/>
      <c r="HH95" s="104"/>
      <c r="HL95" s="102"/>
      <c r="HM95" s="96"/>
      <c r="HN95" s="104"/>
      <c r="HR95" s="102"/>
      <c r="HS95" s="96"/>
      <c r="HT95" s="104"/>
      <c r="HV95" s="125"/>
      <c r="HW95" s="126"/>
      <c r="HX95" s="127"/>
      <c r="HY95" s="128"/>
      <c r="HZ95" s="129"/>
      <c r="IA95" s="130"/>
      <c r="IB95" s="125"/>
      <c r="IC95" s="126"/>
      <c r="ID95" s="127"/>
      <c r="IE95" s="128"/>
      <c r="IF95" s="129"/>
      <c r="IG95" s="130"/>
      <c r="IH95" s="125"/>
      <c r="II95" s="126"/>
      <c r="IJ95" s="127"/>
      <c r="IK95" s="128"/>
      <c r="IL95" s="129"/>
      <c r="IM95" s="130"/>
      <c r="IN95" s="125"/>
      <c r="IO95" s="126"/>
      <c r="IP95" s="127"/>
      <c r="IQ95" s="128"/>
      <c r="IR95" s="129"/>
    </row>
    <row r="96" spans="1:252">
      <c r="A96" s="54" t="s">
        <v>481</v>
      </c>
      <c r="B96" s="136">
        <f t="shared" si="13"/>
        <v>0</v>
      </c>
      <c r="C96" s="136">
        <f t="shared" si="14"/>
        <v>0</v>
      </c>
      <c r="D96" s="136">
        <f t="shared" si="15"/>
        <v>0</v>
      </c>
      <c r="E96" s="136">
        <f t="shared" si="16"/>
        <v>0</v>
      </c>
      <c r="F96" s="136">
        <f t="shared" si="17"/>
        <v>0</v>
      </c>
      <c r="G96" s="136">
        <f t="shared" si="18"/>
        <v>0</v>
      </c>
      <c r="H96" s="137">
        <f t="shared" si="11"/>
        <v>0</v>
      </c>
      <c r="I96" s="136">
        <f t="shared" si="19"/>
        <v>0</v>
      </c>
      <c r="J96" s="136">
        <f t="shared" si="20"/>
        <v>0</v>
      </c>
      <c r="K96" s="136">
        <f t="shared" si="21"/>
        <v>0</v>
      </c>
      <c r="L96" s="138">
        <f t="shared" si="12"/>
        <v>0</v>
      </c>
      <c r="M96" s="92"/>
      <c r="N96" s="90"/>
      <c r="O96" s="91"/>
      <c r="P96" s="102"/>
      <c r="R96" s="104"/>
      <c r="S96" s="92"/>
      <c r="T96" s="90"/>
      <c r="U96" s="91"/>
      <c r="V96" s="102"/>
      <c r="X96" s="104"/>
      <c r="Y96" s="92"/>
      <c r="AB96" s="102"/>
      <c r="AC96" s="96"/>
      <c r="AD96" s="104"/>
      <c r="AH96" s="102"/>
      <c r="AJ96" s="104"/>
      <c r="AK96" s="92"/>
      <c r="AL96" s="90"/>
      <c r="AM96" s="91"/>
      <c r="AN96" s="102"/>
      <c r="AP96" s="104"/>
      <c r="AQ96" s="92"/>
      <c r="AT96" s="102"/>
      <c r="AU96" s="96"/>
      <c r="AV96" s="104"/>
      <c r="AZ96" s="102"/>
      <c r="BA96" s="96"/>
      <c r="BB96" s="104"/>
      <c r="BC96" s="92"/>
      <c r="BD96" s="90"/>
      <c r="BE96" s="91"/>
      <c r="BF96" s="102"/>
      <c r="BH96" s="104"/>
      <c r="BI96" s="92"/>
      <c r="BL96" s="102"/>
      <c r="BM96" s="96"/>
      <c r="BN96" s="104"/>
      <c r="BR96" s="102"/>
      <c r="BS96" s="96"/>
      <c r="BT96" s="104"/>
      <c r="BU96" s="92"/>
      <c r="BV96" s="90"/>
      <c r="BW96" s="91"/>
      <c r="BX96" s="102"/>
      <c r="BZ96" s="104"/>
      <c r="CA96" s="92"/>
      <c r="CD96" s="102"/>
      <c r="CE96" s="96"/>
      <c r="CF96" s="104"/>
      <c r="CJ96" s="102"/>
      <c r="CK96" s="96"/>
      <c r="CL96" s="104"/>
      <c r="CP96" s="102"/>
      <c r="CQ96" s="96"/>
      <c r="CR96" s="104"/>
      <c r="CV96" s="102"/>
      <c r="CW96" s="96"/>
      <c r="CX96" s="104"/>
      <c r="DB96" s="102"/>
      <c r="DC96" s="96"/>
      <c r="DD96" s="104"/>
      <c r="DH96" s="102"/>
      <c r="DI96" s="96"/>
      <c r="DJ96" s="104"/>
      <c r="DN96" s="102"/>
      <c r="DO96" s="96"/>
      <c r="DP96" s="104"/>
      <c r="DT96" s="102"/>
      <c r="DU96" s="96"/>
      <c r="DV96" s="104"/>
      <c r="DZ96" s="102"/>
      <c r="EA96" s="96"/>
      <c r="EB96" s="104"/>
      <c r="EF96" s="102"/>
      <c r="EG96" s="96"/>
      <c r="EH96" s="104"/>
      <c r="EL96" s="102"/>
      <c r="EM96" s="96"/>
      <c r="EN96" s="104"/>
      <c r="ER96" s="102"/>
      <c r="ES96" s="96"/>
      <c r="ET96" s="104"/>
      <c r="EX96" s="102"/>
      <c r="EY96" s="96"/>
      <c r="EZ96" s="104"/>
      <c r="FD96" s="102"/>
      <c r="FE96" s="96"/>
      <c r="FF96" s="104"/>
      <c r="FJ96" s="102"/>
      <c r="FK96" s="96"/>
      <c r="FL96" s="104"/>
      <c r="FP96" s="102"/>
      <c r="FQ96" s="96"/>
      <c r="FR96" s="104"/>
      <c r="FV96" s="102"/>
      <c r="FW96" s="96"/>
      <c r="FX96" s="104"/>
      <c r="GB96" s="102"/>
      <c r="GC96" s="96"/>
      <c r="GD96" s="104"/>
      <c r="GH96" s="102"/>
      <c r="GI96" s="96"/>
      <c r="GJ96" s="104"/>
      <c r="GN96" s="102"/>
      <c r="GO96" s="96"/>
      <c r="GP96" s="104"/>
      <c r="GT96" s="102"/>
      <c r="GU96" s="96"/>
      <c r="GV96" s="104"/>
      <c r="GZ96" s="102"/>
      <c r="HA96" s="96"/>
      <c r="HB96" s="104"/>
      <c r="HF96" s="102"/>
      <c r="HG96" s="96"/>
      <c r="HH96" s="104"/>
      <c r="HL96" s="102"/>
      <c r="HM96" s="96"/>
      <c r="HN96" s="104"/>
      <c r="HR96" s="102"/>
      <c r="HS96" s="96"/>
      <c r="HT96" s="104"/>
      <c r="HV96" s="125"/>
      <c r="HW96" s="126"/>
      <c r="HX96" s="127"/>
      <c r="HY96" s="128"/>
      <c r="HZ96" s="129"/>
      <c r="IA96" s="130"/>
      <c r="IB96" s="125"/>
      <c r="IC96" s="126"/>
      <c r="ID96" s="127"/>
      <c r="IE96" s="128"/>
      <c r="IF96" s="129"/>
      <c r="IG96" s="130"/>
      <c r="IH96" s="125"/>
      <c r="II96" s="126"/>
      <c r="IJ96" s="127"/>
      <c r="IK96" s="128"/>
      <c r="IL96" s="129"/>
      <c r="IM96" s="130"/>
      <c r="IN96" s="125"/>
      <c r="IO96" s="126"/>
      <c r="IP96" s="127"/>
      <c r="IQ96" s="128"/>
      <c r="IR96" s="129"/>
    </row>
    <row r="97" spans="1:252">
      <c r="A97" s="54" t="s">
        <v>1082</v>
      </c>
      <c r="B97" s="136">
        <f t="shared" si="13"/>
        <v>0</v>
      </c>
      <c r="C97" s="136">
        <f t="shared" si="14"/>
        <v>0</v>
      </c>
      <c r="D97" s="136">
        <f t="shared" si="15"/>
        <v>0</v>
      </c>
      <c r="E97" s="136">
        <f t="shared" si="16"/>
        <v>0</v>
      </c>
      <c r="F97" s="136">
        <f t="shared" si="17"/>
        <v>0</v>
      </c>
      <c r="G97" s="136">
        <f t="shared" si="18"/>
        <v>0</v>
      </c>
      <c r="H97" s="137">
        <f t="shared" si="11"/>
        <v>0</v>
      </c>
      <c r="I97" s="136">
        <f t="shared" si="19"/>
        <v>0</v>
      </c>
      <c r="J97" s="136">
        <f t="shared" si="20"/>
        <v>0</v>
      </c>
      <c r="K97" s="136">
        <f t="shared" si="21"/>
        <v>0</v>
      </c>
      <c r="L97" s="138">
        <f t="shared" si="12"/>
        <v>0</v>
      </c>
      <c r="M97" s="92"/>
      <c r="N97" s="90"/>
      <c r="O97" s="91"/>
      <c r="P97" s="102"/>
      <c r="R97" s="104"/>
      <c r="S97" s="92"/>
      <c r="T97" s="90"/>
      <c r="U97" s="91"/>
      <c r="V97" s="102"/>
      <c r="X97" s="104"/>
      <c r="Y97" s="92"/>
      <c r="AB97" s="102"/>
      <c r="AC97" s="96"/>
      <c r="AD97" s="104"/>
      <c r="AH97" s="102"/>
      <c r="AJ97" s="104"/>
      <c r="AK97" s="92"/>
      <c r="AL97" s="90"/>
      <c r="AM97" s="91"/>
      <c r="AN97" s="102"/>
      <c r="AP97" s="104"/>
      <c r="AQ97" s="92"/>
      <c r="AT97" s="102"/>
      <c r="AU97" s="96"/>
      <c r="AV97" s="104"/>
      <c r="AZ97" s="102"/>
      <c r="BA97" s="96"/>
      <c r="BB97" s="104"/>
      <c r="BC97" s="92"/>
      <c r="BD97" s="90"/>
      <c r="BE97" s="91"/>
      <c r="BF97" s="102"/>
      <c r="BH97" s="104"/>
      <c r="BI97" s="92"/>
      <c r="BL97" s="102"/>
      <c r="BM97" s="96"/>
      <c r="BN97" s="104"/>
      <c r="BR97" s="102"/>
      <c r="BS97" s="96"/>
      <c r="BT97" s="104"/>
      <c r="BU97" s="92"/>
      <c r="BV97" s="90"/>
      <c r="BW97" s="91"/>
      <c r="BX97" s="102"/>
      <c r="BZ97" s="104"/>
      <c r="CA97" s="92"/>
      <c r="CD97" s="102"/>
      <c r="CE97" s="96"/>
      <c r="CF97" s="104"/>
      <c r="CJ97" s="102"/>
      <c r="CK97" s="96"/>
      <c r="CL97" s="104"/>
      <c r="CP97" s="102"/>
      <c r="CQ97" s="96"/>
      <c r="CR97" s="104"/>
      <c r="CV97" s="102"/>
      <c r="CW97" s="96"/>
      <c r="CX97" s="104"/>
      <c r="DB97" s="102"/>
      <c r="DC97" s="96"/>
      <c r="DD97" s="104"/>
      <c r="DH97" s="102"/>
      <c r="DI97" s="96"/>
      <c r="DJ97" s="104"/>
      <c r="DN97" s="102"/>
      <c r="DO97" s="96"/>
      <c r="DP97" s="104"/>
      <c r="DT97" s="102"/>
      <c r="DU97" s="96"/>
      <c r="DV97" s="104"/>
      <c r="DZ97" s="102"/>
      <c r="EA97" s="96"/>
      <c r="EB97" s="104"/>
      <c r="EF97" s="102"/>
      <c r="EG97" s="96"/>
      <c r="EH97" s="104"/>
      <c r="EL97" s="102"/>
      <c r="EM97" s="96"/>
      <c r="EN97" s="104"/>
      <c r="ER97" s="102"/>
      <c r="ES97" s="96"/>
      <c r="ET97" s="104"/>
      <c r="EX97" s="102"/>
      <c r="EY97" s="96"/>
      <c r="EZ97" s="104"/>
      <c r="FD97" s="102"/>
      <c r="FE97" s="96"/>
      <c r="FF97" s="104"/>
      <c r="FJ97" s="102"/>
      <c r="FK97" s="96"/>
      <c r="FL97" s="104"/>
      <c r="FP97" s="102"/>
      <c r="FQ97" s="96"/>
      <c r="FR97" s="104"/>
      <c r="FV97" s="102"/>
      <c r="FW97" s="96"/>
      <c r="FX97" s="104"/>
      <c r="GB97" s="102"/>
      <c r="GC97" s="96"/>
      <c r="GD97" s="104"/>
      <c r="GH97" s="102"/>
      <c r="GI97" s="96"/>
      <c r="GJ97" s="104"/>
      <c r="GN97" s="102"/>
      <c r="GO97" s="96"/>
      <c r="GP97" s="104"/>
      <c r="GT97" s="102"/>
      <c r="GU97" s="96"/>
      <c r="GV97" s="104"/>
      <c r="GZ97" s="102"/>
      <c r="HA97" s="96"/>
      <c r="HB97" s="104"/>
      <c r="HF97" s="102"/>
      <c r="HG97" s="96"/>
      <c r="HH97" s="104"/>
      <c r="HL97" s="102"/>
      <c r="HM97" s="96"/>
      <c r="HN97" s="104"/>
      <c r="HR97" s="102"/>
      <c r="HS97" s="96"/>
      <c r="HT97" s="104"/>
      <c r="HV97" s="125"/>
      <c r="HW97" s="126"/>
      <c r="HX97" s="127"/>
      <c r="HY97" s="128"/>
      <c r="HZ97" s="129"/>
      <c r="IA97" s="130"/>
      <c r="IB97" s="125"/>
      <c r="IC97" s="126"/>
      <c r="ID97" s="127"/>
      <c r="IE97" s="128"/>
      <c r="IF97" s="129"/>
      <c r="IG97" s="130"/>
      <c r="IH97" s="125"/>
      <c r="II97" s="126"/>
      <c r="IJ97" s="127"/>
      <c r="IK97" s="128"/>
      <c r="IL97" s="129"/>
      <c r="IM97" s="130"/>
      <c r="IN97" s="125"/>
      <c r="IO97" s="126"/>
      <c r="IP97" s="127"/>
      <c r="IQ97" s="128"/>
      <c r="IR97" s="129"/>
    </row>
    <row r="98" spans="1:252">
      <c r="A98" s="54" t="s">
        <v>483</v>
      </c>
      <c r="B98" s="136">
        <f t="shared" si="13"/>
        <v>0</v>
      </c>
      <c r="C98" s="136">
        <f t="shared" si="14"/>
        <v>0</v>
      </c>
      <c r="D98" s="136">
        <f t="shared" si="15"/>
        <v>0</v>
      </c>
      <c r="E98" s="136">
        <f t="shared" si="16"/>
        <v>0</v>
      </c>
      <c r="F98" s="136">
        <f t="shared" si="17"/>
        <v>0</v>
      </c>
      <c r="G98" s="136">
        <f t="shared" si="18"/>
        <v>0</v>
      </c>
      <c r="H98" s="137">
        <f t="shared" si="11"/>
        <v>0</v>
      </c>
      <c r="I98" s="136">
        <f t="shared" si="19"/>
        <v>0</v>
      </c>
      <c r="J98" s="136">
        <f t="shared" si="20"/>
        <v>0</v>
      </c>
      <c r="K98" s="136">
        <f t="shared" si="21"/>
        <v>0</v>
      </c>
      <c r="L98" s="138">
        <f t="shared" si="12"/>
        <v>0</v>
      </c>
      <c r="M98" s="92"/>
      <c r="N98" s="90"/>
      <c r="O98" s="91"/>
      <c r="P98" s="102"/>
      <c r="R98" s="104"/>
      <c r="S98" s="92"/>
      <c r="T98" s="90"/>
      <c r="U98" s="91"/>
      <c r="V98" s="102"/>
      <c r="X98" s="104"/>
      <c r="Y98" s="92"/>
      <c r="AB98" s="102"/>
      <c r="AC98" s="96"/>
      <c r="AD98" s="104"/>
      <c r="AH98" s="102"/>
      <c r="AJ98" s="104"/>
      <c r="AK98" s="92"/>
      <c r="AL98" s="90"/>
      <c r="AM98" s="91"/>
      <c r="AN98" s="102"/>
      <c r="AP98" s="104"/>
      <c r="AQ98" s="92"/>
      <c r="AT98" s="102"/>
      <c r="AU98" s="96"/>
      <c r="AV98" s="104"/>
      <c r="AZ98" s="102"/>
      <c r="BA98" s="96"/>
      <c r="BB98" s="104"/>
      <c r="BC98" s="92"/>
      <c r="BD98" s="90"/>
      <c r="BE98" s="91"/>
      <c r="BF98" s="102"/>
      <c r="BH98" s="104"/>
      <c r="BI98" s="92"/>
      <c r="BL98" s="102"/>
      <c r="BM98" s="96"/>
      <c r="BN98" s="104"/>
      <c r="BR98" s="102"/>
      <c r="BS98" s="96"/>
      <c r="BT98" s="104"/>
      <c r="BU98" s="92"/>
      <c r="BV98" s="90"/>
      <c r="BW98" s="91"/>
      <c r="BX98" s="102"/>
      <c r="BZ98" s="104"/>
      <c r="CA98" s="92"/>
      <c r="CD98" s="102"/>
      <c r="CE98" s="96"/>
      <c r="CF98" s="104"/>
      <c r="CJ98" s="102"/>
      <c r="CK98" s="96"/>
      <c r="CL98" s="104"/>
      <c r="CP98" s="102"/>
      <c r="CQ98" s="96"/>
      <c r="CR98" s="104"/>
      <c r="CV98" s="102"/>
      <c r="CW98" s="96"/>
      <c r="CX98" s="104"/>
      <c r="DB98" s="102"/>
      <c r="DC98" s="96"/>
      <c r="DD98" s="104"/>
      <c r="DH98" s="102"/>
      <c r="DI98" s="96"/>
      <c r="DJ98" s="104"/>
      <c r="DN98" s="102"/>
      <c r="DO98" s="96"/>
      <c r="DP98" s="104"/>
      <c r="DT98" s="102"/>
      <c r="DU98" s="96"/>
      <c r="DV98" s="104"/>
      <c r="DZ98" s="102"/>
      <c r="EA98" s="96"/>
      <c r="EB98" s="104"/>
      <c r="EF98" s="102"/>
      <c r="EG98" s="96"/>
      <c r="EH98" s="104"/>
      <c r="EL98" s="102"/>
      <c r="EM98" s="96"/>
      <c r="EN98" s="104"/>
      <c r="ER98" s="102"/>
      <c r="ES98" s="96"/>
      <c r="ET98" s="104"/>
      <c r="EX98" s="102"/>
      <c r="EY98" s="96"/>
      <c r="EZ98" s="104"/>
      <c r="FD98" s="102"/>
      <c r="FE98" s="96"/>
      <c r="FF98" s="104"/>
      <c r="FJ98" s="102"/>
      <c r="FK98" s="96"/>
      <c r="FL98" s="104"/>
      <c r="FP98" s="102"/>
      <c r="FQ98" s="96"/>
      <c r="FR98" s="104"/>
      <c r="FV98" s="102"/>
      <c r="FW98" s="96"/>
      <c r="FX98" s="104"/>
      <c r="GB98" s="102"/>
      <c r="GC98" s="96"/>
      <c r="GD98" s="104"/>
      <c r="GH98" s="102"/>
      <c r="GI98" s="96"/>
      <c r="GJ98" s="104"/>
      <c r="GN98" s="102"/>
      <c r="GO98" s="96"/>
      <c r="GP98" s="104"/>
      <c r="GT98" s="102"/>
      <c r="GU98" s="96"/>
      <c r="GV98" s="104"/>
      <c r="GZ98" s="102"/>
      <c r="HA98" s="96"/>
      <c r="HB98" s="104"/>
      <c r="HF98" s="102"/>
      <c r="HG98" s="96"/>
      <c r="HH98" s="104"/>
      <c r="HL98" s="102"/>
      <c r="HM98" s="96"/>
      <c r="HN98" s="104"/>
      <c r="HR98" s="102"/>
      <c r="HS98" s="96"/>
      <c r="HT98" s="104"/>
      <c r="HV98" s="125"/>
      <c r="HW98" s="126"/>
      <c r="HX98" s="127"/>
      <c r="HY98" s="128"/>
      <c r="HZ98" s="129"/>
      <c r="IA98" s="130"/>
      <c r="IB98" s="125"/>
      <c r="IC98" s="126"/>
      <c r="ID98" s="127"/>
      <c r="IE98" s="128"/>
      <c r="IF98" s="129"/>
      <c r="IG98" s="130"/>
      <c r="IH98" s="125"/>
      <c r="II98" s="126"/>
      <c r="IJ98" s="127"/>
      <c r="IK98" s="128"/>
      <c r="IL98" s="129"/>
      <c r="IM98" s="130"/>
      <c r="IN98" s="125"/>
      <c r="IO98" s="126"/>
      <c r="IP98" s="127"/>
      <c r="IQ98" s="128"/>
      <c r="IR98" s="129"/>
    </row>
    <row r="99" spans="1:252">
      <c r="A99" s="54" t="s">
        <v>478</v>
      </c>
      <c r="B99" s="136">
        <f t="shared" si="13"/>
        <v>0</v>
      </c>
      <c r="C99" s="136">
        <f t="shared" si="14"/>
        <v>0</v>
      </c>
      <c r="D99" s="136">
        <f t="shared" si="15"/>
        <v>0</v>
      </c>
      <c r="E99" s="136">
        <f t="shared" si="16"/>
        <v>0</v>
      </c>
      <c r="F99" s="136">
        <f t="shared" si="17"/>
        <v>0</v>
      </c>
      <c r="G99" s="136">
        <f t="shared" si="18"/>
        <v>0</v>
      </c>
      <c r="H99" s="137">
        <f t="shared" si="11"/>
        <v>0</v>
      </c>
      <c r="I99" s="136">
        <f t="shared" si="19"/>
        <v>0</v>
      </c>
      <c r="J99" s="136">
        <f t="shared" si="20"/>
        <v>0</v>
      </c>
      <c r="K99" s="136">
        <f t="shared" si="21"/>
        <v>0</v>
      </c>
      <c r="L99" s="138">
        <f t="shared" si="12"/>
        <v>0</v>
      </c>
      <c r="M99" s="92"/>
      <c r="N99" s="90"/>
      <c r="O99" s="91"/>
      <c r="P99" s="102"/>
      <c r="R99" s="104"/>
      <c r="S99" s="92"/>
      <c r="T99" s="90"/>
      <c r="U99" s="91"/>
      <c r="V99" s="102"/>
      <c r="X99" s="104"/>
      <c r="Y99" s="92"/>
      <c r="AB99" s="102"/>
      <c r="AC99" s="96"/>
      <c r="AD99" s="104"/>
      <c r="AH99" s="102"/>
      <c r="AJ99" s="104"/>
      <c r="AK99" s="92"/>
      <c r="AL99" s="90"/>
      <c r="AM99" s="91"/>
      <c r="AN99" s="102"/>
      <c r="AP99" s="104"/>
      <c r="AQ99" s="92"/>
      <c r="AT99" s="102"/>
      <c r="AU99" s="96"/>
      <c r="AV99" s="104"/>
      <c r="AZ99" s="102"/>
      <c r="BA99" s="96"/>
      <c r="BB99" s="104"/>
      <c r="BC99" s="92"/>
      <c r="BD99" s="90"/>
      <c r="BE99" s="91"/>
      <c r="BF99" s="102"/>
      <c r="BH99" s="104"/>
      <c r="BI99" s="92"/>
      <c r="BL99" s="102"/>
      <c r="BM99" s="96"/>
      <c r="BN99" s="104"/>
      <c r="BR99" s="102"/>
      <c r="BS99" s="96"/>
      <c r="BT99" s="104"/>
      <c r="BU99" s="92"/>
      <c r="BV99" s="90"/>
      <c r="BW99" s="91"/>
      <c r="BX99" s="102"/>
      <c r="BZ99" s="104"/>
      <c r="CA99" s="92"/>
      <c r="CD99" s="102"/>
      <c r="CE99" s="96"/>
      <c r="CF99" s="104"/>
      <c r="CJ99" s="102"/>
      <c r="CK99" s="96"/>
      <c r="CL99" s="104"/>
      <c r="CP99" s="102"/>
      <c r="CQ99" s="96"/>
      <c r="CR99" s="104"/>
      <c r="CV99" s="102"/>
      <c r="CW99" s="96"/>
      <c r="CX99" s="104"/>
      <c r="DB99" s="102"/>
      <c r="DC99" s="96"/>
      <c r="DD99" s="104"/>
      <c r="DH99" s="102"/>
      <c r="DI99" s="96"/>
      <c r="DJ99" s="104"/>
      <c r="DN99" s="102"/>
      <c r="DO99" s="96"/>
      <c r="DP99" s="104"/>
      <c r="DT99" s="102"/>
      <c r="DU99" s="96"/>
      <c r="DV99" s="104"/>
      <c r="DZ99" s="102"/>
      <c r="EA99" s="96"/>
      <c r="EB99" s="104"/>
      <c r="EF99" s="102"/>
      <c r="EG99" s="96"/>
      <c r="EH99" s="104"/>
      <c r="EL99" s="102"/>
      <c r="EM99" s="96"/>
      <c r="EN99" s="104"/>
      <c r="ER99" s="102"/>
      <c r="ES99" s="96"/>
      <c r="ET99" s="104"/>
      <c r="EX99" s="102"/>
      <c r="EY99" s="96"/>
      <c r="EZ99" s="104"/>
      <c r="FD99" s="102"/>
      <c r="FE99" s="96"/>
      <c r="FF99" s="104"/>
      <c r="FJ99" s="102"/>
      <c r="FK99" s="96"/>
      <c r="FL99" s="104"/>
      <c r="FP99" s="102"/>
      <c r="FQ99" s="96"/>
      <c r="FR99" s="104"/>
      <c r="FV99" s="102"/>
      <c r="FW99" s="96"/>
      <c r="FX99" s="104"/>
      <c r="GB99" s="102"/>
      <c r="GC99" s="96"/>
      <c r="GD99" s="104"/>
      <c r="GH99" s="102"/>
      <c r="GI99" s="96"/>
      <c r="GJ99" s="104"/>
      <c r="GN99" s="102"/>
      <c r="GO99" s="96"/>
      <c r="GP99" s="104"/>
      <c r="GT99" s="102"/>
      <c r="GU99" s="96"/>
      <c r="GV99" s="104"/>
      <c r="GZ99" s="102"/>
      <c r="HA99" s="96"/>
      <c r="HB99" s="104"/>
      <c r="HF99" s="102"/>
      <c r="HG99" s="96"/>
      <c r="HH99" s="104"/>
      <c r="HL99" s="102"/>
      <c r="HM99" s="96"/>
      <c r="HN99" s="104"/>
      <c r="HR99" s="102"/>
      <c r="HS99" s="96"/>
      <c r="HT99" s="104"/>
      <c r="HV99" s="125"/>
      <c r="HW99" s="126"/>
      <c r="HX99" s="127"/>
      <c r="HY99" s="128"/>
      <c r="HZ99" s="129"/>
      <c r="IA99" s="130"/>
      <c r="IB99" s="125"/>
      <c r="IC99" s="126"/>
      <c r="ID99" s="127"/>
      <c r="IE99" s="128"/>
      <c r="IF99" s="129"/>
      <c r="IG99" s="130"/>
      <c r="IH99" s="125"/>
      <c r="II99" s="126"/>
      <c r="IJ99" s="127"/>
      <c r="IK99" s="128"/>
      <c r="IL99" s="129"/>
      <c r="IM99" s="130"/>
      <c r="IN99" s="125"/>
      <c r="IO99" s="126"/>
      <c r="IP99" s="127"/>
      <c r="IQ99" s="128"/>
      <c r="IR99" s="129"/>
    </row>
    <row r="100" spans="1:252">
      <c r="A100" s="54" t="s">
        <v>474</v>
      </c>
      <c r="B100" s="136">
        <f t="shared" si="13"/>
        <v>0</v>
      </c>
      <c r="C100" s="136">
        <f t="shared" si="14"/>
        <v>0</v>
      </c>
      <c r="D100" s="136">
        <f t="shared" si="15"/>
        <v>0</v>
      </c>
      <c r="E100" s="136">
        <f t="shared" si="16"/>
        <v>0</v>
      </c>
      <c r="F100" s="136">
        <f t="shared" si="17"/>
        <v>0</v>
      </c>
      <c r="G100" s="136">
        <f t="shared" si="18"/>
        <v>0</v>
      </c>
      <c r="H100" s="137">
        <f t="shared" si="11"/>
        <v>0</v>
      </c>
      <c r="I100" s="136">
        <f t="shared" si="19"/>
        <v>0</v>
      </c>
      <c r="J100" s="136">
        <f t="shared" si="20"/>
        <v>0</v>
      </c>
      <c r="K100" s="136">
        <f t="shared" si="21"/>
        <v>0</v>
      </c>
      <c r="L100" s="138">
        <f t="shared" si="12"/>
        <v>0</v>
      </c>
      <c r="M100" s="92"/>
      <c r="N100" s="90"/>
      <c r="O100" s="91"/>
      <c r="P100" s="102"/>
      <c r="R100" s="104"/>
      <c r="S100" s="92"/>
      <c r="T100" s="90"/>
      <c r="U100" s="91"/>
      <c r="V100" s="102"/>
      <c r="X100" s="104"/>
      <c r="Y100" s="92"/>
      <c r="AB100" s="102"/>
      <c r="AC100" s="96"/>
      <c r="AD100" s="104"/>
      <c r="AH100" s="102"/>
      <c r="AJ100" s="104"/>
      <c r="AK100" s="92"/>
      <c r="AL100" s="90"/>
      <c r="AM100" s="91"/>
      <c r="AN100" s="102"/>
      <c r="AP100" s="104"/>
      <c r="AQ100" s="92"/>
      <c r="AT100" s="102"/>
      <c r="AU100" s="96"/>
      <c r="AV100" s="104"/>
      <c r="AZ100" s="102"/>
      <c r="BA100" s="96"/>
      <c r="BB100" s="104"/>
      <c r="BC100" s="92"/>
      <c r="BD100" s="90"/>
      <c r="BE100" s="91"/>
      <c r="BF100" s="102"/>
      <c r="BH100" s="104"/>
      <c r="BI100" s="92"/>
      <c r="BL100" s="102"/>
      <c r="BM100" s="96"/>
      <c r="BN100" s="104"/>
      <c r="BR100" s="102"/>
      <c r="BS100" s="96"/>
      <c r="BT100" s="104"/>
      <c r="BU100" s="92"/>
      <c r="BV100" s="90"/>
      <c r="BW100" s="91"/>
      <c r="BX100" s="102"/>
      <c r="BZ100" s="104"/>
      <c r="CA100" s="92"/>
      <c r="CD100" s="102"/>
      <c r="CE100" s="96"/>
      <c r="CF100" s="104"/>
      <c r="CJ100" s="102"/>
      <c r="CK100" s="96"/>
      <c r="CL100" s="104"/>
      <c r="CP100" s="102"/>
      <c r="CQ100" s="96"/>
      <c r="CR100" s="104"/>
      <c r="CV100" s="102"/>
      <c r="CW100" s="96"/>
      <c r="CX100" s="104"/>
      <c r="DB100" s="102"/>
      <c r="DC100" s="96"/>
      <c r="DD100" s="104"/>
      <c r="DH100" s="102"/>
      <c r="DI100" s="96"/>
      <c r="DJ100" s="104"/>
      <c r="DN100" s="102"/>
      <c r="DO100" s="96"/>
      <c r="DP100" s="104"/>
      <c r="DT100" s="102"/>
      <c r="DU100" s="96"/>
      <c r="DV100" s="104"/>
      <c r="DZ100" s="102"/>
      <c r="EA100" s="96"/>
      <c r="EB100" s="104"/>
      <c r="EF100" s="102"/>
      <c r="EG100" s="96"/>
      <c r="EH100" s="104"/>
      <c r="EL100" s="102"/>
      <c r="EM100" s="96"/>
      <c r="EN100" s="104"/>
      <c r="ER100" s="102"/>
      <c r="ES100" s="96"/>
      <c r="ET100" s="104"/>
      <c r="EX100" s="102"/>
      <c r="EY100" s="96"/>
      <c r="EZ100" s="104"/>
      <c r="FD100" s="102"/>
      <c r="FE100" s="96"/>
      <c r="FF100" s="104"/>
      <c r="FJ100" s="102"/>
      <c r="FK100" s="96"/>
      <c r="FL100" s="104"/>
      <c r="FP100" s="102"/>
      <c r="FQ100" s="96"/>
      <c r="FR100" s="104"/>
      <c r="FV100" s="102"/>
      <c r="FW100" s="96"/>
      <c r="FX100" s="104"/>
      <c r="GB100" s="102"/>
      <c r="GC100" s="96"/>
      <c r="GD100" s="104"/>
      <c r="GH100" s="102"/>
      <c r="GI100" s="96"/>
      <c r="GJ100" s="104"/>
      <c r="GN100" s="102"/>
      <c r="GO100" s="96"/>
      <c r="GP100" s="104"/>
      <c r="GT100" s="102"/>
      <c r="GU100" s="96"/>
      <c r="GV100" s="104"/>
      <c r="GZ100" s="102"/>
      <c r="HA100" s="96"/>
      <c r="HB100" s="104"/>
      <c r="HF100" s="102"/>
      <c r="HG100" s="96"/>
      <c r="HH100" s="104"/>
      <c r="HL100" s="102"/>
      <c r="HM100" s="96"/>
      <c r="HN100" s="104"/>
      <c r="HR100" s="102"/>
      <c r="HS100" s="96"/>
      <c r="HT100" s="104"/>
      <c r="HV100" s="125"/>
      <c r="HW100" s="126"/>
      <c r="HX100" s="127"/>
      <c r="HY100" s="128"/>
      <c r="HZ100" s="129"/>
      <c r="IA100" s="130"/>
      <c r="IB100" s="125"/>
      <c r="IC100" s="126"/>
      <c r="ID100" s="127"/>
      <c r="IE100" s="128"/>
      <c r="IF100" s="129"/>
      <c r="IG100" s="130"/>
      <c r="IH100" s="125"/>
      <c r="II100" s="126"/>
      <c r="IJ100" s="127"/>
      <c r="IK100" s="128"/>
      <c r="IL100" s="129"/>
      <c r="IM100" s="130"/>
      <c r="IN100" s="125"/>
      <c r="IO100" s="126"/>
      <c r="IP100" s="127"/>
      <c r="IQ100" s="128"/>
      <c r="IR100" s="129"/>
    </row>
    <row r="101" spans="1:252">
      <c r="A101" s="54" t="s">
        <v>476</v>
      </c>
      <c r="B101" s="136">
        <f t="shared" si="13"/>
        <v>0</v>
      </c>
      <c r="C101" s="136">
        <f t="shared" si="14"/>
        <v>0</v>
      </c>
      <c r="D101" s="136">
        <f t="shared" si="15"/>
        <v>0</v>
      </c>
      <c r="E101" s="136">
        <f t="shared" si="16"/>
        <v>0</v>
      </c>
      <c r="F101" s="136">
        <f t="shared" si="17"/>
        <v>0</v>
      </c>
      <c r="G101" s="136">
        <f t="shared" si="18"/>
        <v>0</v>
      </c>
      <c r="H101" s="137">
        <f t="shared" si="11"/>
        <v>0</v>
      </c>
      <c r="I101" s="137">
        <f t="shared" si="19"/>
        <v>0</v>
      </c>
      <c r="J101" s="136">
        <f t="shared" si="20"/>
        <v>0</v>
      </c>
      <c r="K101" s="136">
        <f t="shared" si="21"/>
        <v>0</v>
      </c>
      <c r="L101" s="138">
        <f t="shared" si="12"/>
        <v>0</v>
      </c>
      <c r="M101" s="92"/>
      <c r="N101" s="90"/>
      <c r="O101" s="91"/>
      <c r="P101" s="102"/>
      <c r="R101" s="104"/>
      <c r="S101" s="92"/>
      <c r="T101" s="90"/>
      <c r="U101" s="91"/>
      <c r="V101" s="102"/>
      <c r="X101" s="104"/>
      <c r="Y101" s="92"/>
      <c r="AB101" s="102"/>
      <c r="AC101" s="96"/>
      <c r="AD101" s="104"/>
      <c r="AH101" s="102"/>
      <c r="AJ101" s="104"/>
      <c r="AK101" s="92"/>
      <c r="AL101" s="90"/>
      <c r="AM101" s="91"/>
      <c r="AN101" s="102"/>
      <c r="AP101" s="104"/>
      <c r="AQ101" s="92"/>
      <c r="AT101" s="102"/>
      <c r="AU101" s="96"/>
      <c r="AV101" s="104"/>
      <c r="AZ101" s="102"/>
      <c r="BA101" s="96"/>
      <c r="BB101" s="104"/>
      <c r="BC101" s="92"/>
      <c r="BD101" s="90"/>
      <c r="BE101" s="91"/>
      <c r="BF101" s="102"/>
      <c r="BH101" s="104"/>
      <c r="BI101" s="92"/>
      <c r="BL101" s="102"/>
      <c r="BM101" s="96"/>
      <c r="BN101" s="104"/>
      <c r="BR101" s="102"/>
      <c r="BS101" s="96"/>
      <c r="BT101" s="104"/>
      <c r="BU101" s="92"/>
      <c r="BV101" s="90"/>
      <c r="BW101" s="91"/>
      <c r="BX101" s="102"/>
      <c r="BZ101" s="104"/>
      <c r="CA101" s="92"/>
      <c r="CD101" s="102"/>
      <c r="CE101" s="96"/>
      <c r="CF101" s="104"/>
      <c r="CJ101" s="102"/>
      <c r="CK101" s="96"/>
      <c r="CL101" s="104"/>
      <c r="CP101" s="102"/>
      <c r="CQ101" s="96"/>
      <c r="CR101" s="104"/>
      <c r="CV101" s="102"/>
      <c r="CW101" s="96"/>
      <c r="CX101" s="104"/>
      <c r="DB101" s="102"/>
      <c r="DC101" s="96"/>
      <c r="DD101" s="104"/>
      <c r="DH101" s="102"/>
      <c r="DI101" s="96"/>
      <c r="DJ101" s="104"/>
      <c r="DN101" s="102"/>
      <c r="DO101" s="96"/>
      <c r="DP101" s="104"/>
      <c r="DT101" s="102"/>
      <c r="DU101" s="96"/>
      <c r="DV101" s="104"/>
      <c r="DZ101" s="102"/>
      <c r="EA101" s="96"/>
      <c r="EB101" s="104"/>
      <c r="EF101" s="102"/>
      <c r="EG101" s="96"/>
      <c r="EH101" s="104"/>
      <c r="EL101" s="102"/>
      <c r="EM101" s="96"/>
      <c r="EN101" s="104"/>
      <c r="ER101" s="102"/>
      <c r="ES101" s="96"/>
      <c r="ET101" s="104"/>
      <c r="EX101" s="102"/>
      <c r="EY101" s="96"/>
      <c r="EZ101" s="104"/>
      <c r="FD101" s="102"/>
      <c r="FE101" s="96"/>
      <c r="FF101" s="104"/>
      <c r="FJ101" s="102"/>
      <c r="FK101" s="96"/>
      <c r="FL101" s="104"/>
      <c r="FP101" s="102"/>
      <c r="FQ101" s="96"/>
      <c r="FR101" s="104"/>
      <c r="FV101" s="102"/>
      <c r="FW101" s="96"/>
      <c r="FX101" s="104"/>
      <c r="GB101" s="102"/>
      <c r="GC101" s="96"/>
      <c r="GD101" s="104"/>
      <c r="GH101" s="102"/>
      <c r="GI101" s="96"/>
      <c r="GJ101" s="104"/>
      <c r="GN101" s="102"/>
      <c r="GO101" s="96"/>
      <c r="GP101" s="104"/>
      <c r="GT101" s="102"/>
      <c r="GU101" s="96"/>
      <c r="GV101" s="104"/>
      <c r="GZ101" s="102"/>
      <c r="HA101" s="96"/>
      <c r="HB101" s="104"/>
      <c r="HF101" s="102"/>
      <c r="HG101" s="96"/>
      <c r="HH101" s="104"/>
      <c r="HL101" s="102"/>
      <c r="HM101" s="96"/>
      <c r="HN101" s="104"/>
      <c r="HR101" s="102"/>
      <c r="HS101" s="96"/>
      <c r="HT101" s="104"/>
      <c r="HV101" s="125"/>
      <c r="HW101" s="126"/>
      <c r="HX101" s="127"/>
      <c r="HY101" s="128"/>
      <c r="HZ101" s="129"/>
      <c r="IA101" s="130"/>
      <c r="IB101" s="125"/>
      <c r="IC101" s="126"/>
      <c r="ID101" s="127"/>
      <c r="IE101" s="128"/>
      <c r="IF101" s="129"/>
      <c r="IG101" s="130"/>
      <c r="IH101" s="125"/>
      <c r="II101" s="126"/>
      <c r="IJ101" s="127"/>
      <c r="IK101" s="128"/>
      <c r="IL101" s="129"/>
      <c r="IM101" s="130"/>
      <c r="IN101" s="125"/>
      <c r="IO101" s="126"/>
      <c r="IP101" s="127"/>
      <c r="IQ101" s="128"/>
      <c r="IR101" s="129"/>
    </row>
    <row r="102" spans="1:252">
      <c r="A102" s="54" t="s">
        <v>1317</v>
      </c>
      <c r="B102" s="136">
        <f t="shared" si="13"/>
        <v>71.5</v>
      </c>
      <c r="C102" s="136">
        <f t="shared" si="14"/>
        <v>72.75</v>
      </c>
      <c r="D102" s="136">
        <f t="shared" si="15"/>
        <v>74</v>
      </c>
      <c r="E102" s="136">
        <f t="shared" si="16"/>
        <v>56</v>
      </c>
      <c r="F102" s="136">
        <f t="shared" si="17"/>
        <v>57.25</v>
      </c>
      <c r="G102" s="136">
        <f t="shared" si="18"/>
        <v>58.5</v>
      </c>
      <c r="H102" s="137">
        <f t="shared" si="11"/>
        <v>2</v>
      </c>
      <c r="I102" s="137">
        <f t="shared" si="19"/>
        <v>0</v>
      </c>
      <c r="J102" s="136">
        <f t="shared" si="20"/>
        <v>0</v>
      </c>
      <c r="K102" s="136">
        <f t="shared" si="21"/>
        <v>0</v>
      </c>
      <c r="L102" s="138">
        <f t="shared" si="12"/>
        <v>0</v>
      </c>
      <c r="M102" s="92">
        <v>71.5</v>
      </c>
      <c r="N102" s="90">
        <v>56</v>
      </c>
      <c r="O102" s="91"/>
      <c r="P102" s="102">
        <v>74</v>
      </c>
      <c r="Q102" s="96">
        <v>58.5</v>
      </c>
      <c r="R102" s="104"/>
      <c r="S102" s="92"/>
      <c r="T102" s="90"/>
      <c r="U102" s="91"/>
      <c r="V102" s="102"/>
      <c r="X102" s="104"/>
      <c r="Y102" s="92"/>
      <c r="AB102" s="102"/>
      <c r="AC102" s="96"/>
      <c r="AD102" s="104"/>
      <c r="AH102" s="102"/>
      <c r="AJ102" s="104"/>
      <c r="AK102" s="92"/>
      <c r="AL102" s="90"/>
      <c r="AM102" s="91"/>
      <c r="AN102" s="102"/>
      <c r="AP102" s="104"/>
      <c r="AQ102" s="92"/>
      <c r="AT102" s="102"/>
      <c r="AU102" s="96"/>
      <c r="AV102" s="104"/>
      <c r="AZ102" s="102"/>
      <c r="BA102" s="96"/>
      <c r="BB102" s="104"/>
      <c r="BC102" s="92"/>
      <c r="BD102" s="90"/>
      <c r="BE102" s="91"/>
      <c r="BF102" s="102"/>
      <c r="BH102" s="104"/>
      <c r="BI102" s="92"/>
      <c r="BL102" s="102"/>
      <c r="BM102" s="96"/>
      <c r="BN102" s="104"/>
      <c r="BR102" s="102"/>
      <c r="BS102" s="96"/>
      <c r="BT102" s="104"/>
      <c r="BU102" s="92"/>
      <c r="BV102" s="90"/>
      <c r="BW102" s="91"/>
      <c r="BX102" s="102"/>
      <c r="BZ102" s="104"/>
      <c r="CA102" s="92"/>
      <c r="CD102" s="102"/>
      <c r="CE102" s="96"/>
      <c r="CF102" s="104"/>
      <c r="CJ102" s="102"/>
      <c r="CK102" s="96"/>
      <c r="CL102" s="104"/>
      <c r="CP102" s="102"/>
      <c r="CQ102" s="96"/>
      <c r="CR102" s="104"/>
      <c r="CV102" s="102"/>
      <c r="CW102" s="96"/>
      <c r="CX102" s="104"/>
      <c r="DB102" s="102"/>
      <c r="DC102" s="96"/>
      <c r="DD102" s="104"/>
      <c r="DH102" s="102"/>
      <c r="DI102" s="96"/>
      <c r="DJ102" s="104"/>
      <c r="DN102" s="102"/>
      <c r="DO102" s="96"/>
      <c r="DP102" s="104"/>
      <c r="DT102" s="102"/>
      <c r="DU102" s="96"/>
      <c r="DV102" s="104"/>
      <c r="DZ102" s="102"/>
      <c r="EA102" s="96"/>
      <c r="EB102" s="104"/>
      <c r="EF102" s="102"/>
      <c r="EG102" s="96"/>
      <c r="EH102" s="104"/>
      <c r="EL102" s="102"/>
      <c r="EM102" s="96"/>
      <c r="EN102" s="104"/>
      <c r="ER102" s="102"/>
      <c r="ES102" s="96"/>
      <c r="ET102" s="104"/>
      <c r="EX102" s="102"/>
      <c r="EY102" s="96"/>
      <c r="EZ102" s="104"/>
      <c r="FD102" s="102"/>
      <c r="FE102" s="96"/>
      <c r="FF102" s="104"/>
      <c r="FJ102" s="102"/>
      <c r="FK102" s="96"/>
      <c r="FL102" s="104"/>
      <c r="FP102" s="102"/>
      <c r="FQ102" s="96"/>
      <c r="FR102" s="104"/>
      <c r="FV102" s="102"/>
      <c r="FW102" s="96"/>
      <c r="FX102" s="104"/>
      <c r="GB102" s="102"/>
      <c r="GC102" s="96"/>
      <c r="GD102" s="104"/>
      <c r="GH102" s="102"/>
      <c r="GI102" s="96"/>
      <c r="GJ102" s="104"/>
      <c r="GN102" s="102"/>
      <c r="GO102" s="96"/>
      <c r="GP102" s="104"/>
      <c r="GT102" s="102"/>
      <c r="GU102" s="96"/>
      <c r="GV102" s="104"/>
      <c r="GZ102" s="102"/>
      <c r="HA102" s="96"/>
      <c r="HB102" s="104"/>
      <c r="HF102" s="102"/>
      <c r="HG102" s="96"/>
      <c r="HH102" s="104"/>
      <c r="HL102" s="102"/>
      <c r="HM102" s="96"/>
      <c r="HN102" s="104"/>
      <c r="HR102" s="102"/>
      <c r="HS102" s="96"/>
      <c r="HT102" s="104"/>
      <c r="HV102" s="125"/>
      <c r="HW102" s="126"/>
      <c r="HX102" s="127"/>
      <c r="HY102" s="128"/>
      <c r="HZ102" s="129"/>
      <c r="IA102" s="130"/>
      <c r="IB102" s="125"/>
      <c r="IC102" s="126"/>
      <c r="ID102" s="127"/>
      <c r="IE102" s="128"/>
      <c r="IF102" s="129"/>
      <c r="IG102" s="130"/>
      <c r="IH102" s="125"/>
      <c r="II102" s="126"/>
      <c r="IJ102" s="127"/>
      <c r="IK102" s="128"/>
      <c r="IL102" s="129"/>
      <c r="IM102" s="130"/>
      <c r="IN102" s="125"/>
      <c r="IO102" s="126"/>
      <c r="IP102" s="127"/>
      <c r="IQ102" s="128"/>
      <c r="IR102" s="129"/>
    </row>
    <row r="103" spans="1:252">
      <c r="A103" s="54" t="s">
        <v>455</v>
      </c>
      <c r="B103" s="136">
        <f t="shared" si="13"/>
        <v>0</v>
      </c>
      <c r="C103" s="136">
        <f t="shared" si="14"/>
        <v>0</v>
      </c>
      <c r="D103" s="136">
        <f t="shared" si="15"/>
        <v>0</v>
      </c>
      <c r="E103" s="136">
        <f t="shared" si="16"/>
        <v>0</v>
      </c>
      <c r="F103" s="136">
        <f t="shared" si="17"/>
        <v>0</v>
      </c>
      <c r="G103" s="136">
        <f t="shared" si="18"/>
        <v>0</v>
      </c>
      <c r="H103" s="137">
        <f t="shared" si="11"/>
        <v>0</v>
      </c>
      <c r="I103" s="136">
        <f t="shared" si="19"/>
        <v>0</v>
      </c>
      <c r="J103" s="136">
        <f t="shared" si="20"/>
        <v>0</v>
      </c>
      <c r="K103" s="136">
        <f t="shared" si="21"/>
        <v>0</v>
      </c>
      <c r="L103" s="138">
        <f t="shared" si="12"/>
        <v>0</v>
      </c>
      <c r="M103" s="92"/>
      <c r="N103" s="90"/>
      <c r="O103" s="91"/>
      <c r="P103" s="102"/>
      <c r="R103" s="104"/>
      <c r="S103" s="92"/>
      <c r="T103" s="90"/>
      <c r="U103" s="91"/>
      <c r="V103" s="102"/>
      <c r="X103" s="104"/>
      <c r="Y103" s="92"/>
      <c r="AB103" s="102"/>
      <c r="AC103" s="96"/>
      <c r="AD103" s="104"/>
      <c r="AH103" s="102"/>
      <c r="AJ103" s="104"/>
      <c r="AK103" s="92"/>
      <c r="AL103" s="90"/>
      <c r="AM103" s="91"/>
      <c r="AN103" s="102"/>
      <c r="AP103" s="104"/>
      <c r="AQ103" s="92"/>
      <c r="AT103" s="102"/>
      <c r="AU103" s="96"/>
      <c r="AV103" s="104"/>
      <c r="AZ103" s="102"/>
      <c r="BA103" s="96"/>
      <c r="BB103" s="104"/>
      <c r="BC103" s="92"/>
      <c r="BD103" s="90"/>
      <c r="BE103" s="91"/>
      <c r="BF103" s="102"/>
      <c r="BH103" s="104"/>
      <c r="BI103" s="92"/>
      <c r="BL103" s="102"/>
      <c r="BM103" s="96"/>
      <c r="BN103" s="104"/>
      <c r="BR103" s="102"/>
      <c r="BS103" s="96"/>
      <c r="BT103" s="104"/>
      <c r="BU103" s="92"/>
      <c r="BV103" s="90"/>
      <c r="BW103" s="91"/>
      <c r="BX103" s="102"/>
      <c r="BZ103" s="104"/>
      <c r="CA103" s="92"/>
      <c r="CD103" s="102"/>
      <c r="CE103" s="96"/>
      <c r="CF103" s="104"/>
      <c r="CJ103" s="102"/>
      <c r="CK103" s="96"/>
      <c r="CL103" s="104"/>
      <c r="CP103" s="102"/>
      <c r="CQ103" s="96"/>
      <c r="CR103" s="104"/>
      <c r="CV103" s="102"/>
      <c r="CW103" s="96"/>
      <c r="CX103" s="104"/>
      <c r="DB103" s="102"/>
      <c r="DC103" s="96"/>
      <c r="DD103" s="104"/>
      <c r="DH103" s="102"/>
      <c r="DI103" s="96"/>
      <c r="DJ103" s="104"/>
      <c r="DN103" s="102"/>
      <c r="DO103" s="96"/>
      <c r="DP103" s="104"/>
      <c r="DT103" s="102"/>
      <c r="DU103" s="96"/>
      <c r="DV103" s="104"/>
      <c r="DZ103" s="102"/>
      <c r="EA103" s="96"/>
      <c r="EB103" s="104"/>
      <c r="EF103" s="102"/>
      <c r="EG103" s="96"/>
      <c r="EH103" s="104"/>
      <c r="EL103" s="102"/>
      <c r="EM103" s="96"/>
      <c r="EN103" s="104"/>
      <c r="ER103" s="102"/>
      <c r="ES103" s="96"/>
      <c r="ET103" s="104"/>
      <c r="EX103" s="102"/>
      <c r="EY103" s="96"/>
      <c r="EZ103" s="104"/>
      <c r="FD103" s="102"/>
      <c r="FE103" s="96"/>
      <c r="FF103" s="104"/>
      <c r="FJ103" s="102"/>
      <c r="FK103" s="96"/>
      <c r="FL103" s="104"/>
      <c r="FP103" s="102"/>
      <c r="FQ103" s="96"/>
      <c r="FR103" s="104"/>
      <c r="FV103" s="102"/>
      <c r="FW103" s="96"/>
      <c r="FX103" s="104"/>
      <c r="GB103" s="102"/>
      <c r="GC103" s="96"/>
      <c r="GD103" s="104"/>
      <c r="GH103" s="102"/>
      <c r="GI103" s="96"/>
      <c r="GJ103" s="104"/>
      <c r="GN103" s="102"/>
      <c r="GO103" s="96"/>
      <c r="GP103" s="104"/>
      <c r="GT103" s="102"/>
      <c r="GU103" s="96"/>
      <c r="GV103" s="104"/>
      <c r="GZ103" s="102"/>
      <c r="HA103" s="96"/>
      <c r="HB103" s="104"/>
      <c r="HF103" s="102"/>
      <c r="HG103" s="96"/>
      <c r="HH103" s="104"/>
      <c r="HL103" s="102"/>
      <c r="HM103" s="96"/>
      <c r="HN103" s="104"/>
      <c r="HR103" s="102"/>
      <c r="HS103" s="96"/>
      <c r="HT103" s="104"/>
      <c r="HV103" s="125"/>
      <c r="HW103" s="126"/>
      <c r="HX103" s="127"/>
      <c r="HY103" s="128"/>
      <c r="HZ103" s="129"/>
      <c r="IA103" s="130"/>
      <c r="IB103" s="125"/>
      <c r="IC103" s="126"/>
      <c r="ID103" s="127"/>
      <c r="IE103" s="128"/>
      <c r="IF103" s="129"/>
      <c r="IG103" s="130"/>
      <c r="IH103" s="125"/>
      <c r="II103" s="126"/>
      <c r="IJ103" s="127"/>
      <c r="IK103" s="128"/>
      <c r="IL103" s="129"/>
      <c r="IM103" s="130"/>
      <c r="IN103" s="125"/>
      <c r="IO103" s="126"/>
      <c r="IP103" s="127"/>
      <c r="IQ103" s="128"/>
      <c r="IR103" s="129"/>
    </row>
    <row r="104" spans="1:252">
      <c r="A104" s="54" t="s">
        <v>651</v>
      </c>
      <c r="B104" s="136">
        <f t="shared" si="13"/>
        <v>60.5</v>
      </c>
      <c r="C104" s="136">
        <f t="shared" si="14"/>
        <v>66.854545454545459</v>
      </c>
      <c r="D104" s="136">
        <f t="shared" si="15"/>
        <v>75.2</v>
      </c>
      <c r="E104" s="136">
        <f t="shared" si="16"/>
        <v>46.8</v>
      </c>
      <c r="F104" s="136">
        <f t="shared" si="17"/>
        <v>51.836363636363629</v>
      </c>
      <c r="G104" s="136">
        <f t="shared" si="18"/>
        <v>55.8</v>
      </c>
      <c r="H104" s="137">
        <f t="shared" si="11"/>
        <v>11</v>
      </c>
      <c r="I104" s="136">
        <f t="shared" si="19"/>
        <v>70.5</v>
      </c>
      <c r="J104" s="136">
        <f t="shared" si="20"/>
        <v>70.5</v>
      </c>
      <c r="K104" s="136">
        <f t="shared" si="21"/>
        <v>70.5</v>
      </c>
      <c r="L104" s="138">
        <f t="shared" si="12"/>
        <v>1</v>
      </c>
      <c r="M104" s="92">
        <v>60.5</v>
      </c>
      <c r="N104" s="90">
        <v>46.8</v>
      </c>
      <c r="O104" s="91">
        <v>70.5</v>
      </c>
      <c r="P104" s="102">
        <v>62.5</v>
      </c>
      <c r="Q104" s="96">
        <v>51.5</v>
      </c>
      <c r="R104" s="104"/>
      <c r="S104" s="92">
        <v>63.5</v>
      </c>
      <c r="T104" s="90">
        <v>51.4</v>
      </c>
      <c r="U104" s="91"/>
      <c r="V104" s="102">
        <v>64.900000000000006</v>
      </c>
      <c r="W104" s="96">
        <v>48.7</v>
      </c>
      <c r="X104" s="104"/>
      <c r="Y104" s="92">
        <v>63.8</v>
      </c>
      <c r="Z104" s="90">
        <v>50.9</v>
      </c>
      <c r="AB104" s="102">
        <v>62.5</v>
      </c>
      <c r="AC104" s="96">
        <v>50</v>
      </c>
      <c r="AD104" s="104"/>
      <c r="AE104" s="92">
        <v>72</v>
      </c>
      <c r="AF104" s="90">
        <v>55.5</v>
      </c>
      <c r="AH104" s="102">
        <v>75.2</v>
      </c>
      <c r="AI104" s="96">
        <v>54.6</v>
      </c>
      <c r="AJ104" s="104"/>
      <c r="AK104" s="92">
        <v>70.5</v>
      </c>
      <c r="AL104" s="90">
        <v>53</v>
      </c>
      <c r="AM104" s="91"/>
      <c r="AN104" s="102">
        <v>70</v>
      </c>
      <c r="AO104" s="96">
        <v>52</v>
      </c>
      <c r="AP104" s="104"/>
      <c r="AQ104" s="92">
        <v>70</v>
      </c>
      <c r="AR104" s="90">
        <v>55.8</v>
      </c>
      <c r="AT104" s="102"/>
      <c r="AU104" s="96"/>
      <c r="AV104" s="104"/>
      <c r="AZ104" s="102"/>
      <c r="BA104" s="96"/>
      <c r="BB104" s="104"/>
      <c r="BC104" s="92"/>
      <c r="BD104" s="90"/>
      <c r="BE104" s="91"/>
      <c r="BF104" s="102"/>
      <c r="BH104" s="104"/>
      <c r="BI104" s="92"/>
      <c r="BL104" s="102"/>
      <c r="BM104" s="96"/>
      <c r="BN104" s="104"/>
      <c r="BR104" s="102"/>
      <c r="BS104" s="96"/>
      <c r="BT104" s="104"/>
      <c r="BU104" s="92"/>
      <c r="BV104" s="90"/>
      <c r="BW104" s="91"/>
      <c r="BX104" s="102"/>
      <c r="BZ104" s="104"/>
      <c r="CA104" s="92"/>
      <c r="CD104" s="102"/>
      <c r="CE104" s="96"/>
      <c r="CF104" s="104"/>
      <c r="CJ104" s="102"/>
      <c r="CK104" s="96"/>
      <c r="CL104" s="104"/>
      <c r="CP104" s="102"/>
      <c r="CQ104" s="96"/>
      <c r="CR104" s="104"/>
      <c r="CV104" s="102"/>
      <c r="CW104" s="96"/>
      <c r="CX104" s="104"/>
      <c r="DB104" s="102"/>
      <c r="DC104" s="96"/>
      <c r="DD104" s="104"/>
      <c r="DH104" s="102"/>
      <c r="DI104" s="96"/>
      <c r="DJ104" s="104"/>
      <c r="DN104" s="102"/>
      <c r="DO104" s="96"/>
      <c r="DP104" s="104"/>
      <c r="DT104" s="102"/>
      <c r="DU104" s="96"/>
      <c r="DV104" s="104"/>
      <c r="DZ104" s="102"/>
      <c r="EA104" s="96"/>
      <c r="EB104" s="104"/>
      <c r="EF104" s="102"/>
      <c r="EG104" s="96"/>
      <c r="EH104" s="104"/>
      <c r="EL104" s="102"/>
      <c r="EM104" s="96"/>
      <c r="EN104" s="104"/>
      <c r="ER104" s="102"/>
      <c r="ES104" s="96"/>
      <c r="ET104" s="104"/>
      <c r="EX104" s="102"/>
      <c r="EY104" s="96"/>
      <c r="EZ104" s="104"/>
      <c r="FD104" s="102"/>
      <c r="FE104" s="96"/>
      <c r="FF104" s="104"/>
      <c r="FJ104" s="102"/>
      <c r="FK104" s="96"/>
      <c r="FL104" s="104"/>
      <c r="FP104" s="102"/>
      <c r="FQ104" s="96"/>
      <c r="FR104" s="104"/>
      <c r="FV104" s="102"/>
      <c r="FW104" s="96"/>
      <c r="FX104" s="104"/>
      <c r="GB104" s="102"/>
      <c r="GC104" s="96"/>
      <c r="GD104" s="104"/>
      <c r="GH104" s="102"/>
      <c r="GI104" s="96"/>
      <c r="GJ104" s="104"/>
      <c r="GN104" s="102"/>
      <c r="GO104" s="96"/>
      <c r="GP104" s="104"/>
      <c r="GT104" s="102"/>
      <c r="GU104" s="96"/>
      <c r="GV104" s="104"/>
      <c r="GZ104" s="102"/>
      <c r="HA104" s="96"/>
      <c r="HB104" s="104"/>
      <c r="HF104" s="102"/>
      <c r="HG104" s="96"/>
      <c r="HH104" s="104"/>
      <c r="HL104" s="102"/>
      <c r="HM104" s="96"/>
      <c r="HN104" s="104"/>
      <c r="HR104" s="102"/>
      <c r="HS104" s="96"/>
      <c r="HT104" s="104"/>
      <c r="HV104" s="125"/>
      <c r="HW104" s="126"/>
      <c r="HX104" s="127"/>
      <c r="HY104" s="128"/>
      <c r="HZ104" s="129"/>
      <c r="IA104" s="130"/>
      <c r="IB104" s="125"/>
      <c r="IC104" s="126"/>
      <c r="ID104" s="127"/>
      <c r="IE104" s="128"/>
      <c r="IF104" s="129"/>
      <c r="IG104" s="130"/>
      <c r="IH104" s="125"/>
      <c r="II104" s="126"/>
      <c r="IJ104" s="127"/>
      <c r="IK104" s="128"/>
      <c r="IL104" s="129"/>
      <c r="IM104" s="130"/>
      <c r="IN104" s="125"/>
      <c r="IO104" s="126"/>
      <c r="IP104" s="127"/>
      <c r="IQ104" s="128"/>
      <c r="IR104" s="129"/>
    </row>
    <row r="105" spans="1:252">
      <c r="A105" s="54" t="s">
        <v>1205</v>
      </c>
      <c r="B105" s="136">
        <f t="shared" si="13"/>
        <v>62</v>
      </c>
      <c r="C105" s="136">
        <f t="shared" si="14"/>
        <v>66.173333333333332</v>
      </c>
      <c r="D105" s="136">
        <f t="shared" si="15"/>
        <v>70</v>
      </c>
      <c r="E105" s="136">
        <f t="shared" si="16"/>
        <v>49.9</v>
      </c>
      <c r="F105" s="136">
        <f t="shared" si="17"/>
        <v>51.964444444444432</v>
      </c>
      <c r="G105" s="136">
        <f t="shared" si="18"/>
        <v>54</v>
      </c>
      <c r="H105" s="137">
        <f t="shared" si="11"/>
        <v>9</v>
      </c>
      <c r="I105" s="136">
        <f t="shared" si="19"/>
        <v>0</v>
      </c>
      <c r="J105" s="136">
        <f t="shared" si="20"/>
        <v>0</v>
      </c>
      <c r="K105" s="136">
        <f t="shared" si="21"/>
        <v>0</v>
      </c>
      <c r="L105" s="138">
        <f t="shared" si="12"/>
        <v>0</v>
      </c>
      <c r="M105" s="92">
        <v>65.959999999999994</v>
      </c>
      <c r="N105" s="90">
        <v>53.3</v>
      </c>
      <c r="O105" s="91"/>
      <c r="P105" s="102">
        <v>65.900000000000006</v>
      </c>
      <c r="Q105" s="96">
        <v>51.28</v>
      </c>
      <c r="R105" s="104"/>
      <c r="S105" s="92">
        <v>70</v>
      </c>
      <c r="T105" s="90">
        <v>53</v>
      </c>
      <c r="U105" s="91"/>
      <c r="V105" s="102">
        <v>66.7</v>
      </c>
      <c r="W105" s="96">
        <v>53.1</v>
      </c>
      <c r="X105" s="104"/>
      <c r="Y105" s="92">
        <v>64.5</v>
      </c>
      <c r="Z105" s="90">
        <v>54</v>
      </c>
      <c r="AB105" s="102">
        <v>66</v>
      </c>
      <c r="AC105" s="96">
        <v>50</v>
      </c>
      <c r="AD105" s="104"/>
      <c r="AE105" s="92">
        <v>62</v>
      </c>
      <c r="AF105" s="90">
        <v>49.9</v>
      </c>
      <c r="AH105" s="102">
        <v>70</v>
      </c>
      <c r="AI105" s="96">
        <v>51.9</v>
      </c>
      <c r="AJ105" s="104"/>
      <c r="AK105" s="92">
        <v>64.5</v>
      </c>
      <c r="AL105" s="90">
        <v>51.2</v>
      </c>
      <c r="AM105" s="91"/>
      <c r="AN105" s="102"/>
      <c r="AP105" s="104"/>
      <c r="AQ105" s="92"/>
      <c r="AT105" s="102"/>
      <c r="AU105" s="96"/>
      <c r="AV105" s="104"/>
      <c r="AZ105" s="102"/>
      <c r="BA105" s="96"/>
      <c r="BB105" s="104"/>
      <c r="BC105" s="92"/>
      <c r="BD105" s="90"/>
      <c r="BE105" s="91"/>
      <c r="BF105" s="102"/>
      <c r="BH105" s="104"/>
      <c r="BI105" s="92"/>
      <c r="BL105" s="102"/>
      <c r="BM105" s="96"/>
      <c r="BN105" s="104"/>
      <c r="BR105" s="102"/>
      <c r="BS105" s="96"/>
      <c r="BT105" s="104"/>
      <c r="BU105" s="92"/>
      <c r="BV105" s="90"/>
      <c r="BW105" s="91"/>
      <c r="BX105" s="102"/>
      <c r="BZ105" s="104"/>
      <c r="CA105" s="92"/>
      <c r="CD105" s="102"/>
      <c r="CE105" s="96"/>
      <c r="CF105" s="104"/>
      <c r="CJ105" s="102"/>
      <c r="CK105" s="96"/>
      <c r="CL105" s="104"/>
      <c r="CP105" s="102"/>
      <c r="CQ105" s="96"/>
      <c r="CR105" s="104"/>
      <c r="CV105" s="102"/>
      <c r="CW105" s="96"/>
      <c r="CX105" s="104"/>
      <c r="DB105" s="102"/>
      <c r="DC105" s="96"/>
      <c r="DD105" s="104"/>
      <c r="DH105" s="102"/>
      <c r="DI105" s="96"/>
      <c r="DJ105" s="104"/>
      <c r="DN105" s="102"/>
      <c r="DO105" s="96"/>
      <c r="DP105" s="104"/>
      <c r="DT105" s="102"/>
      <c r="DU105" s="96"/>
      <c r="DV105" s="104"/>
      <c r="DZ105" s="102"/>
      <c r="EA105" s="96"/>
      <c r="EB105" s="104"/>
      <c r="EF105" s="102"/>
      <c r="EG105" s="96"/>
      <c r="EH105" s="104"/>
      <c r="EL105" s="102"/>
      <c r="EM105" s="96"/>
      <c r="EN105" s="104"/>
      <c r="ER105" s="102"/>
      <c r="ES105" s="96"/>
      <c r="ET105" s="104"/>
      <c r="EX105" s="102"/>
      <c r="EY105" s="96"/>
      <c r="EZ105" s="104"/>
      <c r="FD105" s="102"/>
      <c r="FE105" s="96"/>
      <c r="FF105" s="104"/>
      <c r="FJ105" s="102"/>
      <c r="FK105" s="96"/>
      <c r="FL105" s="104"/>
      <c r="FP105" s="102"/>
      <c r="FQ105" s="96"/>
      <c r="FR105" s="104"/>
      <c r="FV105" s="102"/>
      <c r="FW105" s="96"/>
      <c r="FX105" s="104"/>
      <c r="GB105" s="102"/>
      <c r="GC105" s="96"/>
      <c r="GD105" s="104"/>
      <c r="GH105" s="102"/>
      <c r="GI105" s="96"/>
      <c r="GJ105" s="104"/>
      <c r="GN105" s="102"/>
      <c r="GO105" s="96"/>
      <c r="GP105" s="104"/>
      <c r="GT105" s="102"/>
      <c r="GU105" s="96"/>
      <c r="GV105" s="104"/>
      <c r="GZ105" s="102"/>
      <c r="HA105" s="96"/>
      <c r="HB105" s="104"/>
      <c r="HF105" s="102"/>
      <c r="HG105" s="96"/>
      <c r="HH105" s="104"/>
      <c r="HL105" s="102"/>
      <c r="HM105" s="96"/>
      <c r="HN105" s="104"/>
      <c r="HR105" s="102"/>
      <c r="HS105" s="96"/>
      <c r="HT105" s="104"/>
      <c r="HV105" s="125"/>
      <c r="HW105" s="126"/>
      <c r="HX105" s="127"/>
      <c r="HY105" s="128"/>
      <c r="HZ105" s="129"/>
      <c r="IA105" s="130"/>
      <c r="IB105" s="125"/>
      <c r="IC105" s="126"/>
      <c r="ID105" s="127"/>
      <c r="IE105" s="128"/>
      <c r="IF105" s="129"/>
      <c r="IG105" s="130"/>
      <c r="IH105" s="125"/>
      <c r="II105" s="126"/>
      <c r="IJ105" s="127"/>
      <c r="IK105" s="128"/>
      <c r="IL105" s="129"/>
      <c r="IM105" s="130"/>
      <c r="IN105" s="125"/>
      <c r="IO105" s="126"/>
      <c r="IP105" s="127"/>
      <c r="IQ105" s="128"/>
      <c r="IR105" s="129"/>
    </row>
    <row r="106" spans="1:252">
      <c r="A106" s="54" t="s">
        <v>458</v>
      </c>
      <c r="B106" s="136">
        <f t="shared" si="13"/>
        <v>0</v>
      </c>
      <c r="C106" s="136">
        <f t="shared" si="14"/>
        <v>0</v>
      </c>
      <c r="D106" s="136">
        <f t="shared" si="15"/>
        <v>0</v>
      </c>
      <c r="E106" s="136">
        <f t="shared" si="16"/>
        <v>0</v>
      </c>
      <c r="F106" s="136">
        <f t="shared" si="17"/>
        <v>0</v>
      </c>
      <c r="G106" s="136">
        <f t="shared" si="18"/>
        <v>0</v>
      </c>
      <c r="H106" s="137">
        <f t="shared" si="11"/>
        <v>0</v>
      </c>
      <c r="I106" s="136">
        <f t="shared" si="19"/>
        <v>0</v>
      </c>
      <c r="J106" s="136">
        <f t="shared" si="20"/>
        <v>0</v>
      </c>
      <c r="K106" s="136">
        <f t="shared" si="21"/>
        <v>0</v>
      </c>
      <c r="L106" s="138">
        <f t="shared" si="12"/>
        <v>0</v>
      </c>
      <c r="M106" s="92"/>
      <c r="N106" s="90"/>
      <c r="O106" s="91"/>
      <c r="P106" s="102"/>
      <c r="R106" s="104"/>
      <c r="S106" s="92"/>
      <c r="T106" s="90"/>
      <c r="U106" s="91"/>
      <c r="V106" s="102"/>
      <c r="X106" s="104"/>
      <c r="Y106" s="92"/>
      <c r="AB106" s="102"/>
      <c r="AC106" s="96"/>
      <c r="AD106" s="104"/>
      <c r="AH106" s="102"/>
      <c r="AJ106" s="104"/>
      <c r="AK106" s="92"/>
      <c r="AL106" s="90"/>
      <c r="AM106" s="91"/>
      <c r="AN106" s="102"/>
      <c r="AP106" s="104"/>
      <c r="AQ106" s="92"/>
      <c r="AT106" s="102"/>
      <c r="AU106" s="96"/>
      <c r="AV106" s="104"/>
      <c r="AZ106" s="102"/>
      <c r="BA106" s="96"/>
      <c r="BB106" s="104"/>
      <c r="BC106" s="92"/>
      <c r="BD106" s="90"/>
      <c r="BE106" s="91"/>
      <c r="BF106" s="102"/>
      <c r="BH106" s="104"/>
      <c r="BI106" s="92"/>
      <c r="BL106" s="102"/>
      <c r="BM106" s="96"/>
      <c r="BN106" s="104"/>
      <c r="BR106" s="102"/>
      <c r="BS106" s="96"/>
      <c r="BT106" s="104"/>
      <c r="BU106" s="92"/>
      <c r="BV106" s="90"/>
      <c r="BW106" s="91"/>
      <c r="BX106" s="102"/>
      <c r="BZ106" s="104"/>
      <c r="CA106" s="92"/>
      <c r="CD106" s="102"/>
      <c r="CE106" s="96"/>
      <c r="CF106" s="104"/>
      <c r="CJ106" s="102"/>
      <c r="CK106" s="96"/>
      <c r="CL106" s="104"/>
      <c r="CP106" s="102"/>
      <c r="CQ106" s="96"/>
      <c r="CR106" s="104"/>
      <c r="CV106" s="102"/>
      <c r="CW106" s="96"/>
      <c r="CX106" s="104"/>
      <c r="DB106" s="102"/>
      <c r="DC106" s="96"/>
      <c r="DD106" s="104"/>
      <c r="DH106" s="102"/>
      <c r="DI106" s="96"/>
      <c r="DJ106" s="104"/>
      <c r="DN106" s="102"/>
      <c r="DO106" s="96"/>
      <c r="DP106" s="104"/>
      <c r="DT106" s="102"/>
      <c r="DU106" s="96"/>
      <c r="DV106" s="104"/>
      <c r="DZ106" s="102"/>
      <c r="EA106" s="96"/>
      <c r="EB106" s="104"/>
      <c r="EF106" s="102"/>
      <c r="EG106" s="96"/>
      <c r="EH106" s="104"/>
      <c r="EL106" s="102"/>
      <c r="EM106" s="96"/>
      <c r="EN106" s="104"/>
      <c r="ER106" s="102"/>
      <c r="ES106" s="96"/>
      <c r="ET106" s="104"/>
      <c r="EX106" s="102"/>
      <c r="EY106" s="96"/>
      <c r="EZ106" s="104"/>
      <c r="FD106" s="102"/>
      <c r="FE106" s="96"/>
      <c r="FF106" s="104"/>
      <c r="FJ106" s="102"/>
      <c r="FK106" s="96"/>
      <c r="FL106" s="104"/>
      <c r="FP106" s="102"/>
      <c r="FQ106" s="96"/>
      <c r="FR106" s="104"/>
      <c r="FV106" s="102"/>
      <c r="FW106" s="96"/>
      <c r="FX106" s="104"/>
      <c r="GB106" s="102"/>
      <c r="GC106" s="96"/>
      <c r="GD106" s="104"/>
      <c r="GH106" s="102"/>
      <c r="GI106" s="96"/>
      <c r="GJ106" s="104"/>
      <c r="GN106" s="102"/>
      <c r="GO106" s="96"/>
      <c r="GP106" s="104"/>
      <c r="GT106" s="102"/>
      <c r="GU106" s="96"/>
      <c r="GV106" s="104"/>
      <c r="GZ106" s="102"/>
      <c r="HA106" s="96"/>
      <c r="HB106" s="104"/>
      <c r="HF106" s="102"/>
      <c r="HG106" s="96"/>
      <c r="HH106" s="104"/>
      <c r="HL106" s="102"/>
      <c r="HM106" s="96"/>
      <c r="HN106" s="104"/>
      <c r="HR106" s="102"/>
      <c r="HS106" s="96"/>
      <c r="HT106" s="104"/>
      <c r="HV106" s="125"/>
      <c r="HW106" s="126"/>
      <c r="HX106" s="127"/>
      <c r="HY106" s="128"/>
      <c r="HZ106" s="129"/>
      <c r="IA106" s="130"/>
      <c r="IB106" s="125"/>
      <c r="IC106" s="126"/>
      <c r="ID106" s="127"/>
      <c r="IE106" s="128"/>
      <c r="IF106" s="129"/>
      <c r="IG106" s="130"/>
      <c r="IH106" s="125"/>
      <c r="II106" s="126"/>
      <c r="IJ106" s="127"/>
      <c r="IK106" s="128"/>
      <c r="IL106" s="129"/>
      <c r="IM106" s="130"/>
      <c r="IN106" s="125"/>
      <c r="IO106" s="126"/>
      <c r="IP106" s="127"/>
      <c r="IQ106" s="128"/>
      <c r="IR106" s="129"/>
    </row>
    <row r="107" spans="1:252">
      <c r="A107" s="54" t="s">
        <v>1206</v>
      </c>
      <c r="B107" s="136">
        <f t="shared" si="13"/>
        <v>0</v>
      </c>
      <c r="C107" s="136">
        <f t="shared" si="14"/>
        <v>0</v>
      </c>
      <c r="D107" s="136">
        <f t="shared" si="15"/>
        <v>0</v>
      </c>
      <c r="E107" s="136">
        <f t="shared" si="16"/>
        <v>0</v>
      </c>
      <c r="F107" s="136">
        <f t="shared" si="17"/>
        <v>0</v>
      </c>
      <c r="G107" s="136">
        <f t="shared" si="18"/>
        <v>0</v>
      </c>
      <c r="H107" s="137">
        <f t="shared" si="11"/>
        <v>0</v>
      </c>
      <c r="I107" s="136">
        <f t="shared" si="19"/>
        <v>0</v>
      </c>
      <c r="J107" s="136">
        <f t="shared" si="20"/>
        <v>0</v>
      </c>
      <c r="K107" s="136">
        <f t="shared" si="21"/>
        <v>0</v>
      </c>
      <c r="L107" s="138">
        <f t="shared" si="12"/>
        <v>0</v>
      </c>
      <c r="M107" s="92"/>
      <c r="N107" s="90"/>
      <c r="O107" s="91"/>
      <c r="P107" s="102"/>
      <c r="R107" s="104"/>
      <c r="S107" s="92"/>
      <c r="T107" s="90"/>
      <c r="U107" s="91"/>
      <c r="V107" s="102"/>
      <c r="X107" s="104"/>
      <c r="Y107" s="92"/>
      <c r="AB107" s="102"/>
      <c r="AC107" s="96"/>
      <c r="AD107" s="104"/>
      <c r="AH107" s="102"/>
      <c r="AJ107" s="104"/>
      <c r="AK107" s="92"/>
      <c r="AL107" s="90"/>
      <c r="AM107" s="91"/>
      <c r="AN107" s="102"/>
      <c r="AP107" s="104"/>
      <c r="AQ107" s="92"/>
      <c r="AT107" s="102"/>
      <c r="AU107" s="96"/>
      <c r="AV107" s="104"/>
      <c r="AZ107" s="102"/>
      <c r="BA107" s="96"/>
      <c r="BB107" s="104"/>
      <c r="BC107" s="92"/>
      <c r="BD107" s="90"/>
      <c r="BE107" s="91"/>
      <c r="BF107" s="102"/>
      <c r="BH107" s="104"/>
      <c r="BI107" s="92"/>
      <c r="BL107" s="102"/>
      <c r="BM107" s="96"/>
      <c r="BN107" s="104"/>
      <c r="BR107" s="102"/>
      <c r="BS107" s="96"/>
      <c r="BT107" s="104"/>
      <c r="BU107" s="92"/>
      <c r="BV107" s="90"/>
      <c r="BW107" s="91"/>
      <c r="BX107" s="102"/>
      <c r="BZ107" s="104"/>
      <c r="CA107" s="92"/>
      <c r="CD107" s="102"/>
      <c r="CE107" s="96"/>
      <c r="CF107" s="104"/>
      <c r="CJ107" s="102"/>
      <c r="CK107" s="96"/>
      <c r="CL107" s="104"/>
      <c r="CP107" s="102"/>
      <c r="CQ107" s="96"/>
      <c r="CR107" s="104"/>
      <c r="CV107" s="102"/>
      <c r="CW107" s="96"/>
      <c r="CX107" s="104"/>
      <c r="DB107" s="102"/>
      <c r="DC107" s="96"/>
      <c r="DD107" s="104"/>
      <c r="DH107" s="102"/>
      <c r="DI107" s="96"/>
      <c r="DJ107" s="104"/>
      <c r="DN107" s="102"/>
      <c r="DO107" s="96"/>
      <c r="DP107" s="104"/>
      <c r="DT107" s="102"/>
      <c r="DU107" s="96"/>
      <c r="DV107" s="104"/>
      <c r="DZ107" s="102"/>
      <c r="EA107" s="96"/>
      <c r="EB107" s="104"/>
      <c r="EF107" s="102"/>
      <c r="EG107" s="96"/>
      <c r="EH107" s="104"/>
      <c r="EL107" s="102"/>
      <c r="EM107" s="96"/>
      <c r="EN107" s="104"/>
      <c r="ER107" s="102"/>
      <c r="ES107" s="96"/>
      <c r="ET107" s="104"/>
      <c r="EX107" s="102"/>
      <c r="EY107" s="96"/>
      <c r="EZ107" s="104"/>
      <c r="FD107" s="102"/>
      <c r="FE107" s="96"/>
      <c r="FF107" s="104"/>
      <c r="FJ107" s="102"/>
      <c r="FK107" s="96"/>
      <c r="FL107" s="104"/>
      <c r="FP107" s="102"/>
      <c r="FQ107" s="96"/>
      <c r="FR107" s="104"/>
      <c r="FV107" s="102"/>
      <c r="FW107" s="96"/>
      <c r="FX107" s="104"/>
      <c r="GB107" s="102"/>
      <c r="GC107" s="96"/>
      <c r="GD107" s="104"/>
      <c r="GH107" s="102"/>
      <c r="GI107" s="96"/>
      <c r="GJ107" s="104"/>
      <c r="GN107" s="102"/>
      <c r="GO107" s="96"/>
      <c r="GP107" s="104"/>
      <c r="GT107" s="102"/>
      <c r="GU107" s="96"/>
      <c r="GV107" s="104"/>
      <c r="GZ107" s="102"/>
      <c r="HA107" s="96"/>
      <c r="HB107" s="104"/>
      <c r="HF107" s="102"/>
      <c r="HG107" s="96"/>
      <c r="HH107" s="104"/>
      <c r="HL107" s="102"/>
      <c r="HM107" s="96"/>
      <c r="HN107" s="104"/>
      <c r="HR107" s="102"/>
      <c r="HS107" s="96"/>
      <c r="HT107" s="104"/>
      <c r="HV107" s="125"/>
      <c r="HW107" s="126"/>
      <c r="HX107" s="127"/>
      <c r="HY107" s="128"/>
      <c r="HZ107" s="129"/>
      <c r="IA107" s="130"/>
      <c r="IB107" s="125"/>
      <c r="IC107" s="126"/>
      <c r="ID107" s="127"/>
      <c r="IE107" s="128"/>
      <c r="IF107" s="129"/>
      <c r="IG107" s="130"/>
      <c r="IH107" s="125"/>
      <c r="II107" s="126"/>
      <c r="IJ107" s="127"/>
      <c r="IK107" s="128"/>
      <c r="IL107" s="129"/>
      <c r="IM107" s="130"/>
      <c r="IN107" s="125"/>
      <c r="IO107" s="126"/>
      <c r="IP107" s="127"/>
      <c r="IQ107" s="128"/>
      <c r="IR107" s="129"/>
    </row>
    <row r="108" spans="1:252">
      <c r="A108" s="54" t="s">
        <v>652</v>
      </c>
      <c r="B108" s="136">
        <f t="shared" si="13"/>
        <v>0</v>
      </c>
      <c r="C108" s="136">
        <f t="shared" si="14"/>
        <v>0</v>
      </c>
      <c r="D108" s="136">
        <f t="shared" si="15"/>
        <v>0</v>
      </c>
      <c r="E108" s="136">
        <f t="shared" si="16"/>
        <v>0</v>
      </c>
      <c r="F108" s="136">
        <f t="shared" si="17"/>
        <v>0</v>
      </c>
      <c r="G108" s="136">
        <f t="shared" si="18"/>
        <v>0</v>
      </c>
      <c r="H108" s="137">
        <f t="shared" si="11"/>
        <v>0</v>
      </c>
      <c r="I108" s="136">
        <f t="shared" si="19"/>
        <v>0</v>
      </c>
      <c r="J108" s="136">
        <f t="shared" si="20"/>
        <v>0</v>
      </c>
      <c r="K108" s="136">
        <f t="shared" si="21"/>
        <v>0</v>
      </c>
      <c r="L108" s="138">
        <f t="shared" si="12"/>
        <v>0</v>
      </c>
      <c r="M108" s="92"/>
      <c r="N108" s="90"/>
      <c r="O108" s="91"/>
      <c r="P108" s="102"/>
      <c r="R108" s="104"/>
      <c r="S108" s="92"/>
      <c r="T108" s="90"/>
      <c r="U108" s="91"/>
      <c r="V108" s="102"/>
      <c r="X108" s="104"/>
      <c r="Y108" s="92"/>
      <c r="AB108" s="102"/>
      <c r="AC108" s="96"/>
      <c r="AD108" s="104"/>
      <c r="AH108" s="102"/>
      <c r="AJ108" s="104"/>
      <c r="AK108" s="92"/>
      <c r="AL108" s="90"/>
      <c r="AM108" s="91"/>
      <c r="AN108" s="102"/>
      <c r="AP108" s="104"/>
      <c r="AQ108" s="92"/>
      <c r="AT108" s="102"/>
      <c r="AU108" s="96"/>
      <c r="AV108" s="104"/>
      <c r="AZ108" s="102"/>
      <c r="BA108" s="96"/>
      <c r="BB108" s="104"/>
      <c r="BC108" s="92"/>
      <c r="BD108" s="90"/>
      <c r="BE108" s="91"/>
      <c r="BF108" s="102"/>
      <c r="BH108" s="104"/>
      <c r="BI108" s="92"/>
      <c r="BL108" s="102"/>
      <c r="BM108" s="96"/>
      <c r="BN108" s="104"/>
      <c r="BR108" s="102"/>
      <c r="BS108" s="96"/>
      <c r="BT108" s="104"/>
      <c r="BU108" s="92"/>
      <c r="BV108" s="90"/>
      <c r="BW108" s="91"/>
      <c r="BX108" s="102"/>
      <c r="BZ108" s="104"/>
      <c r="CA108" s="92"/>
      <c r="CD108" s="102"/>
      <c r="CE108" s="96"/>
      <c r="CF108" s="104"/>
      <c r="CJ108" s="102"/>
      <c r="CK108" s="96"/>
      <c r="CL108" s="104"/>
      <c r="CP108" s="102"/>
      <c r="CQ108" s="96"/>
      <c r="CR108" s="104"/>
      <c r="CV108" s="102"/>
      <c r="CW108" s="96"/>
      <c r="CX108" s="104"/>
      <c r="DB108" s="102"/>
      <c r="DC108" s="96"/>
      <c r="DD108" s="104"/>
      <c r="DH108" s="102"/>
      <c r="DI108" s="96"/>
      <c r="DJ108" s="104"/>
      <c r="DN108" s="102"/>
      <c r="DO108" s="96"/>
      <c r="DP108" s="104"/>
      <c r="DT108" s="102"/>
      <c r="DU108" s="96"/>
      <c r="DV108" s="104"/>
      <c r="DZ108" s="102"/>
      <c r="EA108" s="96"/>
      <c r="EB108" s="104"/>
      <c r="EF108" s="102"/>
      <c r="EG108" s="96"/>
      <c r="EH108" s="104"/>
      <c r="EL108" s="102"/>
      <c r="EM108" s="96"/>
      <c r="EN108" s="104"/>
      <c r="ER108" s="102"/>
      <c r="ES108" s="96"/>
      <c r="ET108" s="104"/>
      <c r="EX108" s="102"/>
      <c r="EY108" s="96"/>
      <c r="EZ108" s="104"/>
      <c r="FD108" s="102"/>
      <c r="FE108" s="96"/>
      <c r="FF108" s="104"/>
      <c r="FJ108" s="102"/>
      <c r="FK108" s="96"/>
      <c r="FL108" s="104"/>
      <c r="FP108" s="102"/>
      <c r="FQ108" s="96"/>
      <c r="FR108" s="104"/>
      <c r="FV108" s="102"/>
      <c r="FW108" s="96"/>
      <c r="FX108" s="104"/>
      <c r="GB108" s="102"/>
      <c r="GC108" s="96"/>
      <c r="GD108" s="104"/>
      <c r="GH108" s="102"/>
      <c r="GI108" s="96"/>
      <c r="GJ108" s="104"/>
      <c r="GN108" s="102"/>
      <c r="GO108" s="96"/>
      <c r="GP108" s="104"/>
      <c r="GT108" s="102"/>
      <c r="GU108" s="96"/>
      <c r="GV108" s="104"/>
      <c r="GZ108" s="102"/>
      <c r="HA108" s="96"/>
      <c r="HB108" s="104"/>
      <c r="HF108" s="102"/>
      <c r="HG108" s="96"/>
      <c r="HH108" s="104"/>
      <c r="HL108" s="102"/>
      <c r="HM108" s="96"/>
      <c r="HN108" s="104"/>
      <c r="HR108" s="102"/>
      <c r="HS108" s="96"/>
      <c r="HT108" s="104"/>
      <c r="HV108" s="125"/>
      <c r="HW108" s="126"/>
      <c r="HX108" s="127"/>
      <c r="HY108" s="128"/>
      <c r="HZ108" s="129"/>
      <c r="IA108" s="130"/>
      <c r="IB108" s="125"/>
      <c r="IC108" s="126"/>
      <c r="ID108" s="127"/>
      <c r="IE108" s="128"/>
      <c r="IF108" s="129"/>
      <c r="IG108" s="130"/>
      <c r="IH108" s="125"/>
      <c r="II108" s="126"/>
      <c r="IJ108" s="127"/>
      <c r="IK108" s="128"/>
      <c r="IL108" s="129"/>
      <c r="IM108" s="130"/>
      <c r="IN108" s="125"/>
      <c r="IO108" s="126"/>
      <c r="IP108" s="127"/>
      <c r="IQ108" s="128"/>
      <c r="IR108" s="129"/>
    </row>
    <row r="109" spans="1:252">
      <c r="A109" s="54" t="s">
        <v>1286</v>
      </c>
      <c r="B109" s="136">
        <f>MIN(M109,P109,S109,V109,Y109,AB109,AE109,AH109,AK109,AN109,AQ109,AT109,AW109,AZ109,BC109,BF109,BI109,BL109,BO109,BR109,BU109,BX109,CA109,CD109,CG109,CJ109,CM109,CP109,CS109,CV109,CY109,DB109,DE109,DH109,DK109,DN109,DQ109,DT109,DW109,DZ109,EC109,EF109,EI109,EL109,EO109,ER109,EU109,EX109,FA109,FD109,FG109,FJ109,FM109,FP109,FS109,FV109,FY109,GB109,GE109,GH109,GK109,GN109,GQ109,GQ109,GT109,GW109,GZ109,HC109,HF109,HI109,HL109,HO109,HR109,HU109,HX109,IA109,ID109,IG109,IJ109,IM109,IP109)</f>
        <v>0</v>
      </c>
      <c r="C109" s="136">
        <f>IF(SUM(M109+P109+S109+V109+Y109+AB109+AE109+AH109+AK109+AN109+AQ109+AT109+AW109+AZ109+BC109+BF109+BI109+BL109+BO109+BR109+BU109+BX109+CA109+CD109+CG109+CJ109+CM109+CP109+CS109+CV109+CY109+DB109+DE109+DH109+DK109+DN109+DQ109+DT109+DW109+DZ109+EC109+EF109+EI109+EL109+EO109+ER109+EU109+EX109+FA109+FD109+FG109+FJ109+FM109+FP109+FS109+FV109+FY109+GB109+GE109+GH109+GK109+GN109+GQ109+GQ109+GT109+GW109+GZ109+HC109+HF109+HI109+HL109+HO109+HR109+HU109+HX109+IA109+ID109+IG109+IJ109+IM109+IP109)=0,0,AVERAGE(M109,P109,S109,V109,Y109,AB109,AE109,AH109,AK109,AN109,AQ109,AT109,AW109,AZ109,BC109,BF109,BI109,BL109,BO109,BR109,BU109,BX109,CA109,CD109,CG109,CJ109,CM109,CP109,CS109,CV109,CY109,DB109,DE109,DH109,DK109,DN109,DQ109,DT109,DW109,DZ109,EC109,EF109,EI109,EL109,EO109,ER109,EU109,EX109,FA109,FD109,FG109,FJ109,FM109,FP109,FS109,FV109,FY109,GB109,GE109,GH109,GK109,GN109,GQ109,GQ109,GT109,GW109,GZ109,HC109,HF109,HI109,HL109,HO109,HR109,HU109,HX109,IA109,ID109,IG109,IJ109,IM109,IP109))</f>
        <v>0</v>
      </c>
      <c r="D109" s="136">
        <f>MAX(M109,P109,S109,V109,Y109,AB109,AE109,AH109,AK109,AN109,AQ109,AT109,AW109,AZ109,BC109,BF109,BI109,BL109,BO109,BR109,BU109,BX109,CA109,CD109,CG109,CJ109,CM109,CP109,CS109,CV109,CY109,DB109,DE109,DH109,DK109,DN109,DQ109,DT109,DW109,DZ109,EC109,EF109,EI109,EL109,EO109,ER109,EU109,EX109,FA109,FD109,FG109,FJ109,FM109,FP109,FS109,FV109,FY109,GB109,GE109,GH109,GK109,GN109,GQ109,GQ109,GT109,GW109,GZ109,HC109,HF109,HI109,HL109,HO109,HR109,HU109,HX109,IA109,ID109,IG109,IJ109,IM109,IP109)</f>
        <v>0</v>
      </c>
      <c r="E109" s="136">
        <f>MIN(N109,Q109,T109,W109,Z109,AC109,AF109,AI109,AL109,AO109,AR109,AU109,AX109,BA109,BD109,BG109,BJ109,BM109,BP109,BS109,BV109,BY109,CB109,CE109,CH109,CK109,CN109,CQ109,CT109,CW109,CZ109,DC109,DF109,DI109,DL109,DO109,DR109,DU109,DX109,EA109,ED109,EG109,EJ109,EM109,EP109,ES109,EV109,EY109,FB109,FE109,FH109,FK109,FN109,FQ109,FT109,FW109,FZ109,GC109,GF109,GI109,GL109,GO109,GR109,GR109,GU109,GX109,HA109,HD109,HG109,HJ109,HM109,HP109,HS109,HV109,HY109,IB109,IE109,IH109,IK109,IN109,IQ109)</f>
        <v>0</v>
      </c>
      <c r="F109" s="136">
        <f>IF(SUM(N109+Q109+T109+W109+Z109+AC109+AF109+AI109+AL109+AO109+AR109+AU109+AX109+BA109+BD109+BG109+BJ109+BM109+BP109+BS109+BV109+BY109+CB109+CE109+CH109+CK109+CN109+CQ109+CT109+CW109+CZ109+DC109+DF109+DI109+DL109+DO109+DR109+DU109+DX109+EA109+ED109+EG109+EJ109+EM109+EP109+ES109+EV109+EY109+FB109+FE109+FH109+FK109+FN109+FQ109+FT109+FW109+FZ109+GC109+GF109+GI109+GL109+GO109+GR109+GR109+GU109+GX109+HA109+HD109+HG109+HJ109+HM109+HP109+HS109+HV109+HY109+IB109+IE109+IH109+IK109+IN109+IQ109)=0,0,AVERAGE(N109,Q109,T109,W109,Z109,AC109,AF109,AI109,AL109,AO109,AR109,AU109,AX109,BA109,BD109,BG109,BJ109,BM109,BP109,BS109,BV109,BY109,CB109,CE109,CH109,CK109,CN109,CQ109,CT109,CW109,CZ109,DC109,DF109,DI109,DL109,DO109,DR109,DU109,DX109,EA109,ED109,EG109,EJ109,EM109,EP109,ES109,EV109,EY109,FB109,FE109,FH109,FK109,FN109,FQ109,FT109,FW109,FZ109,GC109,GF109,GI109,GL109,GO109,GR109,GR109,GU109,GX109,HA109,HD109,HG109,HJ109,HM109,HP109,HS109,HV109,HY109,IB109,IE109,IH109,IK109,IN109,IQ109))</f>
        <v>0</v>
      </c>
      <c r="G109" s="136">
        <f>MAX(N109,Q109,T109,W109,Z109,AC109,AF109,AI109,AL109,AO109,AR109,AU109,AX109,BA109,BD109,BG109,BJ109,BM109,BP109,BS109,BV109,BY109,CB109,CE109,CH109,CK109,CN109,CQ109,CT109,CW109,CZ109,DC109,DF109,DI109,DL109,DO109,DR109,DU109,DX109,EA109,ED109,EG109,EJ109,EM109,EP109,ES109,EV109,EY109,FB109,FE109,FH109,FK109,FN109,FQ109,FT109,FW109,FZ109,GC109,GF109,GI109,GL109,GO109,GR109,GR109,GU109,GX109,HA109,HD109,HG109,HJ109,HM109,HP109,HS109,HV109,HY109,IB109,IE109,IH109,IK109,IN109,IQ109)</f>
        <v>0</v>
      </c>
      <c r="H109" s="137">
        <f>COUNT(N109,Q109,T109,W109,Z109,AC109,AF109,AI109,AL109,AO109,AR109,AU109,AX109,BA109,BD109,BG109,BJ109,BM109,BP109,BS109,BV109,BY109,CB109,CE109,CH109,CK109,CN109,CQ109,CT109,CW109,CZ109,DC109,DF109,DI109,DL109,DO109,DR109,DU109,DX109,EA109,ED109,EG109,EJ109,EM109,EP109,ES109,EV109,EY109,FB109,FE109,FH109,FK109,FN109,FQ109,FT109,FW109,FZ109,GC109,GF109,GI109,GL109,GO109,GR109,GU109,GX109,HA109,HD109,HG109,HJ109,HM109,HP109,HS109,HV109,HY109,IB109,IE109,IH109,IK109,IN109,IQ109)</f>
        <v>0</v>
      </c>
      <c r="I109" s="136">
        <f>MIN(O109,R109,U109,X109,AA109,AD109,AG109,AJ109,AM109,AP109,AS109,AV109,AY109,BB109,BE109,BH109,BK109,BN109,BQ109,BT109,BW109,BZ109,CC109,CF109,CI109,CL109,CO109,CR109,CU109,CX109,DA109,DD109,DG109,DJ109,DM109,DP109,DS109,DV109,DY109,EB109,EE109,EH109,EK109,EN109,EQ109,ET109,EW109,EZ109,FC109,FF109,FI109,FL109,FO109,FR109,FU109,FX109,GA109,GD109,GG109,GJ109,GM109,GP109,GS109,GS109,GV109,GY109,HB109,HE109,HH109,HK109,HN109,HQ109,HT109,HW109,HZ109,IC109,IF109,II109,IL109,IO109,IR109)</f>
        <v>0</v>
      </c>
      <c r="J109" s="136">
        <f>IF(SUM(O109+R109+U109+X109+AA109+AD109+AG109+AJ109+AM109+AP109+AS109+AV109+AY109+BB109+BE109+BH109+BK109+BN109+BQ109+BT109+BW109+BZ109+CC109+CF109+CI109+CL109+CO109+CR109+CU109+CX109+DA109+DD109+DG109+DJ109+DM109+DP109+DS109+DV109+DY109+EB109+EE109+EH109+EK109+EN109+EQ109+ET109+EW109+EZ109+FC109+FF109+FI109+FL109+FO109+FR109+FU109+FX109+GA109+GD109+GG109+GJ109+GM109+GP109+GS109+GS109+GV109+GY109+HB109+HE109+HH109+HK109+HN109+HQ109+HT109+HW109+HZ109+IC109+IF109+II109+IL109+IO109+IR109)=0,0,AVERAGE(O109,R109,U109,X109,AA109,AD109,AG109,AJ109,AM109,AP109,AS109,AV109,AY109,BB109,BE109,BH109,BK109,BN109,BQ109,BT109,BW109,BZ109,CC109,CF109,CI109,CL109,CO109,CR109,CU109,CX109,DA109,DD109,DG109,DJ109,DM109,DP109,DS109,DV109,DY109,EB109,EE109,EH109,EK109,EN109,EQ109,ET109,EW109,EZ109,FC109,FF109,FI109,FL109,FO109,FR109,FU109,FX109,GA109,GD109,GG109,GJ109,GM109,GP109,GS109,GS109,GV109,GY109,HB109,HE109,HH109,HK109,HN109,HQ109,HT109,HW109,HZ109,IC109,IF109,II109,IL109,IO109,IR109))</f>
        <v>0</v>
      </c>
      <c r="K109" s="136">
        <f>MAX(O109,R109,U109,X109,AA109,AD109,AG109,AJ109,AM109,AP109,AS109,AV109,AY109,BB109,BE109,BH109,BK109,BN109,BQ109,BT109,BW109,BZ109,CC109,CF109,CI109,CL109,CO109,CR109,CU109,CX109,DA109,DD109,DG109,DJ109,DM109,DP109,DS109,DV109,DY109,EB109,EE109,EH109,EK109,EN109,EQ109,ET109,EW109,EZ109,FC109,FF109,FI109,FL109,FO109,FR109,FU109,FX109,GA109,GD109,GG109,GJ109,GM109,GP109,GS109,GS109,GV109,GY109,HB109,HE109,HH109,HK109,HN109,HQ109,HT109,HW109,HZ109,IC109,IF109,II109,IL109,IO109,IR109)</f>
        <v>0</v>
      </c>
      <c r="L109" s="138">
        <f>COUNT(O109,R109,U109,X109,AA109,AD109,AG109,AJ109,AM109,AP109,AS109,AV109,AY109,BB109,BE109,BH109,BK109,BN109,BQ109,BT109,BW109,BZ109,CC109,CF109,CI109,CL109,CO109,CR109,CU109,CX109,DA109,DD109,DG109,DJ109,DM109,DP109,DS109,DV109,DY109,EB109,EE109,EH109,EK109,EN109,EQ109,ET109,EW109,EZ109,FC109,FF109,FI109,FL109,FO109,FR109,FU109,FX109,GA109,GD109,GG109,GJ109,GM109,GP109,GS109,GV109,GY109,HB109,HE109,HH109,HK109,HN109,HQ109,HT109,HW109,HZ109,IC109,IF109,II109,IL109,IO109,IR109)</f>
        <v>0</v>
      </c>
      <c r="M109" s="92"/>
      <c r="N109" s="90"/>
      <c r="O109" s="91"/>
      <c r="P109" s="102"/>
      <c r="R109" s="104"/>
      <c r="S109" s="92"/>
      <c r="T109" s="90"/>
      <c r="U109" s="91"/>
      <c r="V109" s="102"/>
      <c r="X109" s="104"/>
      <c r="Y109" s="92"/>
      <c r="AB109" s="102"/>
      <c r="AC109" s="96"/>
      <c r="AD109" s="104"/>
      <c r="AH109" s="102"/>
      <c r="AJ109" s="104"/>
      <c r="AK109" s="92"/>
      <c r="AL109" s="90"/>
      <c r="AM109" s="91"/>
      <c r="AN109" s="102"/>
      <c r="AP109" s="104"/>
      <c r="AQ109" s="92"/>
      <c r="AT109" s="102"/>
      <c r="AU109" s="96"/>
      <c r="AV109" s="104"/>
      <c r="AZ109" s="102"/>
      <c r="BA109" s="96"/>
      <c r="BB109" s="104"/>
      <c r="BC109" s="92"/>
      <c r="BD109" s="90"/>
      <c r="BE109" s="91"/>
      <c r="BF109" s="102"/>
      <c r="BH109" s="104"/>
      <c r="BI109" s="92"/>
      <c r="BL109" s="102"/>
      <c r="BM109" s="96"/>
      <c r="BN109" s="104"/>
      <c r="BR109" s="102"/>
      <c r="BS109" s="96"/>
      <c r="BT109" s="104"/>
      <c r="BU109" s="92"/>
      <c r="BV109" s="90"/>
      <c r="BW109" s="91"/>
      <c r="BX109" s="102"/>
      <c r="BZ109" s="104"/>
      <c r="CA109" s="92"/>
      <c r="CD109" s="102"/>
      <c r="CE109" s="96"/>
      <c r="CF109" s="104"/>
      <c r="CJ109" s="102"/>
      <c r="CK109" s="96"/>
      <c r="CL109" s="104"/>
      <c r="CP109" s="102"/>
      <c r="CQ109" s="96"/>
      <c r="CR109" s="104"/>
      <c r="CV109" s="102"/>
      <c r="CW109" s="96"/>
      <c r="CX109" s="104"/>
      <c r="DB109" s="102"/>
      <c r="DC109" s="96"/>
      <c r="DD109" s="104"/>
      <c r="DH109" s="102"/>
      <c r="DI109" s="96"/>
      <c r="DJ109" s="104"/>
      <c r="DN109" s="102"/>
      <c r="DO109" s="96"/>
      <c r="DP109" s="104"/>
      <c r="DT109" s="102"/>
      <c r="DU109" s="96"/>
      <c r="DV109" s="104"/>
      <c r="DZ109" s="102"/>
      <c r="EA109" s="96"/>
      <c r="EB109" s="104"/>
      <c r="EF109" s="102"/>
      <c r="EG109" s="96"/>
      <c r="EH109" s="104"/>
      <c r="EL109" s="102"/>
      <c r="EM109" s="96"/>
      <c r="EN109" s="104"/>
      <c r="ER109" s="102"/>
      <c r="ES109" s="96"/>
      <c r="ET109" s="104"/>
      <c r="EX109" s="102"/>
      <c r="EY109" s="96"/>
      <c r="EZ109" s="104"/>
      <c r="FD109" s="102"/>
      <c r="FE109" s="96"/>
      <c r="FF109" s="104"/>
      <c r="FJ109" s="102"/>
      <c r="FK109" s="96"/>
      <c r="FL109" s="104"/>
      <c r="FP109" s="102"/>
      <c r="FQ109" s="96"/>
      <c r="FR109" s="104"/>
      <c r="FV109" s="102"/>
      <c r="FW109" s="96"/>
      <c r="FX109" s="104"/>
      <c r="GB109" s="102"/>
      <c r="GC109" s="96"/>
      <c r="GD109" s="104"/>
      <c r="GH109" s="102"/>
      <c r="GI109" s="96"/>
      <c r="GJ109" s="104"/>
      <c r="GN109" s="102"/>
      <c r="GO109" s="96"/>
      <c r="GP109" s="104"/>
      <c r="GT109" s="102"/>
      <c r="GU109" s="96"/>
      <c r="GV109" s="104"/>
      <c r="GZ109" s="102"/>
      <c r="HA109" s="96"/>
      <c r="HB109" s="104"/>
      <c r="HF109" s="102"/>
      <c r="HG109" s="96"/>
      <c r="HH109" s="104"/>
      <c r="HL109" s="102"/>
      <c r="HM109" s="96"/>
      <c r="HN109" s="104"/>
      <c r="HR109" s="102"/>
      <c r="HS109" s="96"/>
      <c r="HT109" s="104"/>
      <c r="HV109" s="125"/>
      <c r="HW109" s="126"/>
      <c r="HX109" s="127"/>
      <c r="HY109" s="128"/>
      <c r="HZ109" s="129"/>
      <c r="IA109" s="130"/>
      <c r="IB109" s="125"/>
      <c r="IC109" s="126"/>
      <c r="ID109" s="127"/>
      <c r="IE109" s="128"/>
      <c r="IF109" s="129"/>
      <c r="IG109" s="130"/>
      <c r="IH109" s="125"/>
      <c r="II109" s="126"/>
      <c r="IJ109" s="127"/>
      <c r="IK109" s="128"/>
      <c r="IL109" s="129"/>
      <c r="IM109" s="130"/>
      <c r="IN109" s="125"/>
      <c r="IO109" s="126"/>
      <c r="IP109" s="127"/>
      <c r="IQ109" s="128"/>
      <c r="IR109" s="129"/>
    </row>
    <row r="110" spans="1:252">
      <c r="A110" s="54" t="s">
        <v>463</v>
      </c>
      <c r="B110" s="136">
        <f t="shared" si="13"/>
        <v>89</v>
      </c>
      <c r="C110" s="136">
        <f t="shared" si="14"/>
        <v>89</v>
      </c>
      <c r="D110" s="136">
        <f t="shared" si="15"/>
        <v>89</v>
      </c>
      <c r="E110" s="136">
        <f t="shared" si="16"/>
        <v>63</v>
      </c>
      <c r="F110" s="136">
        <f t="shared" si="17"/>
        <v>63</v>
      </c>
      <c r="G110" s="136">
        <f t="shared" si="18"/>
        <v>63</v>
      </c>
      <c r="H110" s="137">
        <f t="shared" si="11"/>
        <v>1</v>
      </c>
      <c r="I110" s="136">
        <f t="shared" si="19"/>
        <v>0</v>
      </c>
      <c r="J110" s="136">
        <f t="shared" si="20"/>
        <v>0</v>
      </c>
      <c r="K110" s="136">
        <f t="shared" si="21"/>
        <v>0</v>
      </c>
      <c r="L110" s="138">
        <f t="shared" si="12"/>
        <v>0</v>
      </c>
      <c r="M110" s="92">
        <v>89</v>
      </c>
      <c r="N110" s="90">
        <v>63</v>
      </c>
      <c r="O110" s="91"/>
      <c r="P110" s="102"/>
      <c r="R110" s="104"/>
      <c r="S110" s="92"/>
      <c r="T110" s="90"/>
      <c r="U110" s="91"/>
      <c r="V110" s="102"/>
      <c r="X110" s="104"/>
      <c r="Y110" s="92"/>
      <c r="AB110" s="102"/>
      <c r="AC110" s="96"/>
      <c r="AD110" s="104"/>
      <c r="AH110" s="102"/>
      <c r="AJ110" s="104"/>
      <c r="AK110" s="92"/>
      <c r="AL110" s="90"/>
      <c r="AM110" s="91"/>
      <c r="AN110" s="102"/>
      <c r="AP110" s="104"/>
      <c r="AQ110" s="92"/>
      <c r="AT110" s="102"/>
      <c r="AU110" s="96"/>
      <c r="AV110" s="104"/>
      <c r="AZ110" s="102"/>
      <c r="BA110" s="96"/>
      <c r="BB110" s="104"/>
      <c r="BC110" s="92"/>
      <c r="BD110" s="90"/>
      <c r="BE110" s="91"/>
      <c r="BF110" s="102"/>
      <c r="BH110" s="104"/>
      <c r="BI110" s="92"/>
      <c r="BL110" s="102"/>
      <c r="BM110" s="96"/>
      <c r="BN110" s="104"/>
      <c r="BR110" s="102"/>
      <c r="BS110" s="96"/>
      <c r="BT110" s="104"/>
      <c r="BU110" s="92"/>
      <c r="BV110" s="90"/>
      <c r="BW110" s="91"/>
      <c r="BX110" s="102"/>
      <c r="BZ110" s="104"/>
      <c r="CA110" s="92"/>
      <c r="CD110" s="102"/>
      <c r="CE110" s="96"/>
      <c r="CF110" s="104"/>
      <c r="CJ110" s="102"/>
      <c r="CK110" s="96"/>
      <c r="CL110" s="104"/>
      <c r="CP110" s="102"/>
      <c r="CQ110" s="96"/>
      <c r="CR110" s="104"/>
      <c r="CV110" s="102"/>
      <c r="CW110" s="96"/>
      <c r="CX110" s="104"/>
      <c r="DB110" s="102"/>
      <c r="DC110" s="96"/>
      <c r="DD110" s="104"/>
      <c r="DH110" s="102"/>
      <c r="DI110" s="96"/>
      <c r="DJ110" s="104"/>
      <c r="DN110" s="102"/>
      <c r="DO110" s="96"/>
      <c r="DP110" s="104"/>
      <c r="DT110" s="102"/>
      <c r="DU110" s="96"/>
      <c r="DV110" s="104"/>
      <c r="DZ110" s="102"/>
      <c r="EA110" s="96"/>
      <c r="EB110" s="104"/>
      <c r="EF110" s="102"/>
      <c r="EG110" s="96"/>
      <c r="EH110" s="104"/>
      <c r="EL110" s="102"/>
      <c r="EM110" s="96"/>
      <c r="EN110" s="104"/>
      <c r="ER110" s="102"/>
      <c r="ES110" s="96"/>
      <c r="ET110" s="104"/>
      <c r="EX110" s="102"/>
      <c r="EY110" s="96"/>
      <c r="EZ110" s="104"/>
      <c r="FD110" s="102"/>
      <c r="FE110" s="96"/>
      <c r="FF110" s="104"/>
      <c r="FJ110" s="102"/>
      <c r="FK110" s="96"/>
      <c r="FL110" s="104"/>
      <c r="FP110" s="102"/>
      <c r="FQ110" s="96"/>
      <c r="FR110" s="104"/>
      <c r="FV110" s="102"/>
      <c r="FW110" s="96"/>
      <c r="FX110" s="104"/>
      <c r="GB110" s="102"/>
      <c r="GC110" s="96"/>
      <c r="GD110" s="104"/>
      <c r="GH110" s="102"/>
      <c r="GI110" s="96"/>
      <c r="GJ110" s="104"/>
      <c r="GN110" s="102"/>
      <c r="GO110" s="96"/>
      <c r="GP110" s="104"/>
      <c r="GT110" s="102"/>
      <c r="GU110" s="96"/>
      <c r="GV110" s="104"/>
      <c r="GZ110" s="102"/>
      <c r="HA110" s="96"/>
      <c r="HB110" s="104"/>
      <c r="HF110" s="102"/>
      <c r="HG110" s="96"/>
      <c r="HH110" s="104"/>
      <c r="HL110" s="102"/>
      <c r="HM110" s="96"/>
      <c r="HN110" s="104"/>
      <c r="HR110" s="102"/>
      <c r="HS110" s="96"/>
      <c r="HT110" s="104"/>
      <c r="HV110" s="125"/>
      <c r="HW110" s="126"/>
      <c r="HX110" s="127"/>
      <c r="HY110" s="128"/>
      <c r="HZ110" s="129"/>
      <c r="IA110" s="130"/>
      <c r="IB110" s="125"/>
      <c r="IC110" s="126"/>
      <c r="ID110" s="127"/>
      <c r="IE110" s="128"/>
      <c r="IF110" s="129"/>
      <c r="IG110" s="130"/>
      <c r="IH110" s="125"/>
      <c r="II110" s="126"/>
      <c r="IJ110" s="127"/>
      <c r="IK110" s="128"/>
      <c r="IL110" s="129"/>
      <c r="IM110" s="130"/>
      <c r="IN110" s="125"/>
      <c r="IO110" s="126"/>
      <c r="IP110" s="127"/>
      <c r="IQ110" s="128"/>
      <c r="IR110" s="129"/>
    </row>
    <row r="111" spans="1:252" s="1" customFormat="1">
      <c r="A111" s="54" t="s">
        <v>1207</v>
      </c>
      <c r="B111" s="136">
        <f t="shared" si="13"/>
        <v>0</v>
      </c>
      <c r="C111" s="136">
        <f t="shared" si="14"/>
        <v>0</v>
      </c>
      <c r="D111" s="136">
        <f t="shared" si="15"/>
        <v>0</v>
      </c>
      <c r="E111" s="136">
        <f t="shared" si="16"/>
        <v>0</v>
      </c>
      <c r="F111" s="136">
        <f t="shared" si="17"/>
        <v>0</v>
      </c>
      <c r="G111" s="136">
        <f t="shared" si="18"/>
        <v>0</v>
      </c>
      <c r="H111" s="137">
        <f t="shared" si="11"/>
        <v>0</v>
      </c>
      <c r="I111" s="136">
        <f t="shared" si="19"/>
        <v>0</v>
      </c>
      <c r="J111" s="136">
        <f t="shared" si="20"/>
        <v>0</v>
      </c>
      <c r="K111" s="136">
        <f t="shared" si="21"/>
        <v>0</v>
      </c>
      <c r="L111" s="138">
        <f t="shared" si="12"/>
        <v>0</v>
      </c>
      <c r="M111" s="92"/>
      <c r="N111" s="90"/>
      <c r="O111" s="91"/>
      <c r="P111" s="102"/>
      <c r="Q111" s="96"/>
      <c r="R111" s="104"/>
      <c r="S111" s="92"/>
      <c r="T111" s="90"/>
      <c r="U111" s="91"/>
      <c r="V111" s="102"/>
      <c r="W111" s="96"/>
      <c r="X111" s="104"/>
      <c r="Y111" s="92"/>
      <c r="Z111" s="90"/>
      <c r="AA111" s="91"/>
      <c r="AB111" s="102"/>
      <c r="AC111" s="96"/>
      <c r="AD111" s="104"/>
      <c r="AE111" s="92"/>
      <c r="AF111" s="90"/>
      <c r="AG111" s="91"/>
      <c r="AH111" s="102"/>
      <c r="AI111" s="96"/>
      <c r="AJ111" s="104"/>
      <c r="AK111" s="92"/>
      <c r="AL111" s="90"/>
      <c r="AM111" s="91"/>
      <c r="AN111" s="102"/>
      <c r="AO111" s="96"/>
      <c r="AP111" s="104"/>
      <c r="AQ111" s="92"/>
      <c r="AR111" s="90"/>
      <c r="AS111" s="91"/>
      <c r="AT111" s="102"/>
      <c r="AU111" s="96"/>
      <c r="AV111" s="104"/>
      <c r="AW111" s="92"/>
      <c r="AX111" s="90"/>
      <c r="AY111" s="91"/>
      <c r="AZ111" s="102"/>
      <c r="BA111" s="96"/>
      <c r="BB111" s="104"/>
      <c r="BC111" s="92"/>
      <c r="BD111" s="90"/>
      <c r="BE111" s="91"/>
      <c r="BF111" s="102"/>
      <c r="BG111" s="96"/>
      <c r="BH111" s="104"/>
      <c r="BI111" s="92"/>
      <c r="BJ111" s="90"/>
      <c r="BK111" s="91"/>
      <c r="BL111" s="102"/>
      <c r="BM111" s="96"/>
      <c r="BN111" s="104"/>
      <c r="BO111" s="92"/>
      <c r="BP111" s="90"/>
      <c r="BQ111" s="91"/>
      <c r="BR111" s="102"/>
      <c r="BS111" s="96"/>
      <c r="BT111" s="104"/>
      <c r="BU111" s="92"/>
      <c r="BV111" s="90"/>
      <c r="BW111" s="91"/>
      <c r="BX111" s="102"/>
      <c r="BY111" s="96"/>
      <c r="BZ111" s="104"/>
      <c r="CA111" s="92"/>
      <c r="CB111" s="90"/>
      <c r="CC111" s="91"/>
      <c r="CD111" s="102"/>
      <c r="CE111" s="96"/>
      <c r="CF111" s="104"/>
      <c r="CG111" s="92"/>
      <c r="CH111" s="90"/>
      <c r="CI111" s="91"/>
      <c r="CJ111" s="102"/>
      <c r="CK111" s="96"/>
      <c r="CL111" s="104"/>
      <c r="CM111" s="92"/>
      <c r="CN111" s="90"/>
      <c r="CO111" s="91"/>
      <c r="CP111" s="102"/>
      <c r="CQ111" s="96"/>
      <c r="CR111" s="104"/>
      <c r="CS111" s="92"/>
      <c r="CT111" s="90"/>
      <c r="CU111" s="91"/>
      <c r="CV111" s="102"/>
      <c r="CW111" s="96"/>
      <c r="CX111" s="104"/>
      <c r="CY111" s="92"/>
      <c r="CZ111" s="90"/>
      <c r="DA111" s="91"/>
      <c r="DB111" s="102"/>
      <c r="DC111" s="96"/>
      <c r="DD111" s="104"/>
      <c r="DE111" s="92"/>
      <c r="DF111" s="90"/>
      <c r="DG111" s="91"/>
      <c r="DH111" s="102"/>
      <c r="DI111" s="96"/>
      <c r="DJ111" s="104"/>
      <c r="DK111" s="92"/>
      <c r="DL111" s="90"/>
      <c r="DM111" s="91"/>
      <c r="DN111" s="102"/>
      <c r="DO111" s="96"/>
      <c r="DP111" s="104"/>
      <c r="DQ111" s="92"/>
      <c r="DR111" s="90"/>
      <c r="DS111" s="91"/>
      <c r="DT111" s="102"/>
      <c r="DU111" s="96"/>
      <c r="DV111" s="104"/>
      <c r="DW111" s="92"/>
      <c r="DX111" s="90"/>
      <c r="DY111" s="91"/>
      <c r="DZ111" s="102"/>
      <c r="EA111" s="96"/>
      <c r="EB111" s="104"/>
      <c r="EC111" s="92"/>
      <c r="ED111" s="90"/>
      <c r="EE111" s="91"/>
      <c r="EF111" s="102"/>
      <c r="EG111" s="96"/>
      <c r="EH111" s="104"/>
      <c r="EI111" s="92"/>
      <c r="EJ111" s="90"/>
      <c r="EK111" s="91"/>
      <c r="EL111" s="102"/>
      <c r="EM111" s="96"/>
      <c r="EN111" s="104"/>
      <c r="EO111" s="92"/>
      <c r="EP111" s="90"/>
      <c r="EQ111" s="91"/>
      <c r="ER111" s="102"/>
      <c r="ES111" s="96"/>
      <c r="ET111" s="104"/>
      <c r="EU111" s="92"/>
      <c r="EV111" s="90"/>
      <c r="EW111" s="91"/>
      <c r="EX111" s="102"/>
      <c r="EY111" s="96"/>
      <c r="EZ111" s="104"/>
      <c r="FA111" s="92"/>
      <c r="FB111" s="90"/>
      <c r="FC111" s="91"/>
      <c r="FD111" s="102"/>
      <c r="FE111" s="96"/>
      <c r="FF111" s="104"/>
      <c r="FG111" s="92"/>
      <c r="FH111" s="90"/>
      <c r="FI111" s="91"/>
      <c r="FJ111" s="102"/>
      <c r="FK111" s="96"/>
      <c r="FL111" s="104"/>
      <c r="FM111" s="92"/>
      <c r="FN111" s="90"/>
      <c r="FO111" s="91"/>
      <c r="FP111" s="102"/>
      <c r="FQ111" s="96"/>
      <c r="FR111" s="104"/>
      <c r="FS111" s="92"/>
      <c r="FT111" s="90"/>
      <c r="FU111" s="91"/>
      <c r="FV111" s="102"/>
      <c r="FW111" s="96"/>
      <c r="FX111" s="104"/>
      <c r="FY111" s="92"/>
      <c r="FZ111" s="90"/>
      <c r="GA111" s="91"/>
      <c r="GB111" s="102"/>
      <c r="GC111" s="96"/>
      <c r="GD111" s="104"/>
      <c r="GE111" s="92"/>
      <c r="GF111" s="90"/>
      <c r="GG111" s="91"/>
      <c r="GH111" s="102"/>
      <c r="GI111" s="96"/>
      <c r="GJ111" s="104"/>
      <c r="GK111" s="92"/>
      <c r="GL111" s="90"/>
      <c r="GM111" s="91"/>
      <c r="GN111" s="102"/>
      <c r="GO111" s="96"/>
      <c r="GP111" s="104"/>
      <c r="GQ111" s="92"/>
      <c r="GR111" s="90"/>
      <c r="GS111" s="91"/>
      <c r="GT111" s="102"/>
      <c r="GU111" s="96"/>
      <c r="GV111" s="104"/>
      <c r="GW111" s="92"/>
      <c r="GX111" s="90"/>
      <c r="GY111" s="91"/>
      <c r="GZ111" s="102"/>
      <c r="HA111" s="96"/>
      <c r="HB111" s="104"/>
      <c r="HC111" s="92"/>
      <c r="HD111" s="90"/>
      <c r="HE111" s="91"/>
      <c r="HF111" s="102"/>
      <c r="HG111" s="96"/>
      <c r="HH111" s="104"/>
      <c r="HI111" s="92"/>
      <c r="HJ111" s="90"/>
      <c r="HK111" s="91"/>
      <c r="HL111" s="102"/>
      <c r="HM111" s="96"/>
      <c r="HN111" s="104"/>
      <c r="HO111" s="92"/>
      <c r="HP111" s="90"/>
      <c r="HQ111" s="91"/>
      <c r="HR111" s="102"/>
      <c r="HS111" s="96"/>
      <c r="HT111" s="104"/>
      <c r="HU111" s="92"/>
      <c r="HV111" s="125"/>
      <c r="HW111" s="126"/>
      <c r="HX111" s="127"/>
      <c r="HY111" s="128"/>
      <c r="HZ111" s="129"/>
      <c r="IA111" s="130"/>
      <c r="IB111" s="125"/>
      <c r="IC111" s="126"/>
      <c r="ID111" s="127"/>
      <c r="IE111" s="128"/>
      <c r="IF111" s="129"/>
      <c r="IG111" s="130"/>
      <c r="IH111" s="125"/>
      <c r="II111" s="126"/>
      <c r="IJ111" s="127"/>
      <c r="IK111" s="128"/>
      <c r="IL111" s="129"/>
      <c r="IM111" s="130"/>
      <c r="IN111" s="125"/>
      <c r="IO111" s="126"/>
      <c r="IP111" s="127"/>
      <c r="IQ111" s="128"/>
      <c r="IR111" s="129"/>
    </row>
    <row r="112" spans="1:252" s="1" customFormat="1">
      <c r="A112" s="54" t="s">
        <v>511</v>
      </c>
      <c r="B112" s="136">
        <f t="shared" si="13"/>
        <v>27</v>
      </c>
      <c r="C112" s="136">
        <f t="shared" si="14"/>
        <v>27.7</v>
      </c>
      <c r="D112" s="136">
        <f t="shared" si="15"/>
        <v>28.6</v>
      </c>
      <c r="E112" s="136">
        <f t="shared" si="16"/>
        <v>22</v>
      </c>
      <c r="F112" s="136">
        <f t="shared" si="17"/>
        <v>22.25</v>
      </c>
      <c r="G112" s="136">
        <f t="shared" si="18"/>
        <v>22.6</v>
      </c>
      <c r="H112" s="137">
        <f t="shared" si="11"/>
        <v>4</v>
      </c>
      <c r="I112" s="136">
        <f t="shared" si="19"/>
        <v>0</v>
      </c>
      <c r="J112" s="136">
        <f t="shared" si="20"/>
        <v>0</v>
      </c>
      <c r="K112" s="136">
        <f t="shared" si="21"/>
        <v>0</v>
      </c>
      <c r="L112" s="138">
        <f t="shared" si="12"/>
        <v>0</v>
      </c>
      <c r="M112" s="92">
        <v>28.6</v>
      </c>
      <c r="N112" s="90">
        <v>22.4</v>
      </c>
      <c r="O112" s="91"/>
      <c r="P112" s="102">
        <v>27</v>
      </c>
      <c r="Q112" s="96">
        <v>22.6</v>
      </c>
      <c r="R112" s="104"/>
      <c r="S112" s="92">
        <v>28.2</v>
      </c>
      <c r="T112" s="90">
        <v>22</v>
      </c>
      <c r="U112" s="91"/>
      <c r="V112" s="102">
        <v>27</v>
      </c>
      <c r="W112" s="96">
        <v>22</v>
      </c>
      <c r="X112" s="104"/>
      <c r="Y112" s="92"/>
      <c r="Z112" s="90"/>
      <c r="AA112" s="91"/>
      <c r="AB112" s="102"/>
      <c r="AC112" s="96"/>
      <c r="AD112" s="104"/>
      <c r="AE112" s="92"/>
      <c r="AF112" s="90"/>
      <c r="AG112" s="91"/>
      <c r="AH112" s="102"/>
      <c r="AI112" s="96"/>
      <c r="AJ112" s="104"/>
      <c r="AK112" s="92"/>
      <c r="AL112" s="90"/>
      <c r="AM112" s="91"/>
      <c r="AN112" s="102"/>
      <c r="AO112" s="96"/>
      <c r="AP112" s="104"/>
      <c r="AQ112" s="92"/>
      <c r="AR112" s="90"/>
      <c r="AS112" s="91"/>
      <c r="AT112" s="102"/>
      <c r="AU112" s="96"/>
      <c r="AV112" s="104"/>
      <c r="AW112" s="92"/>
      <c r="AX112" s="90"/>
      <c r="AY112" s="91"/>
      <c r="AZ112" s="102"/>
      <c r="BA112" s="96"/>
      <c r="BB112" s="104"/>
      <c r="BC112" s="92"/>
      <c r="BD112" s="90"/>
      <c r="BE112" s="91"/>
      <c r="BF112" s="102"/>
      <c r="BG112" s="96"/>
      <c r="BH112" s="104"/>
      <c r="BI112" s="92"/>
      <c r="BJ112" s="90"/>
      <c r="BK112" s="91"/>
      <c r="BL112" s="102"/>
      <c r="BM112" s="96"/>
      <c r="BN112" s="104"/>
      <c r="BO112" s="92"/>
      <c r="BP112" s="90"/>
      <c r="BQ112" s="91"/>
      <c r="BR112" s="102"/>
      <c r="BS112" s="96"/>
      <c r="BT112" s="104"/>
      <c r="BU112" s="92"/>
      <c r="BV112" s="90"/>
      <c r="BW112" s="91"/>
      <c r="BX112" s="102"/>
      <c r="BY112" s="96"/>
      <c r="BZ112" s="104"/>
      <c r="CA112" s="92"/>
      <c r="CB112" s="90"/>
      <c r="CC112" s="91"/>
      <c r="CD112" s="102"/>
      <c r="CE112" s="96"/>
      <c r="CF112" s="104"/>
      <c r="CG112" s="92"/>
      <c r="CH112" s="90"/>
      <c r="CI112" s="91"/>
      <c r="CJ112" s="102"/>
      <c r="CK112" s="96"/>
      <c r="CL112" s="104"/>
      <c r="CM112" s="92"/>
      <c r="CN112" s="90"/>
      <c r="CO112" s="91"/>
      <c r="CP112" s="102"/>
      <c r="CQ112" s="96"/>
      <c r="CR112" s="104"/>
      <c r="CS112" s="92"/>
      <c r="CT112" s="90"/>
      <c r="CU112" s="91"/>
      <c r="CV112" s="102"/>
      <c r="CW112" s="96"/>
      <c r="CX112" s="104"/>
      <c r="CY112" s="92"/>
      <c r="CZ112" s="90"/>
      <c r="DA112" s="91"/>
      <c r="DB112" s="102"/>
      <c r="DC112" s="96"/>
      <c r="DD112" s="104"/>
      <c r="DE112" s="92"/>
      <c r="DF112" s="90"/>
      <c r="DG112" s="91"/>
      <c r="DH112" s="102"/>
      <c r="DI112" s="96"/>
      <c r="DJ112" s="104"/>
      <c r="DK112" s="92"/>
      <c r="DL112" s="90"/>
      <c r="DM112" s="91"/>
      <c r="DN112" s="102"/>
      <c r="DO112" s="96"/>
      <c r="DP112" s="104"/>
      <c r="DQ112" s="92"/>
      <c r="DR112" s="90"/>
      <c r="DS112" s="91"/>
      <c r="DT112" s="102"/>
      <c r="DU112" s="96"/>
      <c r="DV112" s="104"/>
      <c r="DW112" s="92"/>
      <c r="DX112" s="90"/>
      <c r="DY112" s="91"/>
      <c r="DZ112" s="102"/>
      <c r="EA112" s="96"/>
      <c r="EB112" s="104"/>
      <c r="EC112" s="92"/>
      <c r="ED112" s="90"/>
      <c r="EE112" s="91"/>
      <c r="EF112" s="102"/>
      <c r="EG112" s="96"/>
      <c r="EH112" s="104"/>
      <c r="EI112" s="92"/>
      <c r="EJ112" s="90"/>
      <c r="EK112" s="91"/>
      <c r="EL112" s="102"/>
      <c r="EM112" s="96"/>
      <c r="EN112" s="104"/>
      <c r="EO112" s="92"/>
      <c r="EP112" s="90"/>
      <c r="EQ112" s="91"/>
      <c r="ER112" s="102"/>
      <c r="ES112" s="96"/>
      <c r="ET112" s="104"/>
      <c r="EU112" s="92"/>
      <c r="EV112" s="90"/>
      <c r="EW112" s="91"/>
      <c r="EX112" s="102"/>
      <c r="EY112" s="96"/>
      <c r="EZ112" s="104"/>
      <c r="FA112" s="92"/>
      <c r="FB112" s="90"/>
      <c r="FC112" s="91"/>
      <c r="FD112" s="102"/>
      <c r="FE112" s="96"/>
      <c r="FF112" s="104"/>
      <c r="FG112" s="92"/>
      <c r="FH112" s="90"/>
      <c r="FI112" s="91"/>
      <c r="FJ112" s="102"/>
      <c r="FK112" s="96"/>
      <c r="FL112" s="104"/>
      <c r="FM112" s="92"/>
      <c r="FN112" s="90"/>
      <c r="FO112" s="91"/>
      <c r="FP112" s="102"/>
      <c r="FQ112" s="96"/>
      <c r="FR112" s="104"/>
      <c r="FS112" s="92"/>
      <c r="FT112" s="90"/>
      <c r="FU112" s="91"/>
      <c r="FV112" s="102"/>
      <c r="FW112" s="96"/>
      <c r="FX112" s="104"/>
      <c r="FY112" s="92"/>
      <c r="FZ112" s="90"/>
      <c r="GA112" s="91"/>
      <c r="GB112" s="102"/>
      <c r="GC112" s="96"/>
      <c r="GD112" s="104"/>
      <c r="GE112" s="92"/>
      <c r="GF112" s="90"/>
      <c r="GG112" s="91"/>
      <c r="GH112" s="102"/>
      <c r="GI112" s="96"/>
      <c r="GJ112" s="104"/>
      <c r="GK112" s="92"/>
      <c r="GL112" s="90"/>
      <c r="GM112" s="91"/>
      <c r="GN112" s="102"/>
      <c r="GO112" s="96"/>
      <c r="GP112" s="104"/>
      <c r="GQ112" s="92"/>
      <c r="GR112" s="90"/>
      <c r="GS112" s="91"/>
      <c r="GT112" s="102"/>
      <c r="GU112" s="96"/>
      <c r="GV112" s="104"/>
      <c r="GW112" s="92"/>
      <c r="GX112" s="90"/>
      <c r="GY112" s="91"/>
      <c r="GZ112" s="102"/>
      <c r="HA112" s="96"/>
      <c r="HB112" s="104"/>
      <c r="HC112" s="92"/>
      <c r="HD112" s="90"/>
      <c r="HE112" s="91"/>
      <c r="HF112" s="102"/>
      <c r="HG112" s="96"/>
      <c r="HH112" s="104"/>
      <c r="HI112" s="92"/>
      <c r="HJ112" s="90"/>
      <c r="HK112" s="91"/>
      <c r="HL112" s="102"/>
      <c r="HM112" s="96"/>
      <c r="HN112" s="104"/>
      <c r="HO112" s="92"/>
      <c r="HP112" s="90"/>
      <c r="HQ112" s="91"/>
      <c r="HR112" s="102"/>
      <c r="HS112" s="96"/>
      <c r="HT112" s="104"/>
      <c r="HU112" s="92"/>
      <c r="HV112" s="125"/>
      <c r="HW112" s="126"/>
      <c r="HX112" s="127"/>
      <c r="HY112" s="128"/>
      <c r="HZ112" s="129"/>
      <c r="IA112" s="130"/>
      <c r="IB112" s="125"/>
      <c r="IC112" s="126"/>
      <c r="ID112" s="127"/>
      <c r="IE112" s="128"/>
      <c r="IF112" s="129"/>
      <c r="IG112" s="130"/>
      <c r="IH112" s="125"/>
      <c r="II112" s="126"/>
      <c r="IJ112" s="127"/>
      <c r="IK112" s="128"/>
      <c r="IL112" s="129"/>
      <c r="IM112" s="130"/>
      <c r="IN112" s="125"/>
      <c r="IO112" s="126"/>
      <c r="IP112" s="127"/>
      <c r="IQ112" s="128"/>
      <c r="IR112" s="129"/>
    </row>
    <row r="113" spans="1:252" s="1" customFormat="1">
      <c r="A113" s="54" t="s">
        <v>1208</v>
      </c>
      <c r="B113" s="136">
        <f t="shared" si="13"/>
        <v>0</v>
      </c>
      <c r="C113" s="136">
        <f t="shared" si="14"/>
        <v>0</v>
      </c>
      <c r="D113" s="136">
        <f t="shared" si="15"/>
        <v>0</v>
      </c>
      <c r="E113" s="136">
        <f t="shared" si="16"/>
        <v>0</v>
      </c>
      <c r="F113" s="136">
        <f t="shared" si="17"/>
        <v>0</v>
      </c>
      <c r="G113" s="136">
        <f t="shared" si="18"/>
        <v>0</v>
      </c>
      <c r="H113" s="137">
        <f t="shared" si="11"/>
        <v>0</v>
      </c>
      <c r="I113" s="136">
        <f t="shared" si="19"/>
        <v>0</v>
      </c>
      <c r="J113" s="136">
        <f t="shared" si="20"/>
        <v>0</v>
      </c>
      <c r="K113" s="136">
        <f t="shared" si="21"/>
        <v>0</v>
      </c>
      <c r="L113" s="138">
        <f t="shared" si="12"/>
        <v>0</v>
      </c>
      <c r="M113" s="92"/>
      <c r="N113" s="90"/>
      <c r="O113" s="91"/>
      <c r="P113" s="102"/>
      <c r="Q113" s="96"/>
      <c r="R113" s="104"/>
      <c r="S113" s="92"/>
      <c r="T113" s="90"/>
      <c r="U113" s="91"/>
      <c r="V113" s="102"/>
      <c r="W113" s="96"/>
      <c r="X113" s="104"/>
      <c r="Y113" s="92"/>
      <c r="Z113" s="90"/>
      <c r="AA113" s="91"/>
      <c r="AB113" s="102"/>
      <c r="AC113" s="96"/>
      <c r="AD113" s="104"/>
      <c r="AE113" s="92"/>
      <c r="AF113" s="90"/>
      <c r="AG113" s="91"/>
      <c r="AH113" s="102"/>
      <c r="AI113" s="96"/>
      <c r="AJ113" s="104"/>
      <c r="AK113" s="92"/>
      <c r="AL113" s="90"/>
      <c r="AM113" s="91"/>
      <c r="AN113" s="102"/>
      <c r="AO113" s="96"/>
      <c r="AP113" s="104"/>
      <c r="AQ113" s="92"/>
      <c r="AR113" s="90"/>
      <c r="AS113" s="91"/>
      <c r="AT113" s="102"/>
      <c r="AU113" s="96"/>
      <c r="AV113" s="104"/>
      <c r="AW113" s="92"/>
      <c r="AX113" s="90"/>
      <c r="AY113" s="91"/>
      <c r="AZ113" s="102"/>
      <c r="BA113" s="96"/>
      <c r="BB113" s="104"/>
      <c r="BC113" s="92"/>
      <c r="BD113" s="90"/>
      <c r="BE113" s="91"/>
      <c r="BF113" s="102"/>
      <c r="BG113" s="96"/>
      <c r="BH113" s="104"/>
      <c r="BI113" s="92"/>
      <c r="BJ113" s="90"/>
      <c r="BK113" s="91"/>
      <c r="BL113" s="102"/>
      <c r="BM113" s="96"/>
      <c r="BN113" s="104"/>
      <c r="BO113" s="92"/>
      <c r="BP113" s="90"/>
      <c r="BQ113" s="91"/>
      <c r="BR113" s="102"/>
      <c r="BS113" s="96"/>
      <c r="BT113" s="104"/>
      <c r="BU113" s="92"/>
      <c r="BV113" s="90"/>
      <c r="BW113" s="91"/>
      <c r="BX113" s="102"/>
      <c r="BY113" s="96"/>
      <c r="BZ113" s="104"/>
      <c r="CA113" s="92"/>
      <c r="CB113" s="90"/>
      <c r="CC113" s="91"/>
      <c r="CD113" s="102"/>
      <c r="CE113" s="96"/>
      <c r="CF113" s="104"/>
      <c r="CG113" s="92"/>
      <c r="CH113" s="90"/>
      <c r="CI113" s="91"/>
      <c r="CJ113" s="102"/>
      <c r="CK113" s="96"/>
      <c r="CL113" s="104"/>
      <c r="CM113" s="92"/>
      <c r="CN113" s="90"/>
      <c r="CO113" s="91"/>
      <c r="CP113" s="102"/>
      <c r="CQ113" s="96"/>
      <c r="CR113" s="104"/>
      <c r="CS113" s="92"/>
      <c r="CT113" s="90"/>
      <c r="CU113" s="91"/>
      <c r="CV113" s="102"/>
      <c r="CW113" s="96"/>
      <c r="CX113" s="104"/>
      <c r="CY113" s="92"/>
      <c r="CZ113" s="90"/>
      <c r="DA113" s="91"/>
      <c r="DB113" s="102"/>
      <c r="DC113" s="96"/>
      <c r="DD113" s="104"/>
      <c r="DE113" s="92"/>
      <c r="DF113" s="90"/>
      <c r="DG113" s="91"/>
      <c r="DH113" s="102"/>
      <c r="DI113" s="96"/>
      <c r="DJ113" s="104"/>
      <c r="DK113" s="92"/>
      <c r="DL113" s="90"/>
      <c r="DM113" s="91"/>
      <c r="DN113" s="102"/>
      <c r="DO113" s="96"/>
      <c r="DP113" s="104"/>
      <c r="DQ113" s="92"/>
      <c r="DR113" s="90"/>
      <c r="DS113" s="91"/>
      <c r="DT113" s="102"/>
      <c r="DU113" s="96"/>
      <c r="DV113" s="104"/>
      <c r="DW113" s="92"/>
      <c r="DX113" s="90"/>
      <c r="DY113" s="91"/>
      <c r="DZ113" s="102"/>
      <c r="EA113" s="96"/>
      <c r="EB113" s="104"/>
      <c r="EC113" s="92"/>
      <c r="ED113" s="90"/>
      <c r="EE113" s="91"/>
      <c r="EF113" s="102"/>
      <c r="EG113" s="96"/>
      <c r="EH113" s="104"/>
      <c r="EI113" s="92"/>
      <c r="EJ113" s="90"/>
      <c r="EK113" s="91"/>
      <c r="EL113" s="102"/>
      <c r="EM113" s="96"/>
      <c r="EN113" s="104"/>
      <c r="EO113" s="92"/>
      <c r="EP113" s="90"/>
      <c r="EQ113" s="91"/>
      <c r="ER113" s="102"/>
      <c r="ES113" s="96"/>
      <c r="ET113" s="104"/>
      <c r="EU113" s="92"/>
      <c r="EV113" s="90"/>
      <c r="EW113" s="91"/>
      <c r="EX113" s="102"/>
      <c r="EY113" s="96"/>
      <c r="EZ113" s="104"/>
      <c r="FA113" s="92"/>
      <c r="FB113" s="90"/>
      <c r="FC113" s="91"/>
      <c r="FD113" s="102"/>
      <c r="FE113" s="96"/>
      <c r="FF113" s="104"/>
      <c r="FG113" s="92"/>
      <c r="FH113" s="90"/>
      <c r="FI113" s="91"/>
      <c r="FJ113" s="102"/>
      <c r="FK113" s="96"/>
      <c r="FL113" s="104"/>
      <c r="FM113" s="92"/>
      <c r="FN113" s="90"/>
      <c r="FO113" s="91"/>
      <c r="FP113" s="102"/>
      <c r="FQ113" s="96"/>
      <c r="FR113" s="104"/>
      <c r="FS113" s="92"/>
      <c r="FT113" s="90"/>
      <c r="FU113" s="91"/>
      <c r="FV113" s="102"/>
      <c r="FW113" s="96"/>
      <c r="FX113" s="104"/>
      <c r="FY113" s="92"/>
      <c r="FZ113" s="90"/>
      <c r="GA113" s="91"/>
      <c r="GB113" s="102"/>
      <c r="GC113" s="96"/>
      <c r="GD113" s="104"/>
      <c r="GE113" s="92"/>
      <c r="GF113" s="90"/>
      <c r="GG113" s="91"/>
      <c r="GH113" s="102"/>
      <c r="GI113" s="96"/>
      <c r="GJ113" s="104"/>
      <c r="GK113" s="92"/>
      <c r="GL113" s="90"/>
      <c r="GM113" s="91"/>
      <c r="GN113" s="102"/>
      <c r="GO113" s="96"/>
      <c r="GP113" s="104"/>
      <c r="GQ113" s="92"/>
      <c r="GR113" s="90"/>
      <c r="GS113" s="91"/>
      <c r="GT113" s="102"/>
      <c r="GU113" s="96"/>
      <c r="GV113" s="104"/>
      <c r="GW113" s="92"/>
      <c r="GX113" s="90"/>
      <c r="GY113" s="91"/>
      <c r="GZ113" s="102"/>
      <c r="HA113" s="96"/>
      <c r="HB113" s="104"/>
      <c r="HC113" s="92"/>
      <c r="HD113" s="90"/>
      <c r="HE113" s="91"/>
      <c r="HF113" s="102"/>
      <c r="HG113" s="96"/>
      <c r="HH113" s="104"/>
      <c r="HI113" s="92"/>
      <c r="HJ113" s="90"/>
      <c r="HK113" s="91"/>
      <c r="HL113" s="102"/>
      <c r="HM113" s="96"/>
      <c r="HN113" s="104"/>
      <c r="HO113" s="92"/>
      <c r="HP113" s="90"/>
      <c r="HQ113" s="91"/>
      <c r="HR113" s="102"/>
      <c r="HS113" s="96"/>
      <c r="HT113" s="104"/>
      <c r="HU113" s="92"/>
      <c r="HV113" s="125"/>
      <c r="HW113" s="126"/>
      <c r="HX113" s="127"/>
      <c r="HY113" s="128"/>
      <c r="HZ113" s="129"/>
      <c r="IA113" s="130"/>
      <c r="IB113" s="125"/>
      <c r="IC113" s="126"/>
      <c r="ID113" s="127"/>
      <c r="IE113" s="128"/>
      <c r="IF113" s="129"/>
      <c r="IG113" s="130"/>
      <c r="IH113" s="125"/>
      <c r="II113" s="126"/>
      <c r="IJ113" s="127"/>
      <c r="IK113" s="128"/>
      <c r="IL113" s="129"/>
      <c r="IM113" s="130"/>
      <c r="IN113" s="125"/>
      <c r="IO113" s="126"/>
      <c r="IP113" s="127"/>
      <c r="IQ113" s="128"/>
      <c r="IR113" s="129"/>
    </row>
    <row r="114" spans="1:252" s="1" customFormat="1">
      <c r="A114" s="54" t="s">
        <v>506</v>
      </c>
      <c r="B114" s="136">
        <f t="shared" si="13"/>
        <v>39.1</v>
      </c>
      <c r="C114" s="136">
        <f t="shared" si="14"/>
        <v>41.612500000000004</v>
      </c>
      <c r="D114" s="136">
        <f t="shared" si="15"/>
        <v>44</v>
      </c>
      <c r="E114" s="136">
        <f t="shared" si="16"/>
        <v>31.8</v>
      </c>
      <c r="F114" s="136">
        <f t="shared" si="17"/>
        <v>33.362499999999997</v>
      </c>
      <c r="G114" s="136">
        <f t="shared" si="18"/>
        <v>35.4</v>
      </c>
      <c r="H114" s="137">
        <f t="shared" si="11"/>
        <v>16</v>
      </c>
      <c r="I114" s="136">
        <f t="shared" si="19"/>
        <v>25</v>
      </c>
      <c r="J114" s="136">
        <f t="shared" si="20"/>
        <v>25.875</v>
      </c>
      <c r="K114" s="136">
        <f t="shared" si="21"/>
        <v>26.5</v>
      </c>
      <c r="L114" s="138">
        <f t="shared" si="12"/>
        <v>4</v>
      </c>
      <c r="M114" s="92">
        <v>43.7</v>
      </c>
      <c r="N114" s="90">
        <v>35.1</v>
      </c>
      <c r="O114" s="91">
        <v>26</v>
      </c>
      <c r="P114" s="102">
        <v>42.8</v>
      </c>
      <c r="Q114" s="96">
        <v>35.1</v>
      </c>
      <c r="R114" s="104">
        <v>25</v>
      </c>
      <c r="S114" s="92">
        <v>43.7</v>
      </c>
      <c r="T114" s="90">
        <v>35.299999999999997</v>
      </c>
      <c r="U114" s="91">
        <v>26</v>
      </c>
      <c r="V114" s="102">
        <v>44</v>
      </c>
      <c r="W114" s="96">
        <v>35.4</v>
      </c>
      <c r="X114" s="104">
        <v>26.5</v>
      </c>
      <c r="Y114" s="92">
        <v>41.2</v>
      </c>
      <c r="Z114" s="90">
        <v>32.5</v>
      </c>
      <c r="AA114" s="91"/>
      <c r="AB114" s="102">
        <v>43</v>
      </c>
      <c r="AC114" s="96">
        <v>32.700000000000003</v>
      </c>
      <c r="AD114" s="104"/>
      <c r="AE114" s="92">
        <v>40.6</v>
      </c>
      <c r="AF114" s="90">
        <v>32</v>
      </c>
      <c r="AG114" s="91"/>
      <c r="AH114" s="102">
        <v>39.6</v>
      </c>
      <c r="AI114" s="96">
        <v>32.1</v>
      </c>
      <c r="AJ114" s="104"/>
      <c r="AK114" s="92">
        <v>39.1</v>
      </c>
      <c r="AL114" s="90">
        <v>31.8</v>
      </c>
      <c r="AM114" s="91"/>
      <c r="AN114" s="102">
        <v>40.6</v>
      </c>
      <c r="AO114" s="96">
        <v>32.200000000000003</v>
      </c>
      <c r="AP114" s="144"/>
      <c r="AQ114" s="92">
        <v>40.299999999999997</v>
      </c>
      <c r="AR114" s="90">
        <v>32</v>
      </c>
      <c r="AS114" s="91"/>
      <c r="AT114" s="102">
        <v>42.7</v>
      </c>
      <c r="AU114" s="96">
        <v>32.5</v>
      </c>
      <c r="AV114" s="104"/>
      <c r="AW114" s="92">
        <v>41.5</v>
      </c>
      <c r="AX114" s="90">
        <v>34.4</v>
      </c>
      <c r="AY114" s="91"/>
      <c r="AZ114" s="102">
        <v>40.5</v>
      </c>
      <c r="BA114" s="96">
        <v>34</v>
      </c>
      <c r="BB114" s="104"/>
      <c r="BC114" s="92">
        <v>41.2</v>
      </c>
      <c r="BD114" s="90">
        <v>33.200000000000003</v>
      </c>
      <c r="BE114" s="91"/>
      <c r="BF114" s="102">
        <v>41.3</v>
      </c>
      <c r="BG114" s="96">
        <v>33.5</v>
      </c>
      <c r="BH114" s="104"/>
      <c r="BI114" s="92"/>
      <c r="BJ114" s="90"/>
      <c r="BK114" s="91"/>
      <c r="BL114" s="102"/>
      <c r="BM114" s="96"/>
      <c r="BN114" s="104"/>
      <c r="BO114" s="92"/>
      <c r="BP114" s="90"/>
      <c r="BQ114" s="91"/>
      <c r="BR114" s="102"/>
      <c r="BS114" s="96"/>
      <c r="BT114" s="104"/>
      <c r="BU114" s="92"/>
      <c r="BV114" s="90"/>
      <c r="BW114" s="91"/>
      <c r="BX114" s="102"/>
      <c r="BY114" s="96"/>
      <c r="BZ114" s="104"/>
      <c r="CA114" s="92"/>
      <c r="CB114" s="90"/>
      <c r="CC114" s="91"/>
      <c r="CD114" s="102"/>
      <c r="CE114" s="96"/>
      <c r="CF114" s="104"/>
      <c r="CG114" s="92"/>
      <c r="CH114" s="90"/>
      <c r="CI114" s="91"/>
      <c r="CJ114" s="102"/>
      <c r="CK114" s="96"/>
      <c r="CL114" s="104"/>
      <c r="CM114" s="92"/>
      <c r="CN114" s="90"/>
      <c r="CO114" s="91"/>
      <c r="CP114" s="102"/>
      <c r="CQ114" s="96"/>
      <c r="CR114" s="104"/>
      <c r="CS114" s="92"/>
      <c r="CT114" s="90"/>
      <c r="CU114" s="91"/>
      <c r="CV114" s="102"/>
      <c r="CW114" s="96"/>
      <c r="CX114" s="104"/>
      <c r="CY114" s="92"/>
      <c r="CZ114" s="90"/>
      <c r="DA114" s="91"/>
      <c r="DB114" s="102"/>
      <c r="DC114" s="96"/>
      <c r="DD114" s="104"/>
      <c r="DE114" s="92"/>
      <c r="DF114" s="90"/>
      <c r="DG114" s="91"/>
      <c r="DH114" s="102"/>
      <c r="DI114" s="96"/>
      <c r="DJ114" s="104"/>
      <c r="DK114" s="92"/>
      <c r="DL114" s="90"/>
      <c r="DM114" s="91"/>
      <c r="DN114" s="102"/>
      <c r="DO114" s="96"/>
      <c r="DP114" s="104"/>
      <c r="DQ114" s="92"/>
      <c r="DR114" s="90"/>
      <c r="DS114" s="91"/>
      <c r="DT114" s="102"/>
      <c r="DU114" s="96"/>
      <c r="DV114" s="104"/>
      <c r="DW114" s="92"/>
      <c r="DX114" s="90"/>
      <c r="DY114" s="91"/>
      <c r="DZ114" s="102"/>
      <c r="EA114" s="96"/>
      <c r="EB114" s="104"/>
      <c r="EC114" s="92"/>
      <c r="ED114" s="90"/>
      <c r="EE114" s="91"/>
      <c r="EF114" s="102"/>
      <c r="EG114" s="96"/>
      <c r="EH114" s="104"/>
      <c r="EI114" s="92"/>
      <c r="EJ114" s="90"/>
      <c r="EK114" s="91"/>
      <c r="EL114" s="102"/>
      <c r="EM114" s="96"/>
      <c r="EN114" s="104"/>
      <c r="EO114" s="92"/>
      <c r="EP114" s="90"/>
      <c r="EQ114" s="91"/>
      <c r="ER114" s="102"/>
      <c r="ES114" s="96"/>
      <c r="ET114" s="104"/>
      <c r="EU114" s="92"/>
      <c r="EV114" s="90"/>
      <c r="EW114" s="91"/>
      <c r="EX114" s="102"/>
      <c r="EY114" s="96"/>
      <c r="EZ114" s="104"/>
      <c r="FA114" s="92"/>
      <c r="FB114" s="90"/>
      <c r="FC114" s="91"/>
      <c r="FD114" s="102"/>
      <c r="FE114" s="96"/>
      <c r="FF114" s="104"/>
      <c r="FG114" s="92"/>
      <c r="FH114" s="90"/>
      <c r="FI114" s="91"/>
      <c r="FJ114" s="102"/>
      <c r="FK114" s="96"/>
      <c r="FL114" s="104"/>
      <c r="FM114" s="92"/>
      <c r="FN114" s="90"/>
      <c r="FO114" s="91"/>
      <c r="FP114" s="102"/>
      <c r="FQ114" s="96"/>
      <c r="FR114" s="104"/>
      <c r="FS114" s="92"/>
      <c r="FT114" s="90"/>
      <c r="FU114" s="91"/>
      <c r="FV114" s="102"/>
      <c r="FW114" s="96"/>
      <c r="FX114" s="104"/>
      <c r="FY114" s="92"/>
      <c r="FZ114" s="90"/>
      <c r="GA114" s="91"/>
      <c r="GB114" s="102"/>
      <c r="GC114" s="96"/>
      <c r="GD114" s="104"/>
      <c r="GE114" s="92"/>
      <c r="GF114" s="90"/>
      <c r="GG114" s="91"/>
      <c r="GH114" s="102"/>
      <c r="GI114" s="96"/>
      <c r="GJ114" s="104"/>
      <c r="GK114" s="92"/>
      <c r="GL114" s="90"/>
      <c r="GM114" s="91"/>
      <c r="GN114" s="102"/>
      <c r="GO114" s="96"/>
      <c r="GP114" s="104"/>
      <c r="GQ114" s="92"/>
      <c r="GR114" s="90"/>
      <c r="GS114" s="91"/>
      <c r="GT114" s="102"/>
      <c r="GU114" s="96"/>
      <c r="GV114" s="104"/>
      <c r="GW114" s="92"/>
      <c r="GX114" s="90"/>
      <c r="GY114" s="91"/>
      <c r="GZ114" s="102"/>
      <c r="HA114" s="96"/>
      <c r="HB114" s="104"/>
      <c r="HC114" s="92"/>
      <c r="HD114" s="90"/>
      <c r="HE114" s="91"/>
      <c r="HF114" s="102"/>
      <c r="HG114" s="96"/>
      <c r="HH114" s="104"/>
      <c r="HI114" s="92"/>
      <c r="HJ114" s="90"/>
      <c r="HK114" s="91"/>
      <c r="HL114" s="102"/>
      <c r="HM114" s="96"/>
      <c r="HN114" s="104"/>
      <c r="HO114" s="92"/>
      <c r="HP114" s="90"/>
      <c r="HQ114" s="91"/>
      <c r="HR114" s="102"/>
      <c r="HS114" s="96"/>
      <c r="HT114" s="104"/>
      <c r="HU114" s="92"/>
      <c r="HV114" s="125"/>
      <c r="HW114" s="126"/>
      <c r="HX114" s="127"/>
      <c r="HY114" s="128"/>
      <c r="HZ114" s="129"/>
      <c r="IA114" s="130"/>
      <c r="IB114" s="125"/>
      <c r="IC114" s="126"/>
      <c r="ID114" s="127"/>
      <c r="IE114" s="128"/>
      <c r="IF114" s="129"/>
      <c r="IG114" s="130"/>
      <c r="IH114" s="125"/>
      <c r="II114" s="126"/>
      <c r="IJ114" s="127"/>
      <c r="IK114" s="128"/>
      <c r="IL114" s="129"/>
      <c r="IM114" s="130"/>
      <c r="IN114" s="125"/>
      <c r="IO114" s="126"/>
      <c r="IP114" s="127"/>
      <c r="IQ114" s="128"/>
      <c r="IR114" s="129"/>
    </row>
    <row r="115" spans="1:252" s="1" customFormat="1">
      <c r="A115" s="54" t="s">
        <v>508</v>
      </c>
      <c r="B115" s="136">
        <f t="shared" si="13"/>
        <v>0</v>
      </c>
      <c r="C115" s="136">
        <f t="shared" si="14"/>
        <v>0</v>
      </c>
      <c r="D115" s="136">
        <f t="shared" si="15"/>
        <v>0</v>
      </c>
      <c r="E115" s="136">
        <f t="shared" si="16"/>
        <v>0</v>
      </c>
      <c r="F115" s="136">
        <f t="shared" si="17"/>
        <v>0</v>
      </c>
      <c r="G115" s="136">
        <f t="shared" si="18"/>
        <v>0</v>
      </c>
      <c r="H115" s="137">
        <f t="shared" si="11"/>
        <v>0</v>
      </c>
      <c r="I115" s="136">
        <f t="shared" si="19"/>
        <v>0</v>
      </c>
      <c r="J115" s="136">
        <f t="shared" si="20"/>
        <v>0</v>
      </c>
      <c r="K115" s="136">
        <f t="shared" si="21"/>
        <v>0</v>
      </c>
      <c r="L115" s="138">
        <f t="shared" si="12"/>
        <v>0</v>
      </c>
      <c r="M115" s="92"/>
      <c r="N115" s="90"/>
      <c r="O115" s="91"/>
      <c r="P115" s="102"/>
      <c r="Q115" s="96"/>
      <c r="R115" s="104"/>
      <c r="S115" s="92"/>
      <c r="T115" s="90"/>
      <c r="U115" s="91"/>
      <c r="V115" s="102"/>
      <c r="W115" s="96"/>
      <c r="X115" s="104"/>
      <c r="Y115" s="92"/>
      <c r="Z115" s="90"/>
      <c r="AA115" s="91"/>
      <c r="AB115" s="102"/>
      <c r="AC115" s="96"/>
      <c r="AD115" s="104"/>
      <c r="AE115" s="92"/>
      <c r="AF115" s="90"/>
      <c r="AG115" s="91"/>
      <c r="AH115" s="102"/>
      <c r="AI115" s="96"/>
      <c r="AJ115" s="104"/>
      <c r="AK115" s="92"/>
      <c r="AL115" s="90"/>
      <c r="AM115" s="91"/>
      <c r="AN115" s="102"/>
      <c r="AO115" s="96"/>
      <c r="AP115" s="104"/>
      <c r="AQ115" s="92"/>
      <c r="AR115" s="90"/>
      <c r="AS115" s="91"/>
      <c r="AT115" s="102"/>
      <c r="AU115" s="96"/>
      <c r="AV115" s="104"/>
      <c r="AW115" s="92"/>
      <c r="AX115" s="90"/>
      <c r="AY115" s="91"/>
      <c r="AZ115" s="102"/>
      <c r="BA115" s="96"/>
      <c r="BB115" s="104"/>
      <c r="BC115" s="92"/>
      <c r="BD115" s="90"/>
      <c r="BE115" s="91"/>
      <c r="BF115" s="102"/>
      <c r="BG115" s="96"/>
      <c r="BH115" s="104"/>
      <c r="BI115" s="92"/>
      <c r="BJ115" s="90"/>
      <c r="BK115" s="91"/>
      <c r="BL115" s="102"/>
      <c r="BM115" s="96"/>
      <c r="BN115" s="104"/>
      <c r="BO115" s="92"/>
      <c r="BP115" s="90"/>
      <c r="BQ115" s="91"/>
      <c r="BR115" s="102"/>
      <c r="BS115" s="96"/>
      <c r="BT115" s="104"/>
      <c r="BU115" s="92"/>
      <c r="BV115" s="90"/>
      <c r="BW115" s="91"/>
      <c r="BX115" s="102"/>
      <c r="BY115" s="96"/>
      <c r="BZ115" s="104"/>
      <c r="CA115" s="92"/>
      <c r="CB115" s="90"/>
      <c r="CC115" s="91"/>
      <c r="CD115" s="102"/>
      <c r="CE115" s="96"/>
      <c r="CF115" s="104"/>
      <c r="CG115" s="92"/>
      <c r="CH115" s="90"/>
      <c r="CI115" s="91"/>
      <c r="CJ115" s="102"/>
      <c r="CK115" s="96"/>
      <c r="CL115" s="104"/>
      <c r="CM115" s="92"/>
      <c r="CN115" s="90"/>
      <c r="CO115" s="91"/>
      <c r="CP115" s="102"/>
      <c r="CQ115" s="96"/>
      <c r="CR115" s="104"/>
      <c r="CS115" s="92"/>
      <c r="CT115" s="90"/>
      <c r="CU115" s="91"/>
      <c r="CV115" s="102"/>
      <c r="CW115" s="96"/>
      <c r="CX115" s="104"/>
      <c r="CY115" s="92"/>
      <c r="CZ115" s="90"/>
      <c r="DA115" s="91"/>
      <c r="DB115" s="102"/>
      <c r="DC115" s="96"/>
      <c r="DD115" s="104"/>
      <c r="DE115" s="92"/>
      <c r="DF115" s="90"/>
      <c r="DG115" s="91"/>
      <c r="DH115" s="102"/>
      <c r="DI115" s="96"/>
      <c r="DJ115" s="104"/>
      <c r="DK115" s="92"/>
      <c r="DL115" s="90"/>
      <c r="DM115" s="91"/>
      <c r="DN115" s="102"/>
      <c r="DO115" s="96"/>
      <c r="DP115" s="104"/>
      <c r="DQ115" s="92"/>
      <c r="DR115" s="90"/>
      <c r="DS115" s="91"/>
      <c r="DT115" s="102"/>
      <c r="DU115" s="96"/>
      <c r="DV115" s="104"/>
      <c r="DW115" s="92"/>
      <c r="DX115" s="90"/>
      <c r="DY115" s="91"/>
      <c r="DZ115" s="102"/>
      <c r="EA115" s="96"/>
      <c r="EB115" s="104"/>
      <c r="EC115" s="92"/>
      <c r="ED115" s="90"/>
      <c r="EE115" s="91"/>
      <c r="EF115" s="102"/>
      <c r="EG115" s="96"/>
      <c r="EH115" s="104"/>
      <c r="EI115" s="92"/>
      <c r="EJ115" s="90"/>
      <c r="EK115" s="91"/>
      <c r="EL115" s="102"/>
      <c r="EM115" s="96"/>
      <c r="EN115" s="104"/>
      <c r="EO115" s="92"/>
      <c r="EP115" s="90"/>
      <c r="EQ115" s="91"/>
      <c r="ER115" s="102"/>
      <c r="ES115" s="96"/>
      <c r="ET115" s="104"/>
      <c r="EU115" s="92"/>
      <c r="EV115" s="90"/>
      <c r="EW115" s="91"/>
      <c r="EX115" s="102"/>
      <c r="EY115" s="96"/>
      <c r="EZ115" s="104"/>
      <c r="FA115" s="92"/>
      <c r="FB115" s="90"/>
      <c r="FC115" s="91"/>
      <c r="FD115" s="102"/>
      <c r="FE115" s="96"/>
      <c r="FF115" s="104"/>
      <c r="FG115" s="92"/>
      <c r="FH115" s="90"/>
      <c r="FI115" s="91"/>
      <c r="FJ115" s="102"/>
      <c r="FK115" s="96"/>
      <c r="FL115" s="104"/>
      <c r="FM115" s="92"/>
      <c r="FN115" s="90"/>
      <c r="FO115" s="91"/>
      <c r="FP115" s="102"/>
      <c r="FQ115" s="96"/>
      <c r="FR115" s="104"/>
      <c r="FS115" s="92"/>
      <c r="FT115" s="90"/>
      <c r="FU115" s="91"/>
      <c r="FV115" s="102"/>
      <c r="FW115" s="96"/>
      <c r="FX115" s="104"/>
      <c r="FY115" s="92"/>
      <c r="FZ115" s="90"/>
      <c r="GA115" s="91"/>
      <c r="GB115" s="102"/>
      <c r="GC115" s="96"/>
      <c r="GD115" s="104"/>
      <c r="GE115" s="92"/>
      <c r="GF115" s="90"/>
      <c r="GG115" s="91"/>
      <c r="GH115" s="102"/>
      <c r="GI115" s="96"/>
      <c r="GJ115" s="104"/>
      <c r="GK115" s="92"/>
      <c r="GL115" s="90"/>
      <c r="GM115" s="91"/>
      <c r="GN115" s="102"/>
      <c r="GO115" s="96"/>
      <c r="GP115" s="104"/>
      <c r="GQ115" s="92"/>
      <c r="GR115" s="90"/>
      <c r="GS115" s="91"/>
      <c r="GT115" s="102"/>
      <c r="GU115" s="96"/>
      <c r="GV115" s="104"/>
      <c r="GW115" s="92"/>
      <c r="GX115" s="90"/>
      <c r="GY115" s="91"/>
      <c r="GZ115" s="102"/>
      <c r="HA115" s="96"/>
      <c r="HB115" s="104"/>
      <c r="HC115" s="92"/>
      <c r="HD115" s="90"/>
      <c r="HE115" s="91"/>
      <c r="HF115" s="102"/>
      <c r="HG115" s="96"/>
      <c r="HH115" s="104"/>
      <c r="HI115" s="92"/>
      <c r="HJ115" s="90"/>
      <c r="HK115" s="91"/>
      <c r="HL115" s="102"/>
      <c r="HM115" s="96"/>
      <c r="HN115" s="104"/>
      <c r="HO115" s="92"/>
      <c r="HP115" s="90"/>
      <c r="HQ115" s="91"/>
      <c r="HR115" s="102"/>
      <c r="HS115" s="96"/>
      <c r="HT115" s="104"/>
      <c r="HU115" s="92"/>
      <c r="HV115" s="125"/>
      <c r="HW115" s="126"/>
      <c r="HX115" s="127"/>
      <c r="HY115" s="128"/>
      <c r="HZ115" s="129"/>
      <c r="IA115" s="130"/>
      <c r="IB115" s="125"/>
      <c r="IC115" s="126"/>
      <c r="ID115" s="127"/>
      <c r="IE115" s="128"/>
      <c r="IF115" s="129"/>
      <c r="IG115" s="130"/>
      <c r="IH115" s="125"/>
      <c r="II115" s="126"/>
      <c r="IJ115" s="127"/>
      <c r="IK115" s="128"/>
      <c r="IL115" s="129"/>
      <c r="IM115" s="130"/>
      <c r="IN115" s="125"/>
      <c r="IO115" s="126"/>
      <c r="IP115" s="127"/>
      <c r="IQ115" s="128"/>
      <c r="IR115" s="129"/>
    </row>
    <row r="116" spans="1:252" s="1" customFormat="1">
      <c r="A116" s="54" t="s">
        <v>655</v>
      </c>
      <c r="B116" s="136">
        <f t="shared" si="13"/>
        <v>0</v>
      </c>
      <c r="C116" s="136">
        <f t="shared" si="14"/>
        <v>0</v>
      </c>
      <c r="D116" s="136">
        <f t="shared" si="15"/>
        <v>0</v>
      </c>
      <c r="E116" s="136">
        <f t="shared" si="16"/>
        <v>0</v>
      </c>
      <c r="F116" s="136">
        <f t="shared" si="17"/>
        <v>0</v>
      </c>
      <c r="G116" s="136">
        <f t="shared" si="18"/>
        <v>0</v>
      </c>
      <c r="H116" s="137">
        <f t="shared" si="11"/>
        <v>0</v>
      </c>
      <c r="I116" s="136">
        <f t="shared" si="19"/>
        <v>0</v>
      </c>
      <c r="J116" s="136">
        <f t="shared" si="20"/>
        <v>0</v>
      </c>
      <c r="K116" s="136">
        <f t="shared" si="21"/>
        <v>0</v>
      </c>
      <c r="L116" s="138">
        <f t="shared" si="12"/>
        <v>0</v>
      </c>
      <c r="M116" s="92"/>
      <c r="N116" s="90"/>
      <c r="O116" s="91"/>
      <c r="P116" s="102"/>
      <c r="Q116" s="96"/>
      <c r="R116" s="104"/>
      <c r="S116" s="92"/>
      <c r="T116" s="90"/>
      <c r="U116" s="91"/>
      <c r="V116" s="102"/>
      <c r="W116" s="96"/>
      <c r="X116" s="104"/>
      <c r="Y116" s="92"/>
      <c r="Z116" s="90"/>
      <c r="AA116" s="91"/>
      <c r="AB116" s="102"/>
      <c r="AC116" s="96"/>
      <c r="AD116" s="104"/>
      <c r="AE116" s="92"/>
      <c r="AF116" s="90"/>
      <c r="AG116" s="91"/>
      <c r="AH116" s="102"/>
      <c r="AI116" s="96"/>
      <c r="AJ116" s="104"/>
      <c r="AK116" s="92"/>
      <c r="AL116" s="90"/>
      <c r="AM116" s="91"/>
      <c r="AN116" s="102"/>
      <c r="AO116" s="96"/>
      <c r="AP116" s="104"/>
      <c r="AQ116" s="92"/>
      <c r="AR116" s="90"/>
      <c r="AS116" s="91"/>
      <c r="AT116" s="102"/>
      <c r="AU116" s="96"/>
      <c r="AV116" s="104"/>
      <c r="AW116" s="92"/>
      <c r="AX116" s="90"/>
      <c r="AY116" s="91"/>
      <c r="AZ116" s="102"/>
      <c r="BA116" s="96"/>
      <c r="BB116" s="104"/>
      <c r="BC116" s="92"/>
      <c r="BD116" s="90"/>
      <c r="BE116" s="91"/>
      <c r="BF116" s="102"/>
      <c r="BG116" s="96"/>
      <c r="BH116" s="104"/>
      <c r="BI116" s="92"/>
      <c r="BJ116" s="90"/>
      <c r="BK116" s="91"/>
      <c r="BL116" s="102"/>
      <c r="BM116" s="96"/>
      <c r="BN116" s="104"/>
      <c r="BO116" s="92"/>
      <c r="BP116" s="90"/>
      <c r="BQ116" s="91"/>
      <c r="BR116" s="102"/>
      <c r="BS116" s="96"/>
      <c r="BT116" s="104"/>
      <c r="BU116" s="92"/>
      <c r="BV116" s="90"/>
      <c r="BW116" s="91"/>
      <c r="BX116" s="102"/>
      <c r="BY116" s="96"/>
      <c r="BZ116" s="104"/>
      <c r="CA116" s="92"/>
      <c r="CB116" s="90"/>
      <c r="CC116" s="91"/>
      <c r="CD116" s="102"/>
      <c r="CE116" s="96"/>
      <c r="CF116" s="104"/>
      <c r="CG116" s="92"/>
      <c r="CH116" s="90"/>
      <c r="CI116" s="91"/>
      <c r="CJ116" s="102"/>
      <c r="CK116" s="96"/>
      <c r="CL116" s="104"/>
      <c r="CM116" s="92"/>
      <c r="CN116" s="90"/>
      <c r="CO116" s="91"/>
      <c r="CP116" s="102"/>
      <c r="CQ116" s="96"/>
      <c r="CR116" s="104"/>
      <c r="CS116" s="92"/>
      <c r="CT116" s="90"/>
      <c r="CU116" s="91"/>
      <c r="CV116" s="102"/>
      <c r="CW116" s="96"/>
      <c r="CX116" s="104"/>
      <c r="CY116" s="92"/>
      <c r="CZ116" s="90"/>
      <c r="DA116" s="91"/>
      <c r="DB116" s="102"/>
      <c r="DC116" s="96"/>
      <c r="DD116" s="104"/>
      <c r="DE116" s="92"/>
      <c r="DF116" s="90"/>
      <c r="DG116" s="91"/>
      <c r="DH116" s="102"/>
      <c r="DI116" s="96"/>
      <c r="DJ116" s="104"/>
      <c r="DK116" s="92"/>
      <c r="DL116" s="90"/>
      <c r="DM116" s="91"/>
      <c r="DN116" s="102"/>
      <c r="DO116" s="96"/>
      <c r="DP116" s="104"/>
      <c r="DQ116" s="92"/>
      <c r="DR116" s="90"/>
      <c r="DS116" s="91"/>
      <c r="DT116" s="102"/>
      <c r="DU116" s="96"/>
      <c r="DV116" s="104"/>
      <c r="DW116" s="92"/>
      <c r="DX116" s="90"/>
      <c r="DY116" s="91"/>
      <c r="DZ116" s="102"/>
      <c r="EA116" s="96"/>
      <c r="EB116" s="104"/>
      <c r="EC116" s="92"/>
      <c r="ED116" s="90"/>
      <c r="EE116" s="91"/>
      <c r="EF116" s="102"/>
      <c r="EG116" s="96"/>
      <c r="EH116" s="104"/>
      <c r="EI116" s="92"/>
      <c r="EJ116" s="90"/>
      <c r="EK116" s="91"/>
      <c r="EL116" s="102"/>
      <c r="EM116" s="96"/>
      <c r="EN116" s="104"/>
      <c r="EO116" s="92"/>
      <c r="EP116" s="90"/>
      <c r="EQ116" s="91"/>
      <c r="ER116" s="102"/>
      <c r="ES116" s="96"/>
      <c r="ET116" s="104"/>
      <c r="EU116" s="92"/>
      <c r="EV116" s="90"/>
      <c r="EW116" s="91"/>
      <c r="EX116" s="102"/>
      <c r="EY116" s="96"/>
      <c r="EZ116" s="104"/>
      <c r="FA116" s="92"/>
      <c r="FB116" s="90"/>
      <c r="FC116" s="91"/>
      <c r="FD116" s="102"/>
      <c r="FE116" s="96"/>
      <c r="FF116" s="104"/>
      <c r="FG116" s="92"/>
      <c r="FH116" s="90"/>
      <c r="FI116" s="91"/>
      <c r="FJ116" s="102"/>
      <c r="FK116" s="96"/>
      <c r="FL116" s="104"/>
      <c r="FM116" s="92"/>
      <c r="FN116" s="90"/>
      <c r="FO116" s="91"/>
      <c r="FP116" s="102"/>
      <c r="FQ116" s="96"/>
      <c r="FR116" s="104"/>
      <c r="FS116" s="92"/>
      <c r="FT116" s="90"/>
      <c r="FU116" s="91"/>
      <c r="FV116" s="102"/>
      <c r="FW116" s="96"/>
      <c r="FX116" s="104"/>
      <c r="FY116" s="92"/>
      <c r="FZ116" s="90"/>
      <c r="GA116" s="91"/>
      <c r="GB116" s="102"/>
      <c r="GC116" s="96"/>
      <c r="GD116" s="104"/>
      <c r="GE116" s="92"/>
      <c r="GF116" s="90"/>
      <c r="GG116" s="91"/>
      <c r="GH116" s="102"/>
      <c r="GI116" s="96"/>
      <c r="GJ116" s="104"/>
      <c r="GK116" s="92"/>
      <c r="GL116" s="90"/>
      <c r="GM116" s="91"/>
      <c r="GN116" s="102"/>
      <c r="GO116" s="96"/>
      <c r="GP116" s="104"/>
      <c r="GQ116" s="92"/>
      <c r="GR116" s="90"/>
      <c r="GS116" s="91"/>
      <c r="GT116" s="102"/>
      <c r="GU116" s="96"/>
      <c r="GV116" s="104"/>
      <c r="GW116" s="92"/>
      <c r="GX116" s="90"/>
      <c r="GY116" s="91"/>
      <c r="GZ116" s="102"/>
      <c r="HA116" s="96"/>
      <c r="HB116" s="104"/>
      <c r="HC116" s="92"/>
      <c r="HD116" s="90"/>
      <c r="HE116" s="91"/>
      <c r="HF116" s="102"/>
      <c r="HG116" s="96"/>
      <c r="HH116" s="104"/>
      <c r="HI116" s="92"/>
      <c r="HJ116" s="90"/>
      <c r="HK116" s="91"/>
      <c r="HL116" s="102"/>
      <c r="HM116" s="96"/>
      <c r="HN116" s="104"/>
      <c r="HO116" s="92"/>
      <c r="HP116" s="90"/>
      <c r="HQ116" s="91"/>
      <c r="HR116" s="102"/>
      <c r="HS116" s="96"/>
      <c r="HT116" s="104"/>
      <c r="HU116" s="92"/>
      <c r="HV116" s="125"/>
      <c r="HW116" s="126"/>
      <c r="HX116" s="127"/>
      <c r="HY116" s="128"/>
      <c r="HZ116" s="129"/>
      <c r="IA116" s="130"/>
      <c r="IB116" s="125"/>
      <c r="IC116" s="126"/>
      <c r="ID116" s="127"/>
      <c r="IE116" s="128"/>
      <c r="IF116" s="129"/>
      <c r="IG116" s="130"/>
      <c r="IH116" s="125"/>
      <c r="II116" s="126"/>
      <c r="IJ116" s="127"/>
      <c r="IK116" s="128"/>
      <c r="IL116" s="129"/>
      <c r="IM116" s="130"/>
      <c r="IN116" s="125"/>
      <c r="IO116" s="126"/>
      <c r="IP116" s="127"/>
      <c r="IQ116" s="128"/>
      <c r="IR116" s="129"/>
    </row>
    <row r="117" spans="1:252" s="1" customFormat="1">
      <c r="A117" s="54" t="s">
        <v>656</v>
      </c>
      <c r="B117" s="136">
        <f t="shared" si="13"/>
        <v>41</v>
      </c>
      <c r="C117" s="136">
        <f t="shared" si="14"/>
        <v>42.366666666666667</v>
      </c>
      <c r="D117" s="136">
        <f t="shared" si="15"/>
        <v>43.2</v>
      </c>
      <c r="E117" s="136">
        <f t="shared" si="16"/>
        <v>32.4</v>
      </c>
      <c r="F117" s="136">
        <f t="shared" si="17"/>
        <v>32.5</v>
      </c>
      <c r="G117" s="136">
        <f t="shared" si="18"/>
        <v>32.6</v>
      </c>
      <c r="H117" s="137">
        <f t="shared" si="11"/>
        <v>3</v>
      </c>
      <c r="I117" s="136">
        <f t="shared" si="19"/>
        <v>0</v>
      </c>
      <c r="J117" s="136">
        <f t="shared" si="20"/>
        <v>0</v>
      </c>
      <c r="K117" s="136">
        <f t="shared" si="21"/>
        <v>0</v>
      </c>
      <c r="L117" s="138">
        <f t="shared" si="12"/>
        <v>0</v>
      </c>
      <c r="M117" s="92">
        <v>42.9</v>
      </c>
      <c r="N117" s="90">
        <v>32.6</v>
      </c>
      <c r="O117" s="91"/>
      <c r="P117" s="102">
        <v>43.2</v>
      </c>
      <c r="Q117" s="96">
        <v>32.5</v>
      </c>
      <c r="R117" s="104"/>
      <c r="S117" s="92">
        <v>41</v>
      </c>
      <c r="T117" s="90">
        <v>32.4</v>
      </c>
      <c r="U117" s="91"/>
      <c r="V117" s="102"/>
      <c r="W117" s="96"/>
      <c r="X117" s="104"/>
      <c r="Y117" s="92"/>
      <c r="Z117" s="90"/>
      <c r="AA117" s="91"/>
      <c r="AB117" s="102"/>
      <c r="AC117" s="96"/>
      <c r="AD117" s="104"/>
      <c r="AE117" s="92"/>
      <c r="AF117" s="90"/>
      <c r="AG117" s="91"/>
      <c r="AH117" s="102"/>
      <c r="AI117" s="96"/>
      <c r="AJ117" s="104"/>
      <c r="AK117" s="92"/>
      <c r="AL117" s="90"/>
      <c r="AM117" s="91"/>
      <c r="AN117" s="102"/>
      <c r="AO117" s="96"/>
      <c r="AP117" s="104"/>
      <c r="AQ117" s="92"/>
      <c r="AR117" s="90"/>
      <c r="AS117" s="91"/>
      <c r="AT117" s="102"/>
      <c r="AU117" s="96"/>
      <c r="AV117" s="104"/>
      <c r="AW117" s="92"/>
      <c r="AX117" s="90"/>
      <c r="AY117" s="91"/>
      <c r="AZ117" s="102"/>
      <c r="BA117" s="96"/>
      <c r="BB117" s="104"/>
      <c r="BC117" s="92"/>
      <c r="BD117" s="90"/>
      <c r="BE117" s="91"/>
      <c r="BF117" s="102"/>
      <c r="BG117" s="96"/>
      <c r="BH117" s="104"/>
      <c r="BI117" s="92"/>
      <c r="BJ117" s="90"/>
      <c r="BK117" s="91"/>
      <c r="BL117" s="102"/>
      <c r="BM117" s="96"/>
      <c r="BN117" s="104"/>
      <c r="BO117" s="92"/>
      <c r="BP117" s="90"/>
      <c r="BQ117" s="91"/>
      <c r="BR117" s="102"/>
      <c r="BS117" s="96"/>
      <c r="BT117" s="104"/>
      <c r="BU117" s="92"/>
      <c r="BV117" s="90"/>
      <c r="BW117" s="91"/>
      <c r="BX117" s="102"/>
      <c r="BY117" s="96"/>
      <c r="BZ117" s="104"/>
      <c r="CA117" s="92"/>
      <c r="CB117" s="90"/>
      <c r="CC117" s="91"/>
      <c r="CD117" s="102"/>
      <c r="CE117" s="96"/>
      <c r="CF117" s="104"/>
      <c r="CG117" s="92"/>
      <c r="CH117" s="90"/>
      <c r="CI117" s="91"/>
      <c r="CJ117" s="102"/>
      <c r="CK117" s="96"/>
      <c r="CL117" s="104"/>
      <c r="CM117" s="92"/>
      <c r="CN117" s="90"/>
      <c r="CO117" s="91"/>
      <c r="CP117" s="102"/>
      <c r="CQ117" s="96"/>
      <c r="CR117" s="104"/>
      <c r="CS117" s="92"/>
      <c r="CT117" s="90"/>
      <c r="CU117" s="91"/>
      <c r="CV117" s="102"/>
      <c r="CW117" s="96"/>
      <c r="CX117" s="104"/>
      <c r="CY117" s="92"/>
      <c r="CZ117" s="90"/>
      <c r="DA117" s="91"/>
      <c r="DB117" s="102"/>
      <c r="DC117" s="96"/>
      <c r="DD117" s="104"/>
      <c r="DE117" s="92"/>
      <c r="DF117" s="90"/>
      <c r="DG117" s="91"/>
      <c r="DH117" s="102"/>
      <c r="DI117" s="96"/>
      <c r="DJ117" s="104"/>
      <c r="DK117" s="92"/>
      <c r="DL117" s="90"/>
      <c r="DM117" s="91"/>
      <c r="DN117" s="102"/>
      <c r="DO117" s="96"/>
      <c r="DP117" s="104"/>
      <c r="DQ117" s="92"/>
      <c r="DR117" s="90"/>
      <c r="DS117" s="91"/>
      <c r="DT117" s="102"/>
      <c r="DU117" s="96"/>
      <c r="DV117" s="104"/>
      <c r="DW117" s="92"/>
      <c r="DX117" s="90"/>
      <c r="DY117" s="91"/>
      <c r="DZ117" s="102"/>
      <c r="EA117" s="96"/>
      <c r="EB117" s="104"/>
      <c r="EC117" s="92"/>
      <c r="ED117" s="90"/>
      <c r="EE117" s="91"/>
      <c r="EF117" s="102"/>
      <c r="EG117" s="96"/>
      <c r="EH117" s="104"/>
      <c r="EI117" s="92"/>
      <c r="EJ117" s="90"/>
      <c r="EK117" s="91"/>
      <c r="EL117" s="102"/>
      <c r="EM117" s="96"/>
      <c r="EN117" s="104"/>
      <c r="EO117" s="92"/>
      <c r="EP117" s="90"/>
      <c r="EQ117" s="91"/>
      <c r="ER117" s="102"/>
      <c r="ES117" s="96"/>
      <c r="ET117" s="104"/>
      <c r="EU117" s="92"/>
      <c r="EV117" s="90"/>
      <c r="EW117" s="91"/>
      <c r="EX117" s="102"/>
      <c r="EY117" s="96"/>
      <c r="EZ117" s="104"/>
      <c r="FA117" s="92"/>
      <c r="FB117" s="90"/>
      <c r="FC117" s="91"/>
      <c r="FD117" s="102"/>
      <c r="FE117" s="96"/>
      <c r="FF117" s="104"/>
      <c r="FG117" s="92"/>
      <c r="FH117" s="90"/>
      <c r="FI117" s="91"/>
      <c r="FJ117" s="102"/>
      <c r="FK117" s="96"/>
      <c r="FL117" s="104"/>
      <c r="FM117" s="92"/>
      <c r="FN117" s="90"/>
      <c r="FO117" s="91"/>
      <c r="FP117" s="102"/>
      <c r="FQ117" s="96"/>
      <c r="FR117" s="104"/>
      <c r="FS117" s="92"/>
      <c r="FT117" s="90"/>
      <c r="FU117" s="91"/>
      <c r="FV117" s="102"/>
      <c r="FW117" s="96"/>
      <c r="FX117" s="104"/>
      <c r="FY117" s="92"/>
      <c r="FZ117" s="90"/>
      <c r="GA117" s="91"/>
      <c r="GB117" s="102"/>
      <c r="GC117" s="96"/>
      <c r="GD117" s="104"/>
      <c r="GE117" s="92"/>
      <c r="GF117" s="90"/>
      <c r="GG117" s="91"/>
      <c r="GH117" s="102"/>
      <c r="GI117" s="96"/>
      <c r="GJ117" s="104"/>
      <c r="GK117" s="92"/>
      <c r="GL117" s="90"/>
      <c r="GM117" s="91"/>
      <c r="GN117" s="102"/>
      <c r="GO117" s="96"/>
      <c r="GP117" s="104"/>
      <c r="GQ117" s="92"/>
      <c r="GR117" s="90"/>
      <c r="GS117" s="91"/>
      <c r="GT117" s="102"/>
      <c r="GU117" s="96"/>
      <c r="GV117" s="104"/>
      <c r="GW117" s="92"/>
      <c r="GX117" s="90"/>
      <c r="GY117" s="91"/>
      <c r="GZ117" s="102"/>
      <c r="HA117" s="96"/>
      <c r="HB117" s="104"/>
      <c r="HC117" s="92"/>
      <c r="HD117" s="90"/>
      <c r="HE117" s="91"/>
      <c r="HF117" s="102"/>
      <c r="HG117" s="96"/>
      <c r="HH117" s="104"/>
      <c r="HI117" s="92"/>
      <c r="HJ117" s="90"/>
      <c r="HK117" s="91"/>
      <c r="HL117" s="102"/>
      <c r="HM117" s="96"/>
      <c r="HN117" s="104"/>
      <c r="HO117" s="92"/>
      <c r="HP117" s="90"/>
      <c r="HQ117" s="91"/>
      <c r="HR117" s="102"/>
      <c r="HS117" s="96"/>
      <c r="HT117" s="104"/>
      <c r="HU117" s="92"/>
      <c r="HV117" s="125"/>
      <c r="HW117" s="126"/>
      <c r="HX117" s="127"/>
      <c r="HY117" s="128"/>
      <c r="HZ117" s="129"/>
      <c r="IA117" s="130"/>
      <c r="IB117" s="125"/>
      <c r="IC117" s="126"/>
      <c r="ID117" s="127"/>
      <c r="IE117" s="128"/>
      <c r="IF117" s="129"/>
      <c r="IG117" s="130"/>
      <c r="IH117" s="125"/>
      <c r="II117" s="126"/>
      <c r="IJ117" s="127"/>
      <c r="IK117" s="128"/>
      <c r="IL117" s="129"/>
      <c r="IM117" s="130"/>
      <c r="IN117" s="125"/>
      <c r="IO117" s="126"/>
      <c r="IP117" s="127"/>
      <c r="IQ117" s="128"/>
      <c r="IR117" s="129"/>
    </row>
    <row r="118" spans="1:252" s="1" customFormat="1">
      <c r="A118" s="54" t="s">
        <v>657</v>
      </c>
      <c r="B118" s="136">
        <f t="shared" si="13"/>
        <v>0</v>
      </c>
      <c r="C118" s="136">
        <f t="shared" si="14"/>
        <v>0</v>
      </c>
      <c r="D118" s="136">
        <f t="shared" si="15"/>
        <v>0</v>
      </c>
      <c r="E118" s="136">
        <f t="shared" si="16"/>
        <v>0</v>
      </c>
      <c r="F118" s="136">
        <f t="shared" si="17"/>
        <v>0</v>
      </c>
      <c r="G118" s="136">
        <f t="shared" si="18"/>
        <v>0</v>
      </c>
      <c r="H118" s="137">
        <f t="shared" si="11"/>
        <v>0</v>
      </c>
      <c r="I118" s="136">
        <f t="shared" si="19"/>
        <v>0</v>
      </c>
      <c r="J118" s="136">
        <f t="shared" si="20"/>
        <v>0</v>
      </c>
      <c r="K118" s="136">
        <f t="shared" si="21"/>
        <v>0</v>
      </c>
      <c r="L118" s="138">
        <f t="shared" si="12"/>
        <v>0</v>
      </c>
      <c r="M118" s="92"/>
      <c r="N118" s="90"/>
      <c r="O118" s="91"/>
      <c r="P118" s="102"/>
      <c r="Q118" s="96"/>
      <c r="R118" s="104"/>
      <c r="S118" s="92"/>
      <c r="T118" s="90"/>
      <c r="U118" s="91"/>
      <c r="V118" s="102"/>
      <c r="W118" s="96"/>
      <c r="X118" s="104"/>
      <c r="Y118" s="92"/>
      <c r="Z118" s="90"/>
      <c r="AA118" s="91"/>
      <c r="AB118" s="102"/>
      <c r="AC118" s="96"/>
      <c r="AD118" s="104"/>
      <c r="AE118" s="92"/>
      <c r="AF118" s="90"/>
      <c r="AG118" s="91"/>
      <c r="AH118" s="102"/>
      <c r="AI118" s="96"/>
      <c r="AJ118" s="104"/>
      <c r="AK118" s="92"/>
      <c r="AL118" s="90"/>
      <c r="AM118" s="91"/>
      <c r="AN118" s="102"/>
      <c r="AO118" s="96"/>
      <c r="AP118" s="104"/>
      <c r="AQ118" s="92"/>
      <c r="AR118" s="90"/>
      <c r="AS118" s="91"/>
      <c r="AT118" s="102"/>
      <c r="AU118" s="96"/>
      <c r="AV118" s="104"/>
      <c r="AW118" s="92"/>
      <c r="AX118" s="90"/>
      <c r="AY118" s="91"/>
      <c r="AZ118" s="102"/>
      <c r="BA118" s="96"/>
      <c r="BB118" s="104"/>
      <c r="BC118" s="92"/>
      <c r="BD118" s="90"/>
      <c r="BE118" s="91"/>
      <c r="BF118" s="102"/>
      <c r="BG118" s="96"/>
      <c r="BH118" s="104"/>
      <c r="BI118" s="92"/>
      <c r="BJ118" s="90"/>
      <c r="BK118" s="91"/>
      <c r="BL118" s="102"/>
      <c r="BM118" s="96"/>
      <c r="BN118" s="104"/>
      <c r="BO118" s="92"/>
      <c r="BP118" s="90"/>
      <c r="BQ118" s="91"/>
      <c r="BR118" s="102"/>
      <c r="BS118" s="96"/>
      <c r="BT118" s="104"/>
      <c r="BU118" s="92"/>
      <c r="BV118" s="90"/>
      <c r="BW118" s="91"/>
      <c r="BX118" s="102"/>
      <c r="BY118" s="96"/>
      <c r="BZ118" s="104"/>
      <c r="CA118" s="92"/>
      <c r="CB118" s="90"/>
      <c r="CC118" s="91"/>
      <c r="CD118" s="102"/>
      <c r="CE118" s="96"/>
      <c r="CF118" s="104"/>
      <c r="CG118" s="92"/>
      <c r="CH118" s="90"/>
      <c r="CI118" s="91"/>
      <c r="CJ118" s="102"/>
      <c r="CK118" s="96"/>
      <c r="CL118" s="104"/>
      <c r="CM118" s="92"/>
      <c r="CN118" s="90"/>
      <c r="CO118" s="91"/>
      <c r="CP118" s="102"/>
      <c r="CQ118" s="96"/>
      <c r="CR118" s="104"/>
      <c r="CS118" s="92"/>
      <c r="CT118" s="90"/>
      <c r="CU118" s="91"/>
      <c r="CV118" s="102"/>
      <c r="CW118" s="96"/>
      <c r="CX118" s="104"/>
      <c r="CY118" s="92"/>
      <c r="CZ118" s="90"/>
      <c r="DA118" s="91"/>
      <c r="DB118" s="102"/>
      <c r="DC118" s="96"/>
      <c r="DD118" s="104"/>
      <c r="DE118" s="92"/>
      <c r="DF118" s="90"/>
      <c r="DG118" s="91"/>
      <c r="DH118" s="102"/>
      <c r="DI118" s="96"/>
      <c r="DJ118" s="104"/>
      <c r="DK118" s="92"/>
      <c r="DL118" s="90"/>
      <c r="DM118" s="91"/>
      <c r="DN118" s="102"/>
      <c r="DO118" s="96"/>
      <c r="DP118" s="104"/>
      <c r="DQ118" s="92"/>
      <c r="DR118" s="90"/>
      <c r="DS118" s="91"/>
      <c r="DT118" s="102"/>
      <c r="DU118" s="96"/>
      <c r="DV118" s="104"/>
      <c r="DW118" s="92"/>
      <c r="DX118" s="90"/>
      <c r="DY118" s="91"/>
      <c r="DZ118" s="102"/>
      <c r="EA118" s="96"/>
      <c r="EB118" s="104"/>
      <c r="EC118" s="92"/>
      <c r="ED118" s="90"/>
      <c r="EE118" s="91"/>
      <c r="EF118" s="102"/>
      <c r="EG118" s="96"/>
      <c r="EH118" s="104"/>
      <c r="EI118" s="92"/>
      <c r="EJ118" s="90"/>
      <c r="EK118" s="91"/>
      <c r="EL118" s="102"/>
      <c r="EM118" s="96"/>
      <c r="EN118" s="104"/>
      <c r="EO118" s="92"/>
      <c r="EP118" s="90"/>
      <c r="EQ118" s="91"/>
      <c r="ER118" s="102"/>
      <c r="ES118" s="96"/>
      <c r="ET118" s="104"/>
      <c r="EU118" s="92"/>
      <c r="EV118" s="90"/>
      <c r="EW118" s="91"/>
      <c r="EX118" s="102"/>
      <c r="EY118" s="96"/>
      <c r="EZ118" s="104"/>
      <c r="FA118" s="92"/>
      <c r="FB118" s="90"/>
      <c r="FC118" s="91"/>
      <c r="FD118" s="102"/>
      <c r="FE118" s="96"/>
      <c r="FF118" s="104"/>
      <c r="FG118" s="92"/>
      <c r="FH118" s="90"/>
      <c r="FI118" s="91"/>
      <c r="FJ118" s="102"/>
      <c r="FK118" s="96"/>
      <c r="FL118" s="104"/>
      <c r="FM118" s="92"/>
      <c r="FN118" s="90"/>
      <c r="FO118" s="91"/>
      <c r="FP118" s="102"/>
      <c r="FQ118" s="96"/>
      <c r="FR118" s="104"/>
      <c r="FS118" s="92"/>
      <c r="FT118" s="90"/>
      <c r="FU118" s="91"/>
      <c r="FV118" s="102"/>
      <c r="FW118" s="96"/>
      <c r="FX118" s="104"/>
      <c r="FY118" s="92"/>
      <c r="FZ118" s="90"/>
      <c r="GA118" s="91"/>
      <c r="GB118" s="102"/>
      <c r="GC118" s="96"/>
      <c r="GD118" s="104"/>
      <c r="GE118" s="92"/>
      <c r="GF118" s="90"/>
      <c r="GG118" s="91"/>
      <c r="GH118" s="102"/>
      <c r="GI118" s="96"/>
      <c r="GJ118" s="104"/>
      <c r="GK118" s="92"/>
      <c r="GL118" s="90"/>
      <c r="GM118" s="91"/>
      <c r="GN118" s="102"/>
      <c r="GO118" s="96"/>
      <c r="GP118" s="104"/>
      <c r="GQ118" s="92"/>
      <c r="GR118" s="90"/>
      <c r="GS118" s="91"/>
      <c r="GT118" s="102"/>
      <c r="GU118" s="96"/>
      <c r="GV118" s="104"/>
      <c r="GW118" s="92"/>
      <c r="GX118" s="90"/>
      <c r="GY118" s="91"/>
      <c r="GZ118" s="102"/>
      <c r="HA118" s="96"/>
      <c r="HB118" s="104"/>
      <c r="HC118" s="92"/>
      <c r="HD118" s="90"/>
      <c r="HE118" s="91"/>
      <c r="HF118" s="102"/>
      <c r="HG118" s="96"/>
      <c r="HH118" s="104"/>
      <c r="HI118" s="92"/>
      <c r="HJ118" s="90"/>
      <c r="HK118" s="91"/>
      <c r="HL118" s="102"/>
      <c r="HM118" s="96"/>
      <c r="HN118" s="104"/>
      <c r="HO118" s="92"/>
      <c r="HP118" s="90"/>
      <c r="HQ118" s="91"/>
      <c r="HR118" s="102"/>
      <c r="HS118" s="96"/>
      <c r="HT118" s="104"/>
      <c r="HU118" s="92"/>
      <c r="HV118" s="125"/>
      <c r="HW118" s="126"/>
      <c r="HX118" s="127"/>
      <c r="HY118" s="128"/>
      <c r="HZ118" s="129"/>
      <c r="IA118" s="130"/>
      <c r="IB118" s="125"/>
      <c r="IC118" s="126"/>
      <c r="ID118" s="127"/>
      <c r="IE118" s="128"/>
      <c r="IF118" s="129"/>
      <c r="IG118" s="130"/>
      <c r="IH118" s="125"/>
      <c r="II118" s="126"/>
      <c r="IJ118" s="127"/>
      <c r="IK118" s="128"/>
      <c r="IL118" s="129"/>
      <c r="IM118" s="130"/>
      <c r="IN118" s="125"/>
      <c r="IO118" s="126"/>
      <c r="IP118" s="127"/>
      <c r="IQ118" s="128"/>
      <c r="IR118" s="129"/>
    </row>
    <row r="119" spans="1:252" s="1" customFormat="1">
      <c r="A119" s="54" t="s">
        <v>501</v>
      </c>
      <c r="B119" s="136">
        <f t="shared" si="13"/>
        <v>0</v>
      </c>
      <c r="C119" s="136">
        <f t="shared" si="14"/>
        <v>0</v>
      </c>
      <c r="D119" s="136">
        <f t="shared" si="15"/>
        <v>0</v>
      </c>
      <c r="E119" s="136">
        <f t="shared" si="16"/>
        <v>0</v>
      </c>
      <c r="F119" s="136">
        <f t="shared" si="17"/>
        <v>0</v>
      </c>
      <c r="G119" s="136">
        <f t="shared" si="18"/>
        <v>0</v>
      </c>
      <c r="H119" s="137">
        <f t="shared" si="11"/>
        <v>0</v>
      </c>
      <c r="I119" s="136">
        <f t="shared" si="19"/>
        <v>0</v>
      </c>
      <c r="J119" s="136">
        <f t="shared" si="20"/>
        <v>0</v>
      </c>
      <c r="K119" s="136">
        <f t="shared" si="21"/>
        <v>0</v>
      </c>
      <c r="L119" s="138">
        <f t="shared" si="12"/>
        <v>0</v>
      </c>
      <c r="M119" s="92"/>
      <c r="N119" s="90"/>
      <c r="O119" s="91"/>
      <c r="P119" s="102"/>
      <c r="Q119" s="96"/>
      <c r="R119" s="104"/>
      <c r="S119" s="92"/>
      <c r="T119" s="90"/>
      <c r="U119" s="91"/>
      <c r="V119" s="102"/>
      <c r="W119" s="96"/>
      <c r="X119" s="104"/>
      <c r="Y119" s="92"/>
      <c r="Z119" s="90"/>
      <c r="AA119" s="91"/>
      <c r="AB119" s="102"/>
      <c r="AC119" s="96"/>
      <c r="AD119" s="104"/>
      <c r="AE119" s="92"/>
      <c r="AF119" s="90"/>
      <c r="AG119" s="91"/>
      <c r="AH119" s="102"/>
      <c r="AI119" s="96"/>
      <c r="AJ119" s="104"/>
      <c r="AK119" s="92"/>
      <c r="AL119" s="90"/>
      <c r="AM119" s="91"/>
      <c r="AN119" s="102"/>
      <c r="AO119" s="96"/>
      <c r="AP119" s="104"/>
      <c r="AQ119" s="92"/>
      <c r="AR119" s="90"/>
      <c r="AS119" s="91"/>
      <c r="AT119" s="102"/>
      <c r="AU119" s="96"/>
      <c r="AV119" s="104"/>
      <c r="AW119" s="92"/>
      <c r="AX119" s="90"/>
      <c r="AY119" s="91"/>
      <c r="AZ119" s="102"/>
      <c r="BA119" s="96"/>
      <c r="BB119" s="104"/>
      <c r="BC119" s="92"/>
      <c r="BD119" s="90"/>
      <c r="BE119" s="91"/>
      <c r="BF119" s="102"/>
      <c r="BG119" s="96"/>
      <c r="BH119" s="104"/>
      <c r="BI119" s="92"/>
      <c r="BJ119" s="90"/>
      <c r="BK119" s="91"/>
      <c r="BL119" s="102"/>
      <c r="BM119" s="96"/>
      <c r="BN119" s="104"/>
      <c r="BO119" s="92"/>
      <c r="BP119" s="90"/>
      <c r="BQ119" s="91"/>
      <c r="BR119" s="102"/>
      <c r="BS119" s="96"/>
      <c r="BT119" s="104"/>
      <c r="BU119" s="92"/>
      <c r="BV119" s="90"/>
      <c r="BW119" s="91"/>
      <c r="BX119" s="102"/>
      <c r="BY119" s="96"/>
      <c r="BZ119" s="104"/>
      <c r="CA119" s="92"/>
      <c r="CB119" s="90"/>
      <c r="CC119" s="91"/>
      <c r="CD119" s="102"/>
      <c r="CE119" s="96"/>
      <c r="CF119" s="104"/>
      <c r="CG119" s="92"/>
      <c r="CH119" s="90"/>
      <c r="CI119" s="91"/>
      <c r="CJ119" s="102"/>
      <c r="CK119" s="96"/>
      <c r="CL119" s="104"/>
      <c r="CM119" s="92"/>
      <c r="CN119" s="90"/>
      <c r="CO119" s="91"/>
      <c r="CP119" s="102"/>
      <c r="CQ119" s="96"/>
      <c r="CR119" s="104"/>
      <c r="CS119" s="92"/>
      <c r="CT119" s="90"/>
      <c r="CU119" s="91"/>
      <c r="CV119" s="102"/>
      <c r="CW119" s="96"/>
      <c r="CX119" s="104"/>
      <c r="CY119" s="92"/>
      <c r="CZ119" s="90"/>
      <c r="DA119" s="91"/>
      <c r="DB119" s="102"/>
      <c r="DC119" s="96"/>
      <c r="DD119" s="104"/>
      <c r="DE119" s="92"/>
      <c r="DF119" s="90"/>
      <c r="DG119" s="91"/>
      <c r="DH119" s="102"/>
      <c r="DI119" s="96"/>
      <c r="DJ119" s="104"/>
      <c r="DK119" s="92"/>
      <c r="DL119" s="90"/>
      <c r="DM119" s="91"/>
      <c r="DN119" s="102"/>
      <c r="DO119" s="96"/>
      <c r="DP119" s="104"/>
      <c r="DQ119" s="92"/>
      <c r="DR119" s="90"/>
      <c r="DS119" s="91"/>
      <c r="DT119" s="102"/>
      <c r="DU119" s="96"/>
      <c r="DV119" s="104"/>
      <c r="DW119" s="92"/>
      <c r="DX119" s="90"/>
      <c r="DY119" s="91"/>
      <c r="DZ119" s="102"/>
      <c r="EA119" s="96"/>
      <c r="EB119" s="104"/>
      <c r="EC119" s="92"/>
      <c r="ED119" s="90"/>
      <c r="EE119" s="91"/>
      <c r="EF119" s="102"/>
      <c r="EG119" s="96"/>
      <c r="EH119" s="104"/>
      <c r="EI119" s="92"/>
      <c r="EJ119" s="90"/>
      <c r="EK119" s="91"/>
      <c r="EL119" s="102"/>
      <c r="EM119" s="96"/>
      <c r="EN119" s="104"/>
      <c r="EO119" s="92"/>
      <c r="EP119" s="90"/>
      <c r="EQ119" s="91"/>
      <c r="ER119" s="102"/>
      <c r="ES119" s="96"/>
      <c r="ET119" s="104"/>
      <c r="EU119" s="92"/>
      <c r="EV119" s="90"/>
      <c r="EW119" s="91"/>
      <c r="EX119" s="102"/>
      <c r="EY119" s="96"/>
      <c r="EZ119" s="104"/>
      <c r="FA119" s="92"/>
      <c r="FB119" s="90"/>
      <c r="FC119" s="91"/>
      <c r="FD119" s="102"/>
      <c r="FE119" s="96"/>
      <c r="FF119" s="104"/>
      <c r="FG119" s="92"/>
      <c r="FH119" s="90"/>
      <c r="FI119" s="91"/>
      <c r="FJ119" s="102"/>
      <c r="FK119" s="96"/>
      <c r="FL119" s="104"/>
      <c r="FM119" s="92"/>
      <c r="FN119" s="90"/>
      <c r="FO119" s="91"/>
      <c r="FP119" s="102"/>
      <c r="FQ119" s="96"/>
      <c r="FR119" s="104"/>
      <c r="FS119" s="92"/>
      <c r="FT119" s="90"/>
      <c r="FU119" s="91"/>
      <c r="FV119" s="102"/>
      <c r="FW119" s="96"/>
      <c r="FX119" s="104"/>
      <c r="FY119" s="92"/>
      <c r="FZ119" s="90"/>
      <c r="GA119" s="91"/>
      <c r="GB119" s="102"/>
      <c r="GC119" s="96"/>
      <c r="GD119" s="104"/>
      <c r="GE119" s="92"/>
      <c r="GF119" s="90"/>
      <c r="GG119" s="91"/>
      <c r="GH119" s="102"/>
      <c r="GI119" s="96"/>
      <c r="GJ119" s="104"/>
      <c r="GK119" s="92"/>
      <c r="GL119" s="90"/>
      <c r="GM119" s="91"/>
      <c r="GN119" s="102"/>
      <c r="GO119" s="96"/>
      <c r="GP119" s="104"/>
      <c r="GQ119" s="92"/>
      <c r="GR119" s="90"/>
      <c r="GS119" s="91"/>
      <c r="GT119" s="102"/>
      <c r="GU119" s="96"/>
      <c r="GV119" s="104"/>
      <c r="GW119" s="92"/>
      <c r="GX119" s="90"/>
      <c r="GY119" s="91"/>
      <c r="GZ119" s="102"/>
      <c r="HA119" s="96"/>
      <c r="HB119" s="104"/>
      <c r="HC119" s="92"/>
      <c r="HD119" s="90"/>
      <c r="HE119" s="91"/>
      <c r="HF119" s="102"/>
      <c r="HG119" s="96"/>
      <c r="HH119" s="104"/>
      <c r="HI119" s="92"/>
      <c r="HJ119" s="90"/>
      <c r="HK119" s="91"/>
      <c r="HL119" s="102"/>
      <c r="HM119" s="96"/>
      <c r="HN119" s="104"/>
      <c r="HO119" s="92"/>
      <c r="HP119" s="90"/>
      <c r="HQ119" s="91"/>
      <c r="HR119" s="102"/>
      <c r="HS119" s="96"/>
      <c r="HT119" s="104"/>
      <c r="HU119" s="92"/>
      <c r="HV119" s="125"/>
      <c r="HW119" s="126"/>
      <c r="HX119" s="127"/>
      <c r="HY119" s="128"/>
      <c r="HZ119" s="129"/>
      <c r="IA119" s="130"/>
      <c r="IB119" s="125"/>
      <c r="IC119" s="126"/>
      <c r="ID119" s="127"/>
      <c r="IE119" s="128"/>
      <c r="IF119" s="129"/>
      <c r="IG119" s="130"/>
      <c r="IH119" s="125"/>
      <c r="II119" s="126"/>
      <c r="IJ119" s="127"/>
      <c r="IK119" s="128"/>
      <c r="IL119" s="129"/>
      <c r="IM119" s="130"/>
      <c r="IN119" s="125"/>
      <c r="IO119" s="126"/>
      <c r="IP119" s="127"/>
      <c r="IQ119" s="128"/>
      <c r="IR119" s="129"/>
    </row>
    <row r="120" spans="1:252" s="1" customFormat="1">
      <c r="A120" s="54" t="s">
        <v>499</v>
      </c>
      <c r="B120" s="136">
        <f t="shared" si="13"/>
        <v>0</v>
      </c>
      <c r="C120" s="136">
        <f t="shared" si="14"/>
        <v>0</v>
      </c>
      <c r="D120" s="136">
        <f t="shared" si="15"/>
        <v>0</v>
      </c>
      <c r="E120" s="136">
        <f t="shared" si="16"/>
        <v>0</v>
      </c>
      <c r="F120" s="136">
        <f t="shared" si="17"/>
        <v>0</v>
      </c>
      <c r="G120" s="136">
        <f t="shared" si="18"/>
        <v>0</v>
      </c>
      <c r="H120" s="137">
        <f t="shared" si="11"/>
        <v>0</v>
      </c>
      <c r="I120" s="136">
        <f t="shared" si="19"/>
        <v>0</v>
      </c>
      <c r="J120" s="136">
        <f t="shared" si="20"/>
        <v>0</v>
      </c>
      <c r="K120" s="136">
        <f t="shared" si="21"/>
        <v>0</v>
      </c>
      <c r="L120" s="138">
        <f t="shared" si="12"/>
        <v>0</v>
      </c>
      <c r="M120" s="92"/>
      <c r="N120" s="90"/>
      <c r="O120" s="91"/>
      <c r="P120" s="102"/>
      <c r="Q120" s="96"/>
      <c r="R120" s="104"/>
      <c r="S120" s="92"/>
      <c r="T120" s="90"/>
      <c r="U120" s="91"/>
      <c r="V120" s="102"/>
      <c r="W120" s="96"/>
      <c r="X120" s="104"/>
      <c r="Y120" s="92"/>
      <c r="Z120" s="90"/>
      <c r="AA120" s="91"/>
      <c r="AB120" s="102"/>
      <c r="AC120" s="96"/>
      <c r="AD120" s="104"/>
      <c r="AE120" s="92"/>
      <c r="AF120" s="90"/>
      <c r="AG120" s="91"/>
      <c r="AH120" s="102"/>
      <c r="AI120" s="96"/>
      <c r="AJ120" s="104"/>
      <c r="AK120" s="92"/>
      <c r="AL120" s="90"/>
      <c r="AM120" s="91"/>
      <c r="AN120" s="102"/>
      <c r="AO120" s="96"/>
      <c r="AP120" s="104"/>
      <c r="AQ120" s="92"/>
      <c r="AR120" s="90"/>
      <c r="AS120" s="91"/>
      <c r="AT120" s="102"/>
      <c r="AU120" s="96"/>
      <c r="AV120" s="104"/>
      <c r="AW120" s="92"/>
      <c r="AX120" s="90"/>
      <c r="AY120" s="91"/>
      <c r="AZ120" s="102"/>
      <c r="BA120" s="96"/>
      <c r="BB120" s="104"/>
      <c r="BC120" s="92"/>
      <c r="BD120" s="90"/>
      <c r="BE120" s="91"/>
      <c r="BF120" s="102"/>
      <c r="BG120" s="96"/>
      <c r="BH120" s="104"/>
      <c r="BI120" s="92"/>
      <c r="BJ120" s="90"/>
      <c r="BK120" s="91"/>
      <c r="BL120" s="102"/>
      <c r="BM120" s="96"/>
      <c r="BN120" s="104"/>
      <c r="BO120" s="92"/>
      <c r="BP120" s="90"/>
      <c r="BQ120" s="91"/>
      <c r="BR120" s="102"/>
      <c r="BS120" s="96"/>
      <c r="BT120" s="104"/>
      <c r="BU120" s="92"/>
      <c r="BV120" s="90"/>
      <c r="BW120" s="91"/>
      <c r="BX120" s="102"/>
      <c r="BY120" s="96"/>
      <c r="BZ120" s="104"/>
      <c r="CA120" s="92"/>
      <c r="CB120" s="90"/>
      <c r="CC120" s="91"/>
      <c r="CD120" s="102"/>
      <c r="CE120" s="96"/>
      <c r="CF120" s="104"/>
      <c r="CG120" s="92"/>
      <c r="CH120" s="90"/>
      <c r="CI120" s="91"/>
      <c r="CJ120" s="102"/>
      <c r="CK120" s="96"/>
      <c r="CL120" s="104"/>
      <c r="CM120" s="92"/>
      <c r="CN120" s="90"/>
      <c r="CO120" s="91"/>
      <c r="CP120" s="102"/>
      <c r="CQ120" s="96"/>
      <c r="CR120" s="104"/>
      <c r="CS120" s="92"/>
      <c r="CT120" s="90"/>
      <c r="CU120" s="91"/>
      <c r="CV120" s="102"/>
      <c r="CW120" s="96"/>
      <c r="CX120" s="104"/>
      <c r="CY120" s="92"/>
      <c r="CZ120" s="90"/>
      <c r="DA120" s="91"/>
      <c r="DB120" s="102"/>
      <c r="DC120" s="96"/>
      <c r="DD120" s="104"/>
      <c r="DE120" s="92"/>
      <c r="DF120" s="90"/>
      <c r="DG120" s="91"/>
      <c r="DH120" s="102"/>
      <c r="DI120" s="96"/>
      <c r="DJ120" s="104"/>
      <c r="DK120" s="92"/>
      <c r="DL120" s="90"/>
      <c r="DM120" s="91"/>
      <c r="DN120" s="102"/>
      <c r="DO120" s="96"/>
      <c r="DP120" s="104"/>
      <c r="DQ120" s="92"/>
      <c r="DR120" s="90"/>
      <c r="DS120" s="91"/>
      <c r="DT120" s="102"/>
      <c r="DU120" s="96"/>
      <c r="DV120" s="104"/>
      <c r="DW120" s="92"/>
      <c r="DX120" s="90"/>
      <c r="DY120" s="91"/>
      <c r="DZ120" s="102"/>
      <c r="EA120" s="96"/>
      <c r="EB120" s="104"/>
      <c r="EC120" s="92"/>
      <c r="ED120" s="90"/>
      <c r="EE120" s="91"/>
      <c r="EF120" s="102"/>
      <c r="EG120" s="96"/>
      <c r="EH120" s="104"/>
      <c r="EI120" s="92"/>
      <c r="EJ120" s="90"/>
      <c r="EK120" s="91"/>
      <c r="EL120" s="102"/>
      <c r="EM120" s="96"/>
      <c r="EN120" s="104"/>
      <c r="EO120" s="92"/>
      <c r="EP120" s="90"/>
      <c r="EQ120" s="91"/>
      <c r="ER120" s="102"/>
      <c r="ES120" s="96"/>
      <c r="ET120" s="104"/>
      <c r="EU120" s="92"/>
      <c r="EV120" s="90"/>
      <c r="EW120" s="91"/>
      <c r="EX120" s="102"/>
      <c r="EY120" s="96"/>
      <c r="EZ120" s="104"/>
      <c r="FA120" s="92"/>
      <c r="FB120" s="90"/>
      <c r="FC120" s="91"/>
      <c r="FD120" s="102"/>
      <c r="FE120" s="96"/>
      <c r="FF120" s="104"/>
      <c r="FG120" s="92"/>
      <c r="FH120" s="90"/>
      <c r="FI120" s="91"/>
      <c r="FJ120" s="102"/>
      <c r="FK120" s="96"/>
      <c r="FL120" s="104"/>
      <c r="FM120" s="92"/>
      <c r="FN120" s="90"/>
      <c r="FO120" s="91"/>
      <c r="FP120" s="102"/>
      <c r="FQ120" s="96"/>
      <c r="FR120" s="104"/>
      <c r="FS120" s="92"/>
      <c r="FT120" s="90"/>
      <c r="FU120" s="91"/>
      <c r="FV120" s="102"/>
      <c r="FW120" s="96"/>
      <c r="FX120" s="104"/>
      <c r="FY120" s="92"/>
      <c r="FZ120" s="90"/>
      <c r="GA120" s="91"/>
      <c r="GB120" s="102"/>
      <c r="GC120" s="96"/>
      <c r="GD120" s="104"/>
      <c r="GE120" s="92"/>
      <c r="GF120" s="90"/>
      <c r="GG120" s="91"/>
      <c r="GH120" s="102"/>
      <c r="GI120" s="96"/>
      <c r="GJ120" s="104"/>
      <c r="GK120" s="92"/>
      <c r="GL120" s="90"/>
      <c r="GM120" s="91"/>
      <c r="GN120" s="102"/>
      <c r="GO120" s="96"/>
      <c r="GP120" s="104"/>
      <c r="GQ120" s="92"/>
      <c r="GR120" s="90"/>
      <c r="GS120" s="91"/>
      <c r="GT120" s="102"/>
      <c r="GU120" s="96"/>
      <c r="GV120" s="104"/>
      <c r="GW120" s="92"/>
      <c r="GX120" s="90"/>
      <c r="GY120" s="91"/>
      <c r="GZ120" s="102"/>
      <c r="HA120" s="96"/>
      <c r="HB120" s="104"/>
      <c r="HC120" s="92"/>
      <c r="HD120" s="90"/>
      <c r="HE120" s="91"/>
      <c r="HF120" s="102"/>
      <c r="HG120" s="96"/>
      <c r="HH120" s="104"/>
      <c r="HI120" s="92"/>
      <c r="HJ120" s="90"/>
      <c r="HK120" s="91"/>
      <c r="HL120" s="102"/>
      <c r="HM120" s="96"/>
      <c r="HN120" s="104"/>
      <c r="HO120" s="92"/>
      <c r="HP120" s="90"/>
      <c r="HQ120" s="91"/>
      <c r="HR120" s="102"/>
      <c r="HS120" s="96"/>
      <c r="HT120" s="104"/>
      <c r="HU120" s="92"/>
      <c r="HV120" s="125"/>
      <c r="HW120" s="126"/>
      <c r="HX120" s="127"/>
      <c r="HY120" s="128"/>
      <c r="HZ120" s="129"/>
      <c r="IA120" s="130"/>
      <c r="IB120" s="125"/>
      <c r="IC120" s="126"/>
      <c r="ID120" s="127"/>
      <c r="IE120" s="128"/>
      <c r="IF120" s="129"/>
      <c r="IG120" s="130"/>
      <c r="IH120" s="125"/>
      <c r="II120" s="126"/>
      <c r="IJ120" s="127"/>
      <c r="IK120" s="128"/>
      <c r="IL120" s="129"/>
      <c r="IM120" s="130"/>
      <c r="IN120" s="125"/>
      <c r="IO120" s="126"/>
      <c r="IP120" s="127"/>
      <c r="IQ120" s="128"/>
      <c r="IR120" s="129"/>
    </row>
    <row r="121" spans="1:252" s="1" customFormat="1">
      <c r="A121" s="54" t="s">
        <v>523</v>
      </c>
      <c r="B121" s="136">
        <f t="shared" si="13"/>
        <v>0</v>
      </c>
      <c r="C121" s="136">
        <f t="shared" si="14"/>
        <v>0</v>
      </c>
      <c r="D121" s="136">
        <f t="shared" si="15"/>
        <v>0</v>
      </c>
      <c r="E121" s="136">
        <f t="shared" si="16"/>
        <v>0</v>
      </c>
      <c r="F121" s="136">
        <f t="shared" si="17"/>
        <v>0</v>
      </c>
      <c r="G121" s="136">
        <f t="shared" si="18"/>
        <v>0</v>
      </c>
      <c r="H121" s="137">
        <f t="shared" si="11"/>
        <v>0</v>
      </c>
      <c r="I121" s="136">
        <f t="shared" si="19"/>
        <v>0</v>
      </c>
      <c r="J121" s="136">
        <f t="shared" si="20"/>
        <v>0</v>
      </c>
      <c r="K121" s="136">
        <f t="shared" si="21"/>
        <v>0</v>
      </c>
      <c r="L121" s="138">
        <f t="shared" si="12"/>
        <v>0</v>
      </c>
      <c r="M121" s="92"/>
      <c r="N121" s="90"/>
      <c r="O121" s="91"/>
      <c r="P121" s="102"/>
      <c r="Q121" s="96"/>
      <c r="R121" s="104"/>
      <c r="S121" s="92"/>
      <c r="T121" s="90"/>
      <c r="U121" s="91"/>
      <c r="V121" s="102"/>
      <c r="W121" s="96"/>
      <c r="X121" s="104"/>
      <c r="Y121" s="92"/>
      <c r="Z121" s="90"/>
      <c r="AA121" s="91"/>
      <c r="AB121" s="102"/>
      <c r="AC121" s="96"/>
      <c r="AD121" s="104"/>
      <c r="AE121" s="92"/>
      <c r="AF121" s="90"/>
      <c r="AG121" s="91"/>
      <c r="AH121" s="102"/>
      <c r="AI121" s="96"/>
      <c r="AJ121" s="104"/>
      <c r="AK121" s="92"/>
      <c r="AL121" s="90"/>
      <c r="AM121" s="91"/>
      <c r="AN121" s="102"/>
      <c r="AO121" s="96"/>
      <c r="AP121" s="104"/>
      <c r="AQ121" s="92"/>
      <c r="AR121" s="90"/>
      <c r="AS121" s="91"/>
      <c r="AT121" s="102"/>
      <c r="AU121" s="96"/>
      <c r="AV121" s="104"/>
      <c r="AW121" s="92"/>
      <c r="AX121" s="90"/>
      <c r="AY121" s="91"/>
      <c r="AZ121" s="102"/>
      <c r="BA121" s="96"/>
      <c r="BB121" s="104"/>
      <c r="BC121" s="92"/>
      <c r="BD121" s="90"/>
      <c r="BE121" s="91"/>
      <c r="BF121" s="102"/>
      <c r="BG121" s="96"/>
      <c r="BH121" s="104"/>
      <c r="BI121" s="92"/>
      <c r="BJ121" s="90"/>
      <c r="BK121" s="91"/>
      <c r="BL121" s="102"/>
      <c r="BM121" s="96"/>
      <c r="BN121" s="104"/>
      <c r="BO121" s="92"/>
      <c r="BP121" s="90"/>
      <c r="BQ121" s="91"/>
      <c r="BR121" s="102"/>
      <c r="BS121" s="96"/>
      <c r="BT121" s="104"/>
      <c r="BU121" s="92"/>
      <c r="BV121" s="90"/>
      <c r="BW121" s="91"/>
      <c r="BX121" s="102"/>
      <c r="BY121" s="96"/>
      <c r="BZ121" s="104"/>
      <c r="CA121" s="92"/>
      <c r="CB121" s="90"/>
      <c r="CC121" s="91"/>
      <c r="CD121" s="102"/>
      <c r="CE121" s="96"/>
      <c r="CF121" s="104"/>
      <c r="CG121" s="92"/>
      <c r="CH121" s="90"/>
      <c r="CI121" s="91"/>
      <c r="CJ121" s="102"/>
      <c r="CK121" s="96"/>
      <c r="CL121" s="104"/>
      <c r="CM121" s="92"/>
      <c r="CN121" s="90"/>
      <c r="CO121" s="91"/>
      <c r="CP121" s="102"/>
      <c r="CQ121" s="96"/>
      <c r="CR121" s="104"/>
      <c r="CS121" s="92"/>
      <c r="CT121" s="90"/>
      <c r="CU121" s="91"/>
      <c r="CV121" s="102"/>
      <c r="CW121" s="96"/>
      <c r="CX121" s="104"/>
      <c r="CY121" s="92"/>
      <c r="CZ121" s="90"/>
      <c r="DA121" s="91"/>
      <c r="DB121" s="102"/>
      <c r="DC121" s="96"/>
      <c r="DD121" s="104"/>
      <c r="DE121" s="92"/>
      <c r="DF121" s="90"/>
      <c r="DG121" s="91"/>
      <c r="DH121" s="102"/>
      <c r="DI121" s="96"/>
      <c r="DJ121" s="104"/>
      <c r="DK121" s="92"/>
      <c r="DL121" s="90"/>
      <c r="DM121" s="91"/>
      <c r="DN121" s="102"/>
      <c r="DO121" s="96"/>
      <c r="DP121" s="104"/>
      <c r="DQ121" s="92"/>
      <c r="DR121" s="90"/>
      <c r="DS121" s="91"/>
      <c r="DT121" s="102"/>
      <c r="DU121" s="96"/>
      <c r="DV121" s="104"/>
      <c r="DW121" s="92"/>
      <c r="DX121" s="90"/>
      <c r="DY121" s="91"/>
      <c r="DZ121" s="102"/>
      <c r="EA121" s="96"/>
      <c r="EB121" s="104"/>
      <c r="EC121" s="92"/>
      <c r="ED121" s="90"/>
      <c r="EE121" s="91"/>
      <c r="EF121" s="102"/>
      <c r="EG121" s="96"/>
      <c r="EH121" s="104"/>
      <c r="EI121" s="92"/>
      <c r="EJ121" s="90"/>
      <c r="EK121" s="91"/>
      <c r="EL121" s="102"/>
      <c r="EM121" s="96"/>
      <c r="EN121" s="104"/>
      <c r="EO121" s="92"/>
      <c r="EP121" s="90"/>
      <c r="EQ121" s="91"/>
      <c r="ER121" s="102"/>
      <c r="ES121" s="96"/>
      <c r="ET121" s="104"/>
      <c r="EU121" s="92"/>
      <c r="EV121" s="90"/>
      <c r="EW121" s="91"/>
      <c r="EX121" s="102"/>
      <c r="EY121" s="96"/>
      <c r="EZ121" s="104"/>
      <c r="FA121" s="92"/>
      <c r="FB121" s="90"/>
      <c r="FC121" s="91"/>
      <c r="FD121" s="102"/>
      <c r="FE121" s="96"/>
      <c r="FF121" s="104"/>
      <c r="FG121" s="92"/>
      <c r="FH121" s="90"/>
      <c r="FI121" s="91"/>
      <c r="FJ121" s="102"/>
      <c r="FK121" s="96"/>
      <c r="FL121" s="104"/>
      <c r="FM121" s="92"/>
      <c r="FN121" s="90"/>
      <c r="FO121" s="91"/>
      <c r="FP121" s="102"/>
      <c r="FQ121" s="96"/>
      <c r="FR121" s="104"/>
      <c r="FS121" s="92"/>
      <c r="FT121" s="90"/>
      <c r="FU121" s="91"/>
      <c r="FV121" s="102"/>
      <c r="FW121" s="96"/>
      <c r="FX121" s="104"/>
      <c r="FY121" s="92"/>
      <c r="FZ121" s="90"/>
      <c r="GA121" s="91"/>
      <c r="GB121" s="102"/>
      <c r="GC121" s="96"/>
      <c r="GD121" s="104"/>
      <c r="GE121" s="92"/>
      <c r="GF121" s="90"/>
      <c r="GG121" s="91"/>
      <c r="GH121" s="102"/>
      <c r="GI121" s="96"/>
      <c r="GJ121" s="104"/>
      <c r="GK121" s="92"/>
      <c r="GL121" s="90"/>
      <c r="GM121" s="91"/>
      <c r="GN121" s="102"/>
      <c r="GO121" s="96"/>
      <c r="GP121" s="104"/>
      <c r="GQ121" s="92"/>
      <c r="GR121" s="90"/>
      <c r="GS121" s="91"/>
      <c r="GT121" s="102"/>
      <c r="GU121" s="96"/>
      <c r="GV121" s="104"/>
      <c r="GW121" s="92"/>
      <c r="GX121" s="90"/>
      <c r="GY121" s="91"/>
      <c r="GZ121" s="102"/>
      <c r="HA121" s="96"/>
      <c r="HB121" s="104"/>
      <c r="HC121" s="92"/>
      <c r="HD121" s="90"/>
      <c r="HE121" s="91"/>
      <c r="HF121" s="102"/>
      <c r="HG121" s="96"/>
      <c r="HH121" s="104"/>
      <c r="HI121" s="92"/>
      <c r="HJ121" s="90"/>
      <c r="HK121" s="91"/>
      <c r="HL121" s="102"/>
      <c r="HM121" s="96"/>
      <c r="HN121" s="104"/>
      <c r="HO121" s="92"/>
      <c r="HP121" s="90"/>
      <c r="HQ121" s="91"/>
      <c r="HR121" s="102"/>
      <c r="HS121" s="96"/>
      <c r="HT121" s="104"/>
      <c r="HU121" s="92"/>
      <c r="HV121" s="125"/>
      <c r="HW121" s="126"/>
      <c r="HX121" s="127"/>
      <c r="HY121" s="128"/>
      <c r="HZ121" s="129"/>
      <c r="IA121" s="130"/>
      <c r="IB121" s="125"/>
      <c r="IC121" s="126"/>
      <c r="ID121" s="127"/>
      <c r="IE121" s="128"/>
      <c r="IF121" s="129"/>
      <c r="IG121" s="130"/>
      <c r="IH121" s="125"/>
      <c r="II121" s="126"/>
      <c r="IJ121" s="127"/>
      <c r="IK121" s="128"/>
      <c r="IL121" s="129"/>
      <c r="IM121" s="130"/>
      <c r="IN121" s="125"/>
      <c r="IO121" s="126"/>
      <c r="IP121" s="127"/>
      <c r="IQ121" s="128"/>
      <c r="IR121" s="129"/>
    </row>
    <row r="122" spans="1:252" s="1" customFormat="1">
      <c r="A122" s="54" t="s">
        <v>521</v>
      </c>
      <c r="B122" s="136">
        <f t="shared" si="13"/>
        <v>0</v>
      </c>
      <c r="C122" s="136">
        <f t="shared" si="14"/>
        <v>0</v>
      </c>
      <c r="D122" s="136">
        <f t="shared" si="15"/>
        <v>0</v>
      </c>
      <c r="E122" s="136">
        <f t="shared" si="16"/>
        <v>0</v>
      </c>
      <c r="F122" s="136">
        <f t="shared" si="17"/>
        <v>0</v>
      </c>
      <c r="G122" s="136">
        <f t="shared" si="18"/>
        <v>0</v>
      </c>
      <c r="H122" s="137">
        <f t="shared" si="11"/>
        <v>0</v>
      </c>
      <c r="I122" s="136">
        <f t="shared" si="19"/>
        <v>0</v>
      </c>
      <c r="J122" s="136">
        <f t="shared" si="20"/>
        <v>0</v>
      </c>
      <c r="K122" s="136">
        <f t="shared" si="21"/>
        <v>0</v>
      </c>
      <c r="L122" s="138">
        <f t="shared" si="12"/>
        <v>0</v>
      </c>
      <c r="M122" s="92"/>
      <c r="N122" s="90"/>
      <c r="O122" s="91"/>
      <c r="P122" s="102"/>
      <c r="Q122" s="96"/>
      <c r="R122" s="104"/>
      <c r="S122" s="92"/>
      <c r="T122" s="90"/>
      <c r="U122" s="91"/>
      <c r="V122" s="102"/>
      <c r="W122" s="96"/>
      <c r="X122" s="104"/>
      <c r="Y122" s="92"/>
      <c r="Z122" s="90"/>
      <c r="AA122" s="91"/>
      <c r="AB122" s="102"/>
      <c r="AC122" s="96"/>
      <c r="AD122" s="104"/>
      <c r="AE122" s="92"/>
      <c r="AF122" s="90"/>
      <c r="AG122" s="91"/>
      <c r="AH122" s="102"/>
      <c r="AI122" s="96"/>
      <c r="AJ122" s="104"/>
      <c r="AK122" s="92"/>
      <c r="AL122" s="90"/>
      <c r="AM122" s="91"/>
      <c r="AN122" s="102"/>
      <c r="AO122" s="96"/>
      <c r="AP122" s="104"/>
      <c r="AQ122" s="92"/>
      <c r="AR122" s="90"/>
      <c r="AS122" s="91"/>
      <c r="AT122" s="102"/>
      <c r="AU122" s="96"/>
      <c r="AV122" s="104"/>
      <c r="AW122" s="92"/>
      <c r="AX122" s="90"/>
      <c r="AY122" s="91"/>
      <c r="AZ122" s="102"/>
      <c r="BA122" s="96"/>
      <c r="BB122" s="104"/>
      <c r="BC122" s="92"/>
      <c r="BD122" s="90"/>
      <c r="BE122" s="91"/>
      <c r="BF122" s="102"/>
      <c r="BG122" s="96"/>
      <c r="BH122" s="104"/>
      <c r="BI122" s="92"/>
      <c r="BJ122" s="90"/>
      <c r="BK122" s="91"/>
      <c r="BL122" s="102"/>
      <c r="BM122" s="96"/>
      <c r="BN122" s="104"/>
      <c r="BO122" s="92"/>
      <c r="BP122" s="90"/>
      <c r="BQ122" s="91"/>
      <c r="BR122" s="102"/>
      <c r="BS122" s="96"/>
      <c r="BT122" s="104"/>
      <c r="BU122" s="92"/>
      <c r="BV122" s="90"/>
      <c r="BW122" s="91"/>
      <c r="BX122" s="102"/>
      <c r="BY122" s="96"/>
      <c r="BZ122" s="104"/>
      <c r="CA122" s="92"/>
      <c r="CB122" s="90"/>
      <c r="CC122" s="91"/>
      <c r="CD122" s="102"/>
      <c r="CE122" s="96"/>
      <c r="CF122" s="104"/>
      <c r="CG122" s="92"/>
      <c r="CH122" s="90"/>
      <c r="CI122" s="91"/>
      <c r="CJ122" s="102"/>
      <c r="CK122" s="96"/>
      <c r="CL122" s="104"/>
      <c r="CM122" s="92"/>
      <c r="CN122" s="90"/>
      <c r="CO122" s="91"/>
      <c r="CP122" s="102"/>
      <c r="CQ122" s="96"/>
      <c r="CR122" s="104"/>
      <c r="CS122" s="92"/>
      <c r="CT122" s="90"/>
      <c r="CU122" s="91"/>
      <c r="CV122" s="102"/>
      <c r="CW122" s="96"/>
      <c r="CX122" s="104"/>
      <c r="CY122" s="92"/>
      <c r="CZ122" s="90"/>
      <c r="DA122" s="91"/>
      <c r="DB122" s="102"/>
      <c r="DC122" s="96"/>
      <c r="DD122" s="104"/>
      <c r="DE122" s="92"/>
      <c r="DF122" s="90"/>
      <c r="DG122" s="91"/>
      <c r="DH122" s="102"/>
      <c r="DI122" s="96"/>
      <c r="DJ122" s="104"/>
      <c r="DK122" s="92"/>
      <c r="DL122" s="90"/>
      <c r="DM122" s="91"/>
      <c r="DN122" s="102"/>
      <c r="DO122" s="96"/>
      <c r="DP122" s="104"/>
      <c r="DQ122" s="92"/>
      <c r="DR122" s="90"/>
      <c r="DS122" s="91"/>
      <c r="DT122" s="102"/>
      <c r="DU122" s="96"/>
      <c r="DV122" s="104"/>
      <c r="DW122" s="92"/>
      <c r="DX122" s="90"/>
      <c r="DY122" s="91"/>
      <c r="DZ122" s="102"/>
      <c r="EA122" s="96"/>
      <c r="EB122" s="104"/>
      <c r="EC122" s="92"/>
      <c r="ED122" s="90"/>
      <c r="EE122" s="91"/>
      <c r="EF122" s="102"/>
      <c r="EG122" s="96"/>
      <c r="EH122" s="104"/>
      <c r="EI122" s="92"/>
      <c r="EJ122" s="90"/>
      <c r="EK122" s="91"/>
      <c r="EL122" s="102"/>
      <c r="EM122" s="96"/>
      <c r="EN122" s="104"/>
      <c r="EO122" s="92"/>
      <c r="EP122" s="90"/>
      <c r="EQ122" s="91"/>
      <c r="ER122" s="102"/>
      <c r="ES122" s="96"/>
      <c r="ET122" s="104"/>
      <c r="EU122" s="92"/>
      <c r="EV122" s="90"/>
      <c r="EW122" s="91"/>
      <c r="EX122" s="102"/>
      <c r="EY122" s="96"/>
      <c r="EZ122" s="104"/>
      <c r="FA122" s="92"/>
      <c r="FB122" s="90"/>
      <c r="FC122" s="91"/>
      <c r="FD122" s="102"/>
      <c r="FE122" s="96"/>
      <c r="FF122" s="104"/>
      <c r="FG122" s="92"/>
      <c r="FH122" s="90"/>
      <c r="FI122" s="91"/>
      <c r="FJ122" s="102"/>
      <c r="FK122" s="96"/>
      <c r="FL122" s="104"/>
      <c r="FM122" s="92"/>
      <c r="FN122" s="90"/>
      <c r="FO122" s="91"/>
      <c r="FP122" s="102"/>
      <c r="FQ122" s="96"/>
      <c r="FR122" s="104"/>
      <c r="FS122" s="92"/>
      <c r="FT122" s="90"/>
      <c r="FU122" s="91"/>
      <c r="FV122" s="102"/>
      <c r="FW122" s="96"/>
      <c r="FX122" s="104"/>
      <c r="FY122" s="92"/>
      <c r="FZ122" s="90"/>
      <c r="GA122" s="91"/>
      <c r="GB122" s="102"/>
      <c r="GC122" s="96"/>
      <c r="GD122" s="104"/>
      <c r="GE122" s="92"/>
      <c r="GF122" s="90"/>
      <c r="GG122" s="91"/>
      <c r="GH122" s="102"/>
      <c r="GI122" s="96"/>
      <c r="GJ122" s="104"/>
      <c r="GK122" s="92"/>
      <c r="GL122" s="90"/>
      <c r="GM122" s="91"/>
      <c r="GN122" s="102"/>
      <c r="GO122" s="96"/>
      <c r="GP122" s="104"/>
      <c r="GQ122" s="92"/>
      <c r="GR122" s="90"/>
      <c r="GS122" s="91"/>
      <c r="GT122" s="102"/>
      <c r="GU122" s="96"/>
      <c r="GV122" s="104"/>
      <c r="GW122" s="92"/>
      <c r="GX122" s="90"/>
      <c r="GY122" s="91"/>
      <c r="GZ122" s="102"/>
      <c r="HA122" s="96"/>
      <c r="HB122" s="104"/>
      <c r="HC122" s="92"/>
      <c r="HD122" s="90"/>
      <c r="HE122" s="91"/>
      <c r="HF122" s="102"/>
      <c r="HG122" s="96"/>
      <c r="HH122" s="104"/>
      <c r="HI122" s="92"/>
      <c r="HJ122" s="90"/>
      <c r="HK122" s="91"/>
      <c r="HL122" s="102"/>
      <c r="HM122" s="96"/>
      <c r="HN122" s="104"/>
      <c r="HO122" s="92"/>
      <c r="HP122" s="90"/>
      <c r="HQ122" s="91"/>
      <c r="HR122" s="102"/>
      <c r="HS122" s="96"/>
      <c r="HT122" s="104"/>
      <c r="HU122" s="92"/>
      <c r="HV122" s="125"/>
      <c r="HW122" s="126"/>
      <c r="HX122" s="127"/>
      <c r="HY122" s="128"/>
      <c r="HZ122" s="129"/>
      <c r="IA122" s="130"/>
      <c r="IB122" s="125"/>
      <c r="IC122" s="126"/>
      <c r="ID122" s="127"/>
      <c r="IE122" s="128"/>
      <c r="IF122" s="129"/>
      <c r="IG122" s="130"/>
      <c r="IH122" s="125"/>
      <c r="II122" s="126"/>
      <c r="IJ122" s="127"/>
      <c r="IK122" s="128"/>
      <c r="IL122" s="129"/>
      <c r="IM122" s="130"/>
      <c r="IN122" s="125"/>
      <c r="IO122" s="126"/>
      <c r="IP122" s="127"/>
      <c r="IQ122" s="128"/>
      <c r="IR122" s="129"/>
    </row>
    <row r="123" spans="1:252" s="1" customFormat="1">
      <c r="A123" s="54" t="s">
        <v>517</v>
      </c>
      <c r="B123" s="136">
        <f t="shared" si="13"/>
        <v>0</v>
      </c>
      <c r="C123" s="136">
        <f t="shared" si="14"/>
        <v>0</v>
      </c>
      <c r="D123" s="136">
        <f t="shared" si="15"/>
        <v>0</v>
      </c>
      <c r="E123" s="136">
        <f t="shared" si="16"/>
        <v>0</v>
      </c>
      <c r="F123" s="136">
        <f t="shared" si="17"/>
        <v>0</v>
      </c>
      <c r="G123" s="136">
        <f t="shared" si="18"/>
        <v>0</v>
      </c>
      <c r="H123" s="137">
        <f t="shared" si="11"/>
        <v>0</v>
      </c>
      <c r="I123" s="136">
        <f t="shared" si="19"/>
        <v>0</v>
      </c>
      <c r="J123" s="136">
        <f t="shared" si="20"/>
        <v>0</v>
      </c>
      <c r="K123" s="136">
        <f t="shared" si="21"/>
        <v>0</v>
      </c>
      <c r="L123" s="138">
        <f t="shared" si="12"/>
        <v>0</v>
      </c>
      <c r="M123" s="92"/>
      <c r="N123" s="90"/>
      <c r="O123" s="91"/>
      <c r="P123" s="102"/>
      <c r="Q123" s="96"/>
      <c r="R123" s="104"/>
      <c r="S123" s="92"/>
      <c r="T123" s="90"/>
      <c r="U123" s="91"/>
      <c r="V123" s="102"/>
      <c r="W123" s="96"/>
      <c r="X123" s="104"/>
      <c r="Y123" s="92"/>
      <c r="Z123" s="90"/>
      <c r="AA123" s="91"/>
      <c r="AB123" s="102"/>
      <c r="AC123" s="96"/>
      <c r="AD123" s="104"/>
      <c r="AE123" s="92"/>
      <c r="AF123" s="90"/>
      <c r="AG123" s="91"/>
      <c r="AH123" s="102"/>
      <c r="AI123" s="96"/>
      <c r="AJ123" s="104"/>
      <c r="AK123" s="92"/>
      <c r="AL123" s="90"/>
      <c r="AM123" s="91"/>
      <c r="AN123" s="102"/>
      <c r="AO123" s="96"/>
      <c r="AP123" s="104"/>
      <c r="AQ123" s="92"/>
      <c r="AR123" s="90"/>
      <c r="AS123" s="91"/>
      <c r="AT123" s="102"/>
      <c r="AU123" s="96"/>
      <c r="AV123" s="104"/>
      <c r="AW123" s="92"/>
      <c r="AX123" s="90"/>
      <c r="AY123" s="91"/>
      <c r="AZ123" s="102"/>
      <c r="BA123" s="96"/>
      <c r="BB123" s="104"/>
      <c r="BC123" s="92"/>
      <c r="BD123" s="90"/>
      <c r="BE123" s="91"/>
      <c r="BF123" s="102"/>
      <c r="BG123" s="96"/>
      <c r="BH123" s="104"/>
      <c r="BI123" s="92"/>
      <c r="BJ123" s="90"/>
      <c r="BK123" s="91"/>
      <c r="BL123" s="102"/>
      <c r="BM123" s="96"/>
      <c r="BN123" s="104"/>
      <c r="BO123" s="92"/>
      <c r="BP123" s="90"/>
      <c r="BQ123" s="91"/>
      <c r="BR123" s="102"/>
      <c r="BS123" s="96"/>
      <c r="BT123" s="104"/>
      <c r="BU123" s="92"/>
      <c r="BV123" s="90"/>
      <c r="BW123" s="91"/>
      <c r="BX123" s="102"/>
      <c r="BY123" s="96"/>
      <c r="BZ123" s="104"/>
      <c r="CA123" s="92"/>
      <c r="CB123" s="90"/>
      <c r="CC123" s="91"/>
      <c r="CD123" s="102"/>
      <c r="CE123" s="96"/>
      <c r="CF123" s="104"/>
      <c r="CG123" s="92"/>
      <c r="CH123" s="90"/>
      <c r="CI123" s="91"/>
      <c r="CJ123" s="102"/>
      <c r="CK123" s="96"/>
      <c r="CL123" s="104"/>
      <c r="CM123" s="92"/>
      <c r="CN123" s="90"/>
      <c r="CO123" s="91"/>
      <c r="CP123" s="102"/>
      <c r="CQ123" s="96"/>
      <c r="CR123" s="104"/>
      <c r="CS123" s="92"/>
      <c r="CT123" s="90"/>
      <c r="CU123" s="91"/>
      <c r="CV123" s="102"/>
      <c r="CW123" s="96"/>
      <c r="CX123" s="104"/>
      <c r="CY123" s="92"/>
      <c r="CZ123" s="90"/>
      <c r="DA123" s="91"/>
      <c r="DB123" s="102"/>
      <c r="DC123" s="96"/>
      <c r="DD123" s="104"/>
      <c r="DE123" s="92"/>
      <c r="DF123" s="90"/>
      <c r="DG123" s="91"/>
      <c r="DH123" s="102"/>
      <c r="DI123" s="96"/>
      <c r="DJ123" s="104"/>
      <c r="DK123" s="92"/>
      <c r="DL123" s="90"/>
      <c r="DM123" s="91"/>
      <c r="DN123" s="102"/>
      <c r="DO123" s="96"/>
      <c r="DP123" s="104"/>
      <c r="DQ123" s="92"/>
      <c r="DR123" s="90"/>
      <c r="DS123" s="91"/>
      <c r="DT123" s="102"/>
      <c r="DU123" s="96"/>
      <c r="DV123" s="104"/>
      <c r="DW123" s="92"/>
      <c r="DX123" s="90"/>
      <c r="DY123" s="91"/>
      <c r="DZ123" s="102"/>
      <c r="EA123" s="96"/>
      <c r="EB123" s="104"/>
      <c r="EC123" s="92"/>
      <c r="ED123" s="90"/>
      <c r="EE123" s="91"/>
      <c r="EF123" s="102"/>
      <c r="EG123" s="96"/>
      <c r="EH123" s="104"/>
      <c r="EI123" s="92"/>
      <c r="EJ123" s="90"/>
      <c r="EK123" s="91"/>
      <c r="EL123" s="102"/>
      <c r="EM123" s="96"/>
      <c r="EN123" s="104"/>
      <c r="EO123" s="92"/>
      <c r="EP123" s="90"/>
      <c r="EQ123" s="91"/>
      <c r="ER123" s="102"/>
      <c r="ES123" s="96"/>
      <c r="ET123" s="104"/>
      <c r="EU123" s="92"/>
      <c r="EV123" s="90"/>
      <c r="EW123" s="91"/>
      <c r="EX123" s="102"/>
      <c r="EY123" s="96"/>
      <c r="EZ123" s="104"/>
      <c r="FA123" s="92"/>
      <c r="FB123" s="90"/>
      <c r="FC123" s="91"/>
      <c r="FD123" s="102"/>
      <c r="FE123" s="96"/>
      <c r="FF123" s="104"/>
      <c r="FG123" s="92"/>
      <c r="FH123" s="90"/>
      <c r="FI123" s="91"/>
      <c r="FJ123" s="102"/>
      <c r="FK123" s="96"/>
      <c r="FL123" s="104"/>
      <c r="FM123" s="92"/>
      <c r="FN123" s="90"/>
      <c r="FO123" s="91"/>
      <c r="FP123" s="102"/>
      <c r="FQ123" s="96"/>
      <c r="FR123" s="104"/>
      <c r="FS123" s="92"/>
      <c r="FT123" s="90"/>
      <c r="FU123" s="91"/>
      <c r="FV123" s="102"/>
      <c r="FW123" s="96"/>
      <c r="FX123" s="104"/>
      <c r="FY123" s="92"/>
      <c r="FZ123" s="90"/>
      <c r="GA123" s="91"/>
      <c r="GB123" s="102"/>
      <c r="GC123" s="96"/>
      <c r="GD123" s="104"/>
      <c r="GE123" s="92"/>
      <c r="GF123" s="90"/>
      <c r="GG123" s="91"/>
      <c r="GH123" s="102"/>
      <c r="GI123" s="96"/>
      <c r="GJ123" s="104"/>
      <c r="GK123" s="92"/>
      <c r="GL123" s="90"/>
      <c r="GM123" s="91"/>
      <c r="GN123" s="102"/>
      <c r="GO123" s="96"/>
      <c r="GP123" s="104"/>
      <c r="GQ123" s="92"/>
      <c r="GR123" s="90"/>
      <c r="GS123" s="91"/>
      <c r="GT123" s="102"/>
      <c r="GU123" s="96"/>
      <c r="GV123" s="104"/>
      <c r="GW123" s="92"/>
      <c r="GX123" s="90"/>
      <c r="GY123" s="91"/>
      <c r="GZ123" s="102"/>
      <c r="HA123" s="96"/>
      <c r="HB123" s="104"/>
      <c r="HC123" s="92"/>
      <c r="HD123" s="90"/>
      <c r="HE123" s="91"/>
      <c r="HF123" s="102"/>
      <c r="HG123" s="96"/>
      <c r="HH123" s="104"/>
      <c r="HI123" s="92"/>
      <c r="HJ123" s="90"/>
      <c r="HK123" s="91"/>
      <c r="HL123" s="102"/>
      <c r="HM123" s="96"/>
      <c r="HN123" s="104"/>
      <c r="HO123" s="92"/>
      <c r="HP123" s="90"/>
      <c r="HQ123" s="91"/>
      <c r="HR123" s="102"/>
      <c r="HS123" s="96"/>
      <c r="HT123" s="104"/>
      <c r="HU123" s="92"/>
      <c r="HV123" s="125"/>
      <c r="HW123" s="126"/>
      <c r="HX123" s="127"/>
      <c r="HY123" s="128"/>
      <c r="HZ123" s="129"/>
      <c r="IA123" s="130"/>
      <c r="IB123" s="125"/>
      <c r="IC123" s="126"/>
      <c r="ID123" s="127"/>
      <c r="IE123" s="128"/>
      <c r="IF123" s="129"/>
      <c r="IG123" s="130"/>
      <c r="IH123" s="125"/>
      <c r="II123" s="126"/>
      <c r="IJ123" s="127"/>
      <c r="IK123" s="128"/>
      <c r="IL123" s="129"/>
      <c r="IM123" s="130"/>
      <c r="IN123" s="125"/>
      <c r="IO123" s="126"/>
      <c r="IP123" s="127"/>
      <c r="IQ123" s="128"/>
      <c r="IR123" s="129"/>
    </row>
    <row r="124" spans="1:252" s="1" customFormat="1">
      <c r="A124" s="54" t="s">
        <v>519</v>
      </c>
      <c r="B124" s="136">
        <f t="shared" si="13"/>
        <v>0</v>
      </c>
      <c r="C124" s="136">
        <f t="shared" si="14"/>
        <v>0</v>
      </c>
      <c r="D124" s="136">
        <f t="shared" si="15"/>
        <v>0</v>
      </c>
      <c r="E124" s="136">
        <f t="shared" si="16"/>
        <v>0</v>
      </c>
      <c r="F124" s="136">
        <f t="shared" si="17"/>
        <v>0</v>
      </c>
      <c r="G124" s="136">
        <f t="shared" si="18"/>
        <v>0</v>
      </c>
      <c r="H124" s="137">
        <f t="shared" si="11"/>
        <v>0</v>
      </c>
      <c r="I124" s="136">
        <f t="shared" si="19"/>
        <v>0</v>
      </c>
      <c r="J124" s="136">
        <f t="shared" si="20"/>
        <v>0</v>
      </c>
      <c r="K124" s="136">
        <f t="shared" si="21"/>
        <v>0</v>
      </c>
      <c r="L124" s="138">
        <f t="shared" si="12"/>
        <v>0</v>
      </c>
      <c r="M124" s="92"/>
      <c r="N124" s="90"/>
      <c r="O124" s="91"/>
      <c r="P124" s="102"/>
      <c r="Q124" s="96"/>
      <c r="R124" s="104"/>
      <c r="S124" s="92"/>
      <c r="T124" s="90"/>
      <c r="U124" s="91"/>
      <c r="V124" s="102"/>
      <c r="W124" s="96"/>
      <c r="X124" s="104"/>
      <c r="Y124" s="92"/>
      <c r="Z124" s="90"/>
      <c r="AA124" s="91"/>
      <c r="AB124" s="102"/>
      <c r="AC124" s="96"/>
      <c r="AD124" s="104"/>
      <c r="AE124" s="92"/>
      <c r="AF124" s="90"/>
      <c r="AG124" s="91"/>
      <c r="AH124" s="102"/>
      <c r="AI124" s="96"/>
      <c r="AJ124" s="104"/>
      <c r="AK124" s="92"/>
      <c r="AL124" s="90"/>
      <c r="AM124" s="91"/>
      <c r="AN124" s="102"/>
      <c r="AO124" s="96"/>
      <c r="AP124" s="104"/>
      <c r="AQ124" s="92"/>
      <c r="AR124" s="90"/>
      <c r="AS124" s="91"/>
      <c r="AT124" s="102"/>
      <c r="AU124" s="96"/>
      <c r="AV124" s="104"/>
      <c r="AW124" s="92"/>
      <c r="AX124" s="90"/>
      <c r="AY124" s="91"/>
      <c r="AZ124" s="102"/>
      <c r="BA124" s="96"/>
      <c r="BB124" s="104"/>
      <c r="BC124" s="92"/>
      <c r="BD124" s="90"/>
      <c r="BE124" s="91"/>
      <c r="BF124" s="102"/>
      <c r="BG124" s="96"/>
      <c r="BH124" s="104"/>
      <c r="BI124" s="92"/>
      <c r="BJ124" s="90"/>
      <c r="BK124" s="91"/>
      <c r="BL124" s="102"/>
      <c r="BM124" s="96"/>
      <c r="BN124" s="104"/>
      <c r="BO124" s="92"/>
      <c r="BP124" s="90"/>
      <c r="BQ124" s="91"/>
      <c r="BR124" s="102"/>
      <c r="BS124" s="96"/>
      <c r="BT124" s="104"/>
      <c r="BU124" s="92"/>
      <c r="BV124" s="90"/>
      <c r="BW124" s="91"/>
      <c r="BX124" s="102"/>
      <c r="BY124" s="96"/>
      <c r="BZ124" s="104"/>
      <c r="CA124" s="92"/>
      <c r="CB124" s="90"/>
      <c r="CC124" s="91"/>
      <c r="CD124" s="102"/>
      <c r="CE124" s="96"/>
      <c r="CF124" s="104"/>
      <c r="CG124" s="92"/>
      <c r="CH124" s="90"/>
      <c r="CI124" s="91"/>
      <c r="CJ124" s="102"/>
      <c r="CK124" s="96"/>
      <c r="CL124" s="104"/>
      <c r="CM124" s="92"/>
      <c r="CN124" s="90"/>
      <c r="CO124" s="91"/>
      <c r="CP124" s="102"/>
      <c r="CQ124" s="96"/>
      <c r="CR124" s="104"/>
      <c r="CS124" s="92"/>
      <c r="CT124" s="90"/>
      <c r="CU124" s="91"/>
      <c r="CV124" s="102"/>
      <c r="CW124" s="96"/>
      <c r="CX124" s="104"/>
      <c r="CY124" s="92"/>
      <c r="CZ124" s="90"/>
      <c r="DA124" s="91"/>
      <c r="DB124" s="102"/>
      <c r="DC124" s="96"/>
      <c r="DD124" s="104"/>
      <c r="DE124" s="92"/>
      <c r="DF124" s="90"/>
      <c r="DG124" s="91"/>
      <c r="DH124" s="102"/>
      <c r="DI124" s="96"/>
      <c r="DJ124" s="104"/>
      <c r="DK124" s="92"/>
      <c r="DL124" s="90"/>
      <c r="DM124" s="91"/>
      <c r="DN124" s="102"/>
      <c r="DO124" s="96"/>
      <c r="DP124" s="104"/>
      <c r="DQ124" s="92"/>
      <c r="DR124" s="90"/>
      <c r="DS124" s="91"/>
      <c r="DT124" s="102"/>
      <c r="DU124" s="96"/>
      <c r="DV124" s="104"/>
      <c r="DW124" s="92"/>
      <c r="DX124" s="90"/>
      <c r="DY124" s="91"/>
      <c r="DZ124" s="102"/>
      <c r="EA124" s="96"/>
      <c r="EB124" s="104"/>
      <c r="EC124" s="92"/>
      <c r="ED124" s="90"/>
      <c r="EE124" s="91"/>
      <c r="EF124" s="102"/>
      <c r="EG124" s="96"/>
      <c r="EH124" s="104"/>
      <c r="EI124" s="92"/>
      <c r="EJ124" s="90"/>
      <c r="EK124" s="91"/>
      <c r="EL124" s="102"/>
      <c r="EM124" s="96"/>
      <c r="EN124" s="104"/>
      <c r="EO124" s="92"/>
      <c r="EP124" s="90"/>
      <c r="EQ124" s="91"/>
      <c r="ER124" s="102"/>
      <c r="ES124" s="96"/>
      <c r="ET124" s="104"/>
      <c r="EU124" s="92"/>
      <c r="EV124" s="90"/>
      <c r="EW124" s="91"/>
      <c r="EX124" s="102"/>
      <c r="EY124" s="96"/>
      <c r="EZ124" s="104"/>
      <c r="FA124" s="92"/>
      <c r="FB124" s="90"/>
      <c r="FC124" s="91"/>
      <c r="FD124" s="102"/>
      <c r="FE124" s="96"/>
      <c r="FF124" s="104"/>
      <c r="FG124" s="92"/>
      <c r="FH124" s="90"/>
      <c r="FI124" s="91"/>
      <c r="FJ124" s="102"/>
      <c r="FK124" s="96"/>
      <c r="FL124" s="104"/>
      <c r="FM124" s="92"/>
      <c r="FN124" s="90"/>
      <c r="FO124" s="91"/>
      <c r="FP124" s="102"/>
      <c r="FQ124" s="96"/>
      <c r="FR124" s="104"/>
      <c r="FS124" s="92"/>
      <c r="FT124" s="90"/>
      <c r="FU124" s="91"/>
      <c r="FV124" s="102"/>
      <c r="FW124" s="96"/>
      <c r="FX124" s="104"/>
      <c r="FY124" s="92"/>
      <c r="FZ124" s="90"/>
      <c r="GA124" s="91"/>
      <c r="GB124" s="102"/>
      <c r="GC124" s="96"/>
      <c r="GD124" s="104"/>
      <c r="GE124" s="92"/>
      <c r="GF124" s="90"/>
      <c r="GG124" s="91"/>
      <c r="GH124" s="102"/>
      <c r="GI124" s="96"/>
      <c r="GJ124" s="104"/>
      <c r="GK124" s="92"/>
      <c r="GL124" s="90"/>
      <c r="GM124" s="91"/>
      <c r="GN124" s="102"/>
      <c r="GO124" s="96"/>
      <c r="GP124" s="104"/>
      <c r="GQ124" s="92"/>
      <c r="GR124" s="90"/>
      <c r="GS124" s="91"/>
      <c r="GT124" s="102"/>
      <c r="GU124" s="96"/>
      <c r="GV124" s="104"/>
      <c r="GW124" s="92"/>
      <c r="GX124" s="90"/>
      <c r="GY124" s="91"/>
      <c r="GZ124" s="102"/>
      <c r="HA124" s="96"/>
      <c r="HB124" s="104"/>
      <c r="HC124" s="92"/>
      <c r="HD124" s="90"/>
      <c r="HE124" s="91"/>
      <c r="HF124" s="102"/>
      <c r="HG124" s="96"/>
      <c r="HH124" s="104"/>
      <c r="HI124" s="92"/>
      <c r="HJ124" s="90"/>
      <c r="HK124" s="91"/>
      <c r="HL124" s="102"/>
      <c r="HM124" s="96"/>
      <c r="HN124" s="104"/>
      <c r="HO124" s="92"/>
      <c r="HP124" s="90"/>
      <c r="HQ124" s="91"/>
      <c r="HR124" s="102"/>
      <c r="HS124" s="96"/>
      <c r="HT124" s="104"/>
      <c r="HU124" s="92"/>
      <c r="HV124" s="125"/>
      <c r="HW124" s="126"/>
      <c r="HX124" s="127"/>
      <c r="HY124" s="128"/>
      <c r="HZ124" s="129"/>
      <c r="IA124" s="130"/>
      <c r="IB124" s="125"/>
      <c r="IC124" s="126"/>
      <c r="ID124" s="127"/>
      <c r="IE124" s="128"/>
      <c r="IF124" s="129"/>
      <c r="IG124" s="130"/>
      <c r="IH124" s="125"/>
      <c r="II124" s="126"/>
      <c r="IJ124" s="127"/>
      <c r="IK124" s="128"/>
      <c r="IL124" s="129"/>
      <c r="IM124" s="130"/>
      <c r="IN124" s="125"/>
      <c r="IO124" s="126"/>
      <c r="IP124" s="127"/>
      <c r="IQ124" s="128"/>
      <c r="IR124" s="129"/>
    </row>
    <row r="125" spans="1:252" s="1" customFormat="1">
      <c r="A125" s="54" t="s">
        <v>513</v>
      </c>
      <c r="B125" s="136">
        <f t="shared" si="13"/>
        <v>0</v>
      </c>
      <c r="C125" s="136">
        <f t="shared" si="14"/>
        <v>0</v>
      </c>
      <c r="D125" s="136">
        <f t="shared" si="15"/>
        <v>0</v>
      </c>
      <c r="E125" s="136">
        <f t="shared" si="16"/>
        <v>0</v>
      </c>
      <c r="F125" s="136">
        <f t="shared" si="17"/>
        <v>0</v>
      </c>
      <c r="G125" s="136">
        <f t="shared" si="18"/>
        <v>0</v>
      </c>
      <c r="H125" s="137">
        <f t="shared" si="11"/>
        <v>0</v>
      </c>
      <c r="I125" s="136">
        <f t="shared" si="19"/>
        <v>0</v>
      </c>
      <c r="J125" s="136">
        <f t="shared" si="20"/>
        <v>0</v>
      </c>
      <c r="K125" s="136">
        <f t="shared" si="21"/>
        <v>0</v>
      </c>
      <c r="L125" s="138">
        <f t="shared" si="12"/>
        <v>0</v>
      </c>
      <c r="M125" s="92"/>
      <c r="N125" s="90"/>
      <c r="O125" s="91"/>
      <c r="P125" s="102"/>
      <c r="Q125" s="96"/>
      <c r="R125" s="104"/>
      <c r="S125" s="92"/>
      <c r="T125" s="90"/>
      <c r="U125" s="91"/>
      <c r="V125" s="102"/>
      <c r="W125" s="96"/>
      <c r="X125" s="104"/>
      <c r="Y125" s="92"/>
      <c r="Z125" s="90"/>
      <c r="AA125" s="91"/>
      <c r="AB125" s="102"/>
      <c r="AC125" s="96"/>
      <c r="AD125" s="104"/>
      <c r="AE125" s="92"/>
      <c r="AF125" s="90"/>
      <c r="AG125" s="91"/>
      <c r="AH125" s="102"/>
      <c r="AI125" s="96"/>
      <c r="AJ125" s="104"/>
      <c r="AK125" s="92"/>
      <c r="AL125" s="90"/>
      <c r="AM125" s="91"/>
      <c r="AN125" s="102"/>
      <c r="AO125" s="96"/>
      <c r="AP125" s="104"/>
      <c r="AQ125" s="92"/>
      <c r="AR125" s="90"/>
      <c r="AS125" s="91"/>
      <c r="AT125" s="102"/>
      <c r="AU125" s="96"/>
      <c r="AV125" s="104"/>
      <c r="AW125" s="92"/>
      <c r="AX125" s="90"/>
      <c r="AY125" s="91"/>
      <c r="AZ125" s="102"/>
      <c r="BA125" s="96"/>
      <c r="BB125" s="104"/>
      <c r="BC125" s="92"/>
      <c r="BD125" s="90"/>
      <c r="BE125" s="91"/>
      <c r="BF125" s="102"/>
      <c r="BG125" s="96"/>
      <c r="BH125" s="104"/>
      <c r="BI125" s="92"/>
      <c r="BJ125" s="90"/>
      <c r="BK125" s="91"/>
      <c r="BL125" s="102"/>
      <c r="BM125" s="96"/>
      <c r="BN125" s="104"/>
      <c r="BO125" s="92"/>
      <c r="BP125" s="90"/>
      <c r="BQ125" s="91"/>
      <c r="BR125" s="102"/>
      <c r="BS125" s="96"/>
      <c r="BT125" s="104"/>
      <c r="BU125" s="92"/>
      <c r="BV125" s="90"/>
      <c r="BW125" s="91"/>
      <c r="BX125" s="102"/>
      <c r="BY125" s="96"/>
      <c r="BZ125" s="104"/>
      <c r="CA125" s="92"/>
      <c r="CB125" s="90"/>
      <c r="CC125" s="91"/>
      <c r="CD125" s="102"/>
      <c r="CE125" s="96"/>
      <c r="CF125" s="104"/>
      <c r="CG125" s="92"/>
      <c r="CH125" s="90"/>
      <c r="CI125" s="91"/>
      <c r="CJ125" s="102"/>
      <c r="CK125" s="96"/>
      <c r="CL125" s="104"/>
      <c r="CM125" s="92"/>
      <c r="CN125" s="90"/>
      <c r="CO125" s="91"/>
      <c r="CP125" s="102"/>
      <c r="CQ125" s="96"/>
      <c r="CR125" s="104"/>
      <c r="CS125" s="92"/>
      <c r="CT125" s="90"/>
      <c r="CU125" s="91"/>
      <c r="CV125" s="102"/>
      <c r="CW125" s="96"/>
      <c r="CX125" s="104"/>
      <c r="CY125" s="92"/>
      <c r="CZ125" s="90"/>
      <c r="DA125" s="91"/>
      <c r="DB125" s="102"/>
      <c r="DC125" s="96"/>
      <c r="DD125" s="104"/>
      <c r="DE125" s="92"/>
      <c r="DF125" s="90"/>
      <c r="DG125" s="91"/>
      <c r="DH125" s="102"/>
      <c r="DI125" s="96"/>
      <c r="DJ125" s="104"/>
      <c r="DK125" s="92"/>
      <c r="DL125" s="90"/>
      <c r="DM125" s="91"/>
      <c r="DN125" s="102"/>
      <c r="DO125" s="96"/>
      <c r="DP125" s="104"/>
      <c r="DQ125" s="92"/>
      <c r="DR125" s="90"/>
      <c r="DS125" s="91"/>
      <c r="DT125" s="102"/>
      <c r="DU125" s="96"/>
      <c r="DV125" s="104"/>
      <c r="DW125" s="92"/>
      <c r="DX125" s="90"/>
      <c r="DY125" s="91"/>
      <c r="DZ125" s="102"/>
      <c r="EA125" s="96"/>
      <c r="EB125" s="104"/>
      <c r="EC125" s="92"/>
      <c r="ED125" s="90"/>
      <c r="EE125" s="91"/>
      <c r="EF125" s="102"/>
      <c r="EG125" s="96"/>
      <c r="EH125" s="104"/>
      <c r="EI125" s="92"/>
      <c r="EJ125" s="90"/>
      <c r="EK125" s="91"/>
      <c r="EL125" s="102"/>
      <c r="EM125" s="96"/>
      <c r="EN125" s="104"/>
      <c r="EO125" s="92"/>
      <c r="EP125" s="90"/>
      <c r="EQ125" s="91"/>
      <c r="ER125" s="102"/>
      <c r="ES125" s="96"/>
      <c r="ET125" s="104"/>
      <c r="EU125" s="92"/>
      <c r="EV125" s="90"/>
      <c r="EW125" s="91"/>
      <c r="EX125" s="102"/>
      <c r="EY125" s="96"/>
      <c r="EZ125" s="104"/>
      <c r="FA125" s="92"/>
      <c r="FB125" s="90"/>
      <c r="FC125" s="91"/>
      <c r="FD125" s="102"/>
      <c r="FE125" s="96"/>
      <c r="FF125" s="104"/>
      <c r="FG125" s="92"/>
      <c r="FH125" s="90"/>
      <c r="FI125" s="91"/>
      <c r="FJ125" s="102"/>
      <c r="FK125" s="96"/>
      <c r="FL125" s="104"/>
      <c r="FM125" s="92"/>
      <c r="FN125" s="90"/>
      <c r="FO125" s="91"/>
      <c r="FP125" s="102"/>
      <c r="FQ125" s="96"/>
      <c r="FR125" s="104"/>
      <c r="FS125" s="92"/>
      <c r="FT125" s="90"/>
      <c r="FU125" s="91"/>
      <c r="FV125" s="102"/>
      <c r="FW125" s="96"/>
      <c r="FX125" s="104"/>
      <c r="FY125" s="92"/>
      <c r="FZ125" s="90"/>
      <c r="GA125" s="91"/>
      <c r="GB125" s="102"/>
      <c r="GC125" s="96"/>
      <c r="GD125" s="104"/>
      <c r="GE125" s="92"/>
      <c r="GF125" s="90"/>
      <c r="GG125" s="91"/>
      <c r="GH125" s="102"/>
      <c r="GI125" s="96"/>
      <c r="GJ125" s="104"/>
      <c r="GK125" s="92"/>
      <c r="GL125" s="90"/>
      <c r="GM125" s="91"/>
      <c r="GN125" s="102"/>
      <c r="GO125" s="96"/>
      <c r="GP125" s="104"/>
      <c r="GQ125" s="92"/>
      <c r="GR125" s="90"/>
      <c r="GS125" s="91"/>
      <c r="GT125" s="102"/>
      <c r="GU125" s="96"/>
      <c r="GV125" s="104"/>
      <c r="GW125" s="92"/>
      <c r="GX125" s="90"/>
      <c r="GY125" s="91"/>
      <c r="GZ125" s="102"/>
      <c r="HA125" s="96"/>
      <c r="HB125" s="104"/>
      <c r="HC125" s="92"/>
      <c r="HD125" s="90"/>
      <c r="HE125" s="91"/>
      <c r="HF125" s="102"/>
      <c r="HG125" s="96"/>
      <c r="HH125" s="104"/>
      <c r="HI125" s="92"/>
      <c r="HJ125" s="90"/>
      <c r="HK125" s="91"/>
      <c r="HL125" s="102"/>
      <c r="HM125" s="96"/>
      <c r="HN125" s="104"/>
      <c r="HO125" s="92"/>
      <c r="HP125" s="90"/>
      <c r="HQ125" s="91"/>
      <c r="HR125" s="102"/>
      <c r="HS125" s="96"/>
      <c r="HT125" s="104"/>
      <c r="HU125" s="92"/>
      <c r="HV125" s="125"/>
      <c r="HW125" s="126"/>
      <c r="HX125" s="127"/>
      <c r="HY125" s="128"/>
      <c r="HZ125" s="129"/>
      <c r="IA125" s="130"/>
      <c r="IB125" s="125"/>
      <c r="IC125" s="126"/>
      <c r="ID125" s="127"/>
      <c r="IE125" s="128"/>
      <c r="IF125" s="129"/>
      <c r="IG125" s="130"/>
      <c r="IH125" s="125"/>
      <c r="II125" s="126"/>
      <c r="IJ125" s="127"/>
      <c r="IK125" s="128"/>
      <c r="IL125" s="129"/>
      <c r="IM125" s="130"/>
      <c r="IN125" s="125"/>
      <c r="IO125" s="126"/>
      <c r="IP125" s="127"/>
      <c r="IQ125" s="128"/>
      <c r="IR125" s="129"/>
    </row>
    <row r="126" spans="1:252" s="1" customFormat="1">
      <c r="A126" s="54" t="s">
        <v>516</v>
      </c>
      <c r="B126" s="136">
        <f t="shared" si="13"/>
        <v>0</v>
      </c>
      <c r="C126" s="136">
        <f t="shared" si="14"/>
        <v>0</v>
      </c>
      <c r="D126" s="136">
        <f t="shared" si="15"/>
        <v>0</v>
      </c>
      <c r="E126" s="136">
        <f t="shared" si="16"/>
        <v>0</v>
      </c>
      <c r="F126" s="136">
        <f t="shared" si="17"/>
        <v>0</v>
      </c>
      <c r="G126" s="136">
        <f t="shared" si="18"/>
        <v>0</v>
      </c>
      <c r="H126" s="137">
        <f t="shared" si="11"/>
        <v>0</v>
      </c>
      <c r="I126" s="136">
        <f t="shared" si="19"/>
        <v>0</v>
      </c>
      <c r="J126" s="136">
        <f t="shared" si="20"/>
        <v>0</v>
      </c>
      <c r="K126" s="136">
        <f t="shared" si="21"/>
        <v>0</v>
      </c>
      <c r="L126" s="138">
        <f t="shared" si="12"/>
        <v>0</v>
      </c>
      <c r="M126" s="92"/>
      <c r="N126" s="90"/>
      <c r="O126" s="91"/>
      <c r="P126" s="102"/>
      <c r="Q126" s="96"/>
      <c r="R126" s="104"/>
      <c r="S126" s="92"/>
      <c r="T126" s="90"/>
      <c r="U126" s="91"/>
      <c r="V126" s="102"/>
      <c r="W126" s="96"/>
      <c r="X126" s="104"/>
      <c r="Y126" s="92"/>
      <c r="Z126" s="90"/>
      <c r="AA126" s="91"/>
      <c r="AB126" s="102"/>
      <c r="AC126" s="96"/>
      <c r="AD126" s="104"/>
      <c r="AE126" s="92"/>
      <c r="AF126" s="90"/>
      <c r="AG126" s="91"/>
      <c r="AH126" s="102"/>
      <c r="AI126" s="96"/>
      <c r="AJ126" s="104"/>
      <c r="AK126" s="92"/>
      <c r="AL126" s="90"/>
      <c r="AM126" s="91"/>
      <c r="AN126" s="102"/>
      <c r="AO126" s="96"/>
      <c r="AP126" s="104"/>
      <c r="AQ126" s="92"/>
      <c r="AR126" s="90"/>
      <c r="AS126" s="91"/>
      <c r="AT126" s="102"/>
      <c r="AU126" s="96"/>
      <c r="AV126" s="104"/>
      <c r="AW126" s="92"/>
      <c r="AX126" s="90"/>
      <c r="AY126" s="91"/>
      <c r="AZ126" s="102"/>
      <c r="BA126" s="96"/>
      <c r="BB126" s="104"/>
      <c r="BC126" s="92"/>
      <c r="BD126" s="90"/>
      <c r="BE126" s="91"/>
      <c r="BF126" s="102"/>
      <c r="BG126" s="96"/>
      <c r="BH126" s="104"/>
      <c r="BI126" s="92"/>
      <c r="BJ126" s="90"/>
      <c r="BK126" s="91"/>
      <c r="BL126" s="102"/>
      <c r="BM126" s="96"/>
      <c r="BN126" s="104"/>
      <c r="BO126" s="92"/>
      <c r="BP126" s="90"/>
      <c r="BQ126" s="91"/>
      <c r="BR126" s="102"/>
      <c r="BS126" s="96"/>
      <c r="BT126" s="104"/>
      <c r="BU126" s="92"/>
      <c r="BV126" s="90"/>
      <c r="BW126" s="91"/>
      <c r="BX126" s="102"/>
      <c r="BY126" s="96"/>
      <c r="BZ126" s="104"/>
      <c r="CA126" s="92"/>
      <c r="CB126" s="90"/>
      <c r="CC126" s="91"/>
      <c r="CD126" s="102"/>
      <c r="CE126" s="96"/>
      <c r="CF126" s="104"/>
      <c r="CG126" s="92"/>
      <c r="CH126" s="90"/>
      <c r="CI126" s="91"/>
      <c r="CJ126" s="102"/>
      <c r="CK126" s="96"/>
      <c r="CL126" s="104"/>
      <c r="CM126" s="92"/>
      <c r="CN126" s="90"/>
      <c r="CO126" s="91"/>
      <c r="CP126" s="102"/>
      <c r="CQ126" s="96"/>
      <c r="CR126" s="104"/>
      <c r="CS126" s="92"/>
      <c r="CT126" s="90"/>
      <c r="CU126" s="91"/>
      <c r="CV126" s="102"/>
      <c r="CW126" s="96"/>
      <c r="CX126" s="104"/>
      <c r="CY126" s="92"/>
      <c r="CZ126" s="90"/>
      <c r="DA126" s="91"/>
      <c r="DB126" s="102"/>
      <c r="DC126" s="96"/>
      <c r="DD126" s="104"/>
      <c r="DE126" s="92"/>
      <c r="DF126" s="90"/>
      <c r="DG126" s="91"/>
      <c r="DH126" s="102"/>
      <c r="DI126" s="96"/>
      <c r="DJ126" s="104"/>
      <c r="DK126" s="92"/>
      <c r="DL126" s="90"/>
      <c r="DM126" s="91"/>
      <c r="DN126" s="102"/>
      <c r="DO126" s="96"/>
      <c r="DP126" s="104"/>
      <c r="DQ126" s="92"/>
      <c r="DR126" s="90"/>
      <c r="DS126" s="91"/>
      <c r="DT126" s="102"/>
      <c r="DU126" s="96"/>
      <c r="DV126" s="104"/>
      <c r="DW126" s="92"/>
      <c r="DX126" s="90"/>
      <c r="DY126" s="91"/>
      <c r="DZ126" s="102"/>
      <c r="EA126" s="96"/>
      <c r="EB126" s="104"/>
      <c r="EC126" s="92"/>
      <c r="ED126" s="90"/>
      <c r="EE126" s="91"/>
      <c r="EF126" s="102"/>
      <c r="EG126" s="96"/>
      <c r="EH126" s="104"/>
      <c r="EI126" s="92"/>
      <c r="EJ126" s="90"/>
      <c r="EK126" s="91"/>
      <c r="EL126" s="102"/>
      <c r="EM126" s="96"/>
      <c r="EN126" s="104"/>
      <c r="EO126" s="92"/>
      <c r="EP126" s="90"/>
      <c r="EQ126" s="91"/>
      <c r="ER126" s="102"/>
      <c r="ES126" s="96"/>
      <c r="ET126" s="104"/>
      <c r="EU126" s="92"/>
      <c r="EV126" s="90"/>
      <c r="EW126" s="91"/>
      <c r="EX126" s="102"/>
      <c r="EY126" s="96"/>
      <c r="EZ126" s="104"/>
      <c r="FA126" s="92"/>
      <c r="FB126" s="90"/>
      <c r="FC126" s="91"/>
      <c r="FD126" s="102"/>
      <c r="FE126" s="96"/>
      <c r="FF126" s="104"/>
      <c r="FG126" s="92"/>
      <c r="FH126" s="90"/>
      <c r="FI126" s="91"/>
      <c r="FJ126" s="102"/>
      <c r="FK126" s="96"/>
      <c r="FL126" s="104"/>
      <c r="FM126" s="92"/>
      <c r="FN126" s="90"/>
      <c r="FO126" s="91"/>
      <c r="FP126" s="102"/>
      <c r="FQ126" s="96"/>
      <c r="FR126" s="104"/>
      <c r="FS126" s="92"/>
      <c r="FT126" s="90"/>
      <c r="FU126" s="91"/>
      <c r="FV126" s="102"/>
      <c r="FW126" s="96"/>
      <c r="FX126" s="104"/>
      <c r="FY126" s="92"/>
      <c r="FZ126" s="90"/>
      <c r="GA126" s="91"/>
      <c r="GB126" s="102"/>
      <c r="GC126" s="96"/>
      <c r="GD126" s="104"/>
      <c r="GE126" s="92"/>
      <c r="GF126" s="90"/>
      <c r="GG126" s="91"/>
      <c r="GH126" s="102"/>
      <c r="GI126" s="96"/>
      <c r="GJ126" s="104"/>
      <c r="GK126" s="92"/>
      <c r="GL126" s="90"/>
      <c r="GM126" s="91"/>
      <c r="GN126" s="102"/>
      <c r="GO126" s="96"/>
      <c r="GP126" s="104"/>
      <c r="GQ126" s="92"/>
      <c r="GR126" s="90"/>
      <c r="GS126" s="91"/>
      <c r="GT126" s="102"/>
      <c r="GU126" s="96"/>
      <c r="GV126" s="104"/>
      <c r="GW126" s="92"/>
      <c r="GX126" s="90"/>
      <c r="GY126" s="91"/>
      <c r="GZ126" s="102"/>
      <c r="HA126" s="96"/>
      <c r="HB126" s="104"/>
      <c r="HC126" s="92"/>
      <c r="HD126" s="90"/>
      <c r="HE126" s="91"/>
      <c r="HF126" s="102"/>
      <c r="HG126" s="96"/>
      <c r="HH126" s="104"/>
      <c r="HI126" s="92"/>
      <c r="HJ126" s="90"/>
      <c r="HK126" s="91"/>
      <c r="HL126" s="102"/>
      <c r="HM126" s="96"/>
      <c r="HN126" s="104"/>
      <c r="HO126" s="92"/>
      <c r="HP126" s="90"/>
      <c r="HQ126" s="91"/>
      <c r="HR126" s="102"/>
      <c r="HS126" s="96"/>
      <c r="HT126" s="104"/>
      <c r="HU126" s="92"/>
      <c r="HV126" s="125"/>
      <c r="HW126" s="126"/>
      <c r="HX126" s="127"/>
      <c r="HY126" s="128"/>
      <c r="HZ126" s="129"/>
      <c r="IA126" s="130"/>
      <c r="IB126" s="125"/>
      <c r="IC126" s="126"/>
      <c r="ID126" s="127"/>
      <c r="IE126" s="128"/>
      <c r="IF126" s="129"/>
      <c r="IG126" s="130"/>
      <c r="IH126" s="125"/>
      <c r="II126" s="126"/>
      <c r="IJ126" s="127"/>
      <c r="IK126" s="128"/>
      <c r="IL126" s="129"/>
      <c r="IM126" s="130"/>
      <c r="IN126" s="125"/>
      <c r="IO126" s="126"/>
      <c r="IP126" s="127"/>
      <c r="IQ126" s="128"/>
      <c r="IR126" s="129"/>
    </row>
    <row r="127" spans="1:252" s="1" customFormat="1">
      <c r="A127" s="54" t="s">
        <v>515</v>
      </c>
      <c r="B127" s="136">
        <f t="shared" si="13"/>
        <v>0</v>
      </c>
      <c r="C127" s="136">
        <f t="shared" si="14"/>
        <v>0</v>
      </c>
      <c r="D127" s="136">
        <f t="shared" si="15"/>
        <v>0</v>
      </c>
      <c r="E127" s="136">
        <f t="shared" si="16"/>
        <v>0</v>
      </c>
      <c r="F127" s="136">
        <f t="shared" si="17"/>
        <v>0</v>
      </c>
      <c r="G127" s="136">
        <f t="shared" si="18"/>
        <v>0</v>
      </c>
      <c r="H127" s="137">
        <f t="shared" si="11"/>
        <v>0</v>
      </c>
      <c r="I127" s="136">
        <f t="shared" si="19"/>
        <v>0</v>
      </c>
      <c r="J127" s="136">
        <f t="shared" si="20"/>
        <v>0</v>
      </c>
      <c r="K127" s="136">
        <f t="shared" si="21"/>
        <v>0</v>
      </c>
      <c r="L127" s="138">
        <f t="shared" si="12"/>
        <v>0</v>
      </c>
      <c r="M127" s="92"/>
      <c r="N127" s="90"/>
      <c r="O127" s="91"/>
      <c r="P127" s="102"/>
      <c r="Q127" s="96"/>
      <c r="R127" s="104"/>
      <c r="S127" s="92"/>
      <c r="T127" s="90"/>
      <c r="U127" s="91"/>
      <c r="V127" s="102"/>
      <c r="W127" s="96"/>
      <c r="X127" s="104"/>
      <c r="Y127" s="92"/>
      <c r="Z127" s="90"/>
      <c r="AA127" s="91"/>
      <c r="AB127" s="102"/>
      <c r="AC127" s="96"/>
      <c r="AD127" s="104"/>
      <c r="AE127" s="92"/>
      <c r="AF127" s="90"/>
      <c r="AG127" s="91"/>
      <c r="AH127" s="102"/>
      <c r="AI127" s="96"/>
      <c r="AJ127" s="104"/>
      <c r="AK127" s="92"/>
      <c r="AL127" s="90"/>
      <c r="AM127" s="91"/>
      <c r="AN127" s="102"/>
      <c r="AO127" s="96"/>
      <c r="AP127" s="104"/>
      <c r="AQ127" s="92"/>
      <c r="AR127" s="90"/>
      <c r="AS127" s="91"/>
      <c r="AT127" s="102"/>
      <c r="AU127" s="96"/>
      <c r="AV127" s="104"/>
      <c r="AW127" s="92"/>
      <c r="AX127" s="90"/>
      <c r="AY127" s="91"/>
      <c r="AZ127" s="102"/>
      <c r="BA127" s="96"/>
      <c r="BB127" s="104"/>
      <c r="BC127" s="92"/>
      <c r="BD127" s="90"/>
      <c r="BE127" s="91"/>
      <c r="BF127" s="102"/>
      <c r="BG127" s="96"/>
      <c r="BH127" s="104"/>
      <c r="BI127" s="92"/>
      <c r="BJ127" s="90"/>
      <c r="BK127" s="91"/>
      <c r="BL127" s="102"/>
      <c r="BM127" s="96"/>
      <c r="BN127" s="104"/>
      <c r="BO127" s="92"/>
      <c r="BP127" s="90"/>
      <c r="BQ127" s="91"/>
      <c r="BR127" s="102"/>
      <c r="BS127" s="96"/>
      <c r="BT127" s="104"/>
      <c r="BU127" s="92"/>
      <c r="BV127" s="90"/>
      <c r="BW127" s="91"/>
      <c r="BX127" s="102"/>
      <c r="BY127" s="96"/>
      <c r="BZ127" s="104"/>
      <c r="CA127" s="92"/>
      <c r="CB127" s="90"/>
      <c r="CC127" s="91"/>
      <c r="CD127" s="102"/>
      <c r="CE127" s="96"/>
      <c r="CF127" s="104"/>
      <c r="CG127" s="92"/>
      <c r="CH127" s="90"/>
      <c r="CI127" s="91"/>
      <c r="CJ127" s="102"/>
      <c r="CK127" s="96"/>
      <c r="CL127" s="104"/>
      <c r="CM127" s="92"/>
      <c r="CN127" s="90"/>
      <c r="CO127" s="91"/>
      <c r="CP127" s="102"/>
      <c r="CQ127" s="96"/>
      <c r="CR127" s="104"/>
      <c r="CS127" s="92"/>
      <c r="CT127" s="90"/>
      <c r="CU127" s="91"/>
      <c r="CV127" s="102"/>
      <c r="CW127" s="96"/>
      <c r="CX127" s="104"/>
      <c r="CY127" s="92"/>
      <c r="CZ127" s="90"/>
      <c r="DA127" s="91"/>
      <c r="DB127" s="102"/>
      <c r="DC127" s="96"/>
      <c r="DD127" s="104"/>
      <c r="DE127" s="92"/>
      <c r="DF127" s="90"/>
      <c r="DG127" s="91"/>
      <c r="DH127" s="102"/>
      <c r="DI127" s="96"/>
      <c r="DJ127" s="104"/>
      <c r="DK127" s="92"/>
      <c r="DL127" s="90"/>
      <c r="DM127" s="91"/>
      <c r="DN127" s="102"/>
      <c r="DO127" s="96"/>
      <c r="DP127" s="104"/>
      <c r="DQ127" s="92"/>
      <c r="DR127" s="90"/>
      <c r="DS127" s="91"/>
      <c r="DT127" s="102"/>
      <c r="DU127" s="96"/>
      <c r="DV127" s="104"/>
      <c r="DW127" s="92"/>
      <c r="DX127" s="90"/>
      <c r="DY127" s="91"/>
      <c r="DZ127" s="102"/>
      <c r="EA127" s="96"/>
      <c r="EB127" s="104"/>
      <c r="EC127" s="92"/>
      <c r="ED127" s="90"/>
      <c r="EE127" s="91"/>
      <c r="EF127" s="102"/>
      <c r="EG127" s="96"/>
      <c r="EH127" s="104"/>
      <c r="EI127" s="92"/>
      <c r="EJ127" s="90"/>
      <c r="EK127" s="91"/>
      <c r="EL127" s="102"/>
      <c r="EM127" s="96"/>
      <c r="EN127" s="104"/>
      <c r="EO127" s="92"/>
      <c r="EP127" s="90"/>
      <c r="EQ127" s="91"/>
      <c r="ER127" s="102"/>
      <c r="ES127" s="96"/>
      <c r="ET127" s="104"/>
      <c r="EU127" s="92"/>
      <c r="EV127" s="90"/>
      <c r="EW127" s="91"/>
      <c r="EX127" s="102"/>
      <c r="EY127" s="96"/>
      <c r="EZ127" s="104"/>
      <c r="FA127" s="92"/>
      <c r="FB127" s="90"/>
      <c r="FC127" s="91"/>
      <c r="FD127" s="102"/>
      <c r="FE127" s="96"/>
      <c r="FF127" s="104"/>
      <c r="FG127" s="92"/>
      <c r="FH127" s="90"/>
      <c r="FI127" s="91"/>
      <c r="FJ127" s="102"/>
      <c r="FK127" s="96"/>
      <c r="FL127" s="104"/>
      <c r="FM127" s="92"/>
      <c r="FN127" s="90"/>
      <c r="FO127" s="91"/>
      <c r="FP127" s="102"/>
      <c r="FQ127" s="96"/>
      <c r="FR127" s="104"/>
      <c r="FS127" s="92"/>
      <c r="FT127" s="90"/>
      <c r="FU127" s="91"/>
      <c r="FV127" s="102"/>
      <c r="FW127" s="96"/>
      <c r="FX127" s="104"/>
      <c r="FY127" s="92"/>
      <c r="FZ127" s="90"/>
      <c r="GA127" s="91"/>
      <c r="GB127" s="102"/>
      <c r="GC127" s="96"/>
      <c r="GD127" s="104"/>
      <c r="GE127" s="92"/>
      <c r="GF127" s="90"/>
      <c r="GG127" s="91"/>
      <c r="GH127" s="102"/>
      <c r="GI127" s="96"/>
      <c r="GJ127" s="104"/>
      <c r="GK127" s="92"/>
      <c r="GL127" s="90"/>
      <c r="GM127" s="91"/>
      <c r="GN127" s="102"/>
      <c r="GO127" s="96"/>
      <c r="GP127" s="104"/>
      <c r="GQ127" s="92"/>
      <c r="GR127" s="90"/>
      <c r="GS127" s="91"/>
      <c r="GT127" s="102"/>
      <c r="GU127" s="96"/>
      <c r="GV127" s="104"/>
      <c r="GW127" s="92"/>
      <c r="GX127" s="90"/>
      <c r="GY127" s="91"/>
      <c r="GZ127" s="102"/>
      <c r="HA127" s="96"/>
      <c r="HB127" s="104"/>
      <c r="HC127" s="92"/>
      <c r="HD127" s="90"/>
      <c r="HE127" s="91"/>
      <c r="HF127" s="102"/>
      <c r="HG127" s="96"/>
      <c r="HH127" s="104"/>
      <c r="HI127" s="92"/>
      <c r="HJ127" s="90"/>
      <c r="HK127" s="91"/>
      <c r="HL127" s="102"/>
      <c r="HM127" s="96"/>
      <c r="HN127" s="104"/>
      <c r="HO127" s="92"/>
      <c r="HP127" s="90"/>
      <c r="HQ127" s="91"/>
      <c r="HR127" s="102"/>
      <c r="HS127" s="96"/>
      <c r="HT127" s="104"/>
      <c r="HU127" s="92"/>
      <c r="HV127" s="125"/>
      <c r="HW127" s="126"/>
      <c r="HX127" s="127"/>
      <c r="HY127" s="128"/>
      <c r="HZ127" s="129"/>
      <c r="IA127" s="130"/>
      <c r="IB127" s="125"/>
      <c r="IC127" s="126"/>
      <c r="ID127" s="127"/>
      <c r="IE127" s="128"/>
      <c r="IF127" s="129"/>
      <c r="IG127" s="130"/>
      <c r="IH127" s="125"/>
      <c r="II127" s="126"/>
      <c r="IJ127" s="127"/>
      <c r="IK127" s="128"/>
      <c r="IL127" s="129"/>
      <c r="IM127" s="130"/>
      <c r="IN127" s="125"/>
      <c r="IO127" s="126"/>
      <c r="IP127" s="127"/>
      <c r="IQ127" s="128"/>
      <c r="IR127" s="129"/>
    </row>
    <row r="128" spans="1:252" s="1" customFormat="1">
      <c r="A128" s="54" t="s">
        <v>1209</v>
      </c>
      <c r="B128" s="136">
        <f t="shared" si="13"/>
        <v>39.4</v>
      </c>
      <c r="C128" s="136">
        <f t="shared" si="14"/>
        <v>39.700000000000003</v>
      </c>
      <c r="D128" s="136">
        <f t="shared" si="15"/>
        <v>40</v>
      </c>
      <c r="E128" s="136">
        <f t="shared" si="16"/>
        <v>28.7</v>
      </c>
      <c r="F128" s="136">
        <f t="shared" si="17"/>
        <v>29.1</v>
      </c>
      <c r="G128" s="136">
        <f t="shared" si="18"/>
        <v>29.5</v>
      </c>
      <c r="H128" s="137">
        <f t="shared" si="11"/>
        <v>2</v>
      </c>
      <c r="I128" s="136">
        <f t="shared" si="19"/>
        <v>0</v>
      </c>
      <c r="J128" s="136">
        <f t="shared" si="20"/>
        <v>0</v>
      </c>
      <c r="K128" s="136">
        <f t="shared" si="21"/>
        <v>0</v>
      </c>
      <c r="L128" s="138">
        <f t="shared" si="12"/>
        <v>0</v>
      </c>
      <c r="M128" s="92">
        <v>39.4</v>
      </c>
      <c r="N128" s="90">
        <v>28.7</v>
      </c>
      <c r="O128" s="91"/>
      <c r="P128" s="102">
        <v>40</v>
      </c>
      <c r="Q128" s="96">
        <v>29.5</v>
      </c>
      <c r="R128" s="104"/>
      <c r="S128" s="92"/>
      <c r="T128" s="90"/>
      <c r="U128" s="91"/>
      <c r="V128" s="102"/>
      <c r="W128" s="96"/>
      <c r="X128" s="104"/>
      <c r="Y128" s="92"/>
      <c r="Z128" s="90"/>
      <c r="AA128" s="91"/>
      <c r="AB128" s="102"/>
      <c r="AC128" s="96"/>
      <c r="AD128" s="104"/>
      <c r="AE128" s="92"/>
      <c r="AF128" s="90"/>
      <c r="AG128" s="91"/>
      <c r="AH128" s="102"/>
      <c r="AI128" s="96"/>
      <c r="AJ128" s="104"/>
      <c r="AK128" s="92"/>
      <c r="AL128" s="90"/>
      <c r="AM128" s="91"/>
      <c r="AN128" s="102"/>
      <c r="AO128" s="96"/>
      <c r="AP128" s="104"/>
      <c r="AQ128" s="92"/>
      <c r="AR128" s="90"/>
      <c r="AS128" s="91"/>
      <c r="AT128" s="102"/>
      <c r="AU128" s="96"/>
      <c r="AV128" s="104"/>
      <c r="AW128" s="92"/>
      <c r="AX128" s="90"/>
      <c r="AY128" s="91"/>
      <c r="AZ128" s="102"/>
      <c r="BA128" s="96"/>
      <c r="BB128" s="104"/>
      <c r="BC128" s="92"/>
      <c r="BD128" s="90"/>
      <c r="BE128" s="91"/>
      <c r="BF128" s="102"/>
      <c r="BG128" s="96"/>
      <c r="BH128" s="104"/>
      <c r="BI128" s="92"/>
      <c r="BJ128" s="90"/>
      <c r="BK128" s="91"/>
      <c r="BL128" s="102"/>
      <c r="BM128" s="96"/>
      <c r="BN128" s="104"/>
      <c r="BO128" s="92"/>
      <c r="BP128" s="90"/>
      <c r="BQ128" s="91"/>
      <c r="BR128" s="102"/>
      <c r="BS128" s="96"/>
      <c r="BT128" s="104"/>
      <c r="BU128" s="92"/>
      <c r="BV128" s="90"/>
      <c r="BW128" s="91"/>
      <c r="BX128" s="102"/>
      <c r="BY128" s="96"/>
      <c r="BZ128" s="104"/>
      <c r="CA128" s="92"/>
      <c r="CB128" s="90"/>
      <c r="CC128" s="91"/>
      <c r="CD128" s="102"/>
      <c r="CE128" s="96"/>
      <c r="CF128" s="104"/>
      <c r="CG128" s="92"/>
      <c r="CH128" s="90"/>
      <c r="CI128" s="91"/>
      <c r="CJ128" s="102"/>
      <c r="CK128" s="96"/>
      <c r="CL128" s="104"/>
      <c r="CM128" s="92"/>
      <c r="CN128" s="90"/>
      <c r="CO128" s="91"/>
      <c r="CP128" s="102"/>
      <c r="CQ128" s="96"/>
      <c r="CR128" s="104"/>
      <c r="CS128" s="92"/>
      <c r="CT128" s="90"/>
      <c r="CU128" s="91"/>
      <c r="CV128" s="102"/>
      <c r="CW128" s="96"/>
      <c r="CX128" s="104"/>
      <c r="CY128" s="92"/>
      <c r="CZ128" s="90"/>
      <c r="DA128" s="91"/>
      <c r="DB128" s="102"/>
      <c r="DC128" s="96"/>
      <c r="DD128" s="104"/>
      <c r="DE128" s="92"/>
      <c r="DF128" s="90"/>
      <c r="DG128" s="91"/>
      <c r="DH128" s="102"/>
      <c r="DI128" s="96"/>
      <c r="DJ128" s="104"/>
      <c r="DK128" s="92"/>
      <c r="DL128" s="90"/>
      <c r="DM128" s="91"/>
      <c r="DN128" s="102"/>
      <c r="DO128" s="96"/>
      <c r="DP128" s="104"/>
      <c r="DQ128" s="92"/>
      <c r="DR128" s="90"/>
      <c r="DS128" s="91"/>
      <c r="DT128" s="102"/>
      <c r="DU128" s="96"/>
      <c r="DV128" s="104"/>
      <c r="DW128" s="92"/>
      <c r="DX128" s="90"/>
      <c r="DY128" s="91"/>
      <c r="DZ128" s="102"/>
      <c r="EA128" s="96"/>
      <c r="EB128" s="104"/>
      <c r="EC128" s="92"/>
      <c r="ED128" s="90"/>
      <c r="EE128" s="91"/>
      <c r="EF128" s="102"/>
      <c r="EG128" s="96"/>
      <c r="EH128" s="104"/>
      <c r="EI128" s="92"/>
      <c r="EJ128" s="90"/>
      <c r="EK128" s="91"/>
      <c r="EL128" s="102"/>
      <c r="EM128" s="96"/>
      <c r="EN128" s="104"/>
      <c r="EO128" s="92"/>
      <c r="EP128" s="90"/>
      <c r="EQ128" s="91"/>
      <c r="ER128" s="102"/>
      <c r="ES128" s="96"/>
      <c r="ET128" s="104"/>
      <c r="EU128" s="92"/>
      <c r="EV128" s="90"/>
      <c r="EW128" s="91"/>
      <c r="EX128" s="102"/>
      <c r="EY128" s="96"/>
      <c r="EZ128" s="104"/>
      <c r="FA128" s="92"/>
      <c r="FB128" s="90"/>
      <c r="FC128" s="91"/>
      <c r="FD128" s="102"/>
      <c r="FE128" s="96"/>
      <c r="FF128" s="104"/>
      <c r="FG128" s="92"/>
      <c r="FH128" s="90"/>
      <c r="FI128" s="91"/>
      <c r="FJ128" s="102"/>
      <c r="FK128" s="96"/>
      <c r="FL128" s="104"/>
      <c r="FM128" s="92"/>
      <c r="FN128" s="90"/>
      <c r="FO128" s="91"/>
      <c r="FP128" s="102"/>
      <c r="FQ128" s="96"/>
      <c r="FR128" s="104"/>
      <c r="FS128" s="92"/>
      <c r="FT128" s="90"/>
      <c r="FU128" s="91"/>
      <c r="FV128" s="102"/>
      <c r="FW128" s="96"/>
      <c r="FX128" s="104"/>
      <c r="FY128" s="92"/>
      <c r="FZ128" s="90"/>
      <c r="GA128" s="91"/>
      <c r="GB128" s="102"/>
      <c r="GC128" s="96"/>
      <c r="GD128" s="104"/>
      <c r="GE128" s="92"/>
      <c r="GF128" s="90"/>
      <c r="GG128" s="91"/>
      <c r="GH128" s="102"/>
      <c r="GI128" s="96"/>
      <c r="GJ128" s="104"/>
      <c r="GK128" s="92"/>
      <c r="GL128" s="90"/>
      <c r="GM128" s="91"/>
      <c r="GN128" s="102"/>
      <c r="GO128" s="96"/>
      <c r="GP128" s="104"/>
      <c r="GQ128" s="92"/>
      <c r="GR128" s="90"/>
      <c r="GS128" s="91"/>
      <c r="GT128" s="102"/>
      <c r="GU128" s="96"/>
      <c r="GV128" s="104"/>
      <c r="GW128" s="92"/>
      <c r="GX128" s="90"/>
      <c r="GY128" s="91"/>
      <c r="GZ128" s="102"/>
      <c r="HA128" s="96"/>
      <c r="HB128" s="104"/>
      <c r="HC128" s="92"/>
      <c r="HD128" s="90"/>
      <c r="HE128" s="91"/>
      <c r="HF128" s="102"/>
      <c r="HG128" s="96"/>
      <c r="HH128" s="104"/>
      <c r="HI128" s="92"/>
      <c r="HJ128" s="90"/>
      <c r="HK128" s="91"/>
      <c r="HL128" s="102"/>
      <c r="HM128" s="96"/>
      <c r="HN128" s="104"/>
      <c r="HO128" s="92"/>
      <c r="HP128" s="90"/>
      <c r="HQ128" s="91"/>
      <c r="HR128" s="102"/>
      <c r="HS128" s="96"/>
      <c r="HT128" s="104"/>
      <c r="HU128" s="92"/>
      <c r="HV128" s="125"/>
      <c r="HW128" s="126"/>
      <c r="HX128" s="127"/>
      <c r="HY128" s="128"/>
      <c r="HZ128" s="129"/>
      <c r="IA128" s="130"/>
      <c r="IB128" s="125"/>
      <c r="IC128" s="126"/>
      <c r="ID128" s="127"/>
      <c r="IE128" s="128"/>
      <c r="IF128" s="129"/>
      <c r="IG128" s="130"/>
      <c r="IH128" s="125"/>
      <c r="II128" s="126"/>
      <c r="IJ128" s="127"/>
      <c r="IK128" s="128"/>
      <c r="IL128" s="129"/>
      <c r="IM128" s="130"/>
      <c r="IN128" s="125"/>
      <c r="IO128" s="126"/>
      <c r="IP128" s="127"/>
      <c r="IQ128" s="128"/>
      <c r="IR128" s="129"/>
    </row>
    <row r="129" spans="1:252" s="1" customFormat="1">
      <c r="A129" s="54" t="s">
        <v>1210</v>
      </c>
      <c r="B129" s="136">
        <f t="shared" si="13"/>
        <v>0</v>
      </c>
      <c r="C129" s="136">
        <f t="shared" si="14"/>
        <v>0</v>
      </c>
      <c r="D129" s="136">
        <f t="shared" si="15"/>
        <v>0</v>
      </c>
      <c r="E129" s="136">
        <f t="shared" si="16"/>
        <v>0</v>
      </c>
      <c r="F129" s="136">
        <f t="shared" si="17"/>
        <v>0</v>
      </c>
      <c r="G129" s="136">
        <f t="shared" si="18"/>
        <v>0</v>
      </c>
      <c r="H129" s="137">
        <f t="shared" si="11"/>
        <v>0</v>
      </c>
      <c r="I129" s="136">
        <f t="shared" si="19"/>
        <v>0</v>
      </c>
      <c r="J129" s="136">
        <f t="shared" si="20"/>
        <v>0</v>
      </c>
      <c r="K129" s="136">
        <f t="shared" si="21"/>
        <v>0</v>
      </c>
      <c r="L129" s="138">
        <f t="shared" si="12"/>
        <v>0</v>
      </c>
      <c r="M129" s="92"/>
      <c r="N129" s="90"/>
      <c r="O129" s="91"/>
      <c r="P129" s="102"/>
      <c r="Q129" s="96"/>
      <c r="R129" s="104"/>
      <c r="S129" s="92"/>
      <c r="T129" s="90"/>
      <c r="U129" s="91"/>
      <c r="V129" s="102"/>
      <c r="W129" s="96"/>
      <c r="X129" s="104"/>
      <c r="Y129" s="92"/>
      <c r="Z129" s="90"/>
      <c r="AA129" s="91"/>
      <c r="AB129" s="102"/>
      <c r="AC129" s="96"/>
      <c r="AD129" s="104"/>
      <c r="AE129" s="92"/>
      <c r="AF129" s="90"/>
      <c r="AG129" s="91"/>
      <c r="AH129" s="102"/>
      <c r="AI129" s="96"/>
      <c r="AJ129" s="104"/>
      <c r="AK129" s="92"/>
      <c r="AL129" s="90"/>
      <c r="AM129" s="91"/>
      <c r="AN129" s="102"/>
      <c r="AO129" s="96"/>
      <c r="AP129" s="104"/>
      <c r="AQ129" s="92"/>
      <c r="AR129" s="90"/>
      <c r="AS129" s="91"/>
      <c r="AT129" s="102"/>
      <c r="AU129" s="96"/>
      <c r="AV129" s="104"/>
      <c r="AW129" s="92"/>
      <c r="AX129" s="90"/>
      <c r="AY129" s="91"/>
      <c r="AZ129" s="102"/>
      <c r="BA129" s="96"/>
      <c r="BB129" s="104"/>
      <c r="BC129" s="92"/>
      <c r="BD129" s="90"/>
      <c r="BE129" s="91"/>
      <c r="BF129" s="102"/>
      <c r="BG129" s="96"/>
      <c r="BH129" s="104"/>
      <c r="BI129" s="92"/>
      <c r="BJ129" s="90"/>
      <c r="BK129" s="91"/>
      <c r="BL129" s="102"/>
      <c r="BM129" s="96"/>
      <c r="BN129" s="104"/>
      <c r="BO129" s="92"/>
      <c r="BP129" s="90"/>
      <c r="BQ129" s="91"/>
      <c r="BR129" s="102"/>
      <c r="BS129" s="96"/>
      <c r="BT129" s="104"/>
      <c r="BU129" s="92"/>
      <c r="BV129" s="90"/>
      <c r="BW129" s="91"/>
      <c r="BX129" s="102"/>
      <c r="BY129" s="96"/>
      <c r="BZ129" s="104"/>
      <c r="CA129" s="92"/>
      <c r="CB129" s="90"/>
      <c r="CC129" s="91"/>
      <c r="CD129" s="102"/>
      <c r="CE129" s="96"/>
      <c r="CF129" s="104"/>
      <c r="CG129" s="92"/>
      <c r="CH129" s="90"/>
      <c r="CI129" s="91"/>
      <c r="CJ129" s="102"/>
      <c r="CK129" s="96"/>
      <c r="CL129" s="104"/>
      <c r="CM129" s="92"/>
      <c r="CN129" s="90"/>
      <c r="CO129" s="91"/>
      <c r="CP129" s="102"/>
      <c r="CQ129" s="96"/>
      <c r="CR129" s="104"/>
      <c r="CS129" s="92"/>
      <c r="CT129" s="90"/>
      <c r="CU129" s="91"/>
      <c r="CV129" s="102"/>
      <c r="CW129" s="96"/>
      <c r="CX129" s="104"/>
      <c r="CY129" s="92"/>
      <c r="CZ129" s="90"/>
      <c r="DA129" s="91"/>
      <c r="DB129" s="102"/>
      <c r="DC129" s="96"/>
      <c r="DD129" s="104"/>
      <c r="DE129" s="92"/>
      <c r="DF129" s="90"/>
      <c r="DG129" s="91"/>
      <c r="DH129" s="102"/>
      <c r="DI129" s="96"/>
      <c r="DJ129" s="104"/>
      <c r="DK129" s="92"/>
      <c r="DL129" s="90"/>
      <c r="DM129" s="91"/>
      <c r="DN129" s="102"/>
      <c r="DO129" s="96"/>
      <c r="DP129" s="104"/>
      <c r="DQ129" s="92"/>
      <c r="DR129" s="90"/>
      <c r="DS129" s="91"/>
      <c r="DT129" s="102"/>
      <c r="DU129" s="96"/>
      <c r="DV129" s="104"/>
      <c r="DW129" s="92"/>
      <c r="DX129" s="90"/>
      <c r="DY129" s="91"/>
      <c r="DZ129" s="102"/>
      <c r="EA129" s="96"/>
      <c r="EB129" s="104"/>
      <c r="EC129" s="92"/>
      <c r="ED129" s="90"/>
      <c r="EE129" s="91"/>
      <c r="EF129" s="102"/>
      <c r="EG129" s="96"/>
      <c r="EH129" s="104"/>
      <c r="EI129" s="92"/>
      <c r="EJ129" s="90"/>
      <c r="EK129" s="91"/>
      <c r="EL129" s="102"/>
      <c r="EM129" s="96"/>
      <c r="EN129" s="104"/>
      <c r="EO129" s="92"/>
      <c r="EP129" s="90"/>
      <c r="EQ129" s="91"/>
      <c r="ER129" s="102"/>
      <c r="ES129" s="96"/>
      <c r="ET129" s="104"/>
      <c r="EU129" s="92"/>
      <c r="EV129" s="90"/>
      <c r="EW129" s="91"/>
      <c r="EX129" s="102"/>
      <c r="EY129" s="96"/>
      <c r="EZ129" s="104"/>
      <c r="FA129" s="92"/>
      <c r="FB129" s="90"/>
      <c r="FC129" s="91"/>
      <c r="FD129" s="102"/>
      <c r="FE129" s="96"/>
      <c r="FF129" s="104"/>
      <c r="FG129" s="92"/>
      <c r="FH129" s="90"/>
      <c r="FI129" s="91"/>
      <c r="FJ129" s="102"/>
      <c r="FK129" s="96"/>
      <c r="FL129" s="104"/>
      <c r="FM129" s="92"/>
      <c r="FN129" s="90"/>
      <c r="FO129" s="91"/>
      <c r="FP129" s="102"/>
      <c r="FQ129" s="96"/>
      <c r="FR129" s="104"/>
      <c r="FS129" s="92"/>
      <c r="FT129" s="90"/>
      <c r="FU129" s="91"/>
      <c r="FV129" s="102"/>
      <c r="FW129" s="96"/>
      <c r="FX129" s="104"/>
      <c r="FY129" s="92"/>
      <c r="FZ129" s="90"/>
      <c r="GA129" s="91"/>
      <c r="GB129" s="102"/>
      <c r="GC129" s="96"/>
      <c r="GD129" s="104"/>
      <c r="GE129" s="92"/>
      <c r="GF129" s="90"/>
      <c r="GG129" s="91"/>
      <c r="GH129" s="102"/>
      <c r="GI129" s="96"/>
      <c r="GJ129" s="104"/>
      <c r="GK129" s="92"/>
      <c r="GL129" s="90"/>
      <c r="GM129" s="91"/>
      <c r="GN129" s="102"/>
      <c r="GO129" s="96"/>
      <c r="GP129" s="104"/>
      <c r="GQ129" s="92"/>
      <c r="GR129" s="90"/>
      <c r="GS129" s="91"/>
      <c r="GT129" s="102"/>
      <c r="GU129" s="96"/>
      <c r="GV129" s="104"/>
      <c r="GW129" s="92"/>
      <c r="GX129" s="90"/>
      <c r="GY129" s="91"/>
      <c r="GZ129" s="102"/>
      <c r="HA129" s="96"/>
      <c r="HB129" s="104"/>
      <c r="HC129" s="92"/>
      <c r="HD129" s="90"/>
      <c r="HE129" s="91"/>
      <c r="HF129" s="102"/>
      <c r="HG129" s="96"/>
      <c r="HH129" s="104"/>
      <c r="HI129" s="92"/>
      <c r="HJ129" s="90"/>
      <c r="HK129" s="91"/>
      <c r="HL129" s="102"/>
      <c r="HM129" s="96"/>
      <c r="HN129" s="104"/>
      <c r="HO129" s="92"/>
      <c r="HP129" s="90"/>
      <c r="HQ129" s="91"/>
      <c r="HR129" s="102"/>
      <c r="HS129" s="96"/>
      <c r="HT129" s="104"/>
      <c r="HU129" s="92"/>
      <c r="HV129" s="125"/>
      <c r="HW129" s="126"/>
      <c r="HX129" s="127"/>
      <c r="HY129" s="128"/>
      <c r="HZ129" s="129"/>
      <c r="IA129" s="130"/>
      <c r="IB129" s="125"/>
      <c r="IC129" s="126"/>
      <c r="ID129" s="127"/>
      <c r="IE129" s="128"/>
      <c r="IF129" s="129"/>
      <c r="IG129" s="130"/>
      <c r="IH129" s="125"/>
      <c r="II129" s="126"/>
      <c r="IJ129" s="127"/>
      <c r="IK129" s="128"/>
      <c r="IL129" s="129"/>
      <c r="IM129" s="130"/>
      <c r="IN129" s="125"/>
      <c r="IO129" s="126"/>
      <c r="IP129" s="127"/>
      <c r="IQ129" s="128"/>
      <c r="IR129" s="129"/>
    </row>
    <row r="130" spans="1:252" s="1" customFormat="1">
      <c r="A130" s="54" t="s">
        <v>1093</v>
      </c>
      <c r="B130" s="136">
        <f t="shared" si="13"/>
        <v>40.9</v>
      </c>
      <c r="C130" s="136">
        <f t="shared" si="14"/>
        <v>42.9</v>
      </c>
      <c r="D130" s="136">
        <f t="shared" si="15"/>
        <v>45.3</v>
      </c>
      <c r="E130" s="136">
        <f t="shared" si="16"/>
        <v>32.5</v>
      </c>
      <c r="F130" s="136">
        <f t="shared" si="17"/>
        <v>33.389473684210522</v>
      </c>
      <c r="G130" s="136">
        <f t="shared" si="18"/>
        <v>34.9</v>
      </c>
      <c r="H130" s="137">
        <f t="shared" si="11"/>
        <v>19</v>
      </c>
      <c r="I130" s="136">
        <f t="shared" si="19"/>
        <v>0</v>
      </c>
      <c r="J130" s="136">
        <f t="shared" si="20"/>
        <v>0</v>
      </c>
      <c r="K130" s="136">
        <f t="shared" si="21"/>
        <v>0</v>
      </c>
      <c r="L130" s="138">
        <f t="shared" si="12"/>
        <v>0</v>
      </c>
      <c r="M130" s="92">
        <v>41.9</v>
      </c>
      <c r="N130" s="90">
        <v>32.9</v>
      </c>
      <c r="O130" s="91"/>
      <c r="P130" s="102">
        <v>42.5</v>
      </c>
      <c r="Q130" s="96">
        <v>32.6</v>
      </c>
      <c r="R130" s="104"/>
      <c r="S130" s="92">
        <v>41.9</v>
      </c>
      <c r="T130" s="90">
        <v>32.5</v>
      </c>
      <c r="U130" s="91"/>
      <c r="V130" s="102">
        <v>41.1</v>
      </c>
      <c r="W130" s="96">
        <v>33</v>
      </c>
      <c r="X130" s="104"/>
      <c r="Y130" s="92">
        <v>42.6</v>
      </c>
      <c r="Z130" s="90">
        <v>33.200000000000003</v>
      </c>
      <c r="AA130" s="91"/>
      <c r="AB130" s="102">
        <v>42</v>
      </c>
      <c r="AC130" s="96">
        <v>32.799999999999997</v>
      </c>
      <c r="AD130" s="104"/>
      <c r="AE130" s="92">
        <v>41.1</v>
      </c>
      <c r="AF130" s="90">
        <v>32.799999999999997</v>
      </c>
      <c r="AG130" s="91"/>
      <c r="AH130" s="102">
        <v>40.9</v>
      </c>
      <c r="AI130" s="96">
        <v>34.1</v>
      </c>
      <c r="AJ130" s="104"/>
      <c r="AK130" s="92">
        <v>44.1</v>
      </c>
      <c r="AL130" s="90">
        <v>34.4</v>
      </c>
      <c r="AM130" s="91"/>
      <c r="AN130" s="102">
        <v>42.8</v>
      </c>
      <c r="AO130" s="96">
        <v>34.9</v>
      </c>
      <c r="AP130" s="104"/>
      <c r="AQ130" s="92">
        <v>44.4</v>
      </c>
      <c r="AR130" s="90">
        <v>34</v>
      </c>
      <c r="AS130" s="91"/>
      <c r="AT130" s="102">
        <v>43.2</v>
      </c>
      <c r="AU130" s="96">
        <v>33.9</v>
      </c>
      <c r="AV130" s="104"/>
      <c r="AW130" s="92">
        <v>41.1</v>
      </c>
      <c r="AX130" s="90">
        <v>32.6</v>
      </c>
      <c r="AY130" s="91"/>
      <c r="AZ130" s="102">
        <v>45.3</v>
      </c>
      <c r="BA130" s="96">
        <v>33.5</v>
      </c>
      <c r="BB130" s="104"/>
      <c r="BC130" s="92">
        <v>44.7</v>
      </c>
      <c r="BD130" s="90">
        <v>33.6</v>
      </c>
      <c r="BE130" s="91"/>
      <c r="BF130" s="102">
        <v>44.5</v>
      </c>
      <c r="BG130" s="96">
        <v>33</v>
      </c>
      <c r="BH130" s="104"/>
      <c r="BI130" s="92">
        <v>44</v>
      </c>
      <c r="BJ130" s="90">
        <v>33.5</v>
      </c>
      <c r="BK130" s="91"/>
      <c r="BL130" s="102">
        <v>43.8</v>
      </c>
      <c r="BM130" s="96">
        <v>33.700000000000003</v>
      </c>
      <c r="BN130" s="104"/>
      <c r="BO130" s="92">
        <v>43.2</v>
      </c>
      <c r="BP130" s="90">
        <v>33.4</v>
      </c>
      <c r="BQ130" s="91"/>
      <c r="BR130" s="102"/>
      <c r="BS130" s="96"/>
      <c r="BT130" s="104"/>
      <c r="BU130" s="92"/>
      <c r="BV130" s="90"/>
      <c r="BW130" s="91"/>
      <c r="BX130" s="102"/>
      <c r="BY130" s="96"/>
      <c r="BZ130" s="104"/>
      <c r="CA130" s="92"/>
      <c r="CB130" s="90"/>
      <c r="CC130" s="91"/>
      <c r="CD130" s="102"/>
      <c r="CE130" s="96"/>
      <c r="CF130" s="104"/>
      <c r="CG130" s="92"/>
      <c r="CH130" s="90"/>
      <c r="CI130" s="91"/>
      <c r="CJ130" s="102"/>
      <c r="CK130" s="96"/>
      <c r="CL130" s="104"/>
      <c r="CM130" s="92"/>
      <c r="CN130" s="90"/>
      <c r="CO130" s="91"/>
      <c r="CP130" s="102"/>
      <c r="CQ130" s="96"/>
      <c r="CR130" s="104"/>
      <c r="CS130" s="92"/>
      <c r="CT130" s="90"/>
      <c r="CU130" s="91"/>
      <c r="CV130" s="102"/>
      <c r="CW130" s="96"/>
      <c r="CX130" s="104"/>
      <c r="CY130" s="92"/>
      <c r="CZ130" s="90"/>
      <c r="DA130" s="91"/>
      <c r="DB130" s="102"/>
      <c r="DC130" s="96"/>
      <c r="DD130" s="104"/>
      <c r="DE130" s="92"/>
      <c r="DF130" s="90"/>
      <c r="DG130" s="91"/>
      <c r="DH130" s="102"/>
      <c r="DI130" s="96"/>
      <c r="DJ130" s="104"/>
      <c r="DK130" s="92"/>
      <c r="DL130" s="90"/>
      <c r="DM130" s="91"/>
      <c r="DN130" s="102"/>
      <c r="DO130" s="96"/>
      <c r="DP130" s="104"/>
      <c r="DQ130" s="92"/>
      <c r="DR130" s="90"/>
      <c r="DS130" s="91"/>
      <c r="DT130" s="102"/>
      <c r="DU130" s="96"/>
      <c r="DV130" s="104"/>
      <c r="DW130" s="92"/>
      <c r="DX130" s="90"/>
      <c r="DY130" s="91"/>
      <c r="DZ130" s="102"/>
      <c r="EA130" s="96"/>
      <c r="EB130" s="104"/>
      <c r="EC130" s="92"/>
      <c r="ED130" s="90"/>
      <c r="EE130" s="91"/>
      <c r="EF130" s="102"/>
      <c r="EG130" s="96"/>
      <c r="EH130" s="104"/>
      <c r="EI130" s="92"/>
      <c r="EJ130" s="90"/>
      <c r="EK130" s="91"/>
      <c r="EL130" s="102"/>
      <c r="EM130" s="96"/>
      <c r="EN130" s="104"/>
      <c r="EO130" s="92"/>
      <c r="EP130" s="90"/>
      <c r="EQ130" s="91"/>
      <c r="ER130" s="102"/>
      <c r="ES130" s="96"/>
      <c r="ET130" s="104"/>
      <c r="EU130" s="92"/>
      <c r="EV130" s="90"/>
      <c r="EW130" s="91"/>
      <c r="EX130" s="102"/>
      <c r="EY130" s="96"/>
      <c r="EZ130" s="104"/>
      <c r="FA130" s="92"/>
      <c r="FB130" s="90"/>
      <c r="FC130" s="91"/>
      <c r="FD130" s="102"/>
      <c r="FE130" s="96"/>
      <c r="FF130" s="104"/>
      <c r="FG130" s="92"/>
      <c r="FH130" s="90"/>
      <c r="FI130" s="91"/>
      <c r="FJ130" s="102"/>
      <c r="FK130" s="96"/>
      <c r="FL130" s="104"/>
      <c r="FM130" s="92"/>
      <c r="FN130" s="90"/>
      <c r="FO130" s="91"/>
      <c r="FP130" s="102"/>
      <c r="FQ130" s="96"/>
      <c r="FR130" s="104"/>
      <c r="FS130" s="92"/>
      <c r="FT130" s="90"/>
      <c r="FU130" s="91"/>
      <c r="FV130" s="102"/>
      <c r="FW130" s="96"/>
      <c r="FX130" s="104"/>
      <c r="FY130" s="92"/>
      <c r="FZ130" s="90"/>
      <c r="GA130" s="91"/>
      <c r="GB130" s="102"/>
      <c r="GC130" s="96"/>
      <c r="GD130" s="104"/>
      <c r="GE130" s="92"/>
      <c r="GF130" s="90"/>
      <c r="GG130" s="91"/>
      <c r="GH130" s="102"/>
      <c r="GI130" s="96"/>
      <c r="GJ130" s="104"/>
      <c r="GK130" s="92"/>
      <c r="GL130" s="90"/>
      <c r="GM130" s="91"/>
      <c r="GN130" s="102"/>
      <c r="GO130" s="96"/>
      <c r="GP130" s="104"/>
      <c r="GQ130" s="92"/>
      <c r="GR130" s="90"/>
      <c r="GS130" s="91"/>
      <c r="GT130" s="102"/>
      <c r="GU130" s="96"/>
      <c r="GV130" s="104"/>
      <c r="GW130" s="92"/>
      <c r="GX130" s="90"/>
      <c r="GY130" s="91"/>
      <c r="GZ130" s="102"/>
      <c r="HA130" s="96"/>
      <c r="HB130" s="104"/>
      <c r="HC130" s="92"/>
      <c r="HD130" s="90"/>
      <c r="HE130" s="91"/>
      <c r="HF130" s="102"/>
      <c r="HG130" s="96"/>
      <c r="HH130" s="104"/>
      <c r="HI130" s="92"/>
      <c r="HJ130" s="90"/>
      <c r="HK130" s="91"/>
      <c r="HL130" s="102"/>
      <c r="HM130" s="96"/>
      <c r="HN130" s="104"/>
      <c r="HO130" s="92"/>
      <c r="HP130" s="90"/>
      <c r="HQ130" s="91"/>
      <c r="HR130" s="102"/>
      <c r="HS130" s="96"/>
      <c r="HT130" s="104"/>
      <c r="HU130" s="92"/>
      <c r="HV130" s="125"/>
      <c r="HW130" s="126"/>
      <c r="HX130" s="127"/>
      <c r="HY130" s="128"/>
      <c r="HZ130" s="129"/>
      <c r="IA130" s="130"/>
      <c r="IB130" s="125"/>
      <c r="IC130" s="126"/>
      <c r="ID130" s="127"/>
      <c r="IE130" s="128"/>
      <c r="IF130" s="129"/>
      <c r="IG130" s="130"/>
      <c r="IH130" s="125"/>
      <c r="II130" s="126"/>
      <c r="IJ130" s="127"/>
      <c r="IK130" s="128"/>
      <c r="IL130" s="129"/>
      <c r="IM130" s="130"/>
      <c r="IN130" s="125"/>
      <c r="IO130" s="126"/>
      <c r="IP130" s="127"/>
      <c r="IQ130" s="128"/>
      <c r="IR130" s="129"/>
    </row>
    <row r="131" spans="1:252" s="1" customFormat="1">
      <c r="A131" s="54" t="s">
        <v>660</v>
      </c>
      <c r="B131" s="136">
        <f t="shared" si="13"/>
        <v>45</v>
      </c>
      <c r="C131" s="136">
        <f t="shared" si="14"/>
        <v>45.25</v>
      </c>
      <c r="D131" s="136">
        <f t="shared" si="15"/>
        <v>45.5</v>
      </c>
      <c r="E131" s="136">
        <f t="shared" si="16"/>
        <v>34.700000000000003</v>
      </c>
      <c r="F131" s="136">
        <f t="shared" si="17"/>
        <v>34.75</v>
      </c>
      <c r="G131" s="136">
        <f t="shared" si="18"/>
        <v>34.799999999999997</v>
      </c>
      <c r="H131" s="137">
        <f t="shared" si="11"/>
        <v>2</v>
      </c>
      <c r="I131" s="136">
        <f t="shared" si="19"/>
        <v>0</v>
      </c>
      <c r="J131" s="136">
        <f t="shared" si="20"/>
        <v>0</v>
      </c>
      <c r="K131" s="136">
        <f t="shared" si="21"/>
        <v>0</v>
      </c>
      <c r="L131" s="138">
        <f t="shared" si="12"/>
        <v>0</v>
      </c>
      <c r="M131" s="92">
        <v>45.5</v>
      </c>
      <c r="N131" s="90">
        <v>34.799999999999997</v>
      </c>
      <c r="O131" s="91"/>
      <c r="P131" s="102">
        <v>45</v>
      </c>
      <c r="Q131" s="96">
        <v>34.700000000000003</v>
      </c>
      <c r="R131" s="104"/>
      <c r="S131" s="92"/>
      <c r="T131" s="90"/>
      <c r="U131" s="91"/>
      <c r="V131" s="102"/>
      <c r="W131" s="96"/>
      <c r="X131" s="104"/>
      <c r="Y131" s="92"/>
      <c r="Z131" s="90"/>
      <c r="AA131" s="91"/>
      <c r="AB131" s="102"/>
      <c r="AC131" s="96"/>
      <c r="AD131" s="104"/>
      <c r="AE131" s="92"/>
      <c r="AF131" s="90"/>
      <c r="AG131" s="91"/>
      <c r="AH131" s="102"/>
      <c r="AI131" s="96"/>
      <c r="AJ131" s="104"/>
      <c r="AK131" s="92"/>
      <c r="AL131" s="90"/>
      <c r="AM131" s="91"/>
      <c r="AN131" s="102"/>
      <c r="AO131" s="96"/>
      <c r="AP131" s="104"/>
      <c r="AQ131" s="92"/>
      <c r="AR131" s="90"/>
      <c r="AS131" s="91"/>
      <c r="AT131" s="102"/>
      <c r="AU131" s="96"/>
      <c r="AV131" s="104"/>
      <c r="AW131" s="92"/>
      <c r="AX131" s="90"/>
      <c r="AY131" s="91"/>
      <c r="AZ131" s="102"/>
      <c r="BA131" s="96"/>
      <c r="BB131" s="104"/>
      <c r="BC131" s="92"/>
      <c r="BD131" s="90"/>
      <c r="BE131" s="91"/>
      <c r="BF131" s="102"/>
      <c r="BG131" s="96"/>
      <c r="BH131" s="104"/>
      <c r="BI131" s="92"/>
      <c r="BJ131" s="90"/>
      <c r="BK131" s="91"/>
      <c r="BL131" s="102"/>
      <c r="BM131" s="96"/>
      <c r="BN131" s="104"/>
      <c r="BO131" s="92"/>
      <c r="BP131" s="90"/>
      <c r="BQ131" s="91"/>
      <c r="BR131" s="102"/>
      <c r="BS131" s="96"/>
      <c r="BT131" s="104"/>
      <c r="BU131" s="92"/>
      <c r="BV131" s="90"/>
      <c r="BW131" s="91"/>
      <c r="BX131" s="102"/>
      <c r="BY131" s="96"/>
      <c r="BZ131" s="104"/>
      <c r="CA131" s="92"/>
      <c r="CB131" s="90"/>
      <c r="CC131" s="91"/>
      <c r="CD131" s="102"/>
      <c r="CE131" s="96"/>
      <c r="CF131" s="104"/>
      <c r="CG131" s="92"/>
      <c r="CH131" s="90"/>
      <c r="CI131" s="91"/>
      <c r="CJ131" s="102"/>
      <c r="CK131" s="96"/>
      <c r="CL131" s="104"/>
      <c r="CM131" s="92"/>
      <c r="CN131" s="90"/>
      <c r="CO131" s="91"/>
      <c r="CP131" s="102"/>
      <c r="CQ131" s="96"/>
      <c r="CR131" s="104"/>
      <c r="CS131" s="92"/>
      <c r="CT131" s="90"/>
      <c r="CU131" s="91"/>
      <c r="CV131" s="102"/>
      <c r="CW131" s="96"/>
      <c r="CX131" s="104"/>
      <c r="CY131" s="92"/>
      <c r="CZ131" s="90"/>
      <c r="DA131" s="91"/>
      <c r="DB131" s="102"/>
      <c r="DC131" s="96"/>
      <c r="DD131" s="104"/>
      <c r="DE131" s="92"/>
      <c r="DF131" s="90"/>
      <c r="DG131" s="91"/>
      <c r="DH131" s="102"/>
      <c r="DI131" s="96"/>
      <c r="DJ131" s="104"/>
      <c r="DK131" s="92"/>
      <c r="DL131" s="90"/>
      <c r="DM131" s="91"/>
      <c r="DN131" s="102"/>
      <c r="DO131" s="96"/>
      <c r="DP131" s="104"/>
      <c r="DQ131" s="92"/>
      <c r="DR131" s="90"/>
      <c r="DS131" s="91"/>
      <c r="DT131" s="102"/>
      <c r="DU131" s="96"/>
      <c r="DV131" s="104"/>
      <c r="DW131" s="92"/>
      <c r="DX131" s="90"/>
      <c r="DY131" s="91"/>
      <c r="DZ131" s="102"/>
      <c r="EA131" s="96"/>
      <c r="EB131" s="104"/>
      <c r="EC131" s="92"/>
      <c r="ED131" s="90"/>
      <c r="EE131" s="91"/>
      <c r="EF131" s="102"/>
      <c r="EG131" s="96"/>
      <c r="EH131" s="104"/>
      <c r="EI131" s="92"/>
      <c r="EJ131" s="90"/>
      <c r="EK131" s="91"/>
      <c r="EL131" s="102"/>
      <c r="EM131" s="96"/>
      <c r="EN131" s="104"/>
      <c r="EO131" s="92"/>
      <c r="EP131" s="90"/>
      <c r="EQ131" s="91"/>
      <c r="ER131" s="102"/>
      <c r="ES131" s="96"/>
      <c r="ET131" s="104"/>
      <c r="EU131" s="92"/>
      <c r="EV131" s="90"/>
      <c r="EW131" s="91"/>
      <c r="EX131" s="102"/>
      <c r="EY131" s="96"/>
      <c r="EZ131" s="104"/>
      <c r="FA131" s="92"/>
      <c r="FB131" s="90"/>
      <c r="FC131" s="91"/>
      <c r="FD131" s="102"/>
      <c r="FE131" s="96"/>
      <c r="FF131" s="104"/>
      <c r="FG131" s="92"/>
      <c r="FH131" s="90"/>
      <c r="FI131" s="91"/>
      <c r="FJ131" s="102"/>
      <c r="FK131" s="96"/>
      <c r="FL131" s="104"/>
      <c r="FM131" s="92"/>
      <c r="FN131" s="90"/>
      <c r="FO131" s="91"/>
      <c r="FP131" s="102"/>
      <c r="FQ131" s="96"/>
      <c r="FR131" s="104"/>
      <c r="FS131" s="92"/>
      <c r="FT131" s="90"/>
      <c r="FU131" s="91"/>
      <c r="FV131" s="102"/>
      <c r="FW131" s="96"/>
      <c r="FX131" s="104"/>
      <c r="FY131" s="92"/>
      <c r="FZ131" s="90"/>
      <c r="GA131" s="91"/>
      <c r="GB131" s="102"/>
      <c r="GC131" s="96"/>
      <c r="GD131" s="104"/>
      <c r="GE131" s="92"/>
      <c r="GF131" s="90"/>
      <c r="GG131" s="91"/>
      <c r="GH131" s="102"/>
      <c r="GI131" s="96"/>
      <c r="GJ131" s="104"/>
      <c r="GK131" s="92"/>
      <c r="GL131" s="90"/>
      <c r="GM131" s="91"/>
      <c r="GN131" s="102"/>
      <c r="GO131" s="96"/>
      <c r="GP131" s="104"/>
      <c r="GQ131" s="92"/>
      <c r="GR131" s="90"/>
      <c r="GS131" s="91"/>
      <c r="GT131" s="102"/>
      <c r="GU131" s="96"/>
      <c r="GV131" s="104"/>
      <c r="GW131" s="92"/>
      <c r="GX131" s="90"/>
      <c r="GY131" s="91"/>
      <c r="GZ131" s="102"/>
      <c r="HA131" s="96"/>
      <c r="HB131" s="104"/>
      <c r="HC131" s="92"/>
      <c r="HD131" s="90"/>
      <c r="HE131" s="91"/>
      <c r="HF131" s="102"/>
      <c r="HG131" s="96"/>
      <c r="HH131" s="104"/>
      <c r="HI131" s="92"/>
      <c r="HJ131" s="90"/>
      <c r="HK131" s="91"/>
      <c r="HL131" s="102"/>
      <c r="HM131" s="96"/>
      <c r="HN131" s="104"/>
      <c r="HO131" s="92"/>
      <c r="HP131" s="90"/>
      <c r="HQ131" s="91"/>
      <c r="HR131" s="102"/>
      <c r="HS131" s="96"/>
      <c r="HT131" s="104"/>
      <c r="HU131" s="92"/>
      <c r="HV131" s="125"/>
      <c r="HW131" s="126"/>
      <c r="HX131" s="127"/>
      <c r="HY131" s="128"/>
      <c r="HZ131" s="129"/>
      <c r="IA131" s="130"/>
      <c r="IB131" s="125"/>
      <c r="IC131" s="126"/>
      <c r="ID131" s="127"/>
      <c r="IE131" s="128"/>
      <c r="IF131" s="129"/>
      <c r="IG131" s="130"/>
      <c r="IH131" s="125"/>
      <c r="II131" s="126"/>
      <c r="IJ131" s="127"/>
      <c r="IK131" s="128"/>
      <c r="IL131" s="129"/>
      <c r="IM131" s="130"/>
      <c r="IN131" s="125"/>
      <c r="IO131" s="126"/>
      <c r="IP131" s="127"/>
      <c r="IQ131" s="128"/>
      <c r="IR131" s="129"/>
    </row>
    <row r="132" spans="1:252" s="1" customFormat="1">
      <c r="A132" s="54" t="s">
        <v>661</v>
      </c>
      <c r="B132" s="136">
        <f t="shared" si="13"/>
        <v>0</v>
      </c>
      <c r="C132" s="136">
        <f t="shared" si="14"/>
        <v>0</v>
      </c>
      <c r="D132" s="136">
        <f t="shared" si="15"/>
        <v>0</v>
      </c>
      <c r="E132" s="136">
        <f t="shared" si="16"/>
        <v>0</v>
      </c>
      <c r="F132" s="136">
        <f t="shared" si="17"/>
        <v>0</v>
      </c>
      <c r="G132" s="136">
        <f t="shared" si="18"/>
        <v>0</v>
      </c>
      <c r="H132" s="137">
        <f t="shared" si="11"/>
        <v>0</v>
      </c>
      <c r="I132" s="136">
        <f t="shared" si="19"/>
        <v>0</v>
      </c>
      <c r="J132" s="136">
        <f t="shared" si="20"/>
        <v>0</v>
      </c>
      <c r="K132" s="136">
        <f t="shared" si="21"/>
        <v>0</v>
      </c>
      <c r="L132" s="138">
        <f t="shared" si="12"/>
        <v>0</v>
      </c>
      <c r="M132" s="92"/>
      <c r="N132" s="90"/>
      <c r="O132" s="91"/>
      <c r="P132" s="102"/>
      <c r="Q132" s="96"/>
      <c r="R132" s="104"/>
      <c r="S132" s="92"/>
      <c r="T132" s="90"/>
      <c r="U132" s="91"/>
      <c r="V132" s="102"/>
      <c r="W132" s="96"/>
      <c r="X132" s="104"/>
      <c r="Y132" s="92"/>
      <c r="Z132" s="90"/>
      <c r="AA132" s="91"/>
      <c r="AB132" s="102"/>
      <c r="AC132" s="96"/>
      <c r="AD132" s="104"/>
      <c r="AE132" s="92"/>
      <c r="AF132" s="90"/>
      <c r="AG132" s="91"/>
      <c r="AH132" s="102"/>
      <c r="AI132" s="96"/>
      <c r="AJ132" s="104"/>
      <c r="AK132" s="92"/>
      <c r="AL132" s="90"/>
      <c r="AM132" s="91"/>
      <c r="AN132" s="102"/>
      <c r="AO132" s="96"/>
      <c r="AP132" s="104"/>
      <c r="AQ132" s="92"/>
      <c r="AR132" s="90"/>
      <c r="AS132" s="91"/>
      <c r="AT132" s="102"/>
      <c r="AU132" s="96"/>
      <c r="AV132" s="104"/>
      <c r="AW132" s="92"/>
      <c r="AX132" s="90"/>
      <c r="AY132" s="91"/>
      <c r="AZ132" s="102"/>
      <c r="BA132" s="96"/>
      <c r="BB132" s="104"/>
      <c r="BC132" s="92"/>
      <c r="BD132" s="90"/>
      <c r="BE132" s="91"/>
      <c r="BF132" s="102"/>
      <c r="BG132" s="96"/>
      <c r="BH132" s="104"/>
      <c r="BI132" s="92"/>
      <c r="BJ132" s="90"/>
      <c r="BK132" s="91"/>
      <c r="BL132" s="102"/>
      <c r="BM132" s="96"/>
      <c r="BN132" s="104"/>
      <c r="BO132" s="92"/>
      <c r="BP132" s="90"/>
      <c r="BQ132" s="91"/>
      <c r="BR132" s="102"/>
      <c r="BS132" s="96"/>
      <c r="BT132" s="104"/>
      <c r="BU132" s="92"/>
      <c r="BV132" s="90"/>
      <c r="BW132" s="91"/>
      <c r="BX132" s="102"/>
      <c r="BY132" s="96"/>
      <c r="BZ132" s="104"/>
      <c r="CA132" s="92"/>
      <c r="CB132" s="90"/>
      <c r="CC132" s="91"/>
      <c r="CD132" s="102"/>
      <c r="CE132" s="96"/>
      <c r="CF132" s="104"/>
      <c r="CG132" s="92"/>
      <c r="CH132" s="90"/>
      <c r="CI132" s="91"/>
      <c r="CJ132" s="102"/>
      <c r="CK132" s="96"/>
      <c r="CL132" s="104"/>
      <c r="CM132" s="92"/>
      <c r="CN132" s="90"/>
      <c r="CO132" s="91"/>
      <c r="CP132" s="102"/>
      <c r="CQ132" s="96"/>
      <c r="CR132" s="104"/>
      <c r="CS132" s="92"/>
      <c r="CT132" s="90"/>
      <c r="CU132" s="91"/>
      <c r="CV132" s="102"/>
      <c r="CW132" s="96"/>
      <c r="CX132" s="104"/>
      <c r="CY132" s="92"/>
      <c r="CZ132" s="90"/>
      <c r="DA132" s="91"/>
      <c r="DB132" s="102"/>
      <c r="DC132" s="96"/>
      <c r="DD132" s="104"/>
      <c r="DE132" s="92"/>
      <c r="DF132" s="90"/>
      <c r="DG132" s="91"/>
      <c r="DH132" s="102"/>
      <c r="DI132" s="96"/>
      <c r="DJ132" s="104"/>
      <c r="DK132" s="92"/>
      <c r="DL132" s="90"/>
      <c r="DM132" s="91"/>
      <c r="DN132" s="102"/>
      <c r="DO132" s="96"/>
      <c r="DP132" s="104"/>
      <c r="DQ132" s="92"/>
      <c r="DR132" s="90"/>
      <c r="DS132" s="91"/>
      <c r="DT132" s="102"/>
      <c r="DU132" s="96"/>
      <c r="DV132" s="104"/>
      <c r="DW132" s="92"/>
      <c r="DX132" s="90"/>
      <c r="DY132" s="91"/>
      <c r="DZ132" s="102"/>
      <c r="EA132" s="96"/>
      <c r="EB132" s="104"/>
      <c r="EC132" s="92"/>
      <c r="ED132" s="90"/>
      <c r="EE132" s="91"/>
      <c r="EF132" s="102"/>
      <c r="EG132" s="96"/>
      <c r="EH132" s="104"/>
      <c r="EI132" s="92"/>
      <c r="EJ132" s="90"/>
      <c r="EK132" s="91"/>
      <c r="EL132" s="102"/>
      <c r="EM132" s="96"/>
      <c r="EN132" s="104"/>
      <c r="EO132" s="92"/>
      <c r="EP132" s="90"/>
      <c r="EQ132" s="91"/>
      <c r="ER132" s="102"/>
      <c r="ES132" s="96"/>
      <c r="ET132" s="104"/>
      <c r="EU132" s="92"/>
      <c r="EV132" s="90"/>
      <c r="EW132" s="91"/>
      <c r="EX132" s="102"/>
      <c r="EY132" s="96"/>
      <c r="EZ132" s="104"/>
      <c r="FA132" s="92"/>
      <c r="FB132" s="90"/>
      <c r="FC132" s="91"/>
      <c r="FD132" s="102"/>
      <c r="FE132" s="96"/>
      <c r="FF132" s="104"/>
      <c r="FG132" s="92"/>
      <c r="FH132" s="90"/>
      <c r="FI132" s="91"/>
      <c r="FJ132" s="102"/>
      <c r="FK132" s="96"/>
      <c r="FL132" s="104"/>
      <c r="FM132" s="92"/>
      <c r="FN132" s="90"/>
      <c r="FO132" s="91"/>
      <c r="FP132" s="102"/>
      <c r="FQ132" s="96"/>
      <c r="FR132" s="104"/>
      <c r="FS132" s="92"/>
      <c r="FT132" s="90"/>
      <c r="FU132" s="91"/>
      <c r="FV132" s="102"/>
      <c r="FW132" s="96"/>
      <c r="FX132" s="104"/>
      <c r="FY132" s="92"/>
      <c r="FZ132" s="90"/>
      <c r="GA132" s="91"/>
      <c r="GB132" s="102"/>
      <c r="GC132" s="96"/>
      <c r="GD132" s="104"/>
      <c r="GE132" s="92"/>
      <c r="GF132" s="90"/>
      <c r="GG132" s="91"/>
      <c r="GH132" s="102"/>
      <c r="GI132" s="96"/>
      <c r="GJ132" s="104"/>
      <c r="GK132" s="92"/>
      <c r="GL132" s="90"/>
      <c r="GM132" s="91"/>
      <c r="GN132" s="102"/>
      <c r="GO132" s="96"/>
      <c r="GP132" s="104"/>
      <c r="GQ132" s="92"/>
      <c r="GR132" s="90"/>
      <c r="GS132" s="91"/>
      <c r="GT132" s="102"/>
      <c r="GU132" s="96"/>
      <c r="GV132" s="104"/>
      <c r="GW132" s="92"/>
      <c r="GX132" s="90"/>
      <c r="GY132" s="91"/>
      <c r="GZ132" s="102"/>
      <c r="HA132" s="96"/>
      <c r="HB132" s="104"/>
      <c r="HC132" s="92"/>
      <c r="HD132" s="90"/>
      <c r="HE132" s="91"/>
      <c r="HF132" s="102"/>
      <c r="HG132" s="96"/>
      <c r="HH132" s="104"/>
      <c r="HI132" s="92"/>
      <c r="HJ132" s="90"/>
      <c r="HK132" s="91"/>
      <c r="HL132" s="102"/>
      <c r="HM132" s="96"/>
      <c r="HN132" s="104"/>
      <c r="HO132" s="92"/>
      <c r="HP132" s="90"/>
      <c r="HQ132" s="91"/>
      <c r="HR132" s="102"/>
      <c r="HS132" s="96"/>
      <c r="HT132" s="104"/>
      <c r="HU132" s="92"/>
      <c r="HV132" s="125"/>
      <c r="HW132" s="126"/>
      <c r="HX132" s="127"/>
      <c r="HY132" s="128"/>
      <c r="HZ132" s="129"/>
      <c r="IA132" s="130"/>
      <c r="IB132" s="125"/>
      <c r="IC132" s="126"/>
      <c r="ID132" s="127"/>
      <c r="IE132" s="128"/>
      <c r="IF132" s="129"/>
      <c r="IG132" s="130"/>
      <c r="IH132" s="125"/>
      <c r="II132" s="126"/>
      <c r="IJ132" s="127"/>
      <c r="IK132" s="128"/>
      <c r="IL132" s="129"/>
      <c r="IM132" s="130"/>
      <c r="IN132" s="125"/>
      <c r="IO132" s="126"/>
      <c r="IP132" s="127"/>
      <c r="IQ132" s="128"/>
      <c r="IR132" s="129"/>
    </row>
    <row r="133" spans="1:252" s="1" customFormat="1">
      <c r="A133" s="54" t="s">
        <v>525</v>
      </c>
      <c r="B133" s="136">
        <f t="shared" si="13"/>
        <v>0</v>
      </c>
      <c r="C133" s="136">
        <f t="shared" si="14"/>
        <v>0</v>
      </c>
      <c r="D133" s="136">
        <f t="shared" si="15"/>
        <v>0</v>
      </c>
      <c r="E133" s="136">
        <f t="shared" si="16"/>
        <v>0</v>
      </c>
      <c r="F133" s="136">
        <f t="shared" si="17"/>
        <v>0</v>
      </c>
      <c r="G133" s="136">
        <f t="shared" si="18"/>
        <v>0</v>
      </c>
      <c r="H133" s="137">
        <f t="shared" si="11"/>
        <v>0</v>
      </c>
      <c r="I133" s="136">
        <f t="shared" si="19"/>
        <v>0</v>
      </c>
      <c r="J133" s="136">
        <f t="shared" si="20"/>
        <v>0</v>
      </c>
      <c r="K133" s="136">
        <f t="shared" si="21"/>
        <v>0</v>
      </c>
      <c r="L133" s="138">
        <f t="shared" si="12"/>
        <v>0</v>
      </c>
      <c r="M133" s="92"/>
      <c r="N133" s="90"/>
      <c r="O133" s="91"/>
      <c r="P133" s="102"/>
      <c r="Q133" s="96"/>
      <c r="R133" s="104"/>
      <c r="S133" s="92"/>
      <c r="T133" s="90"/>
      <c r="U133" s="91"/>
      <c r="V133" s="102"/>
      <c r="W133" s="96"/>
      <c r="X133" s="104"/>
      <c r="Y133" s="92"/>
      <c r="Z133" s="90"/>
      <c r="AA133" s="91"/>
      <c r="AB133" s="102"/>
      <c r="AC133" s="96"/>
      <c r="AD133" s="104"/>
      <c r="AE133" s="92"/>
      <c r="AF133" s="90"/>
      <c r="AG133" s="91"/>
      <c r="AH133" s="102"/>
      <c r="AI133" s="96"/>
      <c r="AJ133" s="104"/>
      <c r="AK133" s="92"/>
      <c r="AL133" s="90"/>
      <c r="AM133" s="91"/>
      <c r="AN133" s="102"/>
      <c r="AO133" s="96"/>
      <c r="AP133" s="104"/>
      <c r="AQ133" s="92"/>
      <c r="AR133" s="90"/>
      <c r="AS133" s="91"/>
      <c r="AT133" s="102"/>
      <c r="AU133" s="96"/>
      <c r="AV133" s="104"/>
      <c r="AW133" s="92"/>
      <c r="AX133" s="90"/>
      <c r="AY133" s="91"/>
      <c r="AZ133" s="102"/>
      <c r="BA133" s="96"/>
      <c r="BB133" s="104"/>
      <c r="BC133" s="92"/>
      <c r="BD133" s="90"/>
      <c r="BE133" s="91"/>
      <c r="BF133" s="102"/>
      <c r="BG133" s="96"/>
      <c r="BH133" s="104"/>
      <c r="BI133" s="92"/>
      <c r="BJ133" s="90"/>
      <c r="BK133" s="91"/>
      <c r="BL133" s="102"/>
      <c r="BM133" s="96"/>
      <c r="BN133" s="104"/>
      <c r="BO133" s="92"/>
      <c r="BP133" s="90"/>
      <c r="BQ133" s="91"/>
      <c r="BR133" s="102"/>
      <c r="BS133" s="96"/>
      <c r="BT133" s="104"/>
      <c r="BU133" s="92"/>
      <c r="BV133" s="90"/>
      <c r="BW133" s="91"/>
      <c r="BX133" s="102"/>
      <c r="BY133" s="96"/>
      <c r="BZ133" s="104"/>
      <c r="CA133" s="92"/>
      <c r="CB133" s="90"/>
      <c r="CC133" s="91"/>
      <c r="CD133" s="102"/>
      <c r="CE133" s="96"/>
      <c r="CF133" s="104"/>
      <c r="CG133" s="92"/>
      <c r="CH133" s="90"/>
      <c r="CI133" s="91"/>
      <c r="CJ133" s="102"/>
      <c r="CK133" s="96"/>
      <c r="CL133" s="104"/>
      <c r="CM133" s="92"/>
      <c r="CN133" s="90"/>
      <c r="CO133" s="91"/>
      <c r="CP133" s="102"/>
      <c r="CQ133" s="96"/>
      <c r="CR133" s="104"/>
      <c r="CS133" s="92"/>
      <c r="CT133" s="90"/>
      <c r="CU133" s="91"/>
      <c r="CV133" s="102"/>
      <c r="CW133" s="96"/>
      <c r="CX133" s="104"/>
      <c r="CY133" s="92"/>
      <c r="CZ133" s="90"/>
      <c r="DA133" s="91"/>
      <c r="DB133" s="102"/>
      <c r="DC133" s="96"/>
      <c r="DD133" s="104"/>
      <c r="DE133" s="92"/>
      <c r="DF133" s="90"/>
      <c r="DG133" s="91"/>
      <c r="DH133" s="102"/>
      <c r="DI133" s="96"/>
      <c r="DJ133" s="104"/>
      <c r="DK133" s="92"/>
      <c r="DL133" s="90"/>
      <c r="DM133" s="91"/>
      <c r="DN133" s="102"/>
      <c r="DO133" s="96"/>
      <c r="DP133" s="104"/>
      <c r="DQ133" s="92"/>
      <c r="DR133" s="90"/>
      <c r="DS133" s="91"/>
      <c r="DT133" s="102"/>
      <c r="DU133" s="96"/>
      <c r="DV133" s="104"/>
      <c r="DW133" s="92"/>
      <c r="DX133" s="90"/>
      <c r="DY133" s="91"/>
      <c r="DZ133" s="102"/>
      <c r="EA133" s="96"/>
      <c r="EB133" s="104"/>
      <c r="EC133" s="92"/>
      <c r="ED133" s="90"/>
      <c r="EE133" s="91"/>
      <c r="EF133" s="102"/>
      <c r="EG133" s="96"/>
      <c r="EH133" s="104"/>
      <c r="EI133" s="92"/>
      <c r="EJ133" s="90"/>
      <c r="EK133" s="91"/>
      <c r="EL133" s="102"/>
      <c r="EM133" s="96"/>
      <c r="EN133" s="104"/>
      <c r="EO133" s="92"/>
      <c r="EP133" s="90"/>
      <c r="EQ133" s="91"/>
      <c r="ER133" s="102"/>
      <c r="ES133" s="96"/>
      <c r="ET133" s="104"/>
      <c r="EU133" s="92"/>
      <c r="EV133" s="90"/>
      <c r="EW133" s="91"/>
      <c r="EX133" s="102"/>
      <c r="EY133" s="96"/>
      <c r="EZ133" s="104"/>
      <c r="FA133" s="92"/>
      <c r="FB133" s="90"/>
      <c r="FC133" s="91"/>
      <c r="FD133" s="102"/>
      <c r="FE133" s="96"/>
      <c r="FF133" s="104"/>
      <c r="FG133" s="92"/>
      <c r="FH133" s="90"/>
      <c r="FI133" s="91"/>
      <c r="FJ133" s="102"/>
      <c r="FK133" s="96"/>
      <c r="FL133" s="104"/>
      <c r="FM133" s="92"/>
      <c r="FN133" s="90"/>
      <c r="FO133" s="91"/>
      <c r="FP133" s="102"/>
      <c r="FQ133" s="96"/>
      <c r="FR133" s="104"/>
      <c r="FS133" s="92"/>
      <c r="FT133" s="90"/>
      <c r="FU133" s="91"/>
      <c r="FV133" s="102"/>
      <c r="FW133" s="96"/>
      <c r="FX133" s="104"/>
      <c r="FY133" s="92"/>
      <c r="FZ133" s="90"/>
      <c r="GA133" s="91"/>
      <c r="GB133" s="102"/>
      <c r="GC133" s="96"/>
      <c r="GD133" s="104"/>
      <c r="GE133" s="92"/>
      <c r="GF133" s="90"/>
      <c r="GG133" s="91"/>
      <c r="GH133" s="102"/>
      <c r="GI133" s="96"/>
      <c r="GJ133" s="104"/>
      <c r="GK133" s="92"/>
      <c r="GL133" s="90"/>
      <c r="GM133" s="91"/>
      <c r="GN133" s="102"/>
      <c r="GO133" s="96"/>
      <c r="GP133" s="104"/>
      <c r="GQ133" s="92"/>
      <c r="GR133" s="90"/>
      <c r="GS133" s="91"/>
      <c r="GT133" s="102"/>
      <c r="GU133" s="96"/>
      <c r="GV133" s="104"/>
      <c r="GW133" s="92"/>
      <c r="GX133" s="90"/>
      <c r="GY133" s="91"/>
      <c r="GZ133" s="102"/>
      <c r="HA133" s="96"/>
      <c r="HB133" s="104"/>
      <c r="HC133" s="92"/>
      <c r="HD133" s="90"/>
      <c r="HE133" s="91"/>
      <c r="HF133" s="102"/>
      <c r="HG133" s="96"/>
      <c r="HH133" s="104"/>
      <c r="HI133" s="92"/>
      <c r="HJ133" s="90"/>
      <c r="HK133" s="91"/>
      <c r="HL133" s="102"/>
      <c r="HM133" s="96"/>
      <c r="HN133" s="104"/>
      <c r="HO133" s="92"/>
      <c r="HP133" s="90"/>
      <c r="HQ133" s="91"/>
      <c r="HR133" s="102"/>
      <c r="HS133" s="96"/>
      <c r="HT133" s="104"/>
      <c r="HU133" s="92"/>
      <c r="HV133" s="125"/>
      <c r="HW133" s="126"/>
      <c r="HX133" s="127"/>
      <c r="HY133" s="128"/>
      <c r="HZ133" s="129"/>
      <c r="IA133" s="130"/>
      <c r="IB133" s="125"/>
      <c r="IC133" s="126"/>
      <c r="ID133" s="127"/>
      <c r="IE133" s="128"/>
      <c r="IF133" s="129"/>
      <c r="IG133" s="130"/>
      <c r="IH133" s="125"/>
      <c r="II133" s="126"/>
      <c r="IJ133" s="127"/>
      <c r="IK133" s="128"/>
      <c r="IL133" s="129"/>
      <c r="IM133" s="130"/>
      <c r="IN133" s="125"/>
      <c r="IO133" s="126"/>
      <c r="IP133" s="127"/>
      <c r="IQ133" s="128"/>
      <c r="IR133" s="129"/>
    </row>
    <row r="134" spans="1:252" s="1" customFormat="1">
      <c r="A134" s="61" t="s">
        <v>1034</v>
      </c>
      <c r="B134" s="136">
        <f t="shared" si="13"/>
        <v>0</v>
      </c>
      <c r="C134" s="136">
        <f t="shared" si="14"/>
        <v>0</v>
      </c>
      <c r="D134" s="136">
        <f t="shared" si="15"/>
        <v>0</v>
      </c>
      <c r="E134" s="136">
        <f t="shared" si="16"/>
        <v>0</v>
      </c>
      <c r="F134" s="136">
        <f t="shared" si="17"/>
        <v>0</v>
      </c>
      <c r="G134" s="136">
        <f t="shared" si="18"/>
        <v>0</v>
      </c>
      <c r="H134" s="137">
        <f t="shared" si="11"/>
        <v>0</v>
      </c>
      <c r="I134" s="136">
        <f t="shared" si="19"/>
        <v>0</v>
      </c>
      <c r="J134" s="136">
        <f t="shared" si="20"/>
        <v>0</v>
      </c>
      <c r="K134" s="136">
        <f t="shared" si="21"/>
        <v>0</v>
      </c>
      <c r="L134" s="138">
        <f t="shared" si="12"/>
        <v>0</v>
      </c>
      <c r="M134" s="92"/>
      <c r="N134" s="90"/>
      <c r="O134" s="91"/>
      <c r="P134" s="102"/>
      <c r="Q134" s="96"/>
      <c r="R134" s="104"/>
      <c r="S134" s="92"/>
      <c r="T134" s="90"/>
      <c r="U134" s="91"/>
      <c r="V134" s="102"/>
      <c r="W134" s="96"/>
      <c r="X134" s="104"/>
      <c r="Y134" s="92"/>
      <c r="Z134" s="90"/>
      <c r="AA134" s="91"/>
      <c r="AB134" s="102"/>
      <c r="AC134" s="96"/>
      <c r="AD134" s="104"/>
      <c r="AE134" s="92"/>
      <c r="AF134" s="90"/>
      <c r="AG134" s="91"/>
      <c r="AH134" s="102"/>
      <c r="AI134" s="96"/>
      <c r="AJ134" s="104"/>
      <c r="AK134" s="92"/>
      <c r="AL134" s="90"/>
      <c r="AM134" s="91"/>
      <c r="AN134" s="102"/>
      <c r="AO134" s="96"/>
      <c r="AP134" s="104"/>
      <c r="AQ134" s="92"/>
      <c r="AR134" s="90"/>
      <c r="AS134" s="91"/>
      <c r="AT134" s="102"/>
      <c r="AU134" s="96"/>
      <c r="AV134" s="104"/>
      <c r="AW134" s="92"/>
      <c r="AX134" s="90"/>
      <c r="AY134" s="91"/>
      <c r="AZ134" s="102"/>
      <c r="BA134" s="96"/>
      <c r="BB134" s="104"/>
      <c r="BC134" s="92"/>
      <c r="BD134" s="90"/>
      <c r="BE134" s="91"/>
      <c r="BF134" s="102"/>
      <c r="BG134" s="96"/>
      <c r="BH134" s="104"/>
      <c r="BI134" s="92"/>
      <c r="BJ134" s="90"/>
      <c r="BK134" s="91"/>
      <c r="BL134" s="102"/>
      <c r="BM134" s="96"/>
      <c r="BN134" s="104"/>
      <c r="BO134" s="92"/>
      <c r="BP134" s="90"/>
      <c r="BQ134" s="91"/>
      <c r="BR134" s="102"/>
      <c r="BS134" s="96"/>
      <c r="BT134" s="104"/>
      <c r="BU134" s="92"/>
      <c r="BV134" s="90"/>
      <c r="BW134" s="91"/>
      <c r="BX134" s="102"/>
      <c r="BY134" s="96"/>
      <c r="BZ134" s="104"/>
      <c r="CA134" s="92"/>
      <c r="CB134" s="90"/>
      <c r="CC134" s="91"/>
      <c r="CD134" s="102"/>
      <c r="CE134" s="96"/>
      <c r="CF134" s="104"/>
      <c r="CG134" s="92"/>
      <c r="CH134" s="90"/>
      <c r="CI134" s="91"/>
      <c r="CJ134" s="102"/>
      <c r="CK134" s="96"/>
      <c r="CL134" s="104"/>
      <c r="CM134" s="92"/>
      <c r="CN134" s="90"/>
      <c r="CO134" s="91"/>
      <c r="CP134" s="102"/>
      <c r="CQ134" s="96"/>
      <c r="CR134" s="104"/>
      <c r="CS134" s="92"/>
      <c r="CT134" s="90"/>
      <c r="CU134" s="91"/>
      <c r="CV134" s="102"/>
      <c r="CW134" s="96"/>
      <c r="CX134" s="104"/>
      <c r="CY134" s="92"/>
      <c r="CZ134" s="90"/>
      <c r="DA134" s="91"/>
      <c r="DB134" s="102"/>
      <c r="DC134" s="96"/>
      <c r="DD134" s="104"/>
      <c r="DE134" s="92"/>
      <c r="DF134" s="90"/>
      <c r="DG134" s="91"/>
      <c r="DH134" s="102"/>
      <c r="DI134" s="96"/>
      <c r="DJ134" s="104"/>
      <c r="DK134" s="92"/>
      <c r="DL134" s="90"/>
      <c r="DM134" s="91"/>
      <c r="DN134" s="102"/>
      <c r="DO134" s="96"/>
      <c r="DP134" s="104"/>
      <c r="DQ134" s="92"/>
      <c r="DR134" s="90"/>
      <c r="DS134" s="91"/>
      <c r="DT134" s="102"/>
      <c r="DU134" s="96"/>
      <c r="DV134" s="104"/>
      <c r="DW134" s="92"/>
      <c r="DX134" s="90"/>
      <c r="DY134" s="91"/>
      <c r="DZ134" s="102"/>
      <c r="EA134" s="96"/>
      <c r="EB134" s="104"/>
      <c r="EC134" s="92"/>
      <c r="ED134" s="90"/>
      <c r="EE134" s="91"/>
      <c r="EF134" s="102"/>
      <c r="EG134" s="96"/>
      <c r="EH134" s="104"/>
      <c r="EI134" s="92"/>
      <c r="EJ134" s="90"/>
      <c r="EK134" s="91"/>
      <c r="EL134" s="102"/>
      <c r="EM134" s="96"/>
      <c r="EN134" s="104"/>
      <c r="EO134" s="92"/>
      <c r="EP134" s="90"/>
      <c r="EQ134" s="91"/>
      <c r="ER134" s="102"/>
      <c r="ES134" s="96"/>
      <c r="ET134" s="104"/>
      <c r="EU134" s="92"/>
      <c r="EV134" s="90"/>
      <c r="EW134" s="91"/>
      <c r="EX134" s="102"/>
      <c r="EY134" s="96"/>
      <c r="EZ134" s="104"/>
      <c r="FA134" s="92"/>
      <c r="FB134" s="90"/>
      <c r="FC134" s="91"/>
      <c r="FD134" s="102"/>
      <c r="FE134" s="96"/>
      <c r="FF134" s="104"/>
      <c r="FG134" s="92"/>
      <c r="FH134" s="90"/>
      <c r="FI134" s="91"/>
      <c r="FJ134" s="102"/>
      <c r="FK134" s="96"/>
      <c r="FL134" s="104"/>
      <c r="FM134" s="92"/>
      <c r="FN134" s="90"/>
      <c r="FO134" s="91"/>
      <c r="FP134" s="102"/>
      <c r="FQ134" s="96"/>
      <c r="FR134" s="104"/>
      <c r="FS134" s="92"/>
      <c r="FT134" s="90"/>
      <c r="FU134" s="91"/>
      <c r="FV134" s="102"/>
      <c r="FW134" s="96"/>
      <c r="FX134" s="104"/>
      <c r="FY134" s="92"/>
      <c r="FZ134" s="90"/>
      <c r="GA134" s="91"/>
      <c r="GB134" s="102"/>
      <c r="GC134" s="96"/>
      <c r="GD134" s="104"/>
      <c r="GE134" s="92"/>
      <c r="GF134" s="90"/>
      <c r="GG134" s="91"/>
      <c r="GH134" s="102"/>
      <c r="GI134" s="96"/>
      <c r="GJ134" s="104"/>
      <c r="GK134" s="92"/>
      <c r="GL134" s="90"/>
      <c r="GM134" s="91"/>
      <c r="GN134" s="102"/>
      <c r="GO134" s="96"/>
      <c r="GP134" s="104"/>
      <c r="GQ134" s="92"/>
      <c r="GR134" s="90"/>
      <c r="GS134" s="91"/>
      <c r="GT134" s="102"/>
      <c r="GU134" s="96"/>
      <c r="GV134" s="104"/>
      <c r="GW134" s="92"/>
      <c r="GX134" s="90"/>
      <c r="GY134" s="91"/>
      <c r="GZ134" s="102"/>
      <c r="HA134" s="96"/>
      <c r="HB134" s="104"/>
      <c r="HC134" s="92"/>
      <c r="HD134" s="90"/>
      <c r="HE134" s="91"/>
      <c r="HF134" s="102"/>
      <c r="HG134" s="96"/>
      <c r="HH134" s="104"/>
      <c r="HI134" s="92"/>
      <c r="HJ134" s="90"/>
      <c r="HK134" s="91"/>
      <c r="HL134" s="102"/>
      <c r="HM134" s="96"/>
      <c r="HN134" s="104"/>
      <c r="HO134" s="92"/>
      <c r="HP134" s="90"/>
      <c r="HQ134" s="91"/>
      <c r="HR134" s="102"/>
      <c r="HS134" s="96"/>
      <c r="HT134" s="104"/>
      <c r="HU134" s="92"/>
      <c r="HV134" s="125"/>
      <c r="HW134" s="126"/>
      <c r="HX134" s="127"/>
      <c r="HY134" s="128"/>
      <c r="HZ134" s="129"/>
      <c r="IA134" s="130"/>
      <c r="IB134" s="125"/>
      <c r="IC134" s="126"/>
      <c r="ID134" s="127"/>
      <c r="IE134" s="128"/>
      <c r="IF134" s="129"/>
      <c r="IG134" s="130"/>
      <c r="IH134" s="125"/>
      <c r="II134" s="126"/>
      <c r="IJ134" s="127"/>
      <c r="IK134" s="128"/>
      <c r="IL134" s="129"/>
      <c r="IM134" s="130"/>
      <c r="IN134" s="125"/>
      <c r="IO134" s="126"/>
      <c r="IP134" s="127"/>
      <c r="IQ134" s="128"/>
      <c r="IR134" s="129"/>
    </row>
    <row r="135" spans="1:252" s="1" customFormat="1">
      <c r="A135" s="54" t="s">
        <v>665</v>
      </c>
      <c r="B135" s="136">
        <f t="shared" si="13"/>
        <v>0</v>
      </c>
      <c r="C135" s="136">
        <f t="shared" si="14"/>
        <v>0</v>
      </c>
      <c r="D135" s="136">
        <f t="shared" si="15"/>
        <v>0</v>
      </c>
      <c r="E135" s="136">
        <f t="shared" si="16"/>
        <v>0</v>
      </c>
      <c r="F135" s="136">
        <f t="shared" si="17"/>
        <v>0</v>
      </c>
      <c r="G135" s="136">
        <f t="shared" si="18"/>
        <v>0</v>
      </c>
      <c r="H135" s="137">
        <f t="shared" si="11"/>
        <v>0</v>
      </c>
      <c r="I135" s="136">
        <f t="shared" si="19"/>
        <v>0</v>
      </c>
      <c r="J135" s="136">
        <f t="shared" si="20"/>
        <v>0</v>
      </c>
      <c r="K135" s="136">
        <f t="shared" si="21"/>
        <v>0</v>
      </c>
      <c r="L135" s="138">
        <f t="shared" si="12"/>
        <v>0</v>
      </c>
      <c r="M135" s="92"/>
      <c r="N135" s="90"/>
      <c r="O135" s="91"/>
      <c r="P135" s="102"/>
      <c r="Q135" s="96"/>
      <c r="R135" s="104"/>
      <c r="S135" s="92"/>
      <c r="T135" s="90"/>
      <c r="U135" s="91"/>
      <c r="V135" s="102"/>
      <c r="W135" s="96"/>
      <c r="X135" s="104"/>
      <c r="Y135" s="92"/>
      <c r="Z135" s="90"/>
      <c r="AA135" s="91"/>
      <c r="AB135" s="102"/>
      <c r="AC135" s="96"/>
      <c r="AD135" s="104"/>
      <c r="AE135" s="92"/>
      <c r="AF135" s="90"/>
      <c r="AG135" s="91"/>
      <c r="AH135" s="102"/>
      <c r="AI135" s="96"/>
      <c r="AJ135" s="104"/>
      <c r="AK135" s="92"/>
      <c r="AL135" s="90"/>
      <c r="AM135" s="91"/>
      <c r="AN135" s="102"/>
      <c r="AO135" s="96"/>
      <c r="AP135" s="104"/>
      <c r="AQ135" s="92"/>
      <c r="AR135" s="90"/>
      <c r="AS135" s="91"/>
      <c r="AT135" s="102"/>
      <c r="AU135" s="96"/>
      <c r="AV135" s="104"/>
      <c r="AW135" s="92"/>
      <c r="AX135" s="90"/>
      <c r="AY135" s="91"/>
      <c r="AZ135" s="102"/>
      <c r="BA135" s="96"/>
      <c r="BB135" s="104"/>
      <c r="BC135" s="92"/>
      <c r="BD135" s="90"/>
      <c r="BE135" s="91"/>
      <c r="BF135" s="102"/>
      <c r="BG135" s="96"/>
      <c r="BH135" s="104"/>
      <c r="BI135" s="92"/>
      <c r="BJ135" s="90"/>
      <c r="BK135" s="91"/>
      <c r="BL135" s="102"/>
      <c r="BM135" s="96"/>
      <c r="BN135" s="104"/>
      <c r="BO135" s="92"/>
      <c r="BP135" s="90"/>
      <c r="BQ135" s="91"/>
      <c r="BR135" s="102"/>
      <c r="BS135" s="96"/>
      <c r="BT135" s="104"/>
      <c r="BU135" s="92"/>
      <c r="BV135" s="90"/>
      <c r="BW135" s="91"/>
      <c r="BX135" s="102"/>
      <c r="BY135" s="96"/>
      <c r="BZ135" s="104"/>
      <c r="CA135" s="92"/>
      <c r="CB135" s="90"/>
      <c r="CC135" s="91"/>
      <c r="CD135" s="102"/>
      <c r="CE135" s="96"/>
      <c r="CF135" s="104"/>
      <c r="CG135" s="92"/>
      <c r="CH135" s="90"/>
      <c r="CI135" s="91"/>
      <c r="CJ135" s="102"/>
      <c r="CK135" s="96"/>
      <c r="CL135" s="104"/>
      <c r="CM135" s="92"/>
      <c r="CN135" s="90"/>
      <c r="CO135" s="91"/>
      <c r="CP135" s="102"/>
      <c r="CQ135" s="96"/>
      <c r="CR135" s="104"/>
      <c r="CS135" s="92"/>
      <c r="CT135" s="90"/>
      <c r="CU135" s="91"/>
      <c r="CV135" s="102"/>
      <c r="CW135" s="96"/>
      <c r="CX135" s="104"/>
      <c r="CY135" s="92"/>
      <c r="CZ135" s="90"/>
      <c r="DA135" s="91"/>
      <c r="DB135" s="102"/>
      <c r="DC135" s="96"/>
      <c r="DD135" s="104"/>
      <c r="DE135" s="92"/>
      <c r="DF135" s="90"/>
      <c r="DG135" s="91"/>
      <c r="DH135" s="102"/>
      <c r="DI135" s="96"/>
      <c r="DJ135" s="104"/>
      <c r="DK135" s="92"/>
      <c r="DL135" s="90"/>
      <c r="DM135" s="91"/>
      <c r="DN135" s="102"/>
      <c r="DO135" s="96"/>
      <c r="DP135" s="104"/>
      <c r="DQ135" s="92"/>
      <c r="DR135" s="90"/>
      <c r="DS135" s="91"/>
      <c r="DT135" s="102"/>
      <c r="DU135" s="96"/>
      <c r="DV135" s="104"/>
      <c r="DW135" s="92"/>
      <c r="DX135" s="90"/>
      <c r="DY135" s="91"/>
      <c r="DZ135" s="102"/>
      <c r="EA135" s="96"/>
      <c r="EB135" s="104"/>
      <c r="EC135" s="92"/>
      <c r="ED135" s="90"/>
      <c r="EE135" s="91"/>
      <c r="EF135" s="102"/>
      <c r="EG135" s="96"/>
      <c r="EH135" s="104"/>
      <c r="EI135" s="92"/>
      <c r="EJ135" s="90"/>
      <c r="EK135" s="91"/>
      <c r="EL135" s="102"/>
      <c r="EM135" s="96"/>
      <c r="EN135" s="104"/>
      <c r="EO135" s="92"/>
      <c r="EP135" s="90"/>
      <c r="EQ135" s="91"/>
      <c r="ER135" s="102"/>
      <c r="ES135" s="96"/>
      <c r="ET135" s="104"/>
      <c r="EU135" s="92"/>
      <c r="EV135" s="90"/>
      <c r="EW135" s="91"/>
      <c r="EX135" s="102"/>
      <c r="EY135" s="96"/>
      <c r="EZ135" s="104"/>
      <c r="FA135" s="92"/>
      <c r="FB135" s="90"/>
      <c r="FC135" s="91"/>
      <c r="FD135" s="102"/>
      <c r="FE135" s="96"/>
      <c r="FF135" s="104"/>
      <c r="FG135" s="92"/>
      <c r="FH135" s="90"/>
      <c r="FI135" s="91"/>
      <c r="FJ135" s="102"/>
      <c r="FK135" s="96"/>
      <c r="FL135" s="104"/>
      <c r="FM135" s="92"/>
      <c r="FN135" s="90"/>
      <c r="FO135" s="91"/>
      <c r="FP135" s="102"/>
      <c r="FQ135" s="96"/>
      <c r="FR135" s="104"/>
      <c r="FS135" s="92"/>
      <c r="FT135" s="90"/>
      <c r="FU135" s="91"/>
      <c r="FV135" s="102"/>
      <c r="FW135" s="96"/>
      <c r="FX135" s="104"/>
      <c r="FY135" s="92"/>
      <c r="FZ135" s="90"/>
      <c r="GA135" s="91"/>
      <c r="GB135" s="102"/>
      <c r="GC135" s="96"/>
      <c r="GD135" s="104"/>
      <c r="GE135" s="92"/>
      <c r="GF135" s="90"/>
      <c r="GG135" s="91"/>
      <c r="GH135" s="102"/>
      <c r="GI135" s="96"/>
      <c r="GJ135" s="104"/>
      <c r="GK135" s="92"/>
      <c r="GL135" s="90"/>
      <c r="GM135" s="91"/>
      <c r="GN135" s="102"/>
      <c r="GO135" s="96"/>
      <c r="GP135" s="104"/>
      <c r="GQ135" s="92"/>
      <c r="GR135" s="90"/>
      <c r="GS135" s="91"/>
      <c r="GT135" s="102"/>
      <c r="GU135" s="96"/>
      <c r="GV135" s="104"/>
      <c r="GW135" s="92"/>
      <c r="GX135" s="90"/>
      <c r="GY135" s="91"/>
      <c r="GZ135" s="102"/>
      <c r="HA135" s="96"/>
      <c r="HB135" s="104"/>
      <c r="HC135" s="92"/>
      <c r="HD135" s="90"/>
      <c r="HE135" s="91"/>
      <c r="HF135" s="102"/>
      <c r="HG135" s="96"/>
      <c r="HH135" s="104"/>
      <c r="HI135" s="92"/>
      <c r="HJ135" s="90"/>
      <c r="HK135" s="91"/>
      <c r="HL135" s="102"/>
      <c r="HM135" s="96"/>
      <c r="HN135" s="104"/>
      <c r="HO135" s="92"/>
      <c r="HP135" s="90"/>
      <c r="HQ135" s="91"/>
      <c r="HR135" s="102"/>
      <c r="HS135" s="96"/>
      <c r="HT135" s="104"/>
      <c r="HU135" s="92"/>
      <c r="HV135" s="125"/>
      <c r="HW135" s="126"/>
      <c r="HX135" s="127"/>
      <c r="HY135" s="128"/>
      <c r="HZ135" s="129"/>
      <c r="IA135" s="130"/>
      <c r="IB135" s="125"/>
      <c r="IC135" s="126"/>
      <c r="ID135" s="127"/>
      <c r="IE135" s="128"/>
      <c r="IF135" s="129"/>
      <c r="IG135" s="130"/>
      <c r="IH135" s="125"/>
      <c r="II135" s="126"/>
      <c r="IJ135" s="127"/>
      <c r="IK135" s="128"/>
      <c r="IL135" s="129"/>
      <c r="IM135" s="130"/>
      <c r="IN135" s="125"/>
      <c r="IO135" s="126"/>
      <c r="IP135" s="127"/>
      <c r="IQ135" s="128"/>
      <c r="IR135" s="129"/>
    </row>
    <row r="136" spans="1:252" s="1" customFormat="1">
      <c r="A136" s="54" t="s">
        <v>1036</v>
      </c>
      <c r="B136" s="136">
        <f t="shared" si="13"/>
        <v>0</v>
      </c>
      <c r="C136" s="136">
        <f t="shared" si="14"/>
        <v>0</v>
      </c>
      <c r="D136" s="136">
        <f t="shared" si="15"/>
        <v>0</v>
      </c>
      <c r="E136" s="136">
        <f t="shared" si="16"/>
        <v>0</v>
      </c>
      <c r="F136" s="136">
        <f t="shared" si="17"/>
        <v>0</v>
      </c>
      <c r="G136" s="136">
        <f t="shared" si="18"/>
        <v>0</v>
      </c>
      <c r="H136" s="137">
        <f t="shared" si="11"/>
        <v>0</v>
      </c>
      <c r="I136" s="137">
        <f t="shared" si="19"/>
        <v>0</v>
      </c>
      <c r="J136" s="136">
        <f t="shared" si="20"/>
        <v>0</v>
      </c>
      <c r="K136" s="136">
        <f t="shared" si="21"/>
        <v>0</v>
      </c>
      <c r="L136" s="138">
        <f t="shared" si="12"/>
        <v>0</v>
      </c>
      <c r="M136" s="92"/>
      <c r="N136" s="90"/>
      <c r="O136" s="91"/>
      <c r="P136" s="102"/>
      <c r="Q136" s="96"/>
      <c r="R136" s="104"/>
      <c r="S136" s="92"/>
      <c r="T136" s="90"/>
      <c r="U136" s="91"/>
      <c r="V136" s="102"/>
      <c r="W136" s="96"/>
      <c r="X136" s="104"/>
      <c r="Y136" s="92"/>
      <c r="Z136" s="90"/>
      <c r="AA136" s="91"/>
      <c r="AB136" s="102"/>
      <c r="AC136" s="96"/>
      <c r="AD136" s="104"/>
      <c r="AE136" s="92"/>
      <c r="AF136" s="90"/>
      <c r="AG136" s="91"/>
      <c r="AH136" s="102"/>
      <c r="AI136" s="96"/>
      <c r="AJ136" s="104"/>
      <c r="AK136" s="92"/>
      <c r="AL136" s="90"/>
      <c r="AM136" s="91"/>
      <c r="AN136" s="102"/>
      <c r="AO136" s="96"/>
      <c r="AP136" s="104"/>
      <c r="AQ136" s="92"/>
      <c r="AR136" s="90"/>
      <c r="AS136" s="91"/>
      <c r="AT136" s="102"/>
      <c r="AU136" s="96"/>
      <c r="AV136" s="104"/>
      <c r="AW136" s="92"/>
      <c r="AX136" s="90"/>
      <c r="AY136" s="91"/>
      <c r="AZ136" s="102"/>
      <c r="BA136" s="96"/>
      <c r="BB136" s="104"/>
      <c r="BC136" s="92"/>
      <c r="BD136" s="90"/>
      <c r="BE136" s="91"/>
      <c r="BF136" s="102"/>
      <c r="BG136" s="96"/>
      <c r="BH136" s="104"/>
      <c r="BI136" s="92"/>
      <c r="BJ136" s="90"/>
      <c r="BK136" s="91"/>
      <c r="BL136" s="102"/>
      <c r="BM136" s="96"/>
      <c r="BN136" s="104"/>
      <c r="BO136" s="92"/>
      <c r="BP136" s="90"/>
      <c r="BQ136" s="91"/>
      <c r="BR136" s="102"/>
      <c r="BS136" s="96"/>
      <c r="BT136" s="104"/>
      <c r="BU136" s="92"/>
      <c r="BV136" s="90"/>
      <c r="BW136" s="91"/>
      <c r="BX136" s="102"/>
      <c r="BY136" s="96"/>
      <c r="BZ136" s="104"/>
      <c r="CA136" s="92"/>
      <c r="CB136" s="90"/>
      <c r="CC136" s="91"/>
      <c r="CD136" s="102"/>
      <c r="CE136" s="96"/>
      <c r="CF136" s="104"/>
      <c r="CG136" s="92"/>
      <c r="CH136" s="90"/>
      <c r="CI136" s="91"/>
      <c r="CJ136" s="102"/>
      <c r="CK136" s="96"/>
      <c r="CL136" s="104"/>
      <c r="CM136" s="92"/>
      <c r="CN136" s="90"/>
      <c r="CO136" s="91"/>
      <c r="CP136" s="102"/>
      <c r="CQ136" s="96"/>
      <c r="CR136" s="104"/>
      <c r="CS136" s="92"/>
      <c r="CT136" s="90"/>
      <c r="CU136" s="91"/>
      <c r="CV136" s="102"/>
      <c r="CW136" s="96"/>
      <c r="CX136" s="104"/>
      <c r="CY136" s="92"/>
      <c r="CZ136" s="90"/>
      <c r="DA136" s="91"/>
      <c r="DB136" s="102"/>
      <c r="DC136" s="96"/>
      <c r="DD136" s="104"/>
      <c r="DE136" s="92"/>
      <c r="DF136" s="90"/>
      <c r="DG136" s="91"/>
      <c r="DH136" s="102"/>
      <c r="DI136" s="96"/>
      <c r="DJ136" s="104"/>
      <c r="DK136" s="92"/>
      <c r="DL136" s="90"/>
      <c r="DM136" s="91"/>
      <c r="DN136" s="102"/>
      <c r="DO136" s="96"/>
      <c r="DP136" s="104"/>
      <c r="DQ136" s="92"/>
      <c r="DR136" s="90"/>
      <c r="DS136" s="91"/>
      <c r="DT136" s="102"/>
      <c r="DU136" s="96"/>
      <c r="DV136" s="104"/>
      <c r="DW136" s="92"/>
      <c r="DX136" s="90"/>
      <c r="DY136" s="91"/>
      <c r="DZ136" s="102"/>
      <c r="EA136" s="96"/>
      <c r="EB136" s="104"/>
      <c r="EC136" s="92"/>
      <c r="ED136" s="90"/>
      <c r="EE136" s="91"/>
      <c r="EF136" s="102"/>
      <c r="EG136" s="96"/>
      <c r="EH136" s="104"/>
      <c r="EI136" s="92"/>
      <c r="EJ136" s="90"/>
      <c r="EK136" s="91"/>
      <c r="EL136" s="102"/>
      <c r="EM136" s="96"/>
      <c r="EN136" s="104"/>
      <c r="EO136" s="92"/>
      <c r="EP136" s="90"/>
      <c r="EQ136" s="91"/>
      <c r="ER136" s="102"/>
      <c r="ES136" s="96"/>
      <c r="ET136" s="104"/>
      <c r="EU136" s="92"/>
      <c r="EV136" s="90"/>
      <c r="EW136" s="91"/>
      <c r="EX136" s="102"/>
      <c r="EY136" s="96"/>
      <c r="EZ136" s="104"/>
      <c r="FA136" s="92"/>
      <c r="FB136" s="90"/>
      <c r="FC136" s="91"/>
      <c r="FD136" s="102"/>
      <c r="FE136" s="96"/>
      <c r="FF136" s="104"/>
      <c r="FG136" s="92"/>
      <c r="FH136" s="90"/>
      <c r="FI136" s="91"/>
      <c r="FJ136" s="102"/>
      <c r="FK136" s="96"/>
      <c r="FL136" s="104"/>
      <c r="FM136" s="92"/>
      <c r="FN136" s="90"/>
      <c r="FO136" s="91"/>
      <c r="FP136" s="102"/>
      <c r="FQ136" s="96"/>
      <c r="FR136" s="104"/>
      <c r="FS136" s="92"/>
      <c r="FT136" s="90"/>
      <c r="FU136" s="91"/>
      <c r="FV136" s="102"/>
      <c r="FW136" s="96"/>
      <c r="FX136" s="104"/>
      <c r="FY136" s="92"/>
      <c r="FZ136" s="90"/>
      <c r="GA136" s="91"/>
      <c r="GB136" s="102"/>
      <c r="GC136" s="96"/>
      <c r="GD136" s="104"/>
      <c r="GE136" s="92"/>
      <c r="GF136" s="90"/>
      <c r="GG136" s="91"/>
      <c r="GH136" s="102"/>
      <c r="GI136" s="96"/>
      <c r="GJ136" s="104"/>
      <c r="GK136" s="92"/>
      <c r="GL136" s="90"/>
      <c r="GM136" s="91"/>
      <c r="GN136" s="102"/>
      <c r="GO136" s="96"/>
      <c r="GP136" s="104"/>
      <c r="GQ136" s="92"/>
      <c r="GR136" s="90"/>
      <c r="GS136" s="91"/>
      <c r="GT136" s="102"/>
      <c r="GU136" s="96"/>
      <c r="GV136" s="104"/>
      <c r="GW136" s="92"/>
      <c r="GX136" s="90"/>
      <c r="GY136" s="91"/>
      <c r="GZ136" s="102"/>
      <c r="HA136" s="96"/>
      <c r="HB136" s="104"/>
      <c r="HC136" s="92"/>
      <c r="HD136" s="90"/>
      <c r="HE136" s="91"/>
      <c r="HF136" s="102"/>
      <c r="HG136" s="96"/>
      <c r="HH136" s="104"/>
      <c r="HI136" s="92"/>
      <c r="HJ136" s="90"/>
      <c r="HK136" s="91"/>
      <c r="HL136" s="102"/>
      <c r="HM136" s="96"/>
      <c r="HN136" s="104"/>
      <c r="HO136" s="92"/>
      <c r="HP136" s="90"/>
      <c r="HQ136" s="91"/>
      <c r="HR136" s="102"/>
      <c r="HS136" s="96"/>
      <c r="HT136" s="104"/>
      <c r="HU136" s="92"/>
      <c r="HV136" s="125"/>
      <c r="HW136" s="126"/>
      <c r="HX136" s="127"/>
      <c r="HY136" s="128"/>
      <c r="HZ136" s="129"/>
      <c r="IA136" s="130"/>
      <c r="IB136" s="125"/>
      <c r="IC136" s="126"/>
      <c r="ID136" s="127"/>
      <c r="IE136" s="128"/>
      <c r="IF136" s="129"/>
      <c r="IG136" s="130"/>
      <c r="IH136" s="125"/>
      <c r="II136" s="126"/>
      <c r="IJ136" s="127"/>
      <c r="IK136" s="128"/>
      <c r="IL136" s="129"/>
      <c r="IM136" s="130"/>
      <c r="IN136" s="125"/>
      <c r="IO136" s="126"/>
      <c r="IP136" s="127"/>
      <c r="IQ136" s="128"/>
      <c r="IR136" s="129"/>
    </row>
    <row r="137" spans="1:252" s="1" customFormat="1">
      <c r="A137" s="54" t="s">
        <v>533</v>
      </c>
      <c r="B137" s="136">
        <f t="shared" si="13"/>
        <v>0</v>
      </c>
      <c r="C137" s="136">
        <f t="shared" si="14"/>
        <v>0</v>
      </c>
      <c r="D137" s="136">
        <f t="shared" si="15"/>
        <v>0</v>
      </c>
      <c r="E137" s="136">
        <f t="shared" si="16"/>
        <v>0</v>
      </c>
      <c r="F137" s="136">
        <f t="shared" si="17"/>
        <v>0</v>
      </c>
      <c r="G137" s="136">
        <f t="shared" si="18"/>
        <v>0</v>
      </c>
      <c r="H137" s="137">
        <f t="shared" si="11"/>
        <v>0</v>
      </c>
      <c r="I137" s="137">
        <f t="shared" si="19"/>
        <v>0</v>
      </c>
      <c r="J137" s="136">
        <f t="shared" si="20"/>
        <v>0</v>
      </c>
      <c r="K137" s="136">
        <f t="shared" si="21"/>
        <v>0</v>
      </c>
      <c r="L137" s="138">
        <f t="shared" si="12"/>
        <v>0</v>
      </c>
      <c r="M137" s="92"/>
      <c r="N137" s="90"/>
      <c r="O137" s="91"/>
      <c r="P137" s="102"/>
      <c r="Q137" s="96"/>
      <c r="R137" s="104"/>
      <c r="S137" s="92"/>
      <c r="T137" s="90"/>
      <c r="U137" s="91"/>
      <c r="V137" s="102"/>
      <c r="W137" s="96"/>
      <c r="X137" s="104"/>
      <c r="Y137" s="92"/>
      <c r="Z137" s="90"/>
      <c r="AA137" s="91"/>
      <c r="AB137" s="102"/>
      <c r="AC137" s="96"/>
      <c r="AD137" s="104"/>
      <c r="AE137" s="92"/>
      <c r="AF137" s="90"/>
      <c r="AG137" s="91"/>
      <c r="AH137" s="102"/>
      <c r="AI137" s="96"/>
      <c r="AJ137" s="104"/>
      <c r="AK137" s="92"/>
      <c r="AL137" s="90"/>
      <c r="AM137" s="91"/>
      <c r="AN137" s="102"/>
      <c r="AO137" s="96"/>
      <c r="AP137" s="104"/>
      <c r="AQ137" s="92"/>
      <c r="AR137" s="90"/>
      <c r="AS137" s="91"/>
      <c r="AT137" s="102"/>
      <c r="AU137" s="96"/>
      <c r="AV137" s="104"/>
      <c r="AW137" s="92"/>
      <c r="AX137" s="90"/>
      <c r="AY137" s="91"/>
      <c r="AZ137" s="102"/>
      <c r="BA137" s="96"/>
      <c r="BB137" s="104"/>
      <c r="BC137" s="92"/>
      <c r="BD137" s="90"/>
      <c r="BE137" s="91"/>
      <c r="BF137" s="102"/>
      <c r="BG137" s="96"/>
      <c r="BH137" s="104"/>
      <c r="BI137" s="92"/>
      <c r="BJ137" s="90"/>
      <c r="BK137" s="91"/>
      <c r="BL137" s="102"/>
      <c r="BM137" s="96"/>
      <c r="BN137" s="104"/>
      <c r="BO137" s="92"/>
      <c r="BP137" s="90"/>
      <c r="BQ137" s="91"/>
      <c r="BR137" s="102"/>
      <c r="BS137" s="96"/>
      <c r="BT137" s="104"/>
      <c r="BU137" s="92"/>
      <c r="BV137" s="90"/>
      <c r="BW137" s="91"/>
      <c r="BX137" s="102"/>
      <c r="BY137" s="96"/>
      <c r="BZ137" s="104"/>
      <c r="CA137" s="92"/>
      <c r="CB137" s="90"/>
      <c r="CC137" s="91"/>
      <c r="CD137" s="102"/>
      <c r="CE137" s="96"/>
      <c r="CF137" s="104"/>
      <c r="CG137" s="92"/>
      <c r="CH137" s="90"/>
      <c r="CI137" s="91"/>
      <c r="CJ137" s="102"/>
      <c r="CK137" s="96"/>
      <c r="CL137" s="104"/>
      <c r="CM137" s="92"/>
      <c r="CN137" s="90"/>
      <c r="CO137" s="91"/>
      <c r="CP137" s="102"/>
      <c r="CQ137" s="96"/>
      <c r="CR137" s="104"/>
      <c r="CS137" s="92"/>
      <c r="CT137" s="90"/>
      <c r="CU137" s="91"/>
      <c r="CV137" s="102"/>
      <c r="CW137" s="96"/>
      <c r="CX137" s="104"/>
      <c r="CY137" s="92"/>
      <c r="CZ137" s="90"/>
      <c r="DA137" s="91"/>
      <c r="DB137" s="102"/>
      <c r="DC137" s="96"/>
      <c r="DD137" s="104"/>
      <c r="DE137" s="92"/>
      <c r="DF137" s="90"/>
      <c r="DG137" s="91"/>
      <c r="DH137" s="102"/>
      <c r="DI137" s="96"/>
      <c r="DJ137" s="104"/>
      <c r="DK137" s="92"/>
      <c r="DL137" s="90"/>
      <c r="DM137" s="91"/>
      <c r="DN137" s="102"/>
      <c r="DO137" s="96"/>
      <c r="DP137" s="104"/>
      <c r="DQ137" s="92"/>
      <c r="DR137" s="90"/>
      <c r="DS137" s="91"/>
      <c r="DT137" s="102"/>
      <c r="DU137" s="96"/>
      <c r="DV137" s="104"/>
      <c r="DW137" s="92"/>
      <c r="DX137" s="90"/>
      <c r="DY137" s="91"/>
      <c r="DZ137" s="102"/>
      <c r="EA137" s="96"/>
      <c r="EB137" s="104"/>
      <c r="EC137" s="92"/>
      <c r="ED137" s="90"/>
      <c r="EE137" s="91"/>
      <c r="EF137" s="102"/>
      <c r="EG137" s="96"/>
      <c r="EH137" s="104"/>
      <c r="EI137" s="92"/>
      <c r="EJ137" s="90"/>
      <c r="EK137" s="91"/>
      <c r="EL137" s="102"/>
      <c r="EM137" s="96"/>
      <c r="EN137" s="104"/>
      <c r="EO137" s="92"/>
      <c r="EP137" s="90"/>
      <c r="EQ137" s="91"/>
      <c r="ER137" s="102"/>
      <c r="ES137" s="96"/>
      <c r="ET137" s="104"/>
      <c r="EU137" s="92"/>
      <c r="EV137" s="90"/>
      <c r="EW137" s="91"/>
      <c r="EX137" s="102"/>
      <c r="EY137" s="96"/>
      <c r="EZ137" s="104"/>
      <c r="FA137" s="92"/>
      <c r="FB137" s="90"/>
      <c r="FC137" s="91"/>
      <c r="FD137" s="102"/>
      <c r="FE137" s="96"/>
      <c r="FF137" s="104"/>
      <c r="FG137" s="92"/>
      <c r="FH137" s="90"/>
      <c r="FI137" s="91"/>
      <c r="FJ137" s="102"/>
      <c r="FK137" s="96"/>
      <c r="FL137" s="104"/>
      <c r="FM137" s="92"/>
      <c r="FN137" s="90"/>
      <c r="FO137" s="91"/>
      <c r="FP137" s="102"/>
      <c r="FQ137" s="96"/>
      <c r="FR137" s="104"/>
      <c r="FS137" s="92"/>
      <c r="FT137" s="90"/>
      <c r="FU137" s="91"/>
      <c r="FV137" s="102"/>
      <c r="FW137" s="96"/>
      <c r="FX137" s="104"/>
      <c r="FY137" s="92"/>
      <c r="FZ137" s="90"/>
      <c r="GA137" s="91"/>
      <c r="GB137" s="102"/>
      <c r="GC137" s="96"/>
      <c r="GD137" s="104"/>
      <c r="GE137" s="92"/>
      <c r="GF137" s="90"/>
      <c r="GG137" s="91"/>
      <c r="GH137" s="102"/>
      <c r="GI137" s="96"/>
      <c r="GJ137" s="104"/>
      <c r="GK137" s="92"/>
      <c r="GL137" s="90"/>
      <c r="GM137" s="91"/>
      <c r="GN137" s="102"/>
      <c r="GO137" s="96"/>
      <c r="GP137" s="104"/>
      <c r="GQ137" s="92"/>
      <c r="GR137" s="90"/>
      <c r="GS137" s="91"/>
      <c r="GT137" s="102"/>
      <c r="GU137" s="96"/>
      <c r="GV137" s="104"/>
      <c r="GW137" s="92"/>
      <c r="GX137" s="90"/>
      <c r="GY137" s="91"/>
      <c r="GZ137" s="102"/>
      <c r="HA137" s="96"/>
      <c r="HB137" s="104"/>
      <c r="HC137" s="92"/>
      <c r="HD137" s="90"/>
      <c r="HE137" s="91"/>
      <c r="HF137" s="102"/>
      <c r="HG137" s="96"/>
      <c r="HH137" s="104"/>
      <c r="HI137" s="92"/>
      <c r="HJ137" s="90"/>
      <c r="HK137" s="91"/>
      <c r="HL137" s="102"/>
      <c r="HM137" s="96"/>
      <c r="HN137" s="104"/>
      <c r="HO137" s="92"/>
      <c r="HP137" s="90"/>
      <c r="HQ137" s="91"/>
      <c r="HR137" s="102"/>
      <c r="HS137" s="96"/>
      <c r="HT137" s="104"/>
      <c r="HU137" s="92"/>
      <c r="HV137" s="125"/>
      <c r="HW137" s="126"/>
      <c r="HX137" s="127"/>
      <c r="HY137" s="128"/>
      <c r="HZ137" s="129"/>
      <c r="IA137" s="130"/>
      <c r="IB137" s="125"/>
      <c r="IC137" s="126"/>
      <c r="ID137" s="127"/>
      <c r="IE137" s="128"/>
      <c r="IF137" s="129"/>
      <c r="IG137" s="130"/>
      <c r="IH137" s="125"/>
      <c r="II137" s="126"/>
      <c r="IJ137" s="127"/>
      <c r="IK137" s="128"/>
      <c r="IL137" s="129"/>
      <c r="IM137" s="130"/>
      <c r="IN137" s="125"/>
      <c r="IO137" s="126"/>
      <c r="IP137" s="127"/>
      <c r="IQ137" s="128"/>
      <c r="IR137" s="129"/>
    </row>
    <row r="138" spans="1:252" s="1" customFormat="1">
      <c r="A138" s="54" t="s">
        <v>531</v>
      </c>
      <c r="B138" s="136">
        <f t="shared" si="13"/>
        <v>0</v>
      </c>
      <c r="C138" s="136">
        <f t="shared" si="14"/>
        <v>0</v>
      </c>
      <c r="D138" s="136">
        <f t="shared" si="15"/>
        <v>0</v>
      </c>
      <c r="E138" s="136">
        <f t="shared" si="16"/>
        <v>0</v>
      </c>
      <c r="F138" s="136">
        <f t="shared" si="17"/>
        <v>0</v>
      </c>
      <c r="G138" s="136">
        <f t="shared" si="18"/>
        <v>0</v>
      </c>
      <c r="H138" s="137">
        <f t="shared" si="11"/>
        <v>0</v>
      </c>
      <c r="I138" s="137">
        <f t="shared" si="19"/>
        <v>0</v>
      </c>
      <c r="J138" s="136">
        <f t="shared" si="20"/>
        <v>0</v>
      </c>
      <c r="K138" s="136">
        <f t="shared" si="21"/>
        <v>0</v>
      </c>
      <c r="L138" s="138">
        <f t="shared" si="12"/>
        <v>0</v>
      </c>
      <c r="M138" s="92"/>
      <c r="N138" s="90"/>
      <c r="O138" s="91"/>
      <c r="P138" s="102"/>
      <c r="Q138" s="96"/>
      <c r="R138" s="104"/>
      <c r="S138" s="92"/>
      <c r="T138" s="90"/>
      <c r="U138" s="91"/>
      <c r="V138" s="102"/>
      <c r="W138" s="96"/>
      <c r="X138" s="104"/>
      <c r="Y138" s="92"/>
      <c r="Z138" s="90"/>
      <c r="AA138" s="91"/>
      <c r="AB138" s="102"/>
      <c r="AC138" s="96"/>
      <c r="AD138" s="104"/>
      <c r="AE138" s="92"/>
      <c r="AF138" s="90"/>
      <c r="AG138" s="91"/>
      <c r="AH138" s="102"/>
      <c r="AI138" s="96"/>
      <c r="AJ138" s="104"/>
      <c r="AK138" s="92"/>
      <c r="AL138" s="90"/>
      <c r="AM138" s="91"/>
      <c r="AN138" s="102"/>
      <c r="AO138" s="96"/>
      <c r="AP138" s="104"/>
      <c r="AQ138" s="92"/>
      <c r="AR138" s="90"/>
      <c r="AS138" s="91"/>
      <c r="AT138" s="102"/>
      <c r="AU138" s="96"/>
      <c r="AV138" s="104"/>
      <c r="AW138" s="92"/>
      <c r="AX138" s="90"/>
      <c r="AY138" s="91"/>
      <c r="AZ138" s="102"/>
      <c r="BA138" s="96"/>
      <c r="BB138" s="104"/>
      <c r="BC138" s="92"/>
      <c r="BD138" s="90"/>
      <c r="BE138" s="91"/>
      <c r="BF138" s="102"/>
      <c r="BG138" s="96"/>
      <c r="BH138" s="104"/>
      <c r="BI138" s="92"/>
      <c r="BJ138" s="90"/>
      <c r="BK138" s="91"/>
      <c r="BL138" s="102"/>
      <c r="BM138" s="96"/>
      <c r="BN138" s="104"/>
      <c r="BO138" s="92"/>
      <c r="BP138" s="90"/>
      <c r="BQ138" s="91"/>
      <c r="BR138" s="102"/>
      <c r="BS138" s="96"/>
      <c r="BT138" s="104"/>
      <c r="BU138" s="92"/>
      <c r="BV138" s="90"/>
      <c r="BW138" s="91"/>
      <c r="BX138" s="102"/>
      <c r="BY138" s="96"/>
      <c r="BZ138" s="104"/>
      <c r="CA138" s="92"/>
      <c r="CB138" s="90"/>
      <c r="CC138" s="91"/>
      <c r="CD138" s="102"/>
      <c r="CE138" s="96"/>
      <c r="CF138" s="104"/>
      <c r="CG138" s="92"/>
      <c r="CH138" s="90"/>
      <c r="CI138" s="91"/>
      <c r="CJ138" s="102"/>
      <c r="CK138" s="96"/>
      <c r="CL138" s="104"/>
      <c r="CM138" s="92"/>
      <c r="CN138" s="90"/>
      <c r="CO138" s="91"/>
      <c r="CP138" s="102"/>
      <c r="CQ138" s="96"/>
      <c r="CR138" s="104"/>
      <c r="CS138" s="92"/>
      <c r="CT138" s="90"/>
      <c r="CU138" s="91"/>
      <c r="CV138" s="102"/>
      <c r="CW138" s="96"/>
      <c r="CX138" s="104"/>
      <c r="CY138" s="92"/>
      <c r="CZ138" s="90"/>
      <c r="DA138" s="91"/>
      <c r="DB138" s="102"/>
      <c r="DC138" s="96"/>
      <c r="DD138" s="104"/>
      <c r="DE138" s="92"/>
      <c r="DF138" s="90"/>
      <c r="DG138" s="91"/>
      <c r="DH138" s="102"/>
      <c r="DI138" s="96"/>
      <c r="DJ138" s="104"/>
      <c r="DK138" s="92"/>
      <c r="DL138" s="90"/>
      <c r="DM138" s="91"/>
      <c r="DN138" s="102"/>
      <c r="DO138" s="96"/>
      <c r="DP138" s="104"/>
      <c r="DQ138" s="92"/>
      <c r="DR138" s="90"/>
      <c r="DS138" s="91"/>
      <c r="DT138" s="102"/>
      <c r="DU138" s="96"/>
      <c r="DV138" s="104"/>
      <c r="DW138" s="92"/>
      <c r="DX138" s="90"/>
      <c r="DY138" s="91"/>
      <c r="DZ138" s="102"/>
      <c r="EA138" s="96"/>
      <c r="EB138" s="104"/>
      <c r="EC138" s="92"/>
      <c r="ED138" s="90"/>
      <c r="EE138" s="91"/>
      <c r="EF138" s="102"/>
      <c r="EG138" s="96"/>
      <c r="EH138" s="104"/>
      <c r="EI138" s="92"/>
      <c r="EJ138" s="90"/>
      <c r="EK138" s="91"/>
      <c r="EL138" s="102"/>
      <c r="EM138" s="96"/>
      <c r="EN138" s="104"/>
      <c r="EO138" s="92"/>
      <c r="EP138" s="90"/>
      <c r="EQ138" s="91"/>
      <c r="ER138" s="102"/>
      <c r="ES138" s="96"/>
      <c r="ET138" s="104"/>
      <c r="EU138" s="92"/>
      <c r="EV138" s="90"/>
      <c r="EW138" s="91"/>
      <c r="EX138" s="102"/>
      <c r="EY138" s="96"/>
      <c r="EZ138" s="104"/>
      <c r="FA138" s="92"/>
      <c r="FB138" s="90"/>
      <c r="FC138" s="91"/>
      <c r="FD138" s="102"/>
      <c r="FE138" s="96"/>
      <c r="FF138" s="104"/>
      <c r="FG138" s="92"/>
      <c r="FH138" s="90"/>
      <c r="FI138" s="91"/>
      <c r="FJ138" s="102"/>
      <c r="FK138" s="96"/>
      <c r="FL138" s="104"/>
      <c r="FM138" s="92"/>
      <c r="FN138" s="90"/>
      <c r="FO138" s="91"/>
      <c r="FP138" s="102"/>
      <c r="FQ138" s="96"/>
      <c r="FR138" s="104"/>
      <c r="FS138" s="92"/>
      <c r="FT138" s="90"/>
      <c r="FU138" s="91"/>
      <c r="FV138" s="102"/>
      <c r="FW138" s="96"/>
      <c r="FX138" s="104"/>
      <c r="FY138" s="92"/>
      <c r="FZ138" s="90"/>
      <c r="GA138" s="91"/>
      <c r="GB138" s="102"/>
      <c r="GC138" s="96"/>
      <c r="GD138" s="104"/>
      <c r="GE138" s="92"/>
      <c r="GF138" s="90"/>
      <c r="GG138" s="91"/>
      <c r="GH138" s="102"/>
      <c r="GI138" s="96"/>
      <c r="GJ138" s="104"/>
      <c r="GK138" s="92"/>
      <c r="GL138" s="90"/>
      <c r="GM138" s="91"/>
      <c r="GN138" s="102"/>
      <c r="GO138" s="96"/>
      <c r="GP138" s="104"/>
      <c r="GQ138" s="92"/>
      <c r="GR138" s="90"/>
      <c r="GS138" s="91"/>
      <c r="GT138" s="102"/>
      <c r="GU138" s="96"/>
      <c r="GV138" s="104"/>
      <c r="GW138" s="92"/>
      <c r="GX138" s="90"/>
      <c r="GY138" s="91"/>
      <c r="GZ138" s="102"/>
      <c r="HA138" s="96"/>
      <c r="HB138" s="104"/>
      <c r="HC138" s="92"/>
      <c r="HD138" s="90"/>
      <c r="HE138" s="91"/>
      <c r="HF138" s="102"/>
      <c r="HG138" s="96"/>
      <c r="HH138" s="104"/>
      <c r="HI138" s="92"/>
      <c r="HJ138" s="90"/>
      <c r="HK138" s="91"/>
      <c r="HL138" s="102"/>
      <c r="HM138" s="96"/>
      <c r="HN138" s="104"/>
      <c r="HO138" s="92"/>
      <c r="HP138" s="90"/>
      <c r="HQ138" s="91"/>
      <c r="HR138" s="102"/>
      <c r="HS138" s="96"/>
      <c r="HT138" s="104"/>
      <c r="HU138" s="92"/>
      <c r="HV138" s="125"/>
      <c r="HW138" s="126"/>
      <c r="HX138" s="127"/>
      <c r="HY138" s="128"/>
      <c r="HZ138" s="129"/>
      <c r="IA138" s="130"/>
      <c r="IB138" s="125"/>
      <c r="IC138" s="126"/>
      <c r="ID138" s="127"/>
      <c r="IE138" s="128"/>
      <c r="IF138" s="129"/>
      <c r="IG138" s="130"/>
      <c r="IH138" s="125"/>
      <c r="II138" s="126"/>
      <c r="IJ138" s="127"/>
      <c r="IK138" s="128"/>
      <c r="IL138" s="129"/>
      <c r="IM138" s="130"/>
      <c r="IN138" s="125"/>
      <c r="IO138" s="126"/>
      <c r="IP138" s="127"/>
      <c r="IQ138" s="128"/>
      <c r="IR138" s="129"/>
    </row>
    <row r="139" spans="1:252" s="1" customFormat="1">
      <c r="A139" s="54" t="s">
        <v>666</v>
      </c>
      <c r="B139" s="136">
        <f t="shared" si="13"/>
        <v>0</v>
      </c>
      <c r="C139" s="136">
        <f t="shared" si="14"/>
        <v>0</v>
      </c>
      <c r="D139" s="136">
        <f t="shared" si="15"/>
        <v>0</v>
      </c>
      <c r="E139" s="136">
        <f t="shared" si="16"/>
        <v>0</v>
      </c>
      <c r="F139" s="136">
        <f t="shared" si="17"/>
        <v>0</v>
      </c>
      <c r="G139" s="136">
        <f t="shared" si="18"/>
        <v>0</v>
      </c>
      <c r="H139" s="137">
        <f t="shared" si="11"/>
        <v>0</v>
      </c>
      <c r="I139" s="137">
        <f t="shared" si="19"/>
        <v>0</v>
      </c>
      <c r="J139" s="136">
        <f t="shared" si="20"/>
        <v>0</v>
      </c>
      <c r="K139" s="136">
        <f t="shared" si="21"/>
        <v>0</v>
      </c>
      <c r="L139" s="138">
        <f t="shared" si="12"/>
        <v>0</v>
      </c>
      <c r="M139" s="92"/>
      <c r="N139" s="90"/>
      <c r="O139" s="91"/>
      <c r="P139" s="102"/>
      <c r="Q139" s="96"/>
      <c r="R139" s="104"/>
      <c r="S139" s="92"/>
      <c r="T139" s="90"/>
      <c r="U139" s="91"/>
      <c r="V139" s="102"/>
      <c r="W139" s="96"/>
      <c r="X139" s="104"/>
      <c r="Y139" s="92"/>
      <c r="Z139" s="90"/>
      <c r="AA139" s="91"/>
      <c r="AB139" s="102"/>
      <c r="AC139" s="96"/>
      <c r="AD139" s="104"/>
      <c r="AE139" s="92"/>
      <c r="AF139" s="90"/>
      <c r="AG139" s="91"/>
      <c r="AH139" s="102"/>
      <c r="AI139" s="96"/>
      <c r="AJ139" s="104"/>
      <c r="AK139" s="92"/>
      <c r="AL139" s="90"/>
      <c r="AM139" s="91"/>
      <c r="AN139" s="102"/>
      <c r="AO139" s="96"/>
      <c r="AP139" s="104"/>
      <c r="AQ139" s="92"/>
      <c r="AR139" s="90"/>
      <c r="AS139" s="91"/>
      <c r="AT139" s="102"/>
      <c r="AU139" s="96"/>
      <c r="AV139" s="104"/>
      <c r="AW139" s="92"/>
      <c r="AX139" s="90"/>
      <c r="AY139" s="91"/>
      <c r="AZ139" s="102"/>
      <c r="BA139" s="96"/>
      <c r="BB139" s="104"/>
      <c r="BC139" s="92"/>
      <c r="BD139" s="90"/>
      <c r="BE139" s="91"/>
      <c r="BF139" s="102"/>
      <c r="BG139" s="96"/>
      <c r="BH139" s="104"/>
      <c r="BI139" s="92"/>
      <c r="BJ139" s="90"/>
      <c r="BK139" s="91"/>
      <c r="BL139" s="102"/>
      <c r="BM139" s="96"/>
      <c r="BN139" s="104"/>
      <c r="BO139" s="92"/>
      <c r="BP139" s="90"/>
      <c r="BQ139" s="91"/>
      <c r="BR139" s="102"/>
      <c r="BS139" s="96"/>
      <c r="BT139" s="104"/>
      <c r="BU139" s="92"/>
      <c r="BV139" s="90"/>
      <c r="BW139" s="91"/>
      <c r="BX139" s="102"/>
      <c r="BY139" s="96"/>
      <c r="BZ139" s="104"/>
      <c r="CA139" s="92"/>
      <c r="CB139" s="90"/>
      <c r="CC139" s="91"/>
      <c r="CD139" s="102"/>
      <c r="CE139" s="96"/>
      <c r="CF139" s="104"/>
      <c r="CG139" s="92"/>
      <c r="CH139" s="90"/>
      <c r="CI139" s="91"/>
      <c r="CJ139" s="102"/>
      <c r="CK139" s="96"/>
      <c r="CL139" s="104"/>
      <c r="CM139" s="92"/>
      <c r="CN139" s="90"/>
      <c r="CO139" s="91"/>
      <c r="CP139" s="102"/>
      <c r="CQ139" s="96"/>
      <c r="CR139" s="104"/>
      <c r="CS139" s="92"/>
      <c r="CT139" s="90"/>
      <c r="CU139" s="91"/>
      <c r="CV139" s="102"/>
      <c r="CW139" s="96"/>
      <c r="CX139" s="104"/>
      <c r="CY139" s="92"/>
      <c r="CZ139" s="90"/>
      <c r="DA139" s="91"/>
      <c r="DB139" s="102"/>
      <c r="DC139" s="96"/>
      <c r="DD139" s="104"/>
      <c r="DE139" s="92"/>
      <c r="DF139" s="90"/>
      <c r="DG139" s="91"/>
      <c r="DH139" s="102"/>
      <c r="DI139" s="96"/>
      <c r="DJ139" s="104"/>
      <c r="DK139" s="92"/>
      <c r="DL139" s="90"/>
      <c r="DM139" s="91"/>
      <c r="DN139" s="102"/>
      <c r="DO139" s="96"/>
      <c r="DP139" s="104"/>
      <c r="DQ139" s="92"/>
      <c r="DR139" s="90"/>
      <c r="DS139" s="91"/>
      <c r="DT139" s="102"/>
      <c r="DU139" s="96"/>
      <c r="DV139" s="104"/>
      <c r="DW139" s="92"/>
      <c r="DX139" s="90"/>
      <c r="DY139" s="91"/>
      <c r="DZ139" s="102"/>
      <c r="EA139" s="96"/>
      <c r="EB139" s="104"/>
      <c r="EC139" s="92"/>
      <c r="ED139" s="90"/>
      <c r="EE139" s="91"/>
      <c r="EF139" s="102"/>
      <c r="EG139" s="96"/>
      <c r="EH139" s="104"/>
      <c r="EI139" s="92"/>
      <c r="EJ139" s="90"/>
      <c r="EK139" s="91"/>
      <c r="EL139" s="102"/>
      <c r="EM139" s="96"/>
      <c r="EN139" s="104"/>
      <c r="EO139" s="92"/>
      <c r="EP139" s="90"/>
      <c r="EQ139" s="91"/>
      <c r="ER139" s="102"/>
      <c r="ES139" s="96"/>
      <c r="ET139" s="104"/>
      <c r="EU139" s="92"/>
      <c r="EV139" s="90"/>
      <c r="EW139" s="91"/>
      <c r="EX139" s="102"/>
      <c r="EY139" s="96"/>
      <c r="EZ139" s="104"/>
      <c r="FA139" s="92"/>
      <c r="FB139" s="90"/>
      <c r="FC139" s="91"/>
      <c r="FD139" s="102"/>
      <c r="FE139" s="96"/>
      <c r="FF139" s="104"/>
      <c r="FG139" s="92"/>
      <c r="FH139" s="90"/>
      <c r="FI139" s="91"/>
      <c r="FJ139" s="102"/>
      <c r="FK139" s="96"/>
      <c r="FL139" s="104"/>
      <c r="FM139" s="92"/>
      <c r="FN139" s="90"/>
      <c r="FO139" s="91"/>
      <c r="FP139" s="102"/>
      <c r="FQ139" s="96"/>
      <c r="FR139" s="104"/>
      <c r="FS139" s="92"/>
      <c r="FT139" s="90"/>
      <c r="FU139" s="91"/>
      <c r="FV139" s="102"/>
      <c r="FW139" s="96"/>
      <c r="FX139" s="104"/>
      <c r="FY139" s="92"/>
      <c r="FZ139" s="90"/>
      <c r="GA139" s="91"/>
      <c r="GB139" s="102"/>
      <c r="GC139" s="96"/>
      <c r="GD139" s="104"/>
      <c r="GE139" s="92"/>
      <c r="GF139" s="90"/>
      <c r="GG139" s="91"/>
      <c r="GH139" s="102"/>
      <c r="GI139" s="96"/>
      <c r="GJ139" s="104"/>
      <c r="GK139" s="92"/>
      <c r="GL139" s="90"/>
      <c r="GM139" s="91"/>
      <c r="GN139" s="102"/>
      <c r="GO139" s="96"/>
      <c r="GP139" s="104"/>
      <c r="GQ139" s="92"/>
      <c r="GR139" s="90"/>
      <c r="GS139" s="91"/>
      <c r="GT139" s="102"/>
      <c r="GU139" s="96"/>
      <c r="GV139" s="104"/>
      <c r="GW139" s="92"/>
      <c r="GX139" s="90"/>
      <c r="GY139" s="91"/>
      <c r="GZ139" s="102"/>
      <c r="HA139" s="96"/>
      <c r="HB139" s="104"/>
      <c r="HC139" s="92"/>
      <c r="HD139" s="90"/>
      <c r="HE139" s="91"/>
      <c r="HF139" s="102"/>
      <c r="HG139" s="96"/>
      <c r="HH139" s="104"/>
      <c r="HI139" s="92"/>
      <c r="HJ139" s="90"/>
      <c r="HK139" s="91"/>
      <c r="HL139" s="102"/>
      <c r="HM139" s="96"/>
      <c r="HN139" s="104"/>
      <c r="HO139" s="92"/>
      <c r="HP139" s="90"/>
      <c r="HQ139" s="91"/>
      <c r="HR139" s="102"/>
      <c r="HS139" s="96"/>
      <c r="HT139" s="104"/>
      <c r="HU139" s="92"/>
      <c r="HV139" s="125"/>
      <c r="HW139" s="126"/>
      <c r="HX139" s="127"/>
      <c r="HY139" s="128"/>
      <c r="HZ139" s="129"/>
      <c r="IA139" s="130"/>
      <c r="IB139" s="125"/>
      <c r="IC139" s="126"/>
      <c r="ID139" s="127"/>
      <c r="IE139" s="128"/>
      <c r="IF139" s="129"/>
      <c r="IG139" s="130"/>
      <c r="IH139" s="125"/>
      <c r="II139" s="126"/>
      <c r="IJ139" s="127"/>
      <c r="IK139" s="128"/>
      <c r="IL139" s="129"/>
      <c r="IM139" s="130"/>
      <c r="IN139" s="125"/>
      <c r="IO139" s="126"/>
      <c r="IP139" s="127"/>
      <c r="IQ139" s="128"/>
      <c r="IR139" s="129"/>
    </row>
    <row r="140" spans="1:252" s="1" customFormat="1">
      <c r="A140" s="54" t="s">
        <v>537</v>
      </c>
      <c r="B140" s="136">
        <f t="shared" si="13"/>
        <v>0</v>
      </c>
      <c r="C140" s="136">
        <f t="shared" si="14"/>
        <v>0</v>
      </c>
      <c r="D140" s="136">
        <f t="shared" si="15"/>
        <v>0</v>
      </c>
      <c r="E140" s="136">
        <f t="shared" si="16"/>
        <v>0</v>
      </c>
      <c r="F140" s="136">
        <f t="shared" si="17"/>
        <v>0</v>
      </c>
      <c r="G140" s="136">
        <f t="shared" si="18"/>
        <v>0</v>
      </c>
      <c r="H140" s="137">
        <f t="shared" si="11"/>
        <v>0</v>
      </c>
      <c r="I140" s="137">
        <f t="shared" si="19"/>
        <v>0</v>
      </c>
      <c r="J140" s="136">
        <f t="shared" si="20"/>
        <v>0</v>
      </c>
      <c r="K140" s="136">
        <f t="shared" si="21"/>
        <v>0</v>
      </c>
      <c r="L140" s="138">
        <f t="shared" si="12"/>
        <v>0</v>
      </c>
      <c r="M140" s="92"/>
      <c r="N140" s="90"/>
      <c r="O140" s="91"/>
      <c r="P140" s="102"/>
      <c r="Q140" s="96"/>
      <c r="R140" s="104"/>
      <c r="S140" s="92"/>
      <c r="T140" s="90"/>
      <c r="U140" s="91"/>
      <c r="V140" s="102"/>
      <c r="W140" s="96"/>
      <c r="X140" s="104"/>
      <c r="Y140" s="92"/>
      <c r="Z140" s="90"/>
      <c r="AA140" s="91"/>
      <c r="AB140" s="102"/>
      <c r="AC140" s="96"/>
      <c r="AD140" s="104"/>
      <c r="AE140" s="92"/>
      <c r="AF140" s="90"/>
      <c r="AG140" s="91"/>
      <c r="AH140" s="102"/>
      <c r="AI140" s="96"/>
      <c r="AJ140" s="104"/>
      <c r="AK140" s="92"/>
      <c r="AL140" s="90"/>
      <c r="AM140" s="91"/>
      <c r="AN140" s="102"/>
      <c r="AO140" s="96"/>
      <c r="AP140" s="104"/>
      <c r="AQ140" s="92"/>
      <c r="AR140" s="90"/>
      <c r="AS140" s="91"/>
      <c r="AT140" s="102"/>
      <c r="AU140" s="96"/>
      <c r="AV140" s="104"/>
      <c r="AW140" s="92"/>
      <c r="AX140" s="90"/>
      <c r="AY140" s="91"/>
      <c r="AZ140" s="102"/>
      <c r="BA140" s="96"/>
      <c r="BB140" s="104"/>
      <c r="BC140" s="92"/>
      <c r="BD140" s="90"/>
      <c r="BE140" s="91"/>
      <c r="BF140" s="102"/>
      <c r="BG140" s="96"/>
      <c r="BH140" s="104"/>
      <c r="BI140" s="92"/>
      <c r="BJ140" s="90"/>
      <c r="BK140" s="91"/>
      <c r="BL140" s="102"/>
      <c r="BM140" s="96"/>
      <c r="BN140" s="104"/>
      <c r="BO140" s="92"/>
      <c r="BP140" s="90"/>
      <c r="BQ140" s="91"/>
      <c r="BR140" s="102"/>
      <c r="BS140" s="96"/>
      <c r="BT140" s="104"/>
      <c r="BU140" s="92"/>
      <c r="BV140" s="90"/>
      <c r="BW140" s="91"/>
      <c r="BX140" s="102"/>
      <c r="BY140" s="96"/>
      <c r="BZ140" s="104"/>
      <c r="CA140" s="92"/>
      <c r="CB140" s="90"/>
      <c r="CC140" s="91"/>
      <c r="CD140" s="102"/>
      <c r="CE140" s="96"/>
      <c r="CF140" s="104"/>
      <c r="CG140" s="92"/>
      <c r="CH140" s="90"/>
      <c r="CI140" s="91"/>
      <c r="CJ140" s="102"/>
      <c r="CK140" s="96"/>
      <c r="CL140" s="104"/>
      <c r="CM140" s="92"/>
      <c r="CN140" s="90"/>
      <c r="CO140" s="91"/>
      <c r="CP140" s="102"/>
      <c r="CQ140" s="96"/>
      <c r="CR140" s="104"/>
      <c r="CS140" s="92"/>
      <c r="CT140" s="90"/>
      <c r="CU140" s="91"/>
      <c r="CV140" s="102"/>
      <c r="CW140" s="96"/>
      <c r="CX140" s="104"/>
      <c r="CY140" s="92"/>
      <c r="CZ140" s="90"/>
      <c r="DA140" s="91"/>
      <c r="DB140" s="102"/>
      <c r="DC140" s="96"/>
      <c r="DD140" s="104"/>
      <c r="DE140" s="92"/>
      <c r="DF140" s="90"/>
      <c r="DG140" s="91"/>
      <c r="DH140" s="102"/>
      <c r="DI140" s="96"/>
      <c r="DJ140" s="104"/>
      <c r="DK140" s="92"/>
      <c r="DL140" s="90"/>
      <c r="DM140" s="91"/>
      <c r="DN140" s="102"/>
      <c r="DO140" s="96"/>
      <c r="DP140" s="104"/>
      <c r="DQ140" s="92"/>
      <c r="DR140" s="90"/>
      <c r="DS140" s="91"/>
      <c r="DT140" s="102"/>
      <c r="DU140" s="96"/>
      <c r="DV140" s="104"/>
      <c r="DW140" s="92"/>
      <c r="DX140" s="90"/>
      <c r="DY140" s="91"/>
      <c r="DZ140" s="102"/>
      <c r="EA140" s="96"/>
      <c r="EB140" s="104"/>
      <c r="EC140" s="92"/>
      <c r="ED140" s="90"/>
      <c r="EE140" s="91"/>
      <c r="EF140" s="102"/>
      <c r="EG140" s="96"/>
      <c r="EH140" s="104"/>
      <c r="EI140" s="92"/>
      <c r="EJ140" s="90"/>
      <c r="EK140" s="91"/>
      <c r="EL140" s="102"/>
      <c r="EM140" s="96"/>
      <c r="EN140" s="104"/>
      <c r="EO140" s="92"/>
      <c r="EP140" s="90"/>
      <c r="EQ140" s="91"/>
      <c r="ER140" s="102"/>
      <c r="ES140" s="96"/>
      <c r="ET140" s="104"/>
      <c r="EU140" s="92"/>
      <c r="EV140" s="90"/>
      <c r="EW140" s="91"/>
      <c r="EX140" s="102"/>
      <c r="EY140" s="96"/>
      <c r="EZ140" s="104"/>
      <c r="FA140" s="92"/>
      <c r="FB140" s="90"/>
      <c r="FC140" s="91"/>
      <c r="FD140" s="102"/>
      <c r="FE140" s="96"/>
      <c r="FF140" s="104"/>
      <c r="FG140" s="92"/>
      <c r="FH140" s="90"/>
      <c r="FI140" s="91"/>
      <c r="FJ140" s="102"/>
      <c r="FK140" s="96"/>
      <c r="FL140" s="104"/>
      <c r="FM140" s="92"/>
      <c r="FN140" s="90"/>
      <c r="FO140" s="91"/>
      <c r="FP140" s="102"/>
      <c r="FQ140" s="96"/>
      <c r="FR140" s="104"/>
      <c r="FS140" s="92"/>
      <c r="FT140" s="90"/>
      <c r="FU140" s="91"/>
      <c r="FV140" s="102"/>
      <c r="FW140" s="96"/>
      <c r="FX140" s="104"/>
      <c r="FY140" s="92"/>
      <c r="FZ140" s="90"/>
      <c r="GA140" s="91"/>
      <c r="GB140" s="102"/>
      <c r="GC140" s="96"/>
      <c r="GD140" s="104"/>
      <c r="GE140" s="92"/>
      <c r="GF140" s="90"/>
      <c r="GG140" s="91"/>
      <c r="GH140" s="102"/>
      <c r="GI140" s="96"/>
      <c r="GJ140" s="104"/>
      <c r="GK140" s="92"/>
      <c r="GL140" s="90"/>
      <c r="GM140" s="91"/>
      <c r="GN140" s="102"/>
      <c r="GO140" s="96"/>
      <c r="GP140" s="104"/>
      <c r="GQ140" s="92"/>
      <c r="GR140" s="90"/>
      <c r="GS140" s="91"/>
      <c r="GT140" s="102"/>
      <c r="GU140" s="96"/>
      <c r="GV140" s="104"/>
      <c r="GW140" s="92"/>
      <c r="GX140" s="90"/>
      <c r="GY140" s="91"/>
      <c r="GZ140" s="102"/>
      <c r="HA140" s="96"/>
      <c r="HB140" s="104"/>
      <c r="HC140" s="92"/>
      <c r="HD140" s="90"/>
      <c r="HE140" s="91"/>
      <c r="HF140" s="102"/>
      <c r="HG140" s="96"/>
      <c r="HH140" s="104"/>
      <c r="HI140" s="92"/>
      <c r="HJ140" s="90"/>
      <c r="HK140" s="91"/>
      <c r="HL140" s="102"/>
      <c r="HM140" s="96"/>
      <c r="HN140" s="104"/>
      <c r="HO140" s="92"/>
      <c r="HP140" s="90"/>
      <c r="HQ140" s="91"/>
      <c r="HR140" s="102"/>
      <c r="HS140" s="96"/>
      <c r="HT140" s="104"/>
      <c r="HU140" s="92"/>
      <c r="HV140" s="125"/>
      <c r="HW140" s="126"/>
      <c r="HX140" s="127"/>
      <c r="HY140" s="128"/>
      <c r="HZ140" s="129"/>
      <c r="IA140" s="130"/>
      <c r="IB140" s="125"/>
      <c r="IC140" s="126"/>
      <c r="ID140" s="127"/>
      <c r="IE140" s="128"/>
      <c r="IF140" s="129"/>
      <c r="IG140" s="130"/>
      <c r="IH140" s="125"/>
      <c r="II140" s="126"/>
      <c r="IJ140" s="127"/>
      <c r="IK140" s="128"/>
      <c r="IL140" s="129"/>
      <c r="IM140" s="130"/>
      <c r="IN140" s="125"/>
      <c r="IO140" s="126"/>
      <c r="IP140" s="127"/>
      <c r="IQ140" s="128"/>
      <c r="IR140" s="129"/>
    </row>
    <row r="141" spans="1:252" s="1" customFormat="1">
      <c r="A141" s="54" t="s">
        <v>535</v>
      </c>
      <c r="B141" s="136">
        <f t="shared" si="13"/>
        <v>0</v>
      </c>
      <c r="C141" s="136">
        <f t="shared" si="14"/>
        <v>0</v>
      </c>
      <c r="D141" s="136">
        <f t="shared" si="15"/>
        <v>0</v>
      </c>
      <c r="E141" s="136">
        <f t="shared" si="16"/>
        <v>0</v>
      </c>
      <c r="F141" s="136">
        <f t="shared" si="17"/>
        <v>0</v>
      </c>
      <c r="G141" s="136">
        <f t="shared" si="18"/>
        <v>0</v>
      </c>
      <c r="H141" s="137">
        <f t="shared" ref="H141:H188" si="22">COUNT(N141,Q141,T141,W141,Z141,AC141,AF141,AI141,AL141,AO141,AR141,AU141,AX141,BA141,BD141,BG141,BJ141,BM141,BP141,BS141,BV141,BY141,CB141,CE141,CH141,CK141,CN141,CQ141,CT141,CW141,CZ141,DC141,DF141,DI141,DL141,DO141,DR141,DU141,DX141,EA141,ED141,EG141,EJ141,EM141,EP141,ES141,EV141,EY141,FB141,FE141,FH141,FK141,FN141,FQ141,FT141,FW141,FZ141,GC141,GF141,GI141,GL141,GO141,GR141,GU141,GX141,HA141,HD141,HG141,HJ141,HM141,HP141,HS141,HV141,HY141,IB141,IE141,IH141,IK141,IN141,IQ141)</f>
        <v>0</v>
      </c>
      <c r="I141" s="137">
        <f t="shared" si="19"/>
        <v>0</v>
      </c>
      <c r="J141" s="136">
        <f t="shared" si="20"/>
        <v>0</v>
      </c>
      <c r="K141" s="136">
        <f t="shared" si="21"/>
        <v>0</v>
      </c>
      <c r="L141" s="138">
        <f t="shared" ref="L141:L204" si="23">COUNT(O141,R141,U141,X141,AA141,AD141,AG141,AJ141,AM141,AP141,AS141,AV141,AY141,BB141,BE141,BH141,BK141,BN141,BQ141,BT141,BW141,BZ141,CC141,CF141,CI141,CL141,CO141,CR141,CU141,CX141,DA141,DD141,DG141,DJ141,DM141,DP141,DS141,DV141,DY141,EB141,EE141,EH141,EK141,EN141,EQ141,ET141,EW141,EZ141,FC141,FF141,FI141,FL141,FO141,FR141,FU141,FX141,GA141,GD141,GG141,GJ141,GM141,GP141,GS141,GV141,GY141,HB141,HE141,HH141,HK141,HN141,HQ141,HT141,HW141,HZ141,IC141,IF141,II141,IL141,IO141,IR141)</f>
        <v>0</v>
      </c>
      <c r="M141" s="92"/>
      <c r="N141" s="90"/>
      <c r="O141" s="91"/>
      <c r="P141" s="102"/>
      <c r="Q141" s="96"/>
      <c r="R141" s="104"/>
      <c r="S141" s="92"/>
      <c r="T141" s="90"/>
      <c r="U141" s="91"/>
      <c r="V141" s="102"/>
      <c r="W141" s="96"/>
      <c r="X141" s="104"/>
      <c r="Y141" s="92"/>
      <c r="Z141" s="90"/>
      <c r="AA141" s="91"/>
      <c r="AB141" s="102"/>
      <c r="AC141" s="96"/>
      <c r="AD141" s="104"/>
      <c r="AE141" s="92"/>
      <c r="AF141" s="90"/>
      <c r="AG141" s="91"/>
      <c r="AH141" s="102"/>
      <c r="AI141" s="96"/>
      <c r="AJ141" s="104"/>
      <c r="AK141" s="92"/>
      <c r="AL141" s="90"/>
      <c r="AM141" s="91"/>
      <c r="AN141" s="102"/>
      <c r="AO141" s="96"/>
      <c r="AP141" s="104"/>
      <c r="AQ141" s="92"/>
      <c r="AR141" s="90"/>
      <c r="AS141" s="91"/>
      <c r="AT141" s="102"/>
      <c r="AU141" s="96"/>
      <c r="AV141" s="104"/>
      <c r="AW141" s="92"/>
      <c r="AX141" s="90"/>
      <c r="AY141" s="91"/>
      <c r="AZ141" s="102"/>
      <c r="BA141" s="96"/>
      <c r="BB141" s="104"/>
      <c r="BC141" s="92"/>
      <c r="BD141" s="90"/>
      <c r="BE141" s="91"/>
      <c r="BF141" s="102"/>
      <c r="BG141" s="96"/>
      <c r="BH141" s="104"/>
      <c r="BI141" s="92"/>
      <c r="BJ141" s="90"/>
      <c r="BK141" s="91"/>
      <c r="BL141" s="102"/>
      <c r="BM141" s="96"/>
      <c r="BN141" s="104"/>
      <c r="BO141" s="92"/>
      <c r="BP141" s="90"/>
      <c r="BQ141" s="91"/>
      <c r="BR141" s="102"/>
      <c r="BS141" s="96"/>
      <c r="BT141" s="104"/>
      <c r="BU141" s="92"/>
      <c r="BV141" s="90"/>
      <c r="BW141" s="91"/>
      <c r="BX141" s="102"/>
      <c r="BY141" s="96"/>
      <c r="BZ141" s="104"/>
      <c r="CA141" s="92"/>
      <c r="CB141" s="90"/>
      <c r="CC141" s="91"/>
      <c r="CD141" s="102"/>
      <c r="CE141" s="96"/>
      <c r="CF141" s="104"/>
      <c r="CG141" s="92"/>
      <c r="CH141" s="90"/>
      <c r="CI141" s="91"/>
      <c r="CJ141" s="102"/>
      <c r="CK141" s="96"/>
      <c r="CL141" s="104"/>
      <c r="CM141" s="92"/>
      <c r="CN141" s="90"/>
      <c r="CO141" s="91"/>
      <c r="CP141" s="102"/>
      <c r="CQ141" s="96"/>
      <c r="CR141" s="104"/>
      <c r="CS141" s="92"/>
      <c r="CT141" s="90"/>
      <c r="CU141" s="91"/>
      <c r="CV141" s="102"/>
      <c r="CW141" s="96"/>
      <c r="CX141" s="104"/>
      <c r="CY141" s="92"/>
      <c r="CZ141" s="90"/>
      <c r="DA141" s="91"/>
      <c r="DB141" s="102"/>
      <c r="DC141" s="96"/>
      <c r="DD141" s="104"/>
      <c r="DE141" s="92"/>
      <c r="DF141" s="90"/>
      <c r="DG141" s="91"/>
      <c r="DH141" s="102"/>
      <c r="DI141" s="96"/>
      <c r="DJ141" s="104"/>
      <c r="DK141" s="92"/>
      <c r="DL141" s="90"/>
      <c r="DM141" s="91"/>
      <c r="DN141" s="102"/>
      <c r="DO141" s="96"/>
      <c r="DP141" s="104"/>
      <c r="DQ141" s="92"/>
      <c r="DR141" s="90"/>
      <c r="DS141" s="91"/>
      <c r="DT141" s="102"/>
      <c r="DU141" s="96"/>
      <c r="DV141" s="104"/>
      <c r="DW141" s="92"/>
      <c r="DX141" s="90"/>
      <c r="DY141" s="91"/>
      <c r="DZ141" s="102"/>
      <c r="EA141" s="96"/>
      <c r="EB141" s="104"/>
      <c r="EC141" s="92"/>
      <c r="ED141" s="90"/>
      <c r="EE141" s="91"/>
      <c r="EF141" s="102"/>
      <c r="EG141" s="96"/>
      <c r="EH141" s="104"/>
      <c r="EI141" s="92"/>
      <c r="EJ141" s="90"/>
      <c r="EK141" s="91"/>
      <c r="EL141" s="102"/>
      <c r="EM141" s="96"/>
      <c r="EN141" s="104"/>
      <c r="EO141" s="92"/>
      <c r="EP141" s="90"/>
      <c r="EQ141" s="91"/>
      <c r="ER141" s="102"/>
      <c r="ES141" s="96"/>
      <c r="ET141" s="104"/>
      <c r="EU141" s="92"/>
      <c r="EV141" s="90"/>
      <c r="EW141" s="91"/>
      <c r="EX141" s="102"/>
      <c r="EY141" s="96"/>
      <c r="EZ141" s="104"/>
      <c r="FA141" s="92"/>
      <c r="FB141" s="90"/>
      <c r="FC141" s="91"/>
      <c r="FD141" s="102"/>
      <c r="FE141" s="96"/>
      <c r="FF141" s="104"/>
      <c r="FG141" s="92"/>
      <c r="FH141" s="90"/>
      <c r="FI141" s="91"/>
      <c r="FJ141" s="102"/>
      <c r="FK141" s="96"/>
      <c r="FL141" s="104"/>
      <c r="FM141" s="92"/>
      <c r="FN141" s="90"/>
      <c r="FO141" s="91"/>
      <c r="FP141" s="102"/>
      <c r="FQ141" s="96"/>
      <c r="FR141" s="104"/>
      <c r="FS141" s="92"/>
      <c r="FT141" s="90"/>
      <c r="FU141" s="91"/>
      <c r="FV141" s="102"/>
      <c r="FW141" s="96"/>
      <c r="FX141" s="104"/>
      <c r="FY141" s="92"/>
      <c r="FZ141" s="90"/>
      <c r="GA141" s="91"/>
      <c r="GB141" s="102"/>
      <c r="GC141" s="96"/>
      <c r="GD141" s="104"/>
      <c r="GE141" s="92"/>
      <c r="GF141" s="90"/>
      <c r="GG141" s="91"/>
      <c r="GH141" s="102"/>
      <c r="GI141" s="96"/>
      <c r="GJ141" s="104"/>
      <c r="GK141" s="92"/>
      <c r="GL141" s="90"/>
      <c r="GM141" s="91"/>
      <c r="GN141" s="102"/>
      <c r="GO141" s="96"/>
      <c r="GP141" s="104"/>
      <c r="GQ141" s="92"/>
      <c r="GR141" s="90"/>
      <c r="GS141" s="91"/>
      <c r="GT141" s="102"/>
      <c r="GU141" s="96"/>
      <c r="GV141" s="104"/>
      <c r="GW141" s="92"/>
      <c r="GX141" s="90"/>
      <c r="GY141" s="91"/>
      <c r="GZ141" s="102"/>
      <c r="HA141" s="96"/>
      <c r="HB141" s="104"/>
      <c r="HC141" s="92"/>
      <c r="HD141" s="90"/>
      <c r="HE141" s="91"/>
      <c r="HF141" s="102"/>
      <c r="HG141" s="96"/>
      <c r="HH141" s="104"/>
      <c r="HI141" s="92"/>
      <c r="HJ141" s="90"/>
      <c r="HK141" s="91"/>
      <c r="HL141" s="102"/>
      <c r="HM141" s="96"/>
      <c r="HN141" s="104"/>
      <c r="HO141" s="92"/>
      <c r="HP141" s="90"/>
      <c r="HQ141" s="91"/>
      <c r="HR141" s="102"/>
      <c r="HS141" s="96"/>
      <c r="HT141" s="104"/>
      <c r="HU141" s="92"/>
      <c r="HV141" s="125"/>
      <c r="HW141" s="126"/>
      <c r="HX141" s="127"/>
      <c r="HY141" s="128"/>
      <c r="HZ141" s="129"/>
      <c r="IA141" s="130"/>
      <c r="IB141" s="125"/>
      <c r="IC141" s="126"/>
      <c r="ID141" s="127"/>
      <c r="IE141" s="128"/>
      <c r="IF141" s="129"/>
      <c r="IG141" s="130"/>
      <c r="IH141" s="125"/>
      <c r="II141" s="126"/>
      <c r="IJ141" s="127"/>
      <c r="IK141" s="128"/>
      <c r="IL141" s="129"/>
      <c r="IM141" s="130"/>
      <c r="IN141" s="125"/>
      <c r="IO141" s="126"/>
      <c r="IP141" s="127"/>
      <c r="IQ141" s="128"/>
      <c r="IR141" s="129"/>
    </row>
    <row r="142" spans="1:252" s="1" customFormat="1">
      <c r="A142" s="54" t="s">
        <v>668</v>
      </c>
      <c r="B142" s="136">
        <f t="shared" ref="B142:B205" si="24">MIN(M142,P142,S142,V142,Y142,AB142,AE142,AH142,AK142,AN142,AQ142,AT142,AW142,AZ142,BC142,BF142,BI142,BL142,BO142,BR142,BU142,BX142,CA142,CD142,CG142,CJ142,CM142,CP142,CS142,CV142,CY142,DB142,DE142,DH142,DK142,DN142,DQ142,DT142,DW142,DZ142,EC142,EF142,EI142,EL142,EO142,ER142,EU142,EX142,FA142,FD142,FG142,FJ142,FM142,FP142,FS142,FV142,FY142,GB142,GE142,GH142,GK142,GN142,GQ142,GQ142,GT142,GW142,GZ142,HC142,HF142,HI142,HL142,HO142,HR142,HU142,HX142,IA142,ID142,IG142,IJ142,IM142,IP142)</f>
        <v>0</v>
      </c>
      <c r="C142" s="136">
        <f t="shared" ref="C142:C205" si="25">IF(SUM(M142+P142+S142+V142+Y142+AB142+AE142+AH142+AK142+AN142+AQ142+AT142+AW142+AZ142+BC142+BF142+BI142+BL142+BO142+BR142+BU142+BX142+CA142+CD142+CG142+CJ142+CM142+CP142+CS142+CV142+CY142+DB142+DE142+DH142+DK142+DN142+DQ142+DT142+DW142+DZ142+EC142+EF142+EI142+EL142+EO142+ER142+EU142+EX142+FA142+FD142+FG142+FJ142+FM142+FP142+FS142+FV142+FY142+GB142+GE142+GH142+GK142+GN142+GQ142+GQ142+GT142+GW142+GZ142+HC142+HF142+HI142+HL142+HO142+HR142+HU142+HX142+IA142+ID142+IG142+IJ142+IM142+IP142)=0,0,AVERAGE(M142,P142,S142,V142,Y142,AB142,AE142,AH142,AK142,AN142,AQ142,AT142,AW142,AZ142,BC142,BF142,BI142,BL142,BO142,BR142,BU142,BX142,CA142,CD142,CG142,CJ142,CM142,CP142,CS142,CV142,CY142,DB142,DE142,DH142,DK142,DN142,DQ142,DT142,DW142,DZ142,EC142,EF142,EI142,EL142,EO142,ER142,EU142,EX142,FA142,FD142,FG142,FJ142,FM142,FP142,FS142,FV142,FY142,GB142,GE142,GH142,GK142,GN142,GQ142,GQ142,GT142,GW142,GZ142,HC142,HF142,HI142,HL142,HO142,HR142,HU142,HX142,IA142,ID142,IG142,IJ142,IM142,IP142))</f>
        <v>0</v>
      </c>
      <c r="D142" s="136">
        <f t="shared" ref="D142:D205" si="26">MAX(M142,P142,S142,V142,Y142,AB142,AE142,AH142,AK142,AN142,AQ142,AT142,AW142,AZ142,BC142,BF142,BI142,BL142,BO142,BR142,BU142,BX142,CA142,CD142,CG142,CJ142,CM142,CP142,CS142,CV142,CY142,DB142,DE142,DH142,DK142,DN142,DQ142,DT142,DW142,DZ142,EC142,EF142,EI142,EL142,EO142,ER142,EU142,EX142,FA142,FD142,FG142,FJ142,FM142,FP142,FS142,FV142,FY142,GB142,GE142,GH142,GK142,GN142,GQ142,GQ142,GT142,GW142,GZ142,HC142,HF142,HI142,HL142,HO142,HR142,HU142,HX142,IA142,ID142,IG142,IJ142,IM142,IP142)</f>
        <v>0</v>
      </c>
      <c r="E142" s="136">
        <f t="shared" ref="E142:E205" si="27">MIN(N142,Q142,T142,W142,Z142,AC142,AF142,AI142,AL142,AO142,AR142,AU142,AX142,BA142,BD142,BG142,BJ142,BM142,BP142,BS142,BV142,BY142,CB142,CE142,CH142,CK142,CN142,CQ142,CT142,CW142,CZ142,DC142,DF142,DI142,DL142,DO142,DR142,DU142,DX142,EA142,ED142,EG142,EJ142,EM142,EP142,ES142,EV142,EY142,FB142,FE142,FH142,FK142,FN142,FQ142,FT142,FW142,FZ142,GC142,GF142,GI142,GL142,GO142,GR142,GR142,GU142,GX142,HA142,HD142,HG142,HJ142,HM142,HP142,HS142,HV142,HY142,IB142,IE142,IH142,IK142,IN142,IQ142)</f>
        <v>0</v>
      </c>
      <c r="F142" s="136">
        <f t="shared" ref="F142:F205" si="28">IF(SUM(N142+Q142+T142+W142+Z142+AC142+AF142+AI142+AL142+AO142+AR142+AU142+AX142+BA142+BD142+BG142+BJ142+BM142+BP142+BS142+BV142+BY142+CB142+CE142+CH142+CK142+CN142+CQ142+CT142+CW142+CZ142+DC142+DF142+DI142+DL142+DO142+DR142+DU142+DX142+EA142+ED142+EG142+EJ142+EM142+EP142+ES142+EV142+EY142+FB142+FE142+FH142+FK142+FN142+FQ142+FT142+FW142+FZ142+GC142+GF142+GI142+GL142+GO142+GR142+GR142+GU142+GX142+HA142+HD142+HG142+HJ142+HM142+HP142+HS142+HV142+HY142+IB142+IE142+IH142+IK142+IN142+IQ142)=0,0,AVERAGE(N142,Q142,T142,W142,Z142,AC142,AF142,AI142,AL142,AO142,AR142,AU142,AX142,BA142,BD142,BG142,BJ142,BM142,BP142,BS142,BV142,BY142,CB142,CE142,CH142,CK142,CN142,CQ142,CT142,CW142,CZ142,DC142,DF142,DI142,DL142,DO142,DR142,DU142,DX142,EA142,ED142,EG142,EJ142,EM142,EP142,ES142,EV142,EY142,FB142,FE142,FH142,FK142,FN142,FQ142,FT142,FW142,FZ142,GC142,GF142,GI142,GL142,GO142,GR142,GR142,GU142,GX142,HA142,HD142,HG142,HJ142,HM142,HP142,HS142,HV142,HY142,IB142,IE142,IH142,IK142,IN142,IQ142))</f>
        <v>0</v>
      </c>
      <c r="G142" s="136">
        <f t="shared" ref="G142:G205" si="29">MAX(N142,Q142,T142,W142,Z142,AC142,AF142,AI142,AL142,AO142,AR142,AU142,AX142,BA142,BD142,BG142,BJ142,BM142,BP142,BS142,BV142,BY142,CB142,CE142,CH142,CK142,CN142,CQ142,CT142,CW142,CZ142,DC142,DF142,DI142,DL142,DO142,DR142,DU142,DX142,EA142,ED142,EG142,EJ142,EM142,EP142,ES142,EV142,EY142,FB142,FE142,FH142,FK142,FN142,FQ142,FT142,FW142,FZ142,GC142,GF142,GI142,GL142,GO142,GR142,GR142,GU142,GX142,HA142,HD142,HG142,HJ142,HM142,HP142,HS142,HV142,HY142,IB142,IE142,IH142,IK142,IN142,IQ142)</f>
        <v>0</v>
      </c>
      <c r="H142" s="137">
        <f t="shared" si="22"/>
        <v>0</v>
      </c>
      <c r="I142" s="137">
        <f t="shared" ref="I142:I205" si="30">MIN(O142,R142,U142,X142,AA142,AD142,AG142,AJ142,AM142,AP142,AS142,AV142,AY142,BB142,BE142,BH142,BK142,BN142,BQ142,BT142,BW142,BZ142,CC142,CF142,CI142,CL142,CO142,CR142,CU142,CX142,DA142,DD142,DG142,DJ142,DM142,DP142,DS142,DV142,DY142,EB142,EE142,EH142,EK142,EN142,EQ142,ET142,EW142,EZ142,FC142,FF142,FI142,FL142,FO142,FR142,FU142,FX142,GA142,GD142,GG142,GJ142,GM142,GP142,GS142,GS142,GV142,GY142,HB142,HE142,HH142,HK142,HN142,HQ142,HT142,HW142,HZ142,IC142,IF142,II142,IL142,IO142,IR142)</f>
        <v>0</v>
      </c>
      <c r="J142" s="136">
        <f t="shared" ref="J142:J205" si="31">IF(SUM(O142+R142+U142+X142+AA142+AD142+AG142+AJ142+AM142+AP142+AS142+AV142+AY142+BB142+BE142+BH142+BK142+BN142+BQ142+BT142+BW142+BZ142+CC142+CF142+CI142+CL142+CO142+CR142+CU142+CX142+DA142+DD142+DG142+DJ142+DM142+DP142+DS142+DV142+DY142+EB142+EE142+EH142+EK142+EN142+EQ142+ET142+EW142+EZ142+FC142+FF142+FI142+FL142+FO142+FR142+FU142+FX142+GA142+GD142+GG142+GJ142+GM142+GP142+GS142+GS142+GV142+GY142+HB142+HE142+HH142+HK142+HN142+HQ142+HT142+HW142+HZ142+IC142+IF142+II142+IL142+IO142+IR142)=0,0,AVERAGE(O142,R142,U142,X142,AA142,AD142,AG142,AJ142,AM142,AP142,AS142,AV142,AY142,BB142,BE142,BH142,BK142,BN142,BQ142,BT142,BW142,BZ142,CC142,CF142,CI142,CL142,CO142,CR142,CU142,CX142,DA142,DD142,DG142,DJ142,DM142,DP142,DS142,DV142,DY142,EB142,EE142,EH142,EK142,EN142,EQ142,ET142,EW142,EZ142,FC142,FF142,FI142,FL142,FO142,FR142,FU142,FX142,GA142,GD142,GG142,GJ142,GM142,GP142,GS142,GS142,GV142,GY142,HB142,HE142,HH142,HK142,HN142,HQ142,HT142,HW142,HZ142,IC142,IF142,II142,IL142,IO142,IR142))</f>
        <v>0</v>
      </c>
      <c r="K142" s="136">
        <f t="shared" ref="K142:K205" si="32">MAX(O142,R142,U142,X142,AA142,AD142,AG142,AJ142,AM142,AP142,AS142,AV142,AY142,BB142,BE142,BH142,BK142,BN142,BQ142,BT142,BW142,BZ142,CC142,CF142,CI142,CL142,CO142,CR142,CU142,CX142,DA142,DD142,DG142,DJ142,DM142,DP142,DS142,DV142,DY142,EB142,EE142,EH142,EK142,EN142,EQ142,ET142,EW142,EZ142,FC142,FF142,FI142,FL142,FO142,FR142,FU142,FX142,GA142,GD142,GG142,GJ142,GM142,GP142,GS142,GS142,GV142,GY142,HB142,HE142,HH142,HK142,HN142,HQ142,HT142,HW142,HZ142,IC142,IF142,II142,IL142,IO142,IR142)</f>
        <v>0</v>
      </c>
      <c r="L142" s="138">
        <f t="shared" si="23"/>
        <v>0</v>
      </c>
      <c r="M142" s="92"/>
      <c r="N142" s="90"/>
      <c r="O142" s="91"/>
      <c r="P142" s="102"/>
      <c r="Q142" s="96"/>
      <c r="R142" s="104"/>
      <c r="S142" s="92"/>
      <c r="T142" s="90"/>
      <c r="U142" s="91"/>
      <c r="V142" s="102"/>
      <c r="W142" s="96"/>
      <c r="X142" s="104"/>
      <c r="Y142" s="92"/>
      <c r="Z142" s="90"/>
      <c r="AA142" s="91"/>
      <c r="AB142" s="102"/>
      <c r="AC142" s="96"/>
      <c r="AD142" s="104"/>
      <c r="AE142" s="92"/>
      <c r="AF142" s="90"/>
      <c r="AG142" s="91"/>
      <c r="AH142" s="102"/>
      <c r="AI142" s="96"/>
      <c r="AJ142" s="104"/>
      <c r="AK142" s="92"/>
      <c r="AL142" s="90"/>
      <c r="AM142" s="91"/>
      <c r="AN142" s="102"/>
      <c r="AO142" s="96"/>
      <c r="AP142" s="104"/>
      <c r="AQ142" s="92"/>
      <c r="AR142" s="90"/>
      <c r="AS142" s="91"/>
      <c r="AT142" s="102"/>
      <c r="AU142" s="96"/>
      <c r="AV142" s="104"/>
      <c r="AW142" s="92"/>
      <c r="AX142" s="90"/>
      <c r="AY142" s="91"/>
      <c r="AZ142" s="102"/>
      <c r="BA142" s="96"/>
      <c r="BB142" s="104"/>
      <c r="BC142" s="92"/>
      <c r="BD142" s="90"/>
      <c r="BE142" s="91"/>
      <c r="BF142" s="102"/>
      <c r="BG142" s="96"/>
      <c r="BH142" s="104"/>
      <c r="BI142" s="92"/>
      <c r="BJ142" s="90"/>
      <c r="BK142" s="91"/>
      <c r="BL142" s="102"/>
      <c r="BM142" s="96"/>
      <c r="BN142" s="104"/>
      <c r="BO142" s="92"/>
      <c r="BP142" s="90"/>
      <c r="BQ142" s="91"/>
      <c r="BR142" s="102"/>
      <c r="BS142" s="96"/>
      <c r="BT142" s="104"/>
      <c r="BU142" s="92"/>
      <c r="BV142" s="90"/>
      <c r="BW142" s="91"/>
      <c r="BX142" s="102"/>
      <c r="BY142" s="96"/>
      <c r="BZ142" s="104"/>
      <c r="CA142" s="92"/>
      <c r="CB142" s="90"/>
      <c r="CC142" s="91"/>
      <c r="CD142" s="102"/>
      <c r="CE142" s="96"/>
      <c r="CF142" s="104"/>
      <c r="CG142" s="92"/>
      <c r="CH142" s="90"/>
      <c r="CI142" s="91"/>
      <c r="CJ142" s="102"/>
      <c r="CK142" s="96"/>
      <c r="CL142" s="104"/>
      <c r="CM142" s="92"/>
      <c r="CN142" s="90"/>
      <c r="CO142" s="91"/>
      <c r="CP142" s="102"/>
      <c r="CQ142" s="96"/>
      <c r="CR142" s="104"/>
      <c r="CS142" s="92"/>
      <c r="CT142" s="90"/>
      <c r="CU142" s="91"/>
      <c r="CV142" s="102"/>
      <c r="CW142" s="96"/>
      <c r="CX142" s="104"/>
      <c r="CY142" s="92"/>
      <c r="CZ142" s="90"/>
      <c r="DA142" s="91"/>
      <c r="DB142" s="102"/>
      <c r="DC142" s="96"/>
      <c r="DD142" s="104"/>
      <c r="DE142" s="92"/>
      <c r="DF142" s="90"/>
      <c r="DG142" s="91"/>
      <c r="DH142" s="102"/>
      <c r="DI142" s="96"/>
      <c r="DJ142" s="104"/>
      <c r="DK142" s="92"/>
      <c r="DL142" s="90"/>
      <c r="DM142" s="91"/>
      <c r="DN142" s="102"/>
      <c r="DO142" s="96"/>
      <c r="DP142" s="104"/>
      <c r="DQ142" s="92"/>
      <c r="DR142" s="90"/>
      <c r="DS142" s="91"/>
      <c r="DT142" s="102"/>
      <c r="DU142" s="96"/>
      <c r="DV142" s="104"/>
      <c r="DW142" s="92"/>
      <c r="DX142" s="90"/>
      <c r="DY142" s="91"/>
      <c r="DZ142" s="102"/>
      <c r="EA142" s="96"/>
      <c r="EB142" s="104"/>
      <c r="EC142" s="92"/>
      <c r="ED142" s="90"/>
      <c r="EE142" s="91"/>
      <c r="EF142" s="102"/>
      <c r="EG142" s="96"/>
      <c r="EH142" s="104"/>
      <c r="EI142" s="92"/>
      <c r="EJ142" s="90"/>
      <c r="EK142" s="91"/>
      <c r="EL142" s="102"/>
      <c r="EM142" s="96"/>
      <c r="EN142" s="104"/>
      <c r="EO142" s="92"/>
      <c r="EP142" s="90"/>
      <c r="EQ142" s="91"/>
      <c r="ER142" s="102"/>
      <c r="ES142" s="96"/>
      <c r="ET142" s="104"/>
      <c r="EU142" s="92"/>
      <c r="EV142" s="90"/>
      <c r="EW142" s="91"/>
      <c r="EX142" s="102"/>
      <c r="EY142" s="96"/>
      <c r="EZ142" s="104"/>
      <c r="FA142" s="92"/>
      <c r="FB142" s="90"/>
      <c r="FC142" s="91"/>
      <c r="FD142" s="102"/>
      <c r="FE142" s="96"/>
      <c r="FF142" s="104"/>
      <c r="FG142" s="92"/>
      <c r="FH142" s="90"/>
      <c r="FI142" s="91"/>
      <c r="FJ142" s="102"/>
      <c r="FK142" s="96"/>
      <c r="FL142" s="104"/>
      <c r="FM142" s="92"/>
      <c r="FN142" s="90"/>
      <c r="FO142" s="91"/>
      <c r="FP142" s="102"/>
      <c r="FQ142" s="96"/>
      <c r="FR142" s="104"/>
      <c r="FS142" s="92"/>
      <c r="FT142" s="90"/>
      <c r="FU142" s="91"/>
      <c r="FV142" s="102"/>
      <c r="FW142" s="96"/>
      <c r="FX142" s="104"/>
      <c r="FY142" s="92"/>
      <c r="FZ142" s="90"/>
      <c r="GA142" s="91"/>
      <c r="GB142" s="102"/>
      <c r="GC142" s="96"/>
      <c r="GD142" s="104"/>
      <c r="GE142" s="92"/>
      <c r="GF142" s="90"/>
      <c r="GG142" s="91"/>
      <c r="GH142" s="102"/>
      <c r="GI142" s="96"/>
      <c r="GJ142" s="104"/>
      <c r="GK142" s="92"/>
      <c r="GL142" s="90"/>
      <c r="GM142" s="91"/>
      <c r="GN142" s="102"/>
      <c r="GO142" s="96"/>
      <c r="GP142" s="104"/>
      <c r="GQ142" s="92"/>
      <c r="GR142" s="90"/>
      <c r="GS142" s="91"/>
      <c r="GT142" s="102"/>
      <c r="GU142" s="96"/>
      <c r="GV142" s="104"/>
      <c r="GW142" s="92"/>
      <c r="GX142" s="90"/>
      <c r="GY142" s="91"/>
      <c r="GZ142" s="102"/>
      <c r="HA142" s="96"/>
      <c r="HB142" s="104"/>
      <c r="HC142" s="92"/>
      <c r="HD142" s="90"/>
      <c r="HE142" s="91"/>
      <c r="HF142" s="102"/>
      <c r="HG142" s="96"/>
      <c r="HH142" s="104"/>
      <c r="HI142" s="92"/>
      <c r="HJ142" s="90"/>
      <c r="HK142" s="91"/>
      <c r="HL142" s="102"/>
      <c r="HM142" s="96"/>
      <c r="HN142" s="104"/>
      <c r="HO142" s="92"/>
      <c r="HP142" s="90"/>
      <c r="HQ142" s="91"/>
      <c r="HR142" s="102"/>
      <c r="HS142" s="96"/>
      <c r="HT142" s="104"/>
      <c r="HU142" s="92"/>
      <c r="HV142" s="125"/>
      <c r="HW142" s="126"/>
      <c r="HX142" s="127"/>
      <c r="HY142" s="128"/>
      <c r="HZ142" s="129"/>
      <c r="IA142" s="130"/>
      <c r="IB142" s="125"/>
      <c r="IC142" s="126"/>
      <c r="ID142" s="127"/>
      <c r="IE142" s="128"/>
      <c r="IF142" s="129"/>
      <c r="IG142" s="130"/>
      <c r="IH142" s="125"/>
      <c r="II142" s="126"/>
      <c r="IJ142" s="127"/>
      <c r="IK142" s="128"/>
      <c r="IL142" s="129"/>
      <c r="IM142" s="130"/>
      <c r="IN142" s="125"/>
      <c r="IO142" s="126"/>
      <c r="IP142" s="127"/>
      <c r="IQ142" s="128"/>
      <c r="IR142" s="129"/>
    </row>
    <row r="143" spans="1:252" s="1" customFormat="1">
      <c r="A143" s="54" t="s">
        <v>670</v>
      </c>
      <c r="B143" s="136">
        <f t="shared" si="24"/>
        <v>0</v>
      </c>
      <c r="C143" s="136">
        <f t="shared" si="25"/>
        <v>0</v>
      </c>
      <c r="D143" s="136">
        <f t="shared" si="26"/>
        <v>0</v>
      </c>
      <c r="E143" s="136">
        <f t="shared" si="27"/>
        <v>0</v>
      </c>
      <c r="F143" s="136">
        <f t="shared" si="28"/>
        <v>0</v>
      </c>
      <c r="G143" s="136">
        <f t="shared" si="29"/>
        <v>0</v>
      </c>
      <c r="H143" s="137">
        <f t="shared" si="22"/>
        <v>0</v>
      </c>
      <c r="I143" s="137">
        <f t="shared" si="30"/>
        <v>0</v>
      </c>
      <c r="J143" s="136">
        <f t="shared" si="31"/>
        <v>0</v>
      </c>
      <c r="K143" s="136">
        <f t="shared" si="32"/>
        <v>0</v>
      </c>
      <c r="L143" s="138">
        <f t="shared" si="23"/>
        <v>0</v>
      </c>
      <c r="M143" s="92"/>
      <c r="N143" s="90"/>
      <c r="O143" s="91"/>
      <c r="P143" s="102"/>
      <c r="Q143" s="96"/>
      <c r="R143" s="104"/>
      <c r="S143" s="92"/>
      <c r="T143" s="90"/>
      <c r="U143" s="91"/>
      <c r="V143" s="102"/>
      <c r="W143" s="96"/>
      <c r="X143" s="104"/>
      <c r="Y143" s="92"/>
      <c r="Z143" s="90"/>
      <c r="AA143" s="91"/>
      <c r="AB143" s="102"/>
      <c r="AC143" s="96"/>
      <c r="AD143" s="104"/>
      <c r="AE143" s="92"/>
      <c r="AF143" s="90"/>
      <c r="AG143" s="91"/>
      <c r="AH143" s="102"/>
      <c r="AI143" s="96"/>
      <c r="AJ143" s="104"/>
      <c r="AK143" s="92"/>
      <c r="AL143" s="90"/>
      <c r="AM143" s="91"/>
      <c r="AN143" s="102"/>
      <c r="AO143" s="96"/>
      <c r="AP143" s="104"/>
      <c r="AQ143" s="92"/>
      <c r="AR143" s="90"/>
      <c r="AS143" s="91"/>
      <c r="AT143" s="102"/>
      <c r="AU143" s="96"/>
      <c r="AV143" s="104"/>
      <c r="AW143" s="92"/>
      <c r="AX143" s="90"/>
      <c r="AY143" s="91"/>
      <c r="AZ143" s="102"/>
      <c r="BA143" s="96"/>
      <c r="BB143" s="104"/>
      <c r="BC143" s="92"/>
      <c r="BD143" s="90"/>
      <c r="BE143" s="91"/>
      <c r="BF143" s="102"/>
      <c r="BG143" s="96"/>
      <c r="BH143" s="104"/>
      <c r="BI143" s="92"/>
      <c r="BJ143" s="90"/>
      <c r="BK143" s="91"/>
      <c r="BL143" s="102"/>
      <c r="BM143" s="96"/>
      <c r="BN143" s="104"/>
      <c r="BO143" s="92"/>
      <c r="BP143" s="90"/>
      <c r="BQ143" s="91"/>
      <c r="BR143" s="102"/>
      <c r="BS143" s="96"/>
      <c r="BT143" s="104"/>
      <c r="BU143" s="92"/>
      <c r="BV143" s="90"/>
      <c r="BW143" s="91"/>
      <c r="BX143" s="102"/>
      <c r="BY143" s="96"/>
      <c r="BZ143" s="104"/>
      <c r="CA143" s="92"/>
      <c r="CB143" s="90"/>
      <c r="CC143" s="91"/>
      <c r="CD143" s="102"/>
      <c r="CE143" s="96"/>
      <c r="CF143" s="104"/>
      <c r="CG143" s="92"/>
      <c r="CH143" s="90"/>
      <c r="CI143" s="91"/>
      <c r="CJ143" s="102"/>
      <c r="CK143" s="96"/>
      <c r="CL143" s="104"/>
      <c r="CM143" s="92"/>
      <c r="CN143" s="90"/>
      <c r="CO143" s="91"/>
      <c r="CP143" s="102"/>
      <c r="CQ143" s="96"/>
      <c r="CR143" s="104"/>
      <c r="CS143" s="92"/>
      <c r="CT143" s="90"/>
      <c r="CU143" s="91"/>
      <c r="CV143" s="102"/>
      <c r="CW143" s="96"/>
      <c r="CX143" s="104"/>
      <c r="CY143" s="92"/>
      <c r="CZ143" s="90"/>
      <c r="DA143" s="91"/>
      <c r="DB143" s="102"/>
      <c r="DC143" s="96"/>
      <c r="DD143" s="104"/>
      <c r="DE143" s="92"/>
      <c r="DF143" s="90"/>
      <c r="DG143" s="91"/>
      <c r="DH143" s="102"/>
      <c r="DI143" s="96"/>
      <c r="DJ143" s="104"/>
      <c r="DK143" s="92"/>
      <c r="DL143" s="90"/>
      <c r="DM143" s="91"/>
      <c r="DN143" s="102"/>
      <c r="DO143" s="96"/>
      <c r="DP143" s="104"/>
      <c r="DQ143" s="92"/>
      <c r="DR143" s="90"/>
      <c r="DS143" s="91"/>
      <c r="DT143" s="102"/>
      <c r="DU143" s="96"/>
      <c r="DV143" s="104"/>
      <c r="DW143" s="92"/>
      <c r="DX143" s="90"/>
      <c r="DY143" s="91"/>
      <c r="DZ143" s="102"/>
      <c r="EA143" s="96"/>
      <c r="EB143" s="104"/>
      <c r="EC143" s="92"/>
      <c r="ED143" s="90"/>
      <c r="EE143" s="91"/>
      <c r="EF143" s="102"/>
      <c r="EG143" s="96"/>
      <c r="EH143" s="104"/>
      <c r="EI143" s="92"/>
      <c r="EJ143" s="90"/>
      <c r="EK143" s="91"/>
      <c r="EL143" s="102"/>
      <c r="EM143" s="96"/>
      <c r="EN143" s="104"/>
      <c r="EO143" s="92"/>
      <c r="EP143" s="90"/>
      <c r="EQ143" s="91"/>
      <c r="ER143" s="102"/>
      <c r="ES143" s="96"/>
      <c r="ET143" s="104"/>
      <c r="EU143" s="92"/>
      <c r="EV143" s="90"/>
      <c r="EW143" s="91"/>
      <c r="EX143" s="102"/>
      <c r="EY143" s="96"/>
      <c r="EZ143" s="104"/>
      <c r="FA143" s="92"/>
      <c r="FB143" s="90"/>
      <c r="FC143" s="91"/>
      <c r="FD143" s="102"/>
      <c r="FE143" s="96"/>
      <c r="FF143" s="104"/>
      <c r="FG143" s="92"/>
      <c r="FH143" s="90"/>
      <c r="FI143" s="91"/>
      <c r="FJ143" s="102"/>
      <c r="FK143" s="96"/>
      <c r="FL143" s="104"/>
      <c r="FM143" s="92"/>
      <c r="FN143" s="90"/>
      <c r="FO143" s="91"/>
      <c r="FP143" s="102"/>
      <c r="FQ143" s="96"/>
      <c r="FR143" s="104"/>
      <c r="FS143" s="92"/>
      <c r="FT143" s="90"/>
      <c r="FU143" s="91"/>
      <c r="FV143" s="102"/>
      <c r="FW143" s="96"/>
      <c r="FX143" s="104"/>
      <c r="FY143" s="92"/>
      <c r="FZ143" s="90"/>
      <c r="GA143" s="91"/>
      <c r="GB143" s="102"/>
      <c r="GC143" s="96"/>
      <c r="GD143" s="104"/>
      <c r="GE143" s="92"/>
      <c r="GF143" s="90"/>
      <c r="GG143" s="91"/>
      <c r="GH143" s="102"/>
      <c r="GI143" s="96"/>
      <c r="GJ143" s="104"/>
      <c r="GK143" s="92"/>
      <c r="GL143" s="90"/>
      <c r="GM143" s="91"/>
      <c r="GN143" s="102"/>
      <c r="GO143" s="96"/>
      <c r="GP143" s="104"/>
      <c r="GQ143" s="92"/>
      <c r="GR143" s="90"/>
      <c r="GS143" s="91"/>
      <c r="GT143" s="102"/>
      <c r="GU143" s="96"/>
      <c r="GV143" s="104"/>
      <c r="GW143" s="92"/>
      <c r="GX143" s="90"/>
      <c r="GY143" s="91"/>
      <c r="GZ143" s="102"/>
      <c r="HA143" s="96"/>
      <c r="HB143" s="104"/>
      <c r="HC143" s="92"/>
      <c r="HD143" s="90"/>
      <c r="HE143" s="91"/>
      <c r="HF143" s="102"/>
      <c r="HG143" s="96"/>
      <c r="HH143" s="104"/>
      <c r="HI143" s="92"/>
      <c r="HJ143" s="90"/>
      <c r="HK143" s="91"/>
      <c r="HL143" s="102"/>
      <c r="HM143" s="96"/>
      <c r="HN143" s="104"/>
      <c r="HO143" s="92"/>
      <c r="HP143" s="90"/>
      <c r="HQ143" s="91"/>
      <c r="HR143" s="102"/>
      <c r="HS143" s="96"/>
      <c r="HT143" s="104"/>
      <c r="HU143" s="92"/>
      <c r="HV143" s="125"/>
      <c r="HW143" s="126"/>
      <c r="HX143" s="127"/>
      <c r="HY143" s="128"/>
      <c r="HZ143" s="129"/>
      <c r="IA143" s="130"/>
      <c r="IB143" s="125"/>
      <c r="IC143" s="126"/>
      <c r="ID143" s="127"/>
      <c r="IE143" s="128"/>
      <c r="IF143" s="129"/>
      <c r="IG143" s="130"/>
      <c r="IH143" s="125"/>
      <c r="II143" s="126"/>
      <c r="IJ143" s="127"/>
      <c r="IK143" s="128"/>
      <c r="IL143" s="129"/>
      <c r="IM143" s="130"/>
      <c r="IN143" s="125"/>
      <c r="IO143" s="126"/>
      <c r="IP143" s="127"/>
      <c r="IQ143" s="128"/>
      <c r="IR143" s="129"/>
    </row>
    <row r="144" spans="1:252" s="1" customFormat="1">
      <c r="A144" s="54" t="s">
        <v>671</v>
      </c>
      <c r="B144" s="136">
        <f t="shared" si="24"/>
        <v>42</v>
      </c>
      <c r="C144" s="136">
        <f t="shared" si="25"/>
        <v>42</v>
      </c>
      <c r="D144" s="136">
        <f t="shared" si="26"/>
        <v>42</v>
      </c>
      <c r="E144" s="136">
        <f t="shared" si="27"/>
        <v>30.8</v>
      </c>
      <c r="F144" s="136">
        <f t="shared" si="28"/>
        <v>30.8</v>
      </c>
      <c r="G144" s="136">
        <f t="shared" si="29"/>
        <v>30.8</v>
      </c>
      <c r="H144" s="137">
        <f t="shared" si="22"/>
        <v>1</v>
      </c>
      <c r="I144" s="137">
        <f t="shared" si="30"/>
        <v>0</v>
      </c>
      <c r="J144" s="136">
        <f t="shared" si="31"/>
        <v>0</v>
      </c>
      <c r="K144" s="136">
        <f t="shared" si="32"/>
        <v>0</v>
      </c>
      <c r="L144" s="138">
        <f t="shared" si="23"/>
        <v>0</v>
      </c>
      <c r="M144" s="92">
        <v>42</v>
      </c>
      <c r="N144" s="90">
        <v>30.8</v>
      </c>
      <c r="O144" s="91"/>
      <c r="P144" s="102"/>
      <c r="Q144" s="96"/>
      <c r="R144" s="104"/>
      <c r="S144" s="92"/>
      <c r="T144" s="90"/>
      <c r="U144" s="91"/>
      <c r="V144" s="102"/>
      <c r="W144" s="96"/>
      <c r="X144" s="104"/>
      <c r="Y144" s="92"/>
      <c r="Z144" s="90"/>
      <c r="AA144" s="91"/>
      <c r="AB144" s="102"/>
      <c r="AC144" s="96"/>
      <c r="AD144" s="104"/>
      <c r="AE144" s="92"/>
      <c r="AF144" s="90"/>
      <c r="AG144" s="91"/>
      <c r="AH144" s="102"/>
      <c r="AI144" s="96"/>
      <c r="AJ144" s="104"/>
      <c r="AK144" s="92"/>
      <c r="AL144" s="90"/>
      <c r="AM144" s="91"/>
      <c r="AN144" s="102"/>
      <c r="AO144" s="96"/>
      <c r="AP144" s="104"/>
      <c r="AQ144" s="92"/>
      <c r="AR144" s="90"/>
      <c r="AS144" s="91"/>
      <c r="AT144" s="102"/>
      <c r="AU144" s="96"/>
      <c r="AV144" s="104"/>
      <c r="AW144" s="92"/>
      <c r="AX144" s="90"/>
      <c r="AY144" s="91"/>
      <c r="AZ144" s="102"/>
      <c r="BA144" s="96"/>
      <c r="BB144" s="104"/>
      <c r="BC144" s="92"/>
      <c r="BD144" s="90"/>
      <c r="BE144" s="91"/>
      <c r="BF144" s="102"/>
      <c r="BG144" s="96"/>
      <c r="BH144" s="104"/>
      <c r="BI144" s="92"/>
      <c r="BJ144" s="90"/>
      <c r="BK144" s="91"/>
      <c r="BL144" s="102"/>
      <c r="BM144" s="96"/>
      <c r="BN144" s="104"/>
      <c r="BO144" s="92"/>
      <c r="BP144" s="90"/>
      <c r="BQ144" s="91"/>
      <c r="BR144" s="102"/>
      <c r="BS144" s="96"/>
      <c r="BT144" s="104"/>
      <c r="BU144" s="92"/>
      <c r="BV144" s="90"/>
      <c r="BW144" s="91"/>
      <c r="BX144" s="102"/>
      <c r="BY144" s="96"/>
      <c r="BZ144" s="104"/>
      <c r="CA144" s="92"/>
      <c r="CB144" s="90"/>
      <c r="CC144" s="91"/>
      <c r="CD144" s="102"/>
      <c r="CE144" s="96"/>
      <c r="CF144" s="104"/>
      <c r="CG144" s="92"/>
      <c r="CH144" s="90"/>
      <c r="CI144" s="91"/>
      <c r="CJ144" s="102"/>
      <c r="CK144" s="96"/>
      <c r="CL144" s="104"/>
      <c r="CM144" s="92"/>
      <c r="CN144" s="90"/>
      <c r="CO144" s="91"/>
      <c r="CP144" s="102"/>
      <c r="CQ144" s="96"/>
      <c r="CR144" s="104"/>
      <c r="CS144" s="92"/>
      <c r="CT144" s="90"/>
      <c r="CU144" s="91"/>
      <c r="CV144" s="102"/>
      <c r="CW144" s="96"/>
      <c r="CX144" s="104"/>
      <c r="CY144" s="92"/>
      <c r="CZ144" s="90"/>
      <c r="DA144" s="91"/>
      <c r="DB144" s="102"/>
      <c r="DC144" s="96"/>
      <c r="DD144" s="104"/>
      <c r="DE144" s="92"/>
      <c r="DF144" s="90"/>
      <c r="DG144" s="91"/>
      <c r="DH144" s="102"/>
      <c r="DI144" s="96"/>
      <c r="DJ144" s="104"/>
      <c r="DK144" s="92"/>
      <c r="DL144" s="90"/>
      <c r="DM144" s="91"/>
      <c r="DN144" s="102"/>
      <c r="DO144" s="96"/>
      <c r="DP144" s="104"/>
      <c r="DQ144" s="92"/>
      <c r="DR144" s="90"/>
      <c r="DS144" s="91"/>
      <c r="DT144" s="102"/>
      <c r="DU144" s="96"/>
      <c r="DV144" s="104"/>
      <c r="DW144" s="92"/>
      <c r="DX144" s="90"/>
      <c r="DY144" s="91"/>
      <c r="DZ144" s="102"/>
      <c r="EA144" s="96"/>
      <c r="EB144" s="104"/>
      <c r="EC144" s="92"/>
      <c r="ED144" s="90"/>
      <c r="EE144" s="91"/>
      <c r="EF144" s="102"/>
      <c r="EG144" s="96"/>
      <c r="EH144" s="104"/>
      <c r="EI144" s="92"/>
      <c r="EJ144" s="90"/>
      <c r="EK144" s="91"/>
      <c r="EL144" s="102"/>
      <c r="EM144" s="96"/>
      <c r="EN144" s="104"/>
      <c r="EO144" s="92"/>
      <c r="EP144" s="90"/>
      <c r="EQ144" s="91"/>
      <c r="ER144" s="102"/>
      <c r="ES144" s="96"/>
      <c r="ET144" s="104"/>
      <c r="EU144" s="92"/>
      <c r="EV144" s="90"/>
      <c r="EW144" s="91"/>
      <c r="EX144" s="102"/>
      <c r="EY144" s="96"/>
      <c r="EZ144" s="104"/>
      <c r="FA144" s="92"/>
      <c r="FB144" s="90"/>
      <c r="FC144" s="91"/>
      <c r="FD144" s="102"/>
      <c r="FE144" s="96"/>
      <c r="FF144" s="104"/>
      <c r="FG144" s="92"/>
      <c r="FH144" s="90"/>
      <c r="FI144" s="91"/>
      <c r="FJ144" s="102"/>
      <c r="FK144" s="96"/>
      <c r="FL144" s="104"/>
      <c r="FM144" s="92"/>
      <c r="FN144" s="90"/>
      <c r="FO144" s="91"/>
      <c r="FP144" s="102"/>
      <c r="FQ144" s="96"/>
      <c r="FR144" s="104"/>
      <c r="FS144" s="92"/>
      <c r="FT144" s="90"/>
      <c r="FU144" s="91"/>
      <c r="FV144" s="102"/>
      <c r="FW144" s="96"/>
      <c r="FX144" s="104"/>
      <c r="FY144" s="92"/>
      <c r="FZ144" s="90"/>
      <c r="GA144" s="91"/>
      <c r="GB144" s="102"/>
      <c r="GC144" s="96"/>
      <c r="GD144" s="104"/>
      <c r="GE144" s="92"/>
      <c r="GF144" s="90"/>
      <c r="GG144" s="91"/>
      <c r="GH144" s="102"/>
      <c r="GI144" s="96"/>
      <c r="GJ144" s="104"/>
      <c r="GK144" s="92"/>
      <c r="GL144" s="90"/>
      <c r="GM144" s="91"/>
      <c r="GN144" s="102"/>
      <c r="GO144" s="96"/>
      <c r="GP144" s="104"/>
      <c r="GQ144" s="92"/>
      <c r="GR144" s="90"/>
      <c r="GS144" s="91"/>
      <c r="GT144" s="102"/>
      <c r="GU144" s="96"/>
      <c r="GV144" s="104"/>
      <c r="GW144" s="92"/>
      <c r="GX144" s="90"/>
      <c r="GY144" s="91"/>
      <c r="GZ144" s="102"/>
      <c r="HA144" s="96"/>
      <c r="HB144" s="104"/>
      <c r="HC144" s="92"/>
      <c r="HD144" s="90"/>
      <c r="HE144" s="91"/>
      <c r="HF144" s="102"/>
      <c r="HG144" s="96"/>
      <c r="HH144" s="104"/>
      <c r="HI144" s="92"/>
      <c r="HJ144" s="90"/>
      <c r="HK144" s="91"/>
      <c r="HL144" s="102"/>
      <c r="HM144" s="96"/>
      <c r="HN144" s="104"/>
      <c r="HO144" s="92"/>
      <c r="HP144" s="90"/>
      <c r="HQ144" s="91"/>
      <c r="HR144" s="102"/>
      <c r="HS144" s="96"/>
      <c r="HT144" s="104"/>
      <c r="HU144" s="92"/>
      <c r="HV144" s="125"/>
      <c r="HW144" s="126"/>
      <c r="HX144" s="127"/>
      <c r="HY144" s="128"/>
      <c r="HZ144" s="129"/>
      <c r="IA144" s="130"/>
      <c r="IB144" s="125"/>
      <c r="IC144" s="126"/>
      <c r="ID144" s="127"/>
      <c r="IE144" s="128"/>
      <c r="IF144" s="129"/>
      <c r="IG144" s="130"/>
      <c r="IH144" s="125"/>
      <c r="II144" s="126"/>
      <c r="IJ144" s="127"/>
      <c r="IK144" s="128"/>
      <c r="IL144" s="129"/>
      <c r="IM144" s="130"/>
      <c r="IN144" s="125"/>
      <c r="IO144" s="126"/>
      <c r="IP144" s="127"/>
      <c r="IQ144" s="128"/>
      <c r="IR144" s="129"/>
    </row>
    <row r="145" spans="1:252" s="1" customFormat="1">
      <c r="A145" s="54" t="s">
        <v>542</v>
      </c>
      <c r="B145" s="136">
        <f t="shared" si="24"/>
        <v>0</v>
      </c>
      <c r="C145" s="136">
        <f t="shared" si="25"/>
        <v>0</v>
      </c>
      <c r="D145" s="136">
        <f t="shared" si="26"/>
        <v>0</v>
      </c>
      <c r="E145" s="136">
        <f t="shared" si="27"/>
        <v>0</v>
      </c>
      <c r="F145" s="136">
        <f t="shared" si="28"/>
        <v>0</v>
      </c>
      <c r="G145" s="136">
        <f t="shared" si="29"/>
        <v>0</v>
      </c>
      <c r="H145" s="137">
        <f t="shared" si="22"/>
        <v>0</v>
      </c>
      <c r="I145" s="137">
        <f t="shared" si="30"/>
        <v>0</v>
      </c>
      <c r="J145" s="136">
        <f t="shared" si="31"/>
        <v>0</v>
      </c>
      <c r="K145" s="136">
        <f t="shared" si="32"/>
        <v>0</v>
      </c>
      <c r="L145" s="138">
        <f t="shared" si="23"/>
        <v>0</v>
      </c>
      <c r="M145" s="92"/>
      <c r="N145" s="90"/>
      <c r="O145" s="91"/>
      <c r="P145" s="102"/>
      <c r="Q145" s="96"/>
      <c r="R145" s="104"/>
      <c r="S145" s="92"/>
      <c r="T145" s="90"/>
      <c r="U145" s="91"/>
      <c r="V145" s="102"/>
      <c r="W145" s="96"/>
      <c r="X145" s="104"/>
      <c r="Y145" s="92"/>
      <c r="Z145" s="90"/>
      <c r="AA145" s="91"/>
      <c r="AB145" s="102"/>
      <c r="AC145" s="96"/>
      <c r="AD145" s="104"/>
      <c r="AE145" s="92"/>
      <c r="AF145" s="90"/>
      <c r="AG145" s="91"/>
      <c r="AH145" s="102"/>
      <c r="AI145" s="96"/>
      <c r="AJ145" s="104"/>
      <c r="AK145" s="92"/>
      <c r="AL145" s="90"/>
      <c r="AM145" s="91"/>
      <c r="AN145" s="102"/>
      <c r="AO145" s="96"/>
      <c r="AP145" s="104"/>
      <c r="AQ145" s="92"/>
      <c r="AR145" s="90"/>
      <c r="AS145" s="91"/>
      <c r="AT145" s="102"/>
      <c r="AU145" s="96"/>
      <c r="AV145" s="104"/>
      <c r="AW145" s="92"/>
      <c r="AX145" s="90"/>
      <c r="AY145" s="91"/>
      <c r="AZ145" s="102"/>
      <c r="BA145" s="96"/>
      <c r="BB145" s="104"/>
      <c r="BC145" s="92"/>
      <c r="BD145" s="90"/>
      <c r="BE145" s="91"/>
      <c r="BF145" s="102"/>
      <c r="BG145" s="96"/>
      <c r="BH145" s="104"/>
      <c r="BI145" s="92"/>
      <c r="BJ145" s="90"/>
      <c r="BK145" s="91"/>
      <c r="BL145" s="102"/>
      <c r="BM145" s="96"/>
      <c r="BN145" s="104"/>
      <c r="BO145" s="92"/>
      <c r="BP145" s="90"/>
      <c r="BQ145" s="91"/>
      <c r="BR145" s="102"/>
      <c r="BS145" s="96"/>
      <c r="BT145" s="104"/>
      <c r="BU145" s="92"/>
      <c r="BV145" s="90"/>
      <c r="BW145" s="91"/>
      <c r="BX145" s="102"/>
      <c r="BY145" s="96"/>
      <c r="BZ145" s="104"/>
      <c r="CA145" s="92"/>
      <c r="CB145" s="90"/>
      <c r="CC145" s="91"/>
      <c r="CD145" s="102"/>
      <c r="CE145" s="96"/>
      <c r="CF145" s="104"/>
      <c r="CG145" s="92"/>
      <c r="CH145" s="90"/>
      <c r="CI145" s="91"/>
      <c r="CJ145" s="102"/>
      <c r="CK145" s="96"/>
      <c r="CL145" s="104"/>
      <c r="CM145" s="92"/>
      <c r="CN145" s="90"/>
      <c r="CO145" s="91"/>
      <c r="CP145" s="102"/>
      <c r="CQ145" s="96"/>
      <c r="CR145" s="104"/>
      <c r="CS145" s="92"/>
      <c r="CT145" s="90"/>
      <c r="CU145" s="91"/>
      <c r="CV145" s="102"/>
      <c r="CW145" s="96"/>
      <c r="CX145" s="104"/>
      <c r="CY145" s="92"/>
      <c r="CZ145" s="90"/>
      <c r="DA145" s="91"/>
      <c r="DB145" s="102"/>
      <c r="DC145" s="96"/>
      <c r="DD145" s="104"/>
      <c r="DE145" s="92"/>
      <c r="DF145" s="90"/>
      <c r="DG145" s="91"/>
      <c r="DH145" s="102"/>
      <c r="DI145" s="96"/>
      <c r="DJ145" s="104"/>
      <c r="DK145" s="92"/>
      <c r="DL145" s="90"/>
      <c r="DM145" s="91"/>
      <c r="DN145" s="102"/>
      <c r="DO145" s="96"/>
      <c r="DP145" s="104"/>
      <c r="DQ145" s="92"/>
      <c r="DR145" s="90"/>
      <c r="DS145" s="91"/>
      <c r="DT145" s="102"/>
      <c r="DU145" s="96"/>
      <c r="DV145" s="104"/>
      <c r="DW145" s="92"/>
      <c r="DX145" s="90"/>
      <c r="DY145" s="91"/>
      <c r="DZ145" s="102"/>
      <c r="EA145" s="96"/>
      <c r="EB145" s="104"/>
      <c r="EC145" s="92"/>
      <c r="ED145" s="90"/>
      <c r="EE145" s="91"/>
      <c r="EF145" s="102"/>
      <c r="EG145" s="96"/>
      <c r="EH145" s="104"/>
      <c r="EI145" s="92"/>
      <c r="EJ145" s="90"/>
      <c r="EK145" s="91"/>
      <c r="EL145" s="102"/>
      <c r="EM145" s="96"/>
      <c r="EN145" s="104"/>
      <c r="EO145" s="92"/>
      <c r="EP145" s="90"/>
      <c r="EQ145" s="91"/>
      <c r="ER145" s="102"/>
      <c r="ES145" s="96"/>
      <c r="ET145" s="104"/>
      <c r="EU145" s="92"/>
      <c r="EV145" s="90"/>
      <c r="EW145" s="91"/>
      <c r="EX145" s="102"/>
      <c r="EY145" s="96"/>
      <c r="EZ145" s="104"/>
      <c r="FA145" s="92"/>
      <c r="FB145" s="90"/>
      <c r="FC145" s="91"/>
      <c r="FD145" s="102"/>
      <c r="FE145" s="96"/>
      <c r="FF145" s="104"/>
      <c r="FG145" s="92"/>
      <c r="FH145" s="90"/>
      <c r="FI145" s="91"/>
      <c r="FJ145" s="102"/>
      <c r="FK145" s="96"/>
      <c r="FL145" s="104"/>
      <c r="FM145" s="92"/>
      <c r="FN145" s="90"/>
      <c r="FO145" s="91"/>
      <c r="FP145" s="102"/>
      <c r="FQ145" s="96"/>
      <c r="FR145" s="104"/>
      <c r="FS145" s="92"/>
      <c r="FT145" s="90"/>
      <c r="FU145" s="91"/>
      <c r="FV145" s="102"/>
      <c r="FW145" s="96"/>
      <c r="FX145" s="104"/>
      <c r="FY145" s="92"/>
      <c r="FZ145" s="90"/>
      <c r="GA145" s="91"/>
      <c r="GB145" s="102"/>
      <c r="GC145" s="96"/>
      <c r="GD145" s="104"/>
      <c r="GE145" s="92"/>
      <c r="GF145" s="90"/>
      <c r="GG145" s="91"/>
      <c r="GH145" s="102"/>
      <c r="GI145" s="96"/>
      <c r="GJ145" s="104"/>
      <c r="GK145" s="92"/>
      <c r="GL145" s="90"/>
      <c r="GM145" s="91"/>
      <c r="GN145" s="102"/>
      <c r="GO145" s="96"/>
      <c r="GP145" s="104"/>
      <c r="GQ145" s="92"/>
      <c r="GR145" s="90"/>
      <c r="GS145" s="91"/>
      <c r="GT145" s="102"/>
      <c r="GU145" s="96"/>
      <c r="GV145" s="104"/>
      <c r="GW145" s="92"/>
      <c r="GX145" s="90"/>
      <c r="GY145" s="91"/>
      <c r="GZ145" s="102"/>
      <c r="HA145" s="96"/>
      <c r="HB145" s="104"/>
      <c r="HC145" s="92"/>
      <c r="HD145" s="90"/>
      <c r="HE145" s="91"/>
      <c r="HF145" s="102"/>
      <c r="HG145" s="96"/>
      <c r="HH145" s="104"/>
      <c r="HI145" s="92"/>
      <c r="HJ145" s="90"/>
      <c r="HK145" s="91"/>
      <c r="HL145" s="102"/>
      <c r="HM145" s="96"/>
      <c r="HN145" s="104"/>
      <c r="HO145" s="92"/>
      <c r="HP145" s="90"/>
      <c r="HQ145" s="91"/>
      <c r="HR145" s="102"/>
      <c r="HS145" s="96"/>
      <c r="HT145" s="104"/>
      <c r="HU145" s="92"/>
      <c r="HV145" s="125"/>
      <c r="HW145" s="126"/>
      <c r="HX145" s="127"/>
      <c r="HY145" s="128"/>
      <c r="HZ145" s="129"/>
      <c r="IA145" s="130"/>
      <c r="IB145" s="125"/>
      <c r="IC145" s="126"/>
      <c r="ID145" s="127"/>
      <c r="IE145" s="128"/>
      <c r="IF145" s="129"/>
      <c r="IG145" s="130"/>
      <c r="IH145" s="125"/>
      <c r="II145" s="126"/>
      <c r="IJ145" s="127"/>
      <c r="IK145" s="128"/>
      <c r="IL145" s="129"/>
      <c r="IM145" s="130"/>
      <c r="IN145" s="125"/>
      <c r="IO145" s="126"/>
      <c r="IP145" s="127"/>
      <c r="IQ145" s="128"/>
      <c r="IR145" s="129"/>
    </row>
    <row r="146" spans="1:252" s="1" customFormat="1">
      <c r="A146" s="54" t="s">
        <v>672</v>
      </c>
      <c r="B146" s="136">
        <f t="shared" si="24"/>
        <v>49</v>
      </c>
      <c r="C146" s="136">
        <f t="shared" si="25"/>
        <v>54.078947368421055</v>
      </c>
      <c r="D146" s="136">
        <f t="shared" si="26"/>
        <v>56.7</v>
      </c>
      <c r="E146" s="136">
        <f t="shared" si="27"/>
        <v>33.9</v>
      </c>
      <c r="F146" s="136">
        <f t="shared" si="28"/>
        <v>37.084210526315793</v>
      </c>
      <c r="G146" s="136">
        <f t="shared" si="29"/>
        <v>38.9</v>
      </c>
      <c r="H146" s="137">
        <f t="shared" si="22"/>
        <v>19</v>
      </c>
      <c r="I146" s="137">
        <f t="shared" si="30"/>
        <v>0</v>
      </c>
      <c r="J146" s="136">
        <f t="shared" si="31"/>
        <v>0</v>
      </c>
      <c r="K146" s="136">
        <f t="shared" si="32"/>
        <v>0</v>
      </c>
      <c r="L146" s="138">
        <f t="shared" si="23"/>
        <v>0</v>
      </c>
      <c r="M146" s="92">
        <v>52.5</v>
      </c>
      <c r="N146" s="90">
        <v>38.5</v>
      </c>
      <c r="O146" s="91"/>
      <c r="P146" s="102">
        <v>56.2</v>
      </c>
      <c r="Q146" s="96">
        <v>38.9</v>
      </c>
      <c r="R146" s="104"/>
      <c r="S146" s="92">
        <v>53.7</v>
      </c>
      <c r="T146" s="90">
        <v>37.5</v>
      </c>
      <c r="U146" s="91"/>
      <c r="V146" s="102">
        <v>53.7</v>
      </c>
      <c r="W146" s="96">
        <v>37.799999999999997</v>
      </c>
      <c r="X146" s="104"/>
      <c r="Y146" s="92">
        <v>55.5</v>
      </c>
      <c r="Z146" s="90">
        <v>36.200000000000003</v>
      </c>
      <c r="AA146" s="91"/>
      <c r="AB146" s="102">
        <v>56.7</v>
      </c>
      <c r="AC146" s="96">
        <v>37</v>
      </c>
      <c r="AD146" s="104"/>
      <c r="AE146" s="92">
        <v>53.7</v>
      </c>
      <c r="AF146" s="90">
        <v>37.799999999999997</v>
      </c>
      <c r="AG146" s="91"/>
      <c r="AH146" s="102">
        <v>53</v>
      </c>
      <c r="AI146" s="96">
        <v>37.5</v>
      </c>
      <c r="AJ146" s="104"/>
      <c r="AK146" s="92">
        <v>53.2</v>
      </c>
      <c r="AL146" s="90">
        <v>37.4</v>
      </c>
      <c r="AM146" s="91"/>
      <c r="AN146" s="102">
        <v>52.4</v>
      </c>
      <c r="AO146" s="96">
        <v>37</v>
      </c>
      <c r="AP146" s="104"/>
      <c r="AQ146" s="92">
        <v>56.3</v>
      </c>
      <c r="AR146" s="90">
        <v>37.200000000000003</v>
      </c>
      <c r="AS146" s="91"/>
      <c r="AT146" s="102">
        <v>51.6</v>
      </c>
      <c r="AU146" s="96">
        <v>35.5</v>
      </c>
      <c r="AV146" s="104"/>
      <c r="AW146" s="92">
        <v>56.5</v>
      </c>
      <c r="AX146" s="90">
        <v>37.200000000000003</v>
      </c>
      <c r="AY146" s="91"/>
      <c r="AZ146" s="102">
        <v>55</v>
      </c>
      <c r="BA146" s="96">
        <v>37</v>
      </c>
      <c r="BB146" s="104"/>
      <c r="BC146" s="92">
        <v>56.3</v>
      </c>
      <c r="BD146" s="90">
        <v>37.6</v>
      </c>
      <c r="BE146" s="91"/>
      <c r="BF146" s="102">
        <v>56.2</v>
      </c>
      <c r="BG146" s="96">
        <v>36.9</v>
      </c>
      <c r="BH146" s="104"/>
      <c r="BI146" s="92">
        <v>56</v>
      </c>
      <c r="BJ146" s="90">
        <v>38.200000000000003</v>
      </c>
      <c r="BK146" s="91"/>
      <c r="BL146" s="102">
        <v>49</v>
      </c>
      <c r="BM146" s="96">
        <v>33.9</v>
      </c>
      <c r="BN146" s="104"/>
      <c r="BO146" s="92">
        <v>50</v>
      </c>
      <c r="BP146" s="90">
        <v>35.5</v>
      </c>
      <c r="BQ146" s="91"/>
      <c r="BR146" s="102"/>
      <c r="BS146" s="96"/>
      <c r="BT146" s="104"/>
      <c r="BU146" s="92"/>
      <c r="BV146" s="90"/>
      <c r="BW146" s="91"/>
      <c r="BX146" s="102"/>
      <c r="BY146" s="96"/>
      <c r="BZ146" s="104"/>
      <c r="CA146" s="92"/>
      <c r="CB146" s="90"/>
      <c r="CC146" s="91"/>
      <c r="CD146" s="102"/>
      <c r="CE146" s="96"/>
      <c r="CF146" s="104"/>
      <c r="CG146" s="92"/>
      <c r="CH146" s="90"/>
      <c r="CI146" s="91"/>
      <c r="CJ146" s="102"/>
      <c r="CK146" s="96"/>
      <c r="CL146" s="104"/>
      <c r="CM146" s="92"/>
      <c r="CN146" s="90"/>
      <c r="CO146" s="91"/>
      <c r="CP146" s="102"/>
      <c r="CQ146" s="96"/>
      <c r="CR146" s="104"/>
      <c r="CS146" s="92"/>
      <c r="CT146" s="90"/>
      <c r="CU146" s="91"/>
      <c r="CV146" s="102"/>
      <c r="CW146" s="96"/>
      <c r="CX146" s="104"/>
      <c r="CY146" s="92"/>
      <c r="CZ146" s="90"/>
      <c r="DA146" s="91"/>
      <c r="DB146" s="102"/>
      <c r="DC146" s="96"/>
      <c r="DD146" s="104"/>
      <c r="DE146" s="92"/>
      <c r="DF146" s="90"/>
      <c r="DG146" s="91"/>
      <c r="DH146" s="102"/>
      <c r="DI146" s="96"/>
      <c r="DJ146" s="104"/>
      <c r="DK146" s="92"/>
      <c r="DL146" s="90"/>
      <c r="DM146" s="91"/>
      <c r="DN146" s="102"/>
      <c r="DO146" s="96"/>
      <c r="DP146" s="104"/>
      <c r="DQ146" s="92"/>
      <c r="DR146" s="90"/>
      <c r="DS146" s="91"/>
      <c r="DT146" s="102"/>
      <c r="DU146" s="96"/>
      <c r="DV146" s="104"/>
      <c r="DW146" s="92"/>
      <c r="DX146" s="90"/>
      <c r="DY146" s="91"/>
      <c r="DZ146" s="102"/>
      <c r="EA146" s="96"/>
      <c r="EB146" s="104"/>
      <c r="EC146" s="92"/>
      <c r="ED146" s="90"/>
      <c r="EE146" s="91"/>
      <c r="EF146" s="102"/>
      <c r="EG146" s="96"/>
      <c r="EH146" s="104"/>
      <c r="EI146" s="92"/>
      <c r="EJ146" s="90"/>
      <c r="EK146" s="91"/>
      <c r="EL146" s="102"/>
      <c r="EM146" s="96"/>
      <c r="EN146" s="104"/>
      <c r="EO146" s="92"/>
      <c r="EP146" s="90"/>
      <c r="EQ146" s="91"/>
      <c r="ER146" s="102"/>
      <c r="ES146" s="96"/>
      <c r="ET146" s="104"/>
      <c r="EU146" s="92"/>
      <c r="EV146" s="90"/>
      <c r="EW146" s="91"/>
      <c r="EX146" s="102"/>
      <c r="EY146" s="96"/>
      <c r="EZ146" s="104"/>
      <c r="FA146" s="92"/>
      <c r="FB146" s="90"/>
      <c r="FC146" s="91"/>
      <c r="FD146" s="102"/>
      <c r="FE146" s="96"/>
      <c r="FF146" s="104"/>
      <c r="FG146" s="92"/>
      <c r="FH146" s="90"/>
      <c r="FI146" s="91"/>
      <c r="FJ146" s="102"/>
      <c r="FK146" s="96"/>
      <c r="FL146" s="104"/>
      <c r="FM146" s="92"/>
      <c r="FN146" s="90"/>
      <c r="FO146" s="91"/>
      <c r="FP146" s="102"/>
      <c r="FQ146" s="96"/>
      <c r="FR146" s="104"/>
      <c r="FS146" s="92"/>
      <c r="FT146" s="90"/>
      <c r="FU146" s="91"/>
      <c r="FV146" s="102"/>
      <c r="FW146" s="96"/>
      <c r="FX146" s="104"/>
      <c r="FY146" s="92"/>
      <c r="FZ146" s="90"/>
      <c r="GA146" s="91"/>
      <c r="GB146" s="102"/>
      <c r="GC146" s="96"/>
      <c r="GD146" s="104"/>
      <c r="GE146" s="92"/>
      <c r="GF146" s="90"/>
      <c r="GG146" s="91"/>
      <c r="GH146" s="102"/>
      <c r="GI146" s="96"/>
      <c r="GJ146" s="104"/>
      <c r="GK146" s="92"/>
      <c r="GL146" s="90"/>
      <c r="GM146" s="91"/>
      <c r="GN146" s="102"/>
      <c r="GO146" s="96"/>
      <c r="GP146" s="104"/>
      <c r="GQ146" s="92"/>
      <c r="GR146" s="90"/>
      <c r="GS146" s="91"/>
      <c r="GT146" s="102"/>
      <c r="GU146" s="96"/>
      <c r="GV146" s="104"/>
      <c r="GW146" s="92"/>
      <c r="GX146" s="90"/>
      <c r="GY146" s="91"/>
      <c r="GZ146" s="102"/>
      <c r="HA146" s="96"/>
      <c r="HB146" s="104"/>
      <c r="HC146" s="92"/>
      <c r="HD146" s="90"/>
      <c r="HE146" s="91"/>
      <c r="HF146" s="102"/>
      <c r="HG146" s="96"/>
      <c r="HH146" s="104"/>
      <c r="HI146" s="92"/>
      <c r="HJ146" s="90"/>
      <c r="HK146" s="91"/>
      <c r="HL146" s="102"/>
      <c r="HM146" s="96"/>
      <c r="HN146" s="104"/>
      <c r="HO146" s="92"/>
      <c r="HP146" s="90"/>
      <c r="HQ146" s="91"/>
      <c r="HR146" s="102"/>
      <c r="HS146" s="96"/>
      <c r="HT146" s="104"/>
      <c r="HU146" s="92"/>
      <c r="HV146" s="125"/>
      <c r="HW146" s="126"/>
      <c r="HX146" s="127"/>
      <c r="HY146" s="128"/>
      <c r="HZ146" s="129"/>
      <c r="IA146" s="130"/>
      <c r="IB146" s="125"/>
      <c r="IC146" s="126"/>
      <c r="ID146" s="127"/>
      <c r="IE146" s="128"/>
      <c r="IF146" s="129"/>
      <c r="IG146" s="130"/>
      <c r="IH146" s="125"/>
      <c r="II146" s="126"/>
      <c r="IJ146" s="127"/>
      <c r="IK146" s="128"/>
      <c r="IL146" s="129"/>
      <c r="IM146" s="130"/>
      <c r="IN146" s="125"/>
      <c r="IO146" s="126"/>
      <c r="IP146" s="127"/>
      <c r="IQ146" s="128"/>
      <c r="IR146" s="129"/>
    </row>
    <row r="147" spans="1:252" s="1" customFormat="1">
      <c r="A147" s="54" t="s">
        <v>526</v>
      </c>
      <c r="B147" s="136">
        <f t="shared" si="24"/>
        <v>0</v>
      </c>
      <c r="C147" s="136">
        <f t="shared" si="25"/>
        <v>0</v>
      </c>
      <c r="D147" s="136">
        <f t="shared" si="26"/>
        <v>0</v>
      </c>
      <c r="E147" s="136">
        <f t="shared" si="27"/>
        <v>0</v>
      </c>
      <c r="F147" s="136">
        <f t="shared" si="28"/>
        <v>0</v>
      </c>
      <c r="G147" s="136">
        <f t="shared" si="29"/>
        <v>0</v>
      </c>
      <c r="H147" s="137">
        <f t="shared" si="22"/>
        <v>0</v>
      </c>
      <c r="I147" s="137">
        <f t="shared" si="30"/>
        <v>0</v>
      </c>
      <c r="J147" s="136">
        <f t="shared" si="31"/>
        <v>0</v>
      </c>
      <c r="K147" s="136">
        <f t="shared" si="32"/>
        <v>0</v>
      </c>
      <c r="L147" s="138">
        <f t="shared" si="23"/>
        <v>0</v>
      </c>
      <c r="M147" s="92"/>
      <c r="N147" s="90"/>
      <c r="O147" s="91"/>
      <c r="P147" s="102"/>
      <c r="Q147" s="96"/>
      <c r="R147" s="104"/>
      <c r="S147" s="92"/>
      <c r="T147" s="90"/>
      <c r="U147" s="91"/>
      <c r="V147" s="102"/>
      <c r="W147" s="96"/>
      <c r="X147" s="104"/>
      <c r="Y147" s="92"/>
      <c r="Z147" s="90"/>
      <c r="AA147" s="91"/>
      <c r="AB147" s="102"/>
      <c r="AC147" s="96"/>
      <c r="AD147" s="104"/>
      <c r="AE147" s="92"/>
      <c r="AF147" s="90"/>
      <c r="AG147" s="91"/>
      <c r="AH147" s="102"/>
      <c r="AI147" s="96"/>
      <c r="AJ147" s="104"/>
      <c r="AK147" s="92"/>
      <c r="AL147" s="90"/>
      <c r="AM147" s="91"/>
      <c r="AN147" s="102"/>
      <c r="AO147" s="96"/>
      <c r="AP147" s="104"/>
      <c r="AQ147" s="92"/>
      <c r="AR147" s="90"/>
      <c r="AS147" s="91"/>
      <c r="AT147" s="102"/>
      <c r="AU147" s="96"/>
      <c r="AV147" s="104"/>
      <c r="AW147" s="92"/>
      <c r="AX147" s="90"/>
      <c r="AY147" s="91"/>
      <c r="AZ147" s="102"/>
      <c r="BA147" s="96"/>
      <c r="BB147" s="104"/>
      <c r="BC147" s="92"/>
      <c r="BD147" s="90"/>
      <c r="BE147" s="91"/>
      <c r="BF147" s="102"/>
      <c r="BG147" s="96"/>
      <c r="BH147" s="104"/>
      <c r="BI147" s="92"/>
      <c r="BJ147" s="90"/>
      <c r="BK147" s="91"/>
      <c r="BL147" s="102"/>
      <c r="BM147" s="96"/>
      <c r="BN147" s="104"/>
      <c r="BO147" s="92"/>
      <c r="BP147" s="90"/>
      <c r="BQ147" s="91"/>
      <c r="BR147" s="102"/>
      <c r="BS147" s="96"/>
      <c r="BT147" s="104"/>
      <c r="BU147" s="92"/>
      <c r="BV147" s="90"/>
      <c r="BW147" s="91"/>
      <c r="BX147" s="102"/>
      <c r="BY147" s="96"/>
      <c r="BZ147" s="104"/>
      <c r="CA147" s="92"/>
      <c r="CB147" s="90"/>
      <c r="CC147" s="91"/>
      <c r="CD147" s="102"/>
      <c r="CE147" s="96"/>
      <c r="CF147" s="104"/>
      <c r="CG147" s="92"/>
      <c r="CH147" s="90"/>
      <c r="CI147" s="91"/>
      <c r="CJ147" s="102"/>
      <c r="CK147" s="96"/>
      <c r="CL147" s="104"/>
      <c r="CM147" s="92"/>
      <c r="CN147" s="90"/>
      <c r="CO147" s="91"/>
      <c r="CP147" s="102"/>
      <c r="CQ147" s="96"/>
      <c r="CR147" s="104"/>
      <c r="CS147" s="92"/>
      <c r="CT147" s="90"/>
      <c r="CU147" s="91"/>
      <c r="CV147" s="102"/>
      <c r="CW147" s="96"/>
      <c r="CX147" s="104"/>
      <c r="CY147" s="92"/>
      <c r="CZ147" s="90"/>
      <c r="DA147" s="91"/>
      <c r="DB147" s="102"/>
      <c r="DC147" s="96"/>
      <c r="DD147" s="104"/>
      <c r="DE147" s="92"/>
      <c r="DF147" s="90"/>
      <c r="DG147" s="91"/>
      <c r="DH147" s="102"/>
      <c r="DI147" s="96"/>
      <c r="DJ147" s="104"/>
      <c r="DK147" s="92"/>
      <c r="DL147" s="90"/>
      <c r="DM147" s="91"/>
      <c r="DN147" s="102"/>
      <c r="DO147" s="96"/>
      <c r="DP147" s="104"/>
      <c r="DQ147" s="92"/>
      <c r="DR147" s="90"/>
      <c r="DS147" s="91"/>
      <c r="DT147" s="102"/>
      <c r="DU147" s="96"/>
      <c r="DV147" s="104"/>
      <c r="DW147" s="92"/>
      <c r="DX147" s="90"/>
      <c r="DY147" s="91"/>
      <c r="DZ147" s="102"/>
      <c r="EA147" s="96"/>
      <c r="EB147" s="104"/>
      <c r="EC147" s="92"/>
      <c r="ED147" s="90"/>
      <c r="EE147" s="91"/>
      <c r="EF147" s="102"/>
      <c r="EG147" s="96"/>
      <c r="EH147" s="104"/>
      <c r="EI147" s="92"/>
      <c r="EJ147" s="90"/>
      <c r="EK147" s="91"/>
      <c r="EL147" s="102"/>
      <c r="EM147" s="96"/>
      <c r="EN147" s="104"/>
      <c r="EO147" s="92"/>
      <c r="EP147" s="90"/>
      <c r="EQ147" s="91"/>
      <c r="ER147" s="102"/>
      <c r="ES147" s="96"/>
      <c r="ET147" s="104"/>
      <c r="EU147" s="92"/>
      <c r="EV147" s="90"/>
      <c r="EW147" s="91"/>
      <c r="EX147" s="102"/>
      <c r="EY147" s="96"/>
      <c r="EZ147" s="104"/>
      <c r="FA147" s="92"/>
      <c r="FB147" s="90"/>
      <c r="FC147" s="91"/>
      <c r="FD147" s="102"/>
      <c r="FE147" s="96"/>
      <c r="FF147" s="104"/>
      <c r="FG147" s="92"/>
      <c r="FH147" s="90"/>
      <c r="FI147" s="91"/>
      <c r="FJ147" s="102"/>
      <c r="FK147" s="96"/>
      <c r="FL147" s="104"/>
      <c r="FM147" s="92"/>
      <c r="FN147" s="90"/>
      <c r="FO147" s="91"/>
      <c r="FP147" s="102"/>
      <c r="FQ147" s="96"/>
      <c r="FR147" s="104"/>
      <c r="FS147" s="92"/>
      <c r="FT147" s="90"/>
      <c r="FU147" s="91"/>
      <c r="FV147" s="102"/>
      <c r="FW147" s="96"/>
      <c r="FX147" s="104"/>
      <c r="FY147" s="92"/>
      <c r="FZ147" s="90"/>
      <c r="GA147" s="91"/>
      <c r="GB147" s="102"/>
      <c r="GC147" s="96"/>
      <c r="GD147" s="104"/>
      <c r="GE147" s="92"/>
      <c r="GF147" s="90"/>
      <c r="GG147" s="91"/>
      <c r="GH147" s="102"/>
      <c r="GI147" s="96"/>
      <c r="GJ147" s="104"/>
      <c r="GK147" s="92"/>
      <c r="GL147" s="90"/>
      <c r="GM147" s="91"/>
      <c r="GN147" s="102"/>
      <c r="GO147" s="96"/>
      <c r="GP147" s="104"/>
      <c r="GQ147" s="92"/>
      <c r="GR147" s="90"/>
      <c r="GS147" s="91"/>
      <c r="GT147" s="102"/>
      <c r="GU147" s="96"/>
      <c r="GV147" s="104"/>
      <c r="GW147" s="92"/>
      <c r="GX147" s="90"/>
      <c r="GY147" s="91"/>
      <c r="GZ147" s="102"/>
      <c r="HA147" s="96"/>
      <c r="HB147" s="104"/>
      <c r="HC147" s="92"/>
      <c r="HD147" s="90"/>
      <c r="HE147" s="91"/>
      <c r="HF147" s="102"/>
      <c r="HG147" s="96"/>
      <c r="HH147" s="104"/>
      <c r="HI147" s="92"/>
      <c r="HJ147" s="90"/>
      <c r="HK147" s="91"/>
      <c r="HL147" s="102"/>
      <c r="HM147" s="96"/>
      <c r="HN147" s="104"/>
      <c r="HO147" s="92"/>
      <c r="HP147" s="90"/>
      <c r="HQ147" s="91"/>
      <c r="HR147" s="102"/>
      <c r="HS147" s="96"/>
      <c r="HT147" s="104"/>
      <c r="HU147" s="92"/>
      <c r="HV147" s="125"/>
      <c r="HW147" s="126"/>
      <c r="HX147" s="127"/>
      <c r="HY147" s="128"/>
      <c r="HZ147" s="129"/>
      <c r="IA147" s="130"/>
      <c r="IB147" s="125"/>
      <c r="IC147" s="126"/>
      <c r="ID147" s="127"/>
      <c r="IE147" s="128"/>
      <c r="IF147" s="129"/>
      <c r="IG147" s="130"/>
      <c r="IH147" s="125"/>
      <c r="II147" s="126"/>
      <c r="IJ147" s="127"/>
      <c r="IK147" s="128"/>
      <c r="IL147" s="129"/>
      <c r="IM147" s="130"/>
      <c r="IN147" s="125"/>
      <c r="IO147" s="126"/>
      <c r="IP147" s="127"/>
      <c r="IQ147" s="128"/>
      <c r="IR147" s="129"/>
    </row>
    <row r="148" spans="1:252" s="1" customFormat="1">
      <c r="A148" s="54" t="s">
        <v>528</v>
      </c>
      <c r="B148" s="136">
        <f t="shared" si="24"/>
        <v>88.5</v>
      </c>
      <c r="C148" s="136">
        <f t="shared" si="25"/>
        <v>91.3</v>
      </c>
      <c r="D148" s="136">
        <f t="shared" si="26"/>
        <v>94.1</v>
      </c>
      <c r="E148" s="136">
        <f t="shared" si="27"/>
        <v>59.2</v>
      </c>
      <c r="F148" s="136">
        <f t="shared" si="28"/>
        <v>59.5</v>
      </c>
      <c r="G148" s="136">
        <f t="shared" si="29"/>
        <v>59.8</v>
      </c>
      <c r="H148" s="137">
        <f t="shared" si="22"/>
        <v>2</v>
      </c>
      <c r="I148" s="136">
        <f t="shared" si="30"/>
        <v>140</v>
      </c>
      <c r="J148" s="136">
        <f t="shared" si="31"/>
        <v>147.5</v>
      </c>
      <c r="K148" s="136">
        <f t="shared" si="32"/>
        <v>155</v>
      </c>
      <c r="L148" s="138">
        <f t="shared" si="23"/>
        <v>2</v>
      </c>
      <c r="M148" s="92">
        <v>94.1</v>
      </c>
      <c r="N148" s="90">
        <v>59.8</v>
      </c>
      <c r="O148" s="91">
        <v>155</v>
      </c>
      <c r="P148" s="102">
        <v>88.5</v>
      </c>
      <c r="Q148" s="96">
        <v>59.2</v>
      </c>
      <c r="R148" s="104">
        <v>140</v>
      </c>
      <c r="S148" s="92"/>
      <c r="T148" s="90"/>
      <c r="U148" s="91"/>
      <c r="V148" s="102"/>
      <c r="W148" s="96"/>
      <c r="X148" s="104"/>
      <c r="Y148" s="92"/>
      <c r="Z148" s="90"/>
      <c r="AA148" s="91"/>
      <c r="AB148" s="102"/>
      <c r="AC148" s="96"/>
      <c r="AD148" s="104"/>
      <c r="AE148" s="92"/>
      <c r="AF148" s="90"/>
      <c r="AG148" s="91"/>
      <c r="AH148" s="102"/>
      <c r="AI148" s="96"/>
      <c r="AJ148" s="104"/>
      <c r="AK148" s="92"/>
      <c r="AL148" s="90"/>
      <c r="AM148" s="91"/>
      <c r="AN148" s="102"/>
      <c r="AO148" s="96"/>
      <c r="AP148" s="104"/>
      <c r="AQ148" s="92"/>
      <c r="AR148" s="90"/>
      <c r="AS148" s="91"/>
      <c r="AT148" s="102"/>
      <c r="AU148" s="96"/>
      <c r="AV148" s="104"/>
      <c r="AW148" s="92"/>
      <c r="AX148" s="90"/>
      <c r="AY148" s="91"/>
      <c r="AZ148" s="102"/>
      <c r="BA148" s="96"/>
      <c r="BB148" s="104"/>
      <c r="BC148" s="92"/>
      <c r="BD148" s="90"/>
      <c r="BE148" s="91"/>
      <c r="BF148" s="102"/>
      <c r="BG148" s="96"/>
      <c r="BH148" s="104"/>
      <c r="BI148" s="92"/>
      <c r="BJ148" s="90"/>
      <c r="BK148" s="91"/>
      <c r="BL148" s="102"/>
      <c r="BM148" s="96"/>
      <c r="BN148" s="104"/>
      <c r="BO148" s="92"/>
      <c r="BP148" s="90"/>
      <c r="BQ148" s="91"/>
      <c r="BR148" s="102"/>
      <c r="BS148" s="96"/>
      <c r="BT148" s="104"/>
      <c r="BU148" s="92"/>
      <c r="BV148" s="90"/>
      <c r="BW148" s="91"/>
      <c r="BX148" s="102"/>
      <c r="BY148" s="96"/>
      <c r="BZ148" s="104"/>
      <c r="CA148" s="92"/>
      <c r="CB148" s="90"/>
      <c r="CC148" s="91"/>
      <c r="CD148" s="102"/>
      <c r="CE148" s="96"/>
      <c r="CF148" s="104"/>
      <c r="CG148" s="92"/>
      <c r="CH148" s="90"/>
      <c r="CI148" s="91"/>
      <c r="CJ148" s="102"/>
      <c r="CK148" s="96"/>
      <c r="CL148" s="104"/>
      <c r="CM148" s="92"/>
      <c r="CN148" s="90"/>
      <c r="CO148" s="91"/>
      <c r="CP148" s="102"/>
      <c r="CQ148" s="96"/>
      <c r="CR148" s="104"/>
      <c r="CS148" s="92"/>
      <c r="CT148" s="90"/>
      <c r="CU148" s="91"/>
      <c r="CV148" s="102"/>
      <c r="CW148" s="96"/>
      <c r="CX148" s="104"/>
      <c r="CY148" s="92"/>
      <c r="CZ148" s="90"/>
      <c r="DA148" s="91"/>
      <c r="DB148" s="102"/>
      <c r="DC148" s="96"/>
      <c r="DD148" s="104"/>
      <c r="DE148" s="92"/>
      <c r="DF148" s="90"/>
      <c r="DG148" s="91"/>
      <c r="DH148" s="102"/>
      <c r="DI148" s="96"/>
      <c r="DJ148" s="104"/>
      <c r="DK148" s="92"/>
      <c r="DL148" s="90"/>
      <c r="DM148" s="91"/>
      <c r="DN148" s="102"/>
      <c r="DO148" s="96"/>
      <c r="DP148" s="104"/>
      <c r="DQ148" s="92"/>
      <c r="DR148" s="90"/>
      <c r="DS148" s="91"/>
      <c r="DT148" s="102"/>
      <c r="DU148" s="96"/>
      <c r="DV148" s="104"/>
      <c r="DW148" s="92"/>
      <c r="DX148" s="90"/>
      <c r="DY148" s="91"/>
      <c r="DZ148" s="102"/>
      <c r="EA148" s="96"/>
      <c r="EB148" s="104"/>
      <c r="EC148" s="92"/>
      <c r="ED148" s="90"/>
      <c r="EE148" s="91"/>
      <c r="EF148" s="102"/>
      <c r="EG148" s="96"/>
      <c r="EH148" s="104"/>
      <c r="EI148" s="92"/>
      <c r="EJ148" s="90"/>
      <c r="EK148" s="91"/>
      <c r="EL148" s="102"/>
      <c r="EM148" s="96"/>
      <c r="EN148" s="104"/>
      <c r="EO148" s="92"/>
      <c r="EP148" s="90"/>
      <c r="EQ148" s="91"/>
      <c r="ER148" s="102"/>
      <c r="ES148" s="96"/>
      <c r="ET148" s="104"/>
      <c r="EU148" s="92"/>
      <c r="EV148" s="90"/>
      <c r="EW148" s="91"/>
      <c r="EX148" s="102"/>
      <c r="EY148" s="96"/>
      <c r="EZ148" s="104"/>
      <c r="FA148" s="92"/>
      <c r="FB148" s="90"/>
      <c r="FC148" s="91"/>
      <c r="FD148" s="102"/>
      <c r="FE148" s="96"/>
      <c r="FF148" s="104"/>
      <c r="FG148" s="92"/>
      <c r="FH148" s="90"/>
      <c r="FI148" s="91"/>
      <c r="FJ148" s="102"/>
      <c r="FK148" s="96"/>
      <c r="FL148" s="104"/>
      <c r="FM148" s="92"/>
      <c r="FN148" s="90"/>
      <c r="FO148" s="91"/>
      <c r="FP148" s="102"/>
      <c r="FQ148" s="96"/>
      <c r="FR148" s="104"/>
      <c r="FS148" s="92"/>
      <c r="FT148" s="90"/>
      <c r="FU148" s="91"/>
      <c r="FV148" s="102"/>
      <c r="FW148" s="96"/>
      <c r="FX148" s="104"/>
      <c r="FY148" s="92"/>
      <c r="FZ148" s="90"/>
      <c r="GA148" s="91"/>
      <c r="GB148" s="102"/>
      <c r="GC148" s="96"/>
      <c r="GD148" s="104"/>
      <c r="GE148" s="92"/>
      <c r="GF148" s="90"/>
      <c r="GG148" s="91"/>
      <c r="GH148" s="102"/>
      <c r="GI148" s="96"/>
      <c r="GJ148" s="104"/>
      <c r="GK148" s="92"/>
      <c r="GL148" s="90"/>
      <c r="GM148" s="91"/>
      <c r="GN148" s="102"/>
      <c r="GO148" s="96"/>
      <c r="GP148" s="104"/>
      <c r="GQ148" s="92"/>
      <c r="GR148" s="90"/>
      <c r="GS148" s="91"/>
      <c r="GT148" s="102"/>
      <c r="GU148" s="96"/>
      <c r="GV148" s="104"/>
      <c r="GW148" s="92"/>
      <c r="GX148" s="90"/>
      <c r="GY148" s="91"/>
      <c r="GZ148" s="102"/>
      <c r="HA148" s="96"/>
      <c r="HB148" s="104"/>
      <c r="HC148" s="92"/>
      <c r="HD148" s="90"/>
      <c r="HE148" s="91"/>
      <c r="HF148" s="102"/>
      <c r="HG148" s="96"/>
      <c r="HH148" s="104"/>
      <c r="HI148" s="92"/>
      <c r="HJ148" s="90"/>
      <c r="HK148" s="91"/>
      <c r="HL148" s="102"/>
      <c r="HM148" s="96"/>
      <c r="HN148" s="104"/>
      <c r="HO148" s="92"/>
      <c r="HP148" s="90"/>
      <c r="HQ148" s="91"/>
      <c r="HR148" s="102"/>
      <c r="HS148" s="96"/>
      <c r="HT148" s="104"/>
      <c r="HU148" s="92"/>
      <c r="HV148" s="125"/>
      <c r="HW148" s="126"/>
      <c r="HX148" s="127"/>
      <c r="HY148" s="128"/>
      <c r="HZ148" s="129"/>
      <c r="IA148" s="130"/>
      <c r="IB148" s="125"/>
      <c r="IC148" s="126"/>
      <c r="ID148" s="127"/>
      <c r="IE148" s="128"/>
      <c r="IF148" s="129"/>
      <c r="IG148" s="130"/>
      <c r="IH148" s="125"/>
      <c r="II148" s="126"/>
      <c r="IJ148" s="127"/>
      <c r="IK148" s="128"/>
      <c r="IL148" s="129"/>
      <c r="IM148" s="130"/>
      <c r="IN148" s="125"/>
      <c r="IO148" s="126"/>
      <c r="IP148" s="127"/>
      <c r="IQ148" s="128"/>
      <c r="IR148" s="129"/>
    </row>
    <row r="149" spans="1:252" s="1" customFormat="1">
      <c r="A149" s="54" t="s">
        <v>674</v>
      </c>
      <c r="B149" s="136">
        <f t="shared" si="24"/>
        <v>0</v>
      </c>
      <c r="C149" s="136">
        <f t="shared" si="25"/>
        <v>0</v>
      </c>
      <c r="D149" s="136">
        <f t="shared" si="26"/>
        <v>0</v>
      </c>
      <c r="E149" s="136">
        <f t="shared" si="27"/>
        <v>0</v>
      </c>
      <c r="F149" s="136">
        <f t="shared" si="28"/>
        <v>0</v>
      </c>
      <c r="G149" s="136">
        <f t="shared" si="29"/>
        <v>0</v>
      </c>
      <c r="H149" s="137">
        <f t="shared" si="22"/>
        <v>0</v>
      </c>
      <c r="I149" s="137">
        <f t="shared" si="30"/>
        <v>0</v>
      </c>
      <c r="J149" s="136">
        <f t="shared" si="31"/>
        <v>0</v>
      </c>
      <c r="K149" s="136">
        <f t="shared" si="32"/>
        <v>0</v>
      </c>
      <c r="L149" s="138">
        <f t="shared" si="23"/>
        <v>0</v>
      </c>
      <c r="M149" s="92"/>
      <c r="N149" s="90"/>
      <c r="O149" s="91"/>
      <c r="P149" s="102"/>
      <c r="Q149" s="96"/>
      <c r="R149" s="104"/>
      <c r="S149" s="92"/>
      <c r="T149" s="90"/>
      <c r="U149" s="91"/>
      <c r="V149" s="102"/>
      <c r="W149" s="96"/>
      <c r="X149" s="104"/>
      <c r="Y149" s="92"/>
      <c r="Z149" s="90"/>
      <c r="AA149" s="91"/>
      <c r="AB149" s="102"/>
      <c r="AC149" s="96"/>
      <c r="AD149" s="104"/>
      <c r="AE149" s="92"/>
      <c r="AF149" s="90"/>
      <c r="AG149" s="91"/>
      <c r="AH149" s="102"/>
      <c r="AI149" s="96"/>
      <c r="AJ149" s="104"/>
      <c r="AK149" s="92"/>
      <c r="AL149" s="90"/>
      <c r="AM149" s="91"/>
      <c r="AN149" s="102"/>
      <c r="AO149" s="96"/>
      <c r="AP149" s="104"/>
      <c r="AQ149" s="92"/>
      <c r="AR149" s="90"/>
      <c r="AS149" s="91"/>
      <c r="AT149" s="102"/>
      <c r="AU149" s="96"/>
      <c r="AV149" s="104"/>
      <c r="AW149" s="92"/>
      <c r="AX149" s="90"/>
      <c r="AY149" s="91"/>
      <c r="AZ149" s="102"/>
      <c r="BA149" s="96"/>
      <c r="BB149" s="104"/>
      <c r="BC149" s="92"/>
      <c r="BD149" s="90"/>
      <c r="BE149" s="91"/>
      <c r="BF149" s="102"/>
      <c r="BG149" s="96"/>
      <c r="BH149" s="104"/>
      <c r="BI149" s="92"/>
      <c r="BJ149" s="90"/>
      <c r="BK149" s="91"/>
      <c r="BL149" s="102"/>
      <c r="BM149" s="96"/>
      <c r="BN149" s="104"/>
      <c r="BO149" s="92"/>
      <c r="BP149" s="90"/>
      <c r="BQ149" s="91"/>
      <c r="BR149" s="102"/>
      <c r="BS149" s="96"/>
      <c r="BT149" s="104"/>
      <c r="BU149" s="92"/>
      <c r="BV149" s="90"/>
      <c r="BW149" s="91"/>
      <c r="BX149" s="102"/>
      <c r="BY149" s="96"/>
      <c r="BZ149" s="104"/>
      <c r="CA149" s="92"/>
      <c r="CB149" s="90"/>
      <c r="CC149" s="91"/>
      <c r="CD149" s="102"/>
      <c r="CE149" s="96"/>
      <c r="CF149" s="104"/>
      <c r="CG149" s="92"/>
      <c r="CH149" s="90"/>
      <c r="CI149" s="91"/>
      <c r="CJ149" s="102"/>
      <c r="CK149" s="96"/>
      <c r="CL149" s="104"/>
      <c r="CM149" s="92"/>
      <c r="CN149" s="90"/>
      <c r="CO149" s="91"/>
      <c r="CP149" s="102"/>
      <c r="CQ149" s="96"/>
      <c r="CR149" s="104"/>
      <c r="CS149" s="92"/>
      <c r="CT149" s="90"/>
      <c r="CU149" s="91"/>
      <c r="CV149" s="102"/>
      <c r="CW149" s="96"/>
      <c r="CX149" s="104"/>
      <c r="CY149" s="92"/>
      <c r="CZ149" s="90"/>
      <c r="DA149" s="91"/>
      <c r="DB149" s="102"/>
      <c r="DC149" s="96"/>
      <c r="DD149" s="104"/>
      <c r="DE149" s="92"/>
      <c r="DF149" s="90"/>
      <c r="DG149" s="91"/>
      <c r="DH149" s="102"/>
      <c r="DI149" s="96"/>
      <c r="DJ149" s="104"/>
      <c r="DK149" s="92"/>
      <c r="DL149" s="90"/>
      <c r="DM149" s="91"/>
      <c r="DN149" s="102"/>
      <c r="DO149" s="96"/>
      <c r="DP149" s="104"/>
      <c r="DQ149" s="92"/>
      <c r="DR149" s="90"/>
      <c r="DS149" s="91"/>
      <c r="DT149" s="102"/>
      <c r="DU149" s="96"/>
      <c r="DV149" s="104"/>
      <c r="DW149" s="92"/>
      <c r="DX149" s="90"/>
      <c r="DY149" s="91"/>
      <c r="DZ149" s="102"/>
      <c r="EA149" s="96"/>
      <c r="EB149" s="104"/>
      <c r="EC149" s="92"/>
      <c r="ED149" s="90"/>
      <c r="EE149" s="91"/>
      <c r="EF149" s="102"/>
      <c r="EG149" s="96"/>
      <c r="EH149" s="104"/>
      <c r="EI149" s="92"/>
      <c r="EJ149" s="90"/>
      <c r="EK149" s="91"/>
      <c r="EL149" s="102"/>
      <c r="EM149" s="96"/>
      <c r="EN149" s="104"/>
      <c r="EO149" s="92"/>
      <c r="EP149" s="90"/>
      <c r="EQ149" s="91"/>
      <c r="ER149" s="102"/>
      <c r="ES149" s="96"/>
      <c r="ET149" s="104"/>
      <c r="EU149" s="92"/>
      <c r="EV149" s="90"/>
      <c r="EW149" s="91"/>
      <c r="EX149" s="102"/>
      <c r="EY149" s="96"/>
      <c r="EZ149" s="104"/>
      <c r="FA149" s="92"/>
      <c r="FB149" s="90"/>
      <c r="FC149" s="91"/>
      <c r="FD149" s="102"/>
      <c r="FE149" s="96"/>
      <c r="FF149" s="104"/>
      <c r="FG149" s="92"/>
      <c r="FH149" s="90"/>
      <c r="FI149" s="91"/>
      <c r="FJ149" s="102"/>
      <c r="FK149" s="96"/>
      <c r="FL149" s="104"/>
      <c r="FM149" s="92"/>
      <c r="FN149" s="90"/>
      <c r="FO149" s="91"/>
      <c r="FP149" s="102"/>
      <c r="FQ149" s="96"/>
      <c r="FR149" s="104"/>
      <c r="FS149" s="92"/>
      <c r="FT149" s="90"/>
      <c r="FU149" s="91"/>
      <c r="FV149" s="102"/>
      <c r="FW149" s="96"/>
      <c r="FX149" s="104"/>
      <c r="FY149" s="92"/>
      <c r="FZ149" s="90"/>
      <c r="GA149" s="91"/>
      <c r="GB149" s="102"/>
      <c r="GC149" s="96"/>
      <c r="GD149" s="104"/>
      <c r="GE149" s="92"/>
      <c r="GF149" s="90"/>
      <c r="GG149" s="91"/>
      <c r="GH149" s="102"/>
      <c r="GI149" s="96"/>
      <c r="GJ149" s="104"/>
      <c r="GK149" s="92"/>
      <c r="GL149" s="90"/>
      <c r="GM149" s="91"/>
      <c r="GN149" s="102"/>
      <c r="GO149" s="96"/>
      <c r="GP149" s="104"/>
      <c r="GQ149" s="92"/>
      <c r="GR149" s="90"/>
      <c r="GS149" s="91"/>
      <c r="GT149" s="102"/>
      <c r="GU149" s="96"/>
      <c r="GV149" s="104"/>
      <c r="GW149" s="92"/>
      <c r="GX149" s="90"/>
      <c r="GY149" s="91"/>
      <c r="GZ149" s="102"/>
      <c r="HA149" s="96"/>
      <c r="HB149" s="104"/>
      <c r="HC149" s="92"/>
      <c r="HD149" s="90"/>
      <c r="HE149" s="91"/>
      <c r="HF149" s="102"/>
      <c r="HG149" s="96"/>
      <c r="HH149" s="104"/>
      <c r="HI149" s="92"/>
      <c r="HJ149" s="90"/>
      <c r="HK149" s="91"/>
      <c r="HL149" s="102"/>
      <c r="HM149" s="96"/>
      <c r="HN149" s="104"/>
      <c r="HO149" s="92"/>
      <c r="HP149" s="90"/>
      <c r="HQ149" s="91"/>
      <c r="HR149" s="102"/>
      <c r="HS149" s="96"/>
      <c r="HT149" s="104"/>
      <c r="HU149" s="92"/>
      <c r="HV149" s="125"/>
      <c r="HW149" s="126"/>
      <c r="HX149" s="127"/>
      <c r="HY149" s="128"/>
      <c r="HZ149" s="129"/>
      <c r="IA149" s="130"/>
      <c r="IB149" s="125"/>
      <c r="IC149" s="126"/>
      <c r="ID149" s="127"/>
      <c r="IE149" s="128"/>
      <c r="IF149" s="129"/>
      <c r="IG149" s="130"/>
      <c r="IH149" s="125"/>
      <c r="II149" s="126"/>
      <c r="IJ149" s="127"/>
      <c r="IK149" s="128"/>
      <c r="IL149" s="129"/>
      <c r="IM149" s="130"/>
      <c r="IN149" s="125"/>
      <c r="IO149" s="126"/>
      <c r="IP149" s="127"/>
      <c r="IQ149" s="128"/>
      <c r="IR149" s="129"/>
    </row>
    <row r="150" spans="1:252" s="1" customFormat="1">
      <c r="A150" s="54" t="s">
        <v>545</v>
      </c>
      <c r="B150" s="136">
        <f t="shared" si="24"/>
        <v>0</v>
      </c>
      <c r="C150" s="136">
        <f t="shared" si="25"/>
        <v>0</v>
      </c>
      <c r="D150" s="136">
        <f t="shared" si="26"/>
        <v>0</v>
      </c>
      <c r="E150" s="136">
        <f t="shared" si="27"/>
        <v>0</v>
      </c>
      <c r="F150" s="136">
        <f t="shared" si="28"/>
        <v>0</v>
      </c>
      <c r="G150" s="136">
        <f t="shared" si="29"/>
        <v>0</v>
      </c>
      <c r="H150" s="137">
        <f t="shared" si="22"/>
        <v>0</v>
      </c>
      <c r="I150" s="137">
        <f t="shared" si="30"/>
        <v>0</v>
      </c>
      <c r="J150" s="136">
        <f t="shared" si="31"/>
        <v>0</v>
      </c>
      <c r="K150" s="136">
        <f t="shared" si="32"/>
        <v>0</v>
      </c>
      <c r="L150" s="138">
        <f t="shared" si="23"/>
        <v>0</v>
      </c>
      <c r="M150" s="92"/>
      <c r="N150" s="90"/>
      <c r="O150" s="91"/>
      <c r="P150" s="102"/>
      <c r="Q150" s="96"/>
      <c r="R150" s="104"/>
      <c r="S150" s="92"/>
      <c r="T150" s="90"/>
      <c r="U150" s="91"/>
      <c r="V150" s="102"/>
      <c r="W150" s="96"/>
      <c r="X150" s="104"/>
      <c r="Y150" s="92"/>
      <c r="Z150" s="90"/>
      <c r="AA150" s="91"/>
      <c r="AB150" s="102"/>
      <c r="AC150" s="96"/>
      <c r="AD150" s="104"/>
      <c r="AE150" s="92"/>
      <c r="AF150" s="90"/>
      <c r="AG150" s="91"/>
      <c r="AH150" s="102"/>
      <c r="AI150" s="96"/>
      <c r="AJ150" s="104"/>
      <c r="AK150" s="92"/>
      <c r="AL150" s="90"/>
      <c r="AM150" s="91"/>
      <c r="AN150" s="102"/>
      <c r="AO150" s="96"/>
      <c r="AP150" s="104"/>
      <c r="AQ150" s="92"/>
      <c r="AR150" s="90"/>
      <c r="AS150" s="91"/>
      <c r="AT150" s="102"/>
      <c r="AU150" s="96"/>
      <c r="AV150" s="104"/>
      <c r="AW150" s="92"/>
      <c r="AX150" s="90"/>
      <c r="AY150" s="91"/>
      <c r="AZ150" s="102"/>
      <c r="BA150" s="96"/>
      <c r="BB150" s="104"/>
      <c r="BC150" s="92"/>
      <c r="BD150" s="90"/>
      <c r="BE150" s="91"/>
      <c r="BF150" s="102"/>
      <c r="BG150" s="96"/>
      <c r="BH150" s="104"/>
      <c r="BI150" s="92"/>
      <c r="BJ150" s="90"/>
      <c r="BK150" s="91"/>
      <c r="BL150" s="102"/>
      <c r="BM150" s="96"/>
      <c r="BN150" s="104"/>
      <c r="BO150" s="92"/>
      <c r="BP150" s="90"/>
      <c r="BQ150" s="91"/>
      <c r="BR150" s="102"/>
      <c r="BS150" s="96"/>
      <c r="BT150" s="104"/>
      <c r="BU150" s="92"/>
      <c r="BV150" s="90"/>
      <c r="BW150" s="91"/>
      <c r="BX150" s="102"/>
      <c r="BY150" s="96"/>
      <c r="BZ150" s="104"/>
      <c r="CA150" s="92"/>
      <c r="CB150" s="90"/>
      <c r="CC150" s="91"/>
      <c r="CD150" s="102"/>
      <c r="CE150" s="96"/>
      <c r="CF150" s="104"/>
      <c r="CG150" s="92"/>
      <c r="CH150" s="90"/>
      <c r="CI150" s="91"/>
      <c r="CJ150" s="102"/>
      <c r="CK150" s="96"/>
      <c r="CL150" s="104"/>
      <c r="CM150" s="92"/>
      <c r="CN150" s="90"/>
      <c r="CO150" s="91"/>
      <c r="CP150" s="102"/>
      <c r="CQ150" s="96"/>
      <c r="CR150" s="104"/>
      <c r="CS150" s="92"/>
      <c r="CT150" s="90"/>
      <c r="CU150" s="91"/>
      <c r="CV150" s="102"/>
      <c r="CW150" s="96"/>
      <c r="CX150" s="104"/>
      <c r="CY150" s="92"/>
      <c r="CZ150" s="90"/>
      <c r="DA150" s="91"/>
      <c r="DB150" s="102"/>
      <c r="DC150" s="96"/>
      <c r="DD150" s="104"/>
      <c r="DE150" s="92"/>
      <c r="DF150" s="90"/>
      <c r="DG150" s="91"/>
      <c r="DH150" s="102"/>
      <c r="DI150" s="96"/>
      <c r="DJ150" s="104"/>
      <c r="DK150" s="92"/>
      <c r="DL150" s="90"/>
      <c r="DM150" s="91"/>
      <c r="DN150" s="102"/>
      <c r="DO150" s="96"/>
      <c r="DP150" s="104"/>
      <c r="DQ150" s="92"/>
      <c r="DR150" s="90"/>
      <c r="DS150" s="91"/>
      <c r="DT150" s="102"/>
      <c r="DU150" s="96"/>
      <c r="DV150" s="104"/>
      <c r="DW150" s="92"/>
      <c r="DX150" s="90"/>
      <c r="DY150" s="91"/>
      <c r="DZ150" s="102"/>
      <c r="EA150" s="96"/>
      <c r="EB150" s="104"/>
      <c r="EC150" s="92"/>
      <c r="ED150" s="90"/>
      <c r="EE150" s="91"/>
      <c r="EF150" s="102"/>
      <c r="EG150" s="96"/>
      <c r="EH150" s="104"/>
      <c r="EI150" s="92"/>
      <c r="EJ150" s="90"/>
      <c r="EK150" s="91"/>
      <c r="EL150" s="102"/>
      <c r="EM150" s="96"/>
      <c r="EN150" s="104"/>
      <c r="EO150" s="92"/>
      <c r="EP150" s="90"/>
      <c r="EQ150" s="91"/>
      <c r="ER150" s="102"/>
      <c r="ES150" s="96"/>
      <c r="ET150" s="104"/>
      <c r="EU150" s="92"/>
      <c r="EV150" s="90"/>
      <c r="EW150" s="91"/>
      <c r="EX150" s="102"/>
      <c r="EY150" s="96"/>
      <c r="EZ150" s="104"/>
      <c r="FA150" s="92"/>
      <c r="FB150" s="90"/>
      <c r="FC150" s="91"/>
      <c r="FD150" s="102"/>
      <c r="FE150" s="96"/>
      <c r="FF150" s="104"/>
      <c r="FG150" s="92"/>
      <c r="FH150" s="90"/>
      <c r="FI150" s="91"/>
      <c r="FJ150" s="102"/>
      <c r="FK150" s="96"/>
      <c r="FL150" s="104"/>
      <c r="FM150" s="92"/>
      <c r="FN150" s="90"/>
      <c r="FO150" s="91"/>
      <c r="FP150" s="102"/>
      <c r="FQ150" s="96"/>
      <c r="FR150" s="104"/>
      <c r="FS150" s="92"/>
      <c r="FT150" s="90"/>
      <c r="FU150" s="91"/>
      <c r="FV150" s="102"/>
      <c r="FW150" s="96"/>
      <c r="FX150" s="104"/>
      <c r="FY150" s="92"/>
      <c r="FZ150" s="90"/>
      <c r="GA150" s="91"/>
      <c r="GB150" s="102"/>
      <c r="GC150" s="96"/>
      <c r="GD150" s="104"/>
      <c r="GE150" s="92"/>
      <c r="GF150" s="90"/>
      <c r="GG150" s="91"/>
      <c r="GH150" s="102"/>
      <c r="GI150" s="96"/>
      <c r="GJ150" s="104"/>
      <c r="GK150" s="92"/>
      <c r="GL150" s="90"/>
      <c r="GM150" s="91"/>
      <c r="GN150" s="102"/>
      <c r="GO150" s="96"/>
      <c r="GP150" s="104"/>
      <c r="GQ150" s="92"/>
      <c r="GR150" s="90"/>
      <c r="GS150" s="91"/>
      <c r="GT150" s="102"/>
      <c r="GU150" s="96"/>
      <c r="GV150" s="104"/>
      <c r="GW150" s="92"/>
      <c r="GX150" s="90"/>
      <c r="GY150" s="91"/>
      <c r="GZ150" s="102"/>
      <c r="HA150" s="96"/>
      <c r="HB150" s="104"/>
      <c r="HC150" s="92"/>
      <c r="HD150" s="90"/>
      <c r="HE150" s="91"/>
      <c r="HF150" s="102"/>
      <c r="HG150" s="96"/>
      <c r="HH150" s="104"/>
      <c r="HI150" s="92"/>
      <c r="HJ150" s="90"/>
      <c r="HK150" s="91"/>
      <c r="HL150" s="102"/>
      <c r="HM150" s="96"/>
      <c r="HN150" s="104"/>
      <c r="HO150" s="92"/>
      <c r="HP150" s="90"/>
      <c r="HQ150" s="91"/>
      <c r="HR150" s="102"/>
      <c r="HS150" s="96"/>
      <c r="HT150" s="104"/>
      <c r="HU150" s="92"/>
      <c r="HV150" s="125"/>
      <c r="HW150" s="126"/>
      <c r="HX150" s="127"/>
      <c r="HY150" s="128"/>
      <c r="HZ150" s="129"/>
      <c r="IA150" s="130"/>
      <c r="IB150" s="125"/>
      <c r="IC150" s="126"/>
      <c r="ID150" s="127"/>
      <c r="IE150" s="128"/>
      <c r="IF150" s="129"/>
      <c r="IG150" s="130"/>
      <c r="IH150" s="125"/>
      <c r="II150" s="126"/>
      <c r="IJ150" s="127"/>
      <c r="IK150" s="128"/>
      <c r="IL150" s="129"/>
      <c r="IM150" s="130"/>
      <c r="IN150" s="125"/>
      <c r="IO150" s="126"/>
      <c r="IP150" s="127"/>
      <c r="IQ150" s="128"/>
      <c r="IR150" s="129"/>
    </row>
    <row r="151" spans="1:252" s="1" customFormat="1">
      <c r="A151" s="54" t="s">
        <v>677</v>
      </c>
      <c r="B151" s="136">
        <f t="shared" si="24"/>
        <v>0</v>
      </c>
      <c r="C151" s="136">
        <f t="shared" si="25"/>
        <v>0</v>
      </c>
      <c r="D151" s="136">
        <f t="shared" si="26"/>
        <v>0</v>
      </c>
      <c r="E151" s="136">
        <f t="shared" si="27"/>
        <v>0</v>
      </c>
      <c r="F151" s="136">
        <f t="shared" si="28"/>
        <v>0</v>
      </c>
      <c r="G151" s="136">
        <f t="shared" si="29"/>
        <v>0</v>
      </c>
      <c r="H151" s="137">
        <f t="shared" si="22"/>
        <v>0</v>
      </c>
      <c r="I151" s="137">
        <f t="shared" si="30"/>
        <v>0</v>
      </c>
      <c r="J151" s="136">
        <f t="shared" si="31"/>
        <v>0</v>
      </c>
      <c r="K151" s="136">
        <f t="shared" si="32"/>
        <v>0</v>
      </c>
      <c r="L151" s="138">
        <f t="shared" si="23"/>
        <v>0</v>
      </c>
      <c r="M151" s="92"/>
      <c r="N151" s="90"/>
      <c r="O151" s="91"/>
      <c r="P151" s="102"/>
      <c r="Q151" s="96"/>
      <c r="R151" s="104"/>
      <c r="S151" s="92"/>
      <c r="T151" s="90"/>
      <c r="U151" s="91"/>
      <c r="V151" s="102"/>
      <c r="W151" s="96"/>
      <c r="X151" s="104"/>
      <c r="Y151" s="92"/>
      <c r="Z151" s="90"/>
      <c r="AA151" s="91"/>
      <c r="AB151" s="102"/>
      <c r="AC151" s="96"/>
      <c r="AD151" s="104"/>
      <c r="AE151" s="92"/>
      <c r="AF151" s="90"/>
      <c r="AG151" s="91"/>
      <c r="AH151" s="102"/>
      <c r="AI151" s="96"/>
      <c r="AJ151" s="104"/>
      <c r="AK151" s="92"/>
      <c r="AL151" s="90"/>
      <c r="AM151" s="91"/>
      <c r="AN151" s="102"/>
      <c r="AO151" s="96"/>
      <c r="AP151" s="104"/>
      <c r="AQ151" s="92"/>
      <c r="AR151" s="90"/>
      <c r="AS151" s="91"/>
      <c r="AT151" s="102"/>
      <c r="AU151" s="96"/>
      <c r="AV151" s="104"/>
      <c r="AW151" s="92"/>
      <c r="AX151" s="90"/>
      <c r="AY151" s="91"/>
      <c r="AZ151" s="102"/>
      <c r="BA151" s="96"/>
      <c r="BB151" s="104"/>
      <c r="BC151" s="92"/>
      <c r="BD151" s="90"/>
      <c r="BE151" s="91"/>
      <c r="BF151" s="102"/>
      <c r="BG151" s="96"/>
      <c r="BH151" s="104"/>
      <c r="BI151" s="92"/>
      <c r="BJ151" s="90"/>
      <c r="BK151" s="91"/>
      <c r="BL151" s="102"/>
      <c r="BM151" s="96"/>
      <c r="BN151" s="104"/>
      <c r="BO151" s="92"/>
      <c r="BP151" s="90"/>
      <c r="BQ151" s="91"/>
      <c r="BR151" s="102"/>
      <c r="BS151" s="96"/>
      <c r="BT151" s="104"/>
      <c r="BU151" s="92"/>
      <c r="BV151" s="90"/>
      <c r="BW151" s="91"/>
      <c r="BX151" s="102"/>
      <c r="BY151" s="96"/>
      <c r="BZ151" s="104"/>
      <c r="CA151" s="92"/>
      <c r="CB151" s="90"/>
      <c r="CC151" s="91"/>
      <c r="CD151" s="102"/>
      <c r="CE151" s="96"/>
      <c r="CF151" s="104"/>
      <c r="CG151" s="92"/>
      <c r="CH151" s="90"/>
      <c r="CI151" s="91"/>
      <c r="CJ151" s="102"/>
      <c r="CK151" s="96"/>
      <c r="CL151" s="104"/>
      <c r="CM151" s="92"/>
      <c r="CN151" s="90"/>
      <c r="CO151" s="91"/>
      <c r="CP151" s="102"/>
      <c r="CQ151" s="96"/>
      <c r="CR151" s="104"/>
      <c r="CS151" s="92"/>
      <c r="CT151" s="90"/>
      <c r="CU151" s="91"/>
      <c r="CV151" s="102"/>
      <c r="CW151" s="96"/>
      <c r="CX151" s="104"/>
      <c r="CY151" s="92"/>
      <c r="CZ151" s="90"/>
      <c r="DA151" s="91"/>
      <c r="DB151" s="102"/>
      <c r="DC151" s="96"/>
      <c r="DD151" s="104"/>
      <c r="DE151" s="92"/>
      <c r="DF151" s="90"/>
      <c r="DG151" s="91"/>
      <c r="DH151" s="102"/>
      <c r="DI151" s="96"/>
      <c r="DJ151" s="104"/>
      <c r="DK151" s="92"/>
      <c r="DL151" s="90"/>
      <c r="DM151" s="91"/>
      <c r="DN151" s="102"/>
      <c r="DO151" s="96"/>
      <c r="DP151" s="104"/>
      <c r="DQ151" s="92"/>
      <c r="DR151" s="90"/>
      <c r="DS151" s="91"/>
      <c r="DT151" s="102"/>
      <c r="DU151" s="96"/>
      <c r="DV151" s="104"/>
      <c r="DW151" s="92"/>
      <c r="DX151" s="90"/>
      <c r="DY151" s="91"/>
      <c r="DZ151" s="102"/>
      <c r="EA151" s="96"/>
      <c r="EB151" s="104"/>
      <c r="EC151" s="92"/>
      <c r="ED151" s="90"/>
      <c r="EE151" s="91"/>
      <c r="EF151" s="102"/>
      <c r="EG151" s="96"/>
      <c r="EH151" s="104"/>
      <c r="EI151" s="92"/>
      <c r="EJ151" s="90"/>
      <c r="EK151" s="91"/>
      <c r="EL151" s="102"/>
      <c r="EM151" s="96"/>
      <c r="EN151" s="104"/>
      <c r="EO151" s="92"/>
      <c r="EP151" s="90"/>
      <c r="EQ151" s="91"/>
      <c r="ER151" s="102"/>
      <c r="ES151" s="96"/>
      <c r="ET151" s="104"/>
      <c r="EU151" s="92"/>
      <c r="EV151" s="90"/>
      <c r="EW151" s="91"/>
      <c r="EX151" s="102"/>
      <c r="EY151" s="96"/>
      <c r="EZ151" s="104"/>
      <c r="FA151" s="92"/>
      <c r="FB151" s="90"/>
      <c r="FC151" s="91"/>
      <c r="FD151" s="102"/>
      <c r="FE151" s="96"/>
      <c r="FF151" s="104"/>
      <c r="FG151" s="92"/>
      <c r="FH151" s="90"/>
      <c r="FI151" s="91"/>
      <c r="FJ151" s="102"/>
      <c r="FK151" s="96"/>
      <c r="FL151" s="104"/>
      <c r="FM151" s="92"/>
      <c r="FN151" s="90"/>
      <c r="FO151" s="91"/>
      <c r="FP151" s="102"/>
      <c r="FQ151" s="96"/>
      <c r="FR151" s="104"/>
      <c r="FS151" s="92"/>
      <c r="FT151" s="90"/>
      <c r="FU151" s="91"/>
      <c r="FV151" s="102"/>
      <c r="FW151" s="96"/>
      <c r="FX151" s="104"/>
      <c r="FY151" s="92"/>
      <c r="FZ151" s="90"/>
      <c r="GA151" s="91"/>
      <c r="GB151" s="102"/>
      <c r="GC151" s="96"/>
      <c r="GD151" s="104"/>
      <c r="GE151" s="92"/>
      <c r="GF151" s="90"/>
      <c r="GG151" s="91"/>
      <c r="GH151" s="102"/>
      <c r="GI151" s="96"/>
      <c r="GJ151" s="104"/>
      <c r="GK151" s="92"/>
      <c r="GL151" s="90"/>
      <c r="GM151" s="91"/>
      <c r="GN151" s="102"/>
      <c r="GO151" s="96"/>
      <c r="GP151" s="104"/>
      <c r="GQ151" s="92"/>
      <c r="GR151" s="90"/>
      <c r="GS151" s="91"/>
      <c r="GT151" s="102"/>
      <c r="GU151" s="96"/>
      <c r="GV151" s="104"/>
      <c r="GW151" s="92"/>
      <c r="GX151" s="90"/>
      <c r="GY151" s="91"/>
      <c r="GZ151" s="102"/>
      <c r="HA151" s="96"/>
      <c r="HB151" s="104"/>
      <c r="HC151" s="92"/>
      <c r="HD151" s="90"/>
      <c r="HE151" s="91"/>
      <c r="HF151" s="102"/>
      <c r="HG151" s="96"/>
      <c r="HH151" s="104"/>
      <c r="HI151" s="92"/>
      <c r="HJ151" s="90"/>
      <c r="HK151" s="91"/>
      <c r="HL151" s="102"/>
      <c r="HM151" s="96"/>
      <c r="HN151" s="104"/>
      <c r="HO151" s="92"/>
      <c r="HP151" s="90"/>
      <c r="HQ151" s="91"/>
      <c r="HR151" s="102"/>
      <c r="HS151" s="96"/>
      <c r="HT151" s="104"/>
      <c r="HU151" s="92"/>
      <c r="HV151" s="125"/>
      <c r="HW151" s="126"/>
      <c r="HX151" s="127"/>
      <c r="HY151" s="128"/>
      <c r="HZ151" s="129"/>
      <c r="IA151" s="130"/>
      <c r="IB151" s="125"/>
      <c r="IC151" s="126"/>
      <c r="ID151" s="127"/>
      <c r="IE151" s="128"/>
      <c r="IF151" s="129"/>
      <c r="IG151" s="130"/>
      <c r="IH151" s="125"/>
      <c r="II151" s="126"/>
      <c r="IJ151" s="127"/>
      <c r="IK151" s="128"/>
      <c r="IL151" s="129"/>
      <c r="IM151" s="130"/>
      <c r="IN151" s="125"/>
      <c r="IO151" s="126"/>
      <c r="IP151" s="127"/>
      <c r="IQ151" s="128"/>
      <c r="IR151" s="129"/>
    </row>
    <row r="152" spans="1:252" s="1" customFormat="1">
      <c r="A152" s="54" t="s">
        <v>678</v>
      </c>
      <c r="B152" s="136">
        <f t="shared" si="24"/>
        <v>0</v>
      </c>
      <c r="C152" s="136">
        <f t="shared" si="25"/>
        <v>0</v>
      </c>
      <c r="D152" s="136">
        <f t="shared" si="26"/>
        <v>0</v>
      </c>
      <c r="E152" s="136">
        <f t="shared" si="27"/>
        <v>0</v>
      </c>
      <c r="F152" s="136">
        <f t="shared" si="28"/>
        <v>0</v>
      </c>
      <c r="G152" s="136">
        <f t="shared" si="29"/>
        <v>0</v>
      </c>
      <c r="H152" s="137">
        <f t="shared" si="22"/>
        <v>0</v>
      </c>
      <c r="I152" s="137">
        <f t="shared" si="30"/>
        <v>0</v>
      </c>
      <c r="J152" s="136">
        <f t="shared" si="31"/>
        <v>0</v>
      </c>
      <c r="K152" s="136">
        <f t="shared" si="32"/>
        <v>0</v>
      </c>
      <c r="L152" s="138">
        <f t="shared" si="23"/>
        <v>0</v>
      </c>
      <c r="M152" s="92"/>
      <c r="N152" s="90"/>
      <c r="O152" s="91"/>
      <c r="P152" s="102"/>
      <c r="Q152" s="96"/>
      <c r="R152" s="104"/>
      <c r="S152" s="92"/>
      <c r="T152" s="90"/>
      <c r="U152" s="91"/>
      <c r="V152" s="102"/>
      <c r="W152" s="96"/>
      <c r="X152" s="104"/>
      <c r="Y152" s="92"/>
      <c r="Z152" s="90"/>
      <c r="AA152" s="91"/>
      <c r="AB152" s="102"/>
      <c r="AC152" s="96"/>
      <c r="AD152" s="104"/>
      <c r="AE152" s="92"/>
      <c r="AF152" s="90"/>
      <c r="AG152" s="91"/>
      <c r="AH152" s="102"/>
      <c r="AI152" s="96"/>
      <c r="AJ152" s="104"/>
      <c r="AK152" s="92"/>
      <c r="AL152" s="90"/>
      <c r="AM152" s="91"/>
      <c r="AN152" s="102"/>
      <c r="AO152" s="96"/>
      <c r="AP152" s="104"/>
      <c r="AQ152" s="92"/>
      <c r="AR152" s="90"/>
      <c r="AS152" s="91"/>
      <c r="AT152" s="102"/>
      <c r="AU152" s="96"/>
      <c r="AV152" s="104"/>
      <c r="AW152" s="92"/>
      <c r="AX152" s="90"/>
      <c r="AY152" s="91"/>
      <c r="AZ152" s="102"/>
      <c r="BA152" s="96"/>
      <c r="BB152" s="104"/>
      <c r="BC152" s="92"/>
      <c r="BD152" s="90"/>
      <c r="BE152" s="91"/>
      <c r="BF152" s="102"/>
      <c r="BG152" s="96"/>
      <c r="BH152" s="104"/>
      <c r="BI152" s="92"/>
      <c r="BJ152" s="90"/>
      <c r="BK152" s="91"/>
      <c r="BL152" s="102"/>
      <c r="BM152" s="96"/>
      <c r="BN152" s="104"/>
      <c r="BO152" s="92"/>
      <c r="BP152" s="90"/>
      <c r="BQ152" s="91"/>
      <c r="BR152" s="102"/>
      <c r="BS152" s="96"/>
      <c r="BT152" s="104"/>
      <c r="BU152" s="92"/>
      <c r="BV152" s="90"/>
      <c r="BW152" s="91"/>
      <c r="BX152" s="102"/>
      <c r="BY152" s="96"/>
      <c r="BZ152" s="104"/>
      <c r="CA152" s="92"/>
      <c r="CB152" s="90"/>
      <c r="CC152" s="91"/>
      <c r="CD152" s="102"/>
      <c r="CE152" s="96"/>
      <c r="CF152" s="104"/>
      <c r="CG152" s="92"/>
      <c r="CH152" s="90"/>
      <c r="CI152" s="91"/>
      <c r="CJ152" s="102"/>
      <c r="CK152" s="96"/>
      <c r="CL152" s="104"/>
      <c r="CM152" s="92"/>
      <c r="CN152" s="90"/>
      <c r="CO152" s="91"/>
      <c r="CP152" s="102"/>
      <c r="CQ152" s="96"/>
      <c r="CR152" s="104"/>
      <c r="CS152" s="92"/>
      <c r="CT152" s="90"/>
      <c r="CU152" s="91"/>
      <c r="CV152" s="102"/>
      <c r="CW152" s="96"/>
      <c r="CX152" s="104"/>
      <c r="CY152" s="92"/>
      <c r="CZ152" s="90"/>
      <c r="DA152" s="91"/>
      <c r="DB152" s="102"/>
      <c r="DC152" s="96"/>
      <c r="DD152" s="104"/>
      <c r="DE152" s="92"/>
      <c r="DF152" s="90"/>
      <c r="DG152" s="91"/>
      <c r="DH152" s="102"/>
      <c r="DI152" s="96"/>
      <c r="DJ152" s="104"/>
      <c r="DK152" s="92"/>
      <c r="DL152" s="90"/>
      <c r="DM152" s="91"/>
      <c r="DN152" s="102"/>
      <c r="DO152" s="96"/>
      <c r="DP152" s="104"/>
      <c r="DQ152" s="92"/>
      <c r="DR152" s="90"/>
      <c r="DS152" s="91"/>
      <c r="DT152" s="102"/>
      <c r="DU152" s="96"/>
      <c r="DV152" s="104"/>
      <c r="DW152" s="92"/>
      <c r="DX152" s="90"/>
      <c r="DY152" s="91"/>
      <c r="DZ152" s="102"/>
      <c r="EA152" s="96"/>
      <c r="EB152" s="104"/>
      <c r="EC152" s="92"/>
      <c r="ED152" s="90"/>
      <c r="EE152" s="91"/>
      <c r="EF152" s="102"/>
      <c r="EG152" s="96"/>
      <c r="EH152" s="104"/>
      <c r="EI152" s="92"/>
      <c r="EJ152" s="90"/>
      <c r="EK152" s="91"/>
      <c r="EL152" s="102"/>
      <c r="EM152" s="96"/>
      <c r="EN152" s="104"/>
      <c r="EO152" s="92"/>
      <c r="EP152" s="90"/>
      <c r="EQ152" s="91"/>
      <c r="ER152" s="102"/>
      <c r="ES152" s="96"/>
      <c r="ET152" s="104"/>
      <c r="EU152" s="92"/>
      <c r="EV152" s="90"/>
      <c r="EW152" s="91"/>
      <c r="EX152" s="102"/>
      <c r="EY152" s="96"/>
      <c r="EZ152" s="104"/>
      <c r="FA152" s="92"/>
      <c r="FB152" s="90"/>
      <c r="FC152" s="91"/>
      <c r="FD152" s="102"/>
      <c r="FE152" s="96"/>
      <c r="FF152" s="104"/>
      <c r="FG152" s="92"/>
      <c r="FH152" s="90"/>
      <c r="FI152" s="91"/>
      <c r="FJ152" s="102"/>
      <c r="FK152" s="96"/>
      <c r="FL152" s="104"/>
      <c r="FM152" s="92"/>
      <c r="FN152" s="90"/>
      <c r="FO152" s="91"/>
      <c r="FP152" s="102"/>
      <c r="FQ152" s="96"/>
      <c r="FR152" s="104"/>
      <c r="FS152" s="92"/>
      <c r="FT152" s="90"/>
      <c r="FU152" s="91"/>
      <c r="FV152" s="102"/>
      <c r="FW152" s="96"/>
      <c r="FX152" s="104"/>
      <c r="FY152" s="92"/>
      <c r="FZ152" s="90"/>
      <c r="GA152" s="91"/>
      <c r="GB152" s="102"/>
      <c r="GC152" s="96"/>
      <c r="GD152" s="104"/>
      <c r="GE152" s="92"/>
      <c r="GF152" s="90"/>
      <c r="GG152" s="91"/>
      <c r="GH152" s="102"/>
      <c r="GI152" s="96"/>
      <c r="GJ152" s="104"/>
      <c r="GK152" s="92"/>
      <c r="GL152" s="90"/>
      <c r="GM152" s="91"/>
      <c r="GN152" s="102"/>
      <c r="GO152" s="96"/>
      <c r="GP152" s="104"/>
      <c r="GQ152" s="92"/>
      <c r="GR152" s="90"/>
      <c r="GS152" s="91"/>
      <c r="GT152" s="102"/>
      <c r="GU152" s="96"/>
      <c r="GV152" s="104"/>
      <c r="GW152" s="92"/>
      <c r="GX152" s="90"/>
      <c r="GY152" s="91"/>
      <c r="GZ152" s="102"/>
      <c r="HA152" s="96"/>
      <c r="HB152" s="104"/>
      <c r="HC152" s="92"/>
      <c r="HD152" s="90"/>
      <c r="HE152" s="91"/>
      <c r="HF152" s="102"/>
      <c r="HG152" s="96"/>
      <c r="HH152" s="104"/>
      <c r="HI152" s="92"/>
      <c r="HJ152" s="90"/>
      <c r="HK152" s="91"/>
      <c r="HL152" s="102"/>
      <c r="HM152" s="96"/>
      <c r="HN152" s="104"/>
      <c r="HO152" s="92"/>
      <c r="HP152" s="90"/>
      <c r="HQ152" s="91"/>
      <c r="HR152" s="102"/>
      <c r="HS152" s="96"/>
      <c r="HT152" s="104"/>
      <c r="HU152" s="92"/>
      <c r="HV152" s="125"/>
      <c r="HW152" s="126"/>
      <c r="HX152" s="127"/>
      <c r="HY152" s="128"/>
      <c r="HZ152" s="129"/>
      <c r="IA152" s="130"/>
      <c r="IB152" s="125"/>
      <c r="IC152" s="126"/>
      <c r="ID152" s="127"/>
      <c r="IE152" s="128"/>
      <c r="IF152" s="129"/>
      <c r="IG152" s="130"/>
      <c r="IH152" s="125"/>
      <c r="II152" s="126"/>
      <c r="IJ152" s="127"/>
      <c r="IK152" s="128"/>
      <c r="IL152" s="129"/>
      <c r="IM152" s="130"/>
      <c r="IN152" s="125"/>
      <c r="IO152" s="126"/>
      <c r="IP152" s="127"/>
      <c r="IQ152" s="128"/>
      <c r="IR152" s="129"/>
    </row>
    <row r="153" spans="1:252" s="1" customFormat="1">
      <c r="A153" s="54" t="s">
        <v>547</v>
      </c>
      <c r="B153" s="136">
        <f t="shared" si="24"/>
        <v>0</v>
      </c>
      <c r="C153" s="136">
        <f t="shared" si="25"/>
        <v>0</v>
      </c>
      <c r="D153" s="136">
        <f t="shared" si="26"/>
        <v>0</v>
      </c>
      <c r="E153" s="136">
        <f t="shared" si="27"/>
        <v>0</v>
      </c>
      <c r="F153" s="136">
        <f t="shared" si="28"/>
        <v>0</v>
      </c>
      <c r="G153" s="136">
        <f t="shared" si="29"/>
        <v>0</v>
      </c>
      <c r="H153" s="137">
        <f t="shared" si="22"/>
        <v>0</v>
      </c>
      <c r="I153" s="137">
        <f t="shared" si="30"/>
        <v>0</v>
      </c>
      <c r="J153" s="136">
        <f t="shared" si="31"/>
        <v>0</v>
      </c>
      <c r="K153" s="136">
        <f t="shared" si="32"/>
        <v>0</v>
      </c>
      <c r="L153" s="138">
        <f t="shared" si="23"/>
        <v>0</v>
      </c>
      <c r="M153" s="92"/>
      <c r="N153" s="90"/>
      <c r="O153" s="91"/>
      <c r="P153" s="102"/>
      <c r="Q153" s="96"/>
      <c r="R153" s="104"/>
      <c r="S153" s="92"/>
      <c r="T153" s="90"/>
      <c r="U153" s="91"/>
      <c r="V153" s="102"/>
      <c r="W153" s="96"/>
      <c r="X153" s="104"/>
      <c r="Y153" s="92"/>
      <c r="Z153" s="90"/>
      <c r="AA153" s="91"/>
      <c r="AB153" s="102"/>
      <c r="AC153" s="96"/>
      <c r="AD153" s="104"/>
      <c r="AE153" s="92"/>
      <c r="AF153" s="90"/>
      <c r="AG153" s="91"/>
      <c r="AH153" s="102"/>
      <c r="AI153" s="96"/>
      <c r="AJ153" s="104"/>
      <c r="AK153" s="92"/>
      <c r="AL153" s="90"/>
      <c r="AM153" s="91"/>
      <c r="AN153" s="102"/>
      <c r="AO153" s="96"/>
      <c r="AP153" s="104"/>
      <c r="AQ153" s="92"/>
      <c r="AR153" s="90"/>
      <c r="AS153" s="91"/>
      <c r="AT153" s="102"/>
      <c r="AU153" s="96"/>
      <c r="AV153" s="104"/>
      <c r="AW153" s="92"/>
      <c r="AX153" s="90"/>
      <c r="AY153" s="91"/>
      <c r="AZ153" s="102"/>
      <c r="BA153" s="96"/>
      <c r="BB153" s="104"/>
      <c r="BC153" s="92"/>
      <c r="BD153" s="90"/>
      <c r="BE153" s="91"/>
      <c r="BF153" s="102"/>
      <c r="BG153" s="96"/>
      <c r="BH153" s="104"/>
      <c r="BI153" s="92"/>
      <c r="BJ153" s="90"/>
      <c r="BK153" s="91"/>
      <c r="BL153" s="102"/>
      <c r="BM153" s="96"/>
      <c r="BN153" s="104"/>
      <c r="BO153" s="92"/>
      <c r="BP153" s="90"/>
      <c r="BQ153" s="91"/>
      <c r="BR153" s="102"/>
      <c r="BS153" s="96"/>
      <c r="BT153" s="104"/>
      <c r="BU153" s="92"/>
      <c r="BV153" s="90"/>
      <c r="BW153" s="91"/>
      <c r="BX153" s="102"/>
      <c r="BY153" s="96"/>
      <c r="BZ153" s="104"/>
      <c r="CA153" s="92"/>
      <c r="CB153" s="90"/>
      <c r="CC153" s="91"/>
      <c r="CD153" s="102"/>
      <c r="CE153" s="96"/>
      <c r="CF153" s="104"/>
      <c r="CG153" s="92"/>
      <c r="CH153" s="90"/>
      <c r="CI153" s="91"/>
      <c r="CJ153" s="102"/>
      <c r="CK153" s="96"/>
      <c r="CL153" s="104"/>
      <c r="CM153" s="92"/>
      <c r="CN153" s="90"/>
      <c r="CO153" s="91"/>
      <c r="CP153" s="102"/>
      <c r="CQ153" s="96"/>
      <c r="CR153" s="104"/>
      <c r="CS153" s="92"/>
      <c r="CT153" s="90"/>
      <c r="CU153" s="91"/>
      <c r="CV153" s="102"/>
      <c r="CW153" s="96"/>
      <c r="CX153" s="104"/>
      <c r="CY153" s="92"/>
      <c r="CZ153" s="90"/>
      <c r="DA153" s="91"/>
      <c r="DB153" s="102"/>
      <c r="DC153" s="96"/>
      <c r="DD153" s="104"/>
      <c r="DE153" s="92"/>
      <c r="DF153" s="90"/>
      <c r="DG153" s="91"/>
      <c r="DH153" s="102"/>
      <c r="DI153" s="96"/>
      <c r="DJ153" s="104"/>
      <c r="DK153" s="92"/>
      <c r="DL153" s="90"/>
      <c r="DM153" s="91"/>
      <c r="DN153" s="102"/>
      <c r="DO153" s="96"/>
      <c r="DP153" s="104"/>
      <c r="DQ153" s="92"/>
      <c r="DR153" s="90"/>
      <c r="DS153" s="91"/>
      <c r="DT153" s="102"/>
      <c r="DU153" s="96"/>
      <c r="DV153" s="104"/>
      <c r="DW153" s="92"/>
      <c r="DX153" s="90"/>
      <c r="DY153" s="91"/>
      <c r="DZ153" s="102"/>
      <c r="EA153" s="96"/>
      <c r="EB153" s="104"/>
      <c r="EC153" s="92"/>
      <c r="ED153" s="90"/>
      <c r="EE153" s="91"/>
      <c r="EF153" s="102"/>
      <c r="EG153" s="96"/>
      <c r="EH153" s="104"/>
      <c r="EI153" s="92"/>
      <c r="EJ153" s="90"/>
      <c r="EK153" s="91"/>
      <c r="EL153" s="102"/>
      <c r="EM153" s="96"/>
      <c r="EN153" s="104"/>
      <c r="EO153" s="92"/>
      <c r="EP153" s="90"/>
      <c r="EQ153" s="91"/>
      <c r="ER153" s="102"/>
      <c r="ES153" s="96"/>
      <c r="ET153" s="104"/>
      <c r="EU153" s="92"/>
      <c r="EV153" s="90"/>
      <c r="EW153" s="91"/>
      <c r="EX153" s="102"/>
      <c r="EY153" s="96"/>
      <c r="EZ153" s="104"/>
      <c r="FA153" s="92"/>
      <c r="FB153" s="90"/>
      <c r="FC153" s="91"/>
      <c r="FD153" s="102"/>
      <c r="FE153" s="96"/>
      <c r="FF153" s="104"/>
      <c r="FG153" s="92"/>
      <c r="FH153" s="90"/>
      <c r="FI153" s="91"/>
      <c r="FJ153" s="102"/>
      <c r="FK153" s="96"/>
      <c r="FL153" s="104"/>
      <c r="FM153" s="92"/>
      <c r="FN153" s="90"/>
      <c r="FO153" s="91"/>
      <c r="FP153" s="102"/>
      <c r="FQ153" s="96"/>
      <c r="FR153" s="104"/>
      <c r="FS153" s="92"/>
      <c r="FT153" s="90"/>
      <c r="FU153" s="91"/>
      <c r="FV153" s="102"/>
      <c r="FW153" s="96"/>
      <c r="FX153" s="104"/>
      <c r="FY153" s="92"/>
      <c r="FZ153" s="90"/>
      <c r="GA153" s="91"/>
      <c r="GB153" s="102"/>
      <c r="GC153" s="96"/>
      <c r="GD153" s="104"/>
      <c r="GE153" s="92"/>
      <c r="GF153" s="90"/>
      <c r="GG153" s="91"/>
      <c r="GH153" s="102"/>
      <c r="GI153" s="96"/>
      <c r="GJ153" s="104"/>
      <c r="GK153" s="92"/>
      <c r="GL153" s="90"/>
      <c r="GM153" s="91"/>
      <c r="GN153" s="102"/>
      <c r="GO153" s="96"/>
      <c r="GP153" s="104"/>
      <c r="GQ153" s="92"/>
      <c r="GR153" s="90"/>
      <c r="GS153" s="91"/>
      <c r="GT153" s="102"/>
      <c r="GU153" s="96"/>
      <c r="GV153" s="104"/>
      <c r="GW153" s="92"/>
      <c r="GX153" s="90"/>
      <c r="GY153" s="91"/>
      <c r="GZ153" s="102"/>
      <c r="HA153" s="96"/>
      <c r="HB153" s="104"/>
      <c r="HC153" s="92"/>
      <c r="HD153" s="90"/>
      <c r="HE153" s="91"/>
      <c r="HF153" s="102"/>
      <c r="HG153" s="96"/>
      <c r="HH153" s="104"/>
      <c r="HI153" s="92"/>
      <c r="HJ153" s="90"/>
      <c r="HK153" s="91"/>
      <c r="HL153" s="102"/>
      <c r="HM153" s="96"/>
      <c r="HN153" s="104"/>
      <c r="HO153" s="92"/>
      <c r="HP153" s="90"/>
      <c r="HQ153" s="91"/>
      <c r="HR153" s="102"/>
      <c r="HS153" s="96"/>
      <c r="HT153" s="104"/>
      <c r="HU153" s="92"/>
      <c r="HV153" s="125"/>
      <c r="HW153" s="126"/>
      <c r="HX153" s="127"/>
      <c r="HY153" s="128"/>
      <c r="HZ153" s="129"/>
      <c r="IA153" s="130"/>
      <c r="IB153" s="125"/>
      <c r="IC153" s="126"/>
      <c r="ID153" s="127"/>
      <c r="IE153" s="128"/>
      <c r="IF153" s="129"/>
      <c r="IG153" s="130"/>
      <c r="IH153" s="125"/>
      <c r="II153" s="126"/>
      <c r="IJ153" s="127"/>
      <c r="IK153" s="128"/>
      <c r="IL153" s="129"/>
      <c r="IM153" s="130"/>
      <c r="IN153" s="125"/>
      <c r="IO153" s="126"/>
      <c r="IP153" s="127"/>
      <c r="IQ153" s="128"/>
      <c r="IR153" s="129"/>
    </row>
    <row r="154" spans="1:252" s="1" customFormat="1">
      <c r="A154" s="54" t="s">
        <v>1084</v>
      </c>
      <c r="B154" s="136">
        <f t="shared" si="24"/>
        <v>0</v>
      </c>
      <c r="C154" s="136">
        <f t="shared" si="25"/>
        <v>0</v>
      </c>
      <c r="D154" s="136">
        <f t="shared" si="26"/>
        <v>0</v>
      </c>
      <c r="E154" s="136">
        <f t="shared" si="27"/>
        <v>0</v>
      </c>
      <c r="F154" s="136">
        <f t="shared" si="28"/>
        <v>0</v>
      </c>
      <c r="G154" s="136">
        <f t="shared" si="29"/>
        <v>0</v>
      </c>
      <c r="H154" s="137">
        <f t="shared" si="22"/>
        <v>0</v>
      </c>
      <c r="I154" s="137">
        <f t="shared" si="30"/>
        <v>0</v>
      </c>
      <c r="J154" s="136">
        <f t="shared" si="31"/>
        <v>0</v>
      </c>
      <c r="K154" s="136">
        <f t="shared" si="32"/>
        <v>0</v>
      </c>
      <c r="L154" s="138">
        <f t="shared" si="23"/>
        <v>0</v>
      </c>
      <c r="M154" s="92"/>
      <c r="N154" s="90"/>
      <c r="O154" s="91"/>
      <c r="P154" s="102"/>
      <c r="Q154" s="96"/>
      <c r="R154" s="104"/>
      <c r="S154" s="92"/>
      <c r="T154" s="90"/>
      <c r="U154" s="91"/>
      <c r="V154" s="102"/>
      <c r="W154" s="96"/>
      <c r="X154" s="104"/>
      <c r="Y154" s="92"/>
      <c r="Z154" s="90"/>
      <c r="AA154" s="91"/>
      <c r="AB154" s="102"/>
      <c r="AC154" s="96"/>
      <c r="AD154" s="104"/>
      <c r="AE154" s="92"/>
      <c r="AF154" s="90"/>
      <c r="AG154" s="91"/>
      <c r="AH154" s="102"/>
      <c r="AI154" s="96"/>
      <c r="AJ154" s="104"/>
      <c r="AK154" s="92"/>
      <c r="AL154" s="90"/>
      <c r="AM154" s="91"/>
      <c r="AN154" s="102"/>
      <c r="AO154" s="96"/>
      <c r="AP154" s="104"/>
      <c r="AQ154" s="92"/>
      <c r="AR154" s="90"/>
      <c r="AS154" s="91"/>
      <c r="AT154" s="102"/>
      <c r="AU154" s="96"/>
      <c r="AV154" s="104"/>
      <c r="AW154" s="92"/>
      <c r="AX154" s="90"/>
      <c r="AY154" s="91"/>
      <c r="AZ154" s="102"/>
      <c r="BA154" s="96"/>
      <c r="BB154" s="104"/>
      <c r="BC154" s="92"/>
      <c r="BD154" s="90"/>
      <c r="BE154" s="91"/>
      <c r="BF154" s="102"/>
      <c r="BG154" s="96"/>
      <c r="BH154" s="104"/>
      <c r="BI154" s="92"/>
      <c r="BJ154" s="90"/>
      <c r="BK154" s="91"/>
      <c r="BL154" s="102"/>
      <c r="BM154" s="96"/>
      <c r="BN154" s="104"/>
      <c r="BO154" s="92"/>
      <c r="BP154" s="90"/>
      <c r="BQ154" s="91"/>
      <c r="BR154" s="102"/>
      <c r="BS154" s="96"/>
      <c r="BT154" s="104"/>
      <c r="BU154" s="92"/>
      <c r="BV154" s="90"/>
      <c r="BW154" s="91"/>
      <c r="BX154" s="102"/>
      <c r="BY154" s="96"/>
      <c r="BZ154" s="104"/>
      <c r="CA154" s="92"/>
      <c r="CB154" s="90"/>
      <c r="CC154" s="91"/>
      <c r="CD154" s="102"/>
      <c r="CE154" s="96"/>
      <c r="CF154" s="104"/>
      <c r="CG154" s="92"/>
      <c r="CH154" s="90"/>
      <c r="CI154" s="91"/>
      <c r="CJ154" s="102"/>
      <c r="CK154" s="96"/>
      <c r="CL154" s="104"/>
      <c r="CM154" s="92"/>
      <c r="CN154" s="90"/>
      <c r="CO154" s="91"/>
      <c r="CP154" s="102"/>
      <c r="CQ154" s="96"/>
      <c r="CR154" s="104"/>
      <c r="CS154" s="92"/>
      <c r="CT154" s="90"/>
      <c r="CU154" s="91"/>
      <c r="CV154" s="102"/>
      <c r="CW154" s="96"/>
      <c r="CX154" s="104"/>
      <c r="CY154" s="92"/>
      <c r="CZ154" s="90"/>
      <c r="DA154" s="91"/>
      <c r="DB154" s="102"/>
      <c r="DC154" s="96"/>
      <c r="DD154" s="104"/>
      <c r="DE154" s="92"/>
      <c r="DF154" s="90"/>
      <c r="DG154" s="91"/>
      <c r="DH154" s="102"/>
      <c r="DI154" s="96"/>
      <c r="DJ154" s="104"/>
      <c r="DK154" s="92"/>
      <c r="DL154" s="90"/>
      <c r="DM154" s="91"/>
      <c r="DN154" s="102"/>
      <c r="DO154" s="96"/>
      <c r="DP154" s="104"/>
      <c r="DQ154" s="92"/>
      <c r="DR154" s="90"/>
      <c r="DS154" s="91"/>
      <c r="DT154" s="102"/>
      <c r="DU154" s="96"/>
      <c r="DV154" s="104"/>
      <c r="DW154" s="92"/>
      <c r="DX154" s="90"/>
      <c r="DY154" s="91"/>
      <c r="DZ154" s="102"/>
      <c r="EA154" s="96"/>
      <c r="EB154" s="104"/>
      <c r="EC154" s="92"/>
      <c r="ED154" s="90"/>
      <c r="EE154" s="91"/>
      <c r="EF154" s="102"/>
      <c r="EG154" s="96"/>
      <c r="EH154" s="104"/>
      <c r="EI154" s="92"/>
      <c r="EJ154" s="90"/>
      <c r="EK154" s="91"/>
      <c r="EL154" s="102"/>
      <c r="EM154" s="96"/>
      <c r="EN154" s="104"/>
      <c r="EO154" s="92"/>
      <c r="EP154" s="90"/>
      <c r="EQ154" s="91"/>
      <c r="ER154" s="102"/>
      <c r="ES154" s="96"/>
      <c r="ET154" s="104"/>
      <c r="EU154" s="92"/>
      <c r="EV154" s="90"/>
      <c r="EW154" s="91"/>
      <c r="EX154" s="102"/>
      <c r="EY154" s="96"/>
      <c r="EZ154" s="104"/>
      <c r="FA154" s="92"/>
      <c r="FB154" s="90"/>
      <c r="FC154" s="91"/>
      <c r="FD154" s="102"/>
      <c r="FE154" s="96"/>
      <c r="FF154" s="104"/>
      <c r="FG154" s="92"/>
      <c r="FH154" s="90"/>
      <c r="FI154" s="91"/>
      <c r="FJ154" s="102"/>
      <c r="FK154" s="96"/>
      <c r="FL154" s="104"/>
      <c r="FM154" s="92"/>
      <c r="FN154" s="90"/>
      <c r="FO154" s="91"/>
      <c r="FP154" s="102"/>
      <c r="FQ154" s="96"/>
      <c r="FR154" s="104"/>
      <c r="FS154" s="92"/>
      <c r="FT154" s="90"/>
      <c r="FU154" s="91"/>
      <c r="FV154" s="102"/>
      <c r="FW154" s="96"/>
      <c r="FX154" s="104"/>
      <c r="FY154" s="92"/>
      <c r="FZ154" s="90"/>
      <c r="GA154" s="91"/>
      <c r="GB154" s="102"/>
      <c r="GC154" s="96"/>
      <c r="GD154" s="104"/>
      <c r="GE154" s="92"/>
      <c r="GF154" s="90"/>
      <c r="GG154" s="91"/>
      <c r="GH154" s="102"/>
      <c r="GI154" s="96"/>
      <c r="GJ154" s="104"/>
      <c r="GK154" s="92"/>
      <c r="GL154" s="90"/>
      <c r="GM154" s="91"/>
      <c r="GN154" s="102"/>
      <c r="GO154" s="96"/>
      <c r="GP154" s="104"/>
      <c r="GQ154" s="92"/>
      <c r="GR154" s="90"/>
      <c r="GS154" s="91"/>
      <c r="GT154" s="102"/>
      <c r="GU154" s="96"/>
      <c r="GV154" s="104"/>
      <c r="GW154" s="92"/>
      <c r="GX154" s="90"/>
      <c r="GY154" s="91"/>
      <c r="GZ154" s="102"/>
      <c r="HA154" s="96"/>
      <c r="HB154" s="104"/>
      <c r="HC154" s="92"/>
      <c r="HD154" s="90"/>
      <c r="HE154" s="91"/>
      <c r="HF154" s="102"/>
      <c r="HG154" s="96"/>
      <c r="HH154" s="104"/>
      <c r="HI154" s="92"/>
      <c r="HJ154" s="90"/>
      <c r="HK154" s="91"/>
      <c r="HL154" s="102"/>
      <c r="HM154" s="96"/>
      <c r="HN154" s="104"/>
      <c r="HO154" s="92"/>
      <c r="HP154" s="90"/>
      <c r="HQ154" s="91"/>
      <c r="HR154" s="102"/>
      <c r="HS154" s="96"/>
      <c r="HT154" s="104"/>
      <c r="HU154" s="92"/>
      <c r="HV154" s="125"/>
      <c r="HW154" s="126"/>
      <c r="HX154" s="127"/>
      <c r="HY154" s="128"/>
      <c r="HZ154" s="129"/>
      <c r="IA154" s="130"/>
      <c r="IB154" s="125"/>
      <c r="IC154" s="126"/>
      <c r="ID154" s="127"/>
      <c r="IE154" s="128"/>
      <c r="IF154" s="129"/>
      <c r="IG154" s="130"/>
      <c r="IH154" s="125"/>
      <c r="II154" s="126"/>
      <c r="IJ154" s="127"/>
      <c r="IK154" s="128"/>
      <c r="IL154" s="129"/>
      <c r="IM154" s="130"/>
      <c r="IN154" s="125"/>
      <c r="IO154" s="126"/>
      <c r="IP154" s="127"/>
      <c r="IQ154" s="128"/>
      <c r="IR154" s="129"/>
    </row>
    <row r="155" spans="1:252" s="1" customFormat="1">
      <c r="A155" s="54" t="s">
        <v>1038</v>
      </c>
      <c r="B155" s="136">
        <f t="shared" si="24"/>
        <v>0</v>
      </c>
      <c r="C155" s="136">
        <f t="shared" si="25"/>
        <v>0</v>
      </c>
      <c r="D155" s="136">
        <f t="shared" si="26"/>
        <v>0</v>
      </c>
      <c r="E155" s="136">
        <f t="shared" si="27"/>
        <v>0</v>
      </c>
      <c r="F155" s="136">
        <f t="shared" si="28"/>
        <v>0</v>
      </c>
      <c r="G155" s="136">
        <f t="shared" si="29"/>
        <v>0</v>
      </c>
      <c r="H155" s="137">
        <f t="shared" si="22"/>
        <v>0</v>
      </c>
      <c r="I155" s="137">
        <f t="shared" si="30"/>
        <v>0</v>
      </c>
      <c r="J155" s="136">
        <f t="shared" si="31"/>
        <v>0</v>
      </c>
      <c r="K155" s="136">
        <f t="shared" si="32"/>
        <v>0</v>
      </c>
      <c r="L155" s="138">
        <f t="shared" si="23"/>
        <v>0</v>
      </c>
      <c r="M155" s="92"/>
      <c r="N155" s="90"/>
      <c r="O155" s="91"/>
      <c r="P155" s="102"/>
      <c r="Q155" s="96"/>
      <c r="R155" s="104"/>
      <c r="S155" s="92"/>
      <c r="T155" s="90"/>
      <c r="U155" s="91"/>
      <c r="V155" s="102"/>
      <c r="W155" s="96"/>
      <c r="X155" s="104"/>
      <c r="Y155" s="92"/>
      <c r="Z155" s="90"/>
      <c r="AA155" s="91"/>
      <c r="AB155" s="102"/>
      <c r="AC155" s="96"/>
      <c r="AD155" s="104"/>
      <c r="AE155" s="92"/>
      <c r="AF155" s="90"/>
      <c r="AG155" s="91"/>
      <c r="AH155" s="102"/>
      <c r="AI155" s="96"/>
      <c r="AJ155" s="104"/>
      <c r="AK155" s="92"/>
      <c r="AL155" s="90"/>
      <c r="AM155" s="91"/>
      <c r="AN155" s="102"/>
      <c r="AO155" s="96"/>
      <c r="AP155" s="104"/>
      <c r="AQ155" s="92"/>
      <c r="AR155" s="90"/>
      <c r="AS155" s="91"/>
      <c r="AT155" s="102"/>
      <c r="AU155" s="96"/>
      <c r="AV155" s="104"/>
      <c r="AW155" s="92"/>
      <c r="AX155" s="90"/>
      <c r="AY155" s="91"/>
      <c r="AZ155" s="102"/>
      <c r="BA155" s="96"/>
      <c r="BB155" s="104"/>
      <c r="BC155" s="92"/>
      <c r="BD155" s="90"/>
      <c r="BE155" s="91"/>
      <c r="BF155" s="102"/>
      <c r="BG155" s="96"/>
      <c r="BH155" s="104"/>
      <c r="BI155" s="92"/>
      <c r="BJ155" s="90"/>
      <c r="BK155" s="91"/>
      <c r="BL155" s="102"/>
      <c r="BM155" s="96"/>
      <c r="BN155" s="104"/>
      <c r="BO155" s="92"/>
      <c r="BP155" s="90"/>
      <c r="BQ155" s="91"/>
      <c r="BR155" s="102"/>
      <c r="BS155" s="96"/>
      <c r="BT155" s="104"/>
      <c r="BU155" s="92"/>
      <c r="BV155" s="90"/>
      <c r="BW155" s="91"/>
      <c r="BX155" s="102"/>
      <c r="BY155" s="96"/>
      <c r="BZ155" s="104"/>
      <c r="CA155" s="92"/>
      <c r="CB155" s="90"/>
      <c r="CC155" s="91"/>
      <c r="CD155" s="102"/>
      <c r="CE155" s="96"/>
      <c r="CF155" s="104"/>
      <c r="CG155" s="92"/>
      <c r="CH155" s="90"/>
      <c r="CI155" s="91"/>
      <c r="CJ155" s="102"/>
      <c r="CK155" s="96"/>
      <c r="CL155" s="104"/>
      <c r="CM155" s="92"/>
      <c r="CN155" s="90"/>
      <c r="CO155" s="91"/>
      <c r="CP155" s="102"/>
      <c r="CQ155" s="96"/>
      <c r="CR155" s="104"/>
      <c r="CS155" s="92"/>
      <c r="CT155" s="90"/>
      <c r="CU155" s="91"/>
      <c r="CV155" s="102"/>
      <c r="CW155" s="96"/>
      <c r="CX155" s="104"/>
      <c r="CY155" s="92"/>
      <c r="CZ155" s="90"/>
      <c r="DA155" s="91"/>
      <c r="DB155" s="102"/>
      <c r="DC155" s="96"/>
      <c r="DD155" s="104"/>
      <c r="DE155" s="92"/>
      <c r="DF155" s="90"/>
      <c r="DG155" s="91"/>
      <c r="DH155" s="102"/>
      <c r="DI155" s="96"/>
      <c r="DJ155" s="104"/>
      <c r="DK155" s="92"/>
      <c r="DL155" s="90"/>
      <c r="DM155" s="91"/>
      <c r="DN155" s="102"/>
      <c r="DO155" s="96"/>
      <c r="DP155" s="104"/>
      <c r="DQ155" s="92"/>
      <c r="DR155" s="90"/>
      <c r="DS155" s="91"/>
      <c r="DT155" s="102"/>
      <c r="DU155" s="96"/>
      <c r="DV155" s="104"/>
      <c r="DW155" s="92"/>
      <c r="DX155" s="90"/>
      <c r="DY155" s="91"/>
      <c r="DZ155" s="102"/>
      <c r="EA155" s="96"/>
      <c r="EB155" s="104"/>
      <c r="EC155" s="92"/>
      <c r="ED155" s="90"/>
      <c r="EE155" s="91"/>
      <c r="EF155" s="102"/>
      <c r="EG155" s="96"/>
      <c r="EH155" s="104"/>
      <c r="EI155" s="92"/>
      <c r="EJ155" s="90"/>
      <c r="EK155" s="91"/>
      <c r="EL155" s="102"/>
      <c r="EM155" s="96"/>
      <c r="EN155" s="104"/>
      <c r="EO155" s="92"/>
      <c r="EP155" s="90"/>
      <c r="EQ155" s="91"/>
      <c r="ER155" s="102"/>
      <c r="ES155" s="96"/>
      <c r="ET155" s="104"/>
      <c r="EU155" s="92"/>
      <c r="EV155" s="90"/>
      <c r="EW155" s="91"/>
      <c r="EX155" s="102"/>
      <c r="EY155" s="96"/>
      <c r="EZ155" s="104"/>
      <c r="FA155" s="92"/>
      <c r="FB155" s="90"/>
      <c r="FC155" s="91"/>
      <c r="FD155" s="102"/>
      <c r="FE155" s="96"/>
      <c r="FF155" s="104"/>
      <c r="FG155" s="92"/>
      <c r="FH155" s="90"/>
      <c r="FI155" s="91"/>
      <c r="FJ155" s="102"/>
      <c r="FK155" s="96"/>
      <c r="FL155" s="104"/>
      <c r="FM155" s="92"/>
      <c r="FN155" s="90"/>
      <c r="FO155" s="91"/>
      <c r="FP155" s="102"/>
      <c r="FQ155" s="96"/>
      <c r="FR155" s="104"/>
      <c r="FS155" s="92"/>
      <c r="FT155" s="90"/>
      <c r="FU155" s="91"/>
      <c r="FV155" s="102"/>
      <c r="FW155" s="96"/>
      <c r="FX155" s="104"/>
      <c r="FY155" s="92"/>
      <c r="FZ155" s="90"/>
      <c r="GA155" s="91"/>
      <c r="GB155" s="102"/>
      <c r="GC155" s="96"/>
      <c r="GD155" s="104"/>
      <c r="GE155" s="92"/>
      <c r="GF155" s="90"/>
      <c r="GG155" s="91"/>
      <c r="GH155" s="102"/>
      <c r="GI155" s="96"/>
      <c r="GJ155" s="104"/>
      <c r="GK155" s="92"/>
      <c r="GL155" s="90"/>
      <c r="GM155" s="91"/>
      <c r="GN155" s="102"/>
      <c r="GO155" s="96"/>
      <c r="GP155" s="104"/>
      <c r="GQ155" s="92"/>
      <c r="GR155" s="90"/>
      <c r="GS155" s="91"/>
      <c r="GT155" s="102"/>
      <c r="GU155" s="96"/>
      <c r="GV155" s="104"/>
      <c r="GW155" s="92"/>
      <c r="GX155" s="90"/>
      <c r="GY155" s="91"/>
      <c r="GZ155" s="102"/>
      <c r="HA155" s="96"/>
      <c r="HB155" s="104"/>
      <c r="HC155" s="92"/>
      <c r="HD155" s="90"/>
      <c r="HE155" s="91"/>
      <c r="HF155" s="102"/>
      <c r="HG155" s="96"/>
      <c r="HH155" s="104"/>
      <c r="HI155" s="92"/>
      <c r="HJ155" s="90"/>
      <c r="HK155" s="91"/>
      <c r="HL155" s="102"/>
      <c r="HM155" s="96"/>
      <c r="HN155" s="104"/>
      <c r="HO155" s="92"/>
      <c r="HP155" s="90"/>
      <c r="HQ155" s="91"/>
      <c r="HR155" s="102"/>
      <c r="HS155" s="96"/>
      <c r="HT155" s="104"/>
      <c r="HU155" s="92"/>
      <c r="HV155" s="125"/>
      <c r="HW155" s="126"/>
      <c r="HX155" s="127"/>
      <c r="HY155" s="128"/>
      <c r="HZ155" s="129"/>
      <c r="IA155" s="130"/>
      <c r="IB155" s="125"/>
      <c r="IC155" s="126"/>
      <c r="ID155" s="127"/>
      <c r="IE155" s="128"/>
      <c r="IF155" s="129"/>
      <c r="IG155" s="130"/>
      <c r="IH155" s="125"/>
      <c r="II155" s="126"/>
      <c r="IJ155" s="127"/>
      <c r="IK155" s="128"/>
      <c r="IL155" s="129"/>
      <c r="IM155" s="130"/>
      <c r="IN155" s="125"/>
      <c r="IO155" s="126"/>
      <c r="IP155" s="127"/>
      <c r="IQ155" s="128"/>
      <c r="IR155" s="129"/>
    </row>
    <row r="156" spans="1:252" s="1" customFormat="1">
      <c r="A156" s="54" t="s">
        <v>1085</v>
      </c>
      <c r="B156" s="136">
        <f t="shared" si="24"/>
        <v>0</v>
      </c>
      <c r="C156" s="136">
        <f t="shared" si="25"/>
        <v>0</v>
      </c>
      <c r="D156" s="136">
        <f t="shared" si="26"/>
        <v>0</v>
      </c>
      <c r="E156" s="136">
        <f t="shared" si="27"/>
        <v>0</v>
      </c>
      <c r="F156" s="136">
        <f t="shared" si="28"/>
        <v>0</v>
      </c>
      <c r="G156" s="136">
        <f t="shared" si="29"/>
        <v>0</v>
      </c>
      <c r="H156" s="137">
        <f t="shared" si="22"/>
        <v>0</v>
      </c>
      <c r="I156" s="137">
        <f t="shared" si="30"/>
        <v>0</v>
      </c>
      <c r="J156" s="136">
        <f t="shared" si="31"/>
        <v>0</v>
      </c>
      <c r="K156" s="136">
        <f t="shared" si="32"/>
        <v>0</v>
      </c>
      <c r="L156" s="138">
        <f t="shared" si="23"/>
        <v>0</v>
      </c>
      <c r="M156" s="92"/>
      <c r="N156" s="90"/>
      <c r="O156" s="91"/>
      <c r="P156" s="102"/>
      <c r="Q156" s="96"/>
      <c r="R156" s="104"/>
      <c r="S156" s="92"/>
      <c r="T156" s="90"/>
      <c r="U156" s="91"/>
      <c r="V156" s="102"/>
      <c r="W156" s="96"/>
      <c r="X156" s="104"/>
      <c r="Y156" s="92"/>
      <c r="Z156" s="90"/>
      <c r="AA156" s="91"/>
      <c r="AB156" s="102"/>
      <c r="AC156" s="96"/>
      <c r="AD156" s="104"/>
      <c r="AE156" s="92"/>
      <c r="AF156" s="90"/>
      <c r="AG156" s="91"/>
      <c r="AH156" s="102"/>
      <c r="AI156" s="96"/>
      <c r="AJ156" s="104"/>
      <c r="AK156" s="92"/>
      <c r="AL156" s="90"/>
      <c r="AM156" s="91"/>
      <c r="AN156" s="102"/>
      <c r="AO156" s="96"/>
      <c r="AP156" s="104"/>
      <c r="AQ156" s="92"/>
      <c r="AR156" s="90"/>
      <c r="AS156" s="91"/>
      <c r="AT156" s="102"/>
      <c r="AU156" s="96"/>
      <c r="AV156" s="104"/>
      <c r="AW156" s="92"/>
      <c r="AX156" s="90"/>
      <c r="AY156" s="91"/>
      <c r="AZ156" s="102"/>
      <c r="BA156" s="96"/>
      <c r="BB156" s="104"/>
      <c r="BC156" s="92"/>
      <c r="BD156" s="90"/>
      <c r="BE156" s="91"/>
      <c r="BF156" s="102"/>
      <c r="BG156" s="96"/>
      <c r="BH156" s="104"/>
      <c r="BI156" s="92"/>
      <c r="BJ156" s="90"/>
      <c r="BK156" s="91"/>
      <c r="BL156" s="102"/>
      <c r="BM156" s="96"/>
      <c r="BN156" s="104"/>
      <c r="BO156" s="92"/>
      <c r="BP156" s="90"/>
      <c r="BQ156" s="91"/>
      <c r="BR156" s="102"/>
      <c r="BS156" s="96"/>
      <c r="BT156" s="104"/>
      <c r="BU156" s="92"/>
      <c r="BV156" s="90"/>
      <c r="BW156" s="91"/>
      <c r="BX156" s="102"/>
      <c r="BY156" s="96"/>
      <c r="BZ156" s="104"/>
      <c r="CA156" s="92"/>
      <c r="CB156" s="90"/>
      <c r="CC156" s="91"/>
      <c r="CD156" s="102"/>
      <c r="CE156" s="96"/>
      <c r="CF156" s="104"/>
      <c r="CG156" s="92"/>
      <c r="CH156" s="90"/>
      <c r="CI156" s="91"/>
      <c r="CJ156" s="102"/>
      <c r="CK156" s="96"/>
      <c r="CL156" s="104"/>
      <c r="CM156" s="92"/>
      <c r="CN156" s="90"/>
      <c r="CO156" s="91"/>
      <c r="CP156" s="102"/>
      <c r="CQ156" s="96"/>
      <c r="CR156" s="104"/>
      <c r="CS156" s="92"/>
      <c r="CT156" s="90"/>
      <c r="CU156" s="91"/>
      <c r="CV156" s="102"/>
      <c r="CW156" s="96"/>
      <c r="CX156" s="104"/>
      <c r="CY156" s="92"/>
      <c r="CZ156" s="90"/>
      <c r="DA156" s="91"/>
      <c r="DB156" s="102"/>
      <c r="DC156" s="96"/>
      <c r="DD156" s="104"/>
      <c r="DE156" s="92"/>
      <c r="DF156" s="90"/>
      <c r="DG156" s="91"/>
      <c r="DH156" s="102"/>
      <c r="DI156" s="96"/>
      <c r="DJ156" s="104"/>
      <c r="DK156" s="92"/>
      <c r="DL156" s="90"/>
      <c r="DM156" s="91"/>
      <c r="DN156" s="102"/>
      <c r="DO156" s="96"/>
      <c r="DP156" s="104"/>
      <c r="DQ156" s="92"/>
      <c r="DR156" s="90"/>
      <c r="DS156" s="91"/>
      <c r="DT156" s="102"/>
      <c r="DU156" s="96"/>
      <c r="DV156" s="104"/>
      <c r="DW156" s="92"/>
      <c r="DX156" s="90"/>
      <c r="DY156" s="91"/>
      <c r="DZ156" s="102"/>
      <c r="EA156" s="96"/>
      <c r="EB156" s="104"/>
      <c r="EC156" s="92"/>
      <c r="ED156" s="90"/>
      <c r="EE156" s="91"/>
      <c r="EF156" s="102"/>
      <c r="EG156" s="96"/>
      <c r="EH156" s="104"/>
      <c r="EI156" s="92"/>
      <c r="EJ156" s="90"/>
      <c r="EK156" s="91"/>
      <c r="EL156" s="102"/>
      <c r="EM156" s="96"/>
      <c r="EN156" s="104"/>
      <c r="EO156" s="92"/>
      <c r="EP156" s="90"/>
      <c r="EQ156" s="91"/>
      <c r="ER156" s="102"/>
      <c r="ES156" s="96"/>
      <c r="ET156" s="104"/>
      <c r="EU156" s="92"/>
      <c r="EV156" s="90"/>
      <c r="EW156" s="91"/>
      <c r="EX156" s="102"/>
      <c r="EY156" s="96"/>
      <c r="EZ156" s="104"/>
      <c r="FA156" s="92"/>
      <c r="FB156" s="90"/>
      <c r="FC156" s="91"/>
      <c r="FD156" s="102"/>
      <c r="FE156" s="96"/>
      <c r="FF156" s="104"/>
      <c r="FG156" s="92"/>
      <c r="FH156" s="90"/>
      <c r="FI156" s="91"/>
      <c r="FJ156" s="102"/>
      <c r="FK156" s="96"/>
      <c r="FL156" s="104"/>
      <c r="FM156" s="92"/>
      <c r="FN156" s="90"/>
      <c r="FO156" s="91"/>
      <c r="FP156" s="102"/>
      <c r="FQ156" s="96"/>
      <c r="FR156" s="104"/>
      <c r="FS156" s="92"/>
      <c r="FT156" s="90"/>
      <c r="FU156" s="91"/>
      <c r="FV156" s="102"/>
      <c r="FW156" s="96"/>
      <c r="FX156" s="104"/>
      <c r="FY156" s="92"/>
      <c r="FZ156" s="90"/>
      <c r="GA156" s="91"/>
      <c r="GB156" s="102"/>
      <c r="GC156" s="96"/>
      <c r="GD156" s="104"/>
      <c r="GE156" s="92"/>
      <c r="GF156" s="90"/>
      <c r="GG156" s="91"/>
      <c r="GH156" s="102"/>
      <c r="GI156" s="96"/>
      <c r="GJ156" s="104"/>
      <c r="GK156" s="92"/>
      <c r="GL156" s="90"/>
      <c r="GM156" s="91"/>
      <c r="GN156" s="102"/>
      <c r="GO156" s="96"/>
      <c r="GP156" s="104"/>
      <c r="GQ156" s="92"/>
      <c r="GR156" s="90"/>
      <c r="GS156" s="91"/>
      <c r="GT156" s="102"/>
      <c r="GU156" s="96"/>
      <c r="GV156" s="104"/>
      <c r="GW156" s="92"/>
      <c r="GX156" s="90"/>
      <c r="GY156" s="91"/>
      <c r="GZ156" s="102"/>
      <c r="HA156" s="96"/>
      <c r="HB156" s="104"/>
      <c r="HC156" s="92"/>
      <c r="HD156" s="90"/>
      <c r="HE156" s="91"/>
      <c r="HF156" s="102"/>
      <c r="HG156" s="96"/>
      <c r="HH156" s="104"/>
      <c r="HI156" s="92"/>
      <c r="HJ156" s="90"/>
      <c r="HK156" s="91"/>
      <c r="HL156" s="102"/>
      <c r="HM156" s="96"/>
      <c r="HN156" s="104"/>
      <c r="HO156" s="92"/>
      <c r="HP156" s="90"/>
      <c r="HQ156" s="91"/>
      <c r="HR156" s="102"/>
      <c r="HS156" s="96"/>
      <c r="HT156" s="104"/>
      <c r="HU156" s="92"/>
      <c r="HV156" s="125"/>
      <c r="HW156" s="126"/>
      <c r="HX156" s="127"/>
      <c r="HY156" s="128"/>
      <c r="HZ156" s="129"/>
      <c r="IA156" s="130"/>
      <c r="IB156" s="125"/>
      <c r="IC156" s="126"/>
      <c r="ID156" s="127"/>
      <c r="IE156" s="128"/>
      <c r="IF156" s="129"/>
      <c r="IG156" s="130"/>
      <c r="IH156" s="125"/>
      <c r="II156" s="126"/>
      <c r="IJ156" s="127"/>
      <c r="IK156" s="128"/>
      <c r="IL156" s="129"/>
      <c r="IM156" s="130"/>
      <c r="IN156" s="125"/>
      <c r="IO156" s="126"/>
      <c r="IP156" s="127"/>
      <c r="IQ156" s="128"/>
      <c r="IR156" s="129"/>
    </row>
    <row r="157" spans="1:252" s="1" customFormat="1">
      <c r="A157" s="54" t="s">
        <v>1086</v>
      </c>
      <c r="B157" s="136">
        <f t="shared" si="24"/>
        <v>56</v>
      </c>
      <c r="C157" s="136">
        <f t="shared" si="25"/>
        <v>58.3</v>
      </c>
      <c r="D157" s="136">
        <f t="shared" si="26"/>
        <v>60.7</v>
      </c>
      <c r="E157" s="136">
        <f t="shared" si="27"/>
        <v>39.799999999999997</v>
      </c>
      <c r="F157" s="136">
        <f t="shared" si="28"/>
        <v>41.7</v>
      </c>
      <c r="G157" s="136">
        <f t="shared" si="29"/>
        <v>43.3</v>
      </c>
      <c r="H157" s="137">
        <f t="shared" si="22"/>
        <v>4</v>
      </c>
      <c r="I157" s="137">
        <f t="shared" si="30"/>
        <v>0</v>
      </c>
      <c r="J157" s="136">
        <f t="shared" si="31"/>
        <v>0</v>
      </c>
      <c r="K157" s="136">
        <f t="shared" si="32"/>
        <v>0</v>
      </c>
      <c r="L157" s="138">
        <f t="shared" si="23"/>
        <v>0</v>
      </c>
      <c r="M157" s="92">
        <v>56</v>
      </c>
      <c r="N157" s="90">
        <v>41</v>
      </c>
      <c r="O157" s="91"/>
      <c r="P157" s="102">
        <v>58</v>
      </c>
      <c r="Q157" s="96">
        <v>42.7</v>
      </c>
      <c r="R157" s="104"/>
      <c r="S157" s="92">
        <v>58.5</v>
      </c>
      <c r="T157" s="90">
        <v>39.799999999999997</v>
      </c>
      <c r="U157" s="91"/>
      <c r="V157" s="102">
        <v>60.7</v>
      </c>
      <c r="W157" s="96">
        <v>43.3</v>
      </c>
      <c r="X157" s="104"/>
      <c r="Y157" s="92"/>
      <c r="Z157" s="90"/>
      <c r="AA157" s="91"/>
      <c r="AB157" s="102"/>
      <c r="AC157" s="96"/>
      <c r="AD157" s="104"/>
      <c r="AE157" s="92"/>
      <c r="AF157" s="90"/>
      <c r="AG157" s="91"/>
      <c r="AH157" s="102"/>
      <c r="AI157" s="96"/>
      <c r="AJ157" s="104"/>
      <c r="AK157" s="92"/>
      <c r="AL157" s="90"/>
      <c r="AM157" s="91"/>
      <c r="AN157" s="102"/>
      <c r="AO157" s="96"/>
      <c r="AP157" s="104"/>
      <c r="AQ157" s="92"/>
      <c r="AR157" s="90"/>
      <c r="AS157" s="91"/>
      <c r="AT157" s="102"/>
      <c r="AU157" s="96"/>
      <c r="AV157" s="104"/>
      <c r="AW157" s="92"/>
      <c r="AX157" s="90"/>
      <c r="AY157" s="91"/>
      <c r="AZ157" s="102"/>
      <c r="BA157" s="96"/>
      <c r="BB157" s="104"/>
      <c r="BC157" s="92"/>
      <c r="BD157" s="90"/>
      <c r="BE157" s="91"/>
      <c r="BF157" s="102"/>
      <c r="BG157" s="96"/>
      <c r="BH157" s="104"/>
      <c r="BI157" s="92"/>
      <c r="BJ157" s="90"/>
      <c r="BK157" s="91"/>
      <c r="BL157" s="102"/>
      <c r="BM157" s="96"/>
      <c r="BN157" s="104"/>
      <c r="BO157" s="92"/>
      <c r="BP157" s="90"/>
      <c r="BQ157" s="91"/>
      <c r="BR157" s="102"/>
      <c r="BS157" s="96"/>
      <c r="BT157" s="104"/>
      <c r="BU157" s="92"/>
      <c r="BV157" s="90"/>
      <c r="BW157" s="91"/>
      <c r="BX157" s="102"/>
      <c r="BY157" s="96"/>
      <c r="BZ157" s="104"/>
      <c r="CA157" s="92"/>
      <c r="CB157" s="90"/>
      <c r="CC157" s="91"/>
      <c r="CD157" s="102"/>
      <c r="CE157" s="96"/>
      <c r="CF157" s="104"/>
      <c r="CG157" s="92"/>
      <c r="CH157" s="90"/>
      <c r="CI157" s="91"/>
      <c r="CJ157" s="102"/>
      <c r="CK157" s="96"/>
      <c r="CL157" s="104"/>
      <c r="CM157" s="92"/>
      <c r="CN157" s="90"/>
      <c r="CO157" s="91"/>
      <c r="CP157" s="102"/>
      <c r="CQ157" s="96"/>
      <c r="CR157" s="104"/>
      <c r="CS157" s="92"/>
      <c r="CT157" s="90"/>
      <c r="CU157" s="91"/>
      <c r="CV157" s="102"/>
      <c r="CW157" s="96"/>
      <c r="CX157" s="104"/>
      <c r="CY157" s="92"/>
      <c r="CZ157" s="90"/>
      <c r="DA157" s="91"/>
      <c r="DB157" s="102"/>
      <c r="DC157" s="96"/>
      <c r="DD157" s="104"/>
      <c r="DE157" s="92"/>
      <c r="DF157" s="90"/>
      <c r="DG157" s="91"/>
      <c r="DH157" s="102"/>
      <c r="DI157" s="96"/>
      <c r="DJ157" s="104"/>
      <c r="DK157" s="92"/>
      <c r="DL157" s="90"/>
      <c r="DM157" s="91"/>
      <c r="DN157" s="102"/>
      <c r="DO157" s="96"/>
      <c r="DP157" s="104"/>
      <c r="DQ157" s="92"/>
      <c r="DR157" s="90"/>
      <c r="DS157" s="91"/>
      <c r="DT157" s="102"/>
      <c r="DU157" s="96"/>
      <c r="DV157" s="104"/>
      <c r="DW157" s="92"/>
      <c r="DX157" s="90"/>
      <c r="DY157" s="91"/>
      <c r="DZ157" s="102"/>
      <c r="EA157" s="96"/>
      <c r="EB157" s="104"/>
      <c r="EC157" s="92"/>
      <c r="ED157" s="90"/>
      <c r="EE157" s="91"/>
      <c r="EF157" s="102"/>
      <c r="EG157" s="96"/>
      <c r="EH157" s="104"/>
      <c r="EI157" s="92"/>
      <c r="EJ157" s="90"/>
      <c r="EK157" s="91"/>
      <c r="EL157" s="102"/>
      <c r="EM157" s="96"/>
      <c r="EN157" s="104"/>
      <c r="EO157" s="92"/>
      <c r="EP157" s="90"/>
      <c r="EQ157" s="91"/>
      <c r="ER157" s="102"/>
      <c r="ES157" s="96"/>
      <c r="ET157" s="104"/>
      <c r="EU157" s="92"/>
      <c r="EV157" s="90"/>
      <c r="EW157" s="91"/>
      <c r="EX157" s="102"/>
      <c r="EY157" s="96"/>
      <c r="EZ157" s="104"/>
      <c r="FA157" s="92"/>
      <c r="FB157" s="90"/>
      <c r="FC157" s="91"/>
      <c r="FD157" s="102"/>
      <c r="FE157" s="96"/>
      <c r="FF157" s="104"/>
      <c r="FG157" s="92"/>
      <c r="FH157" s="90"/>
      <c r="FI157" s="91"/>
      <c r="FJ157" s="102"/>
      <c r="FK157" s="96"/>
      <c r="FL157" s="104"/>
      <c r="FM157" s="92"/>
      <c r="FN157" s="90"/>
      <c r="FO157" s="91"/>
      <c r="FP157" s="102"/>
      <c r="FQ157" s="96"/>
      <c r="FR157" s="104"/>
      <c r="FS157" s="92"/>
      <c r="FT157" s="90"/>
      <c r="FU157" s="91"/>
      <c r="FV157" s="102"/>
      <c r="FW157" s="96"/>
      <c r="FX157" s="104"/>
      <c r="FY157" s="92"/>
      <c r="FZ157" s="90"/>
      <c r="GA157" s="91"/>
      <c r="GB157" s="102"/>
      <c r="GC157" s="96"/>
      <c r="GD157" s="104"/>
      <c r="GE157" s="92"/>
      <c r="GF157" s="90"/>
      <c r="GG157" s="91"/>
      <c r="GH157" s="102"/>
      <c r="GI157" s="96"/>
      <c r="GJ157" s="104"/>
      <c r="GK157" s="92"/>
      <c r="GL157" s="90"/>
      <c r="GM157" s="91"/>
      <c r="GN157" s="102"/>
      <c r="GO157" s="96"/>
      <c r="GP157" s="104"/>
      <c r="GQ157" s="92"/>
      <c r="GR157" s="90"/>
      <c r="GS157" s="91"/>
      <c r="GT157" s="102"/>
      <c r="GU157" s="96"/>
      <c r="GV157" s="104"/>
      <c r="GW157" s="92"/>
      <c r="GX157" s="90"/>
      <c r="GY157" s="91"/>
      <c r="GZ157" s="102"/>
      <c r="HA157" s="96"/>
      <c r="HB157" s="104"/>
      <c r="HC157" s="92"/>
      <c r="HD157" s="90"/>
      <c r="HE157" s="91"/>
      <c r="HF157" s="102"/>
      <c r="HG157" s="96"/>
      <c r="HH157" s="104"/>
      <c r="HI157" s="92"/>
      <c r="HJ157" s="90"/>
      <c r="HK157" s="91"/>
      <c r="HL157" s="102"/>
      <c r="HM157" s="96"/>
      <c r="HN157" s="104"/>
      <c r="HO157" s="92"/>
      <c r="HP157" s="90"/>
      <c r="HQ157" s="91"/>
      <c r="HR157" s="102"/>
      <c r="HS157" s="96"/>
      <c r="HT157" s="104"/>
      <c r="HU157" s="92"/>
      <c r="HV157" s="125"/>
      <c r="HW157" s="126"/>
      <c r="HX157" s="127"/>
      <c r="HY157" s="128"/>
      <c r="HZ157" s="129"/>
      <c r="IA157" s="130"/>
      <c r="IB157" s="125"/>
      <c r="IC157" s="126"/>
      <c r="ID157" s="127"/>
      <c r="IE157" s="128"/>
      <c r="IF157" s="129"/>
      <c r="IG157" s="130"/>
      <c r="IH157" s="125"/>
      <c r="II157" s="126"/>
      <c r="IJ157" s="127"/>
      <c r="IK157" s="128"/>
      <c r="IL157" s="129"/>
      <c r="IM157" s="130"/>
      <c r="IN157" s="125"/>
      <c r="IO157" s="126"/>
      <c r="IP157" s="127"/>
      <c r="IQ157" s="128"/>
      <c r="IR157" s="129"/>
    </row>
    <row r="158" spans="1:252" s="1" customFormat="1">
      <c r="A158" s="54" t="s">
        <v>681</v>
      </c>
      <c r="B158" s="136">
        <f t="shared" si="24"/>
        <v>0</v>
      </c>
      <c r="C158" s="136">
        <f t="shared" si="25"/>
        <v>0</v>
      </c>
      <c r="D158" s="136">
        <f t="shared" si="26"/>
        <v>0</v>
      </c>
      <c r="E158" s="136">
        <f t="shared" si="27"/>
        <v>0</v>
      </c>
      <c r="F158" s="136">
        <f t="shared" si="28"/>
        <v>0</v>
      </c>
      <c r="G158" s="136">
        <f t="shared" si="29"/>
        <v>0</v>
      </c>
      <c r="H158" s="137">
        <f t="shared" si="22"/>
        <v>0</v>
      </c>
      <c r="I158" s="137">
        <f t="shared" si="30"/>
        <v>0</v>
      </c>
      <c r="J158" s="136">
        <f t="shared" si="31"/>
        <v>0</v>
      </c>
      <c r="K158" s="136">
        <f t="shared" si="32"/>
        <v>0</v>
      </c>
      <c r="L158" s="138">
        <f t="shared" si="23"/>
        <v>0</v>
      </c>
      <c r="M158" s="92"/>
      <c r="N158" s="90"/>
      <c r="O158" s="91"/>
      <c r="P158" s="102"/>
      <c r="Q158" s="96"/>
      <c r="R158" s="104"/>
      <c r="S158" s="92"/>
      <c r="T158" s="90"/>
      <c r="U158" s="91"/>
      <c r="V158" s="102"/>
      <c r="W158" s="96"/>
      <c r="X158" s="104"/>
      <c r="Y158" s="92"/>
      <c r="Z158" s="90"/>
      <c r="AA158" s="91"/>
      <c r="AB158" s="102"/>
      <c r="AC158" s="96"/>
      <c r="AD158" s="104"/>
      <c r="AE158" s="92"/>
      <c r="AF158" s="90"/>
      <c r="AG158" s="91"/>
      <c r="AH158" s="102"/>
      <c r="AI158" s="96"/>
      <c r="AJ158" s="104"/>
      <c r="AK158" s="92"/>
      <c r="AL158" s="90"/>
      <c r="AM158" s="91"/>
      <c r="AN158" s="102"/>
      <c r="AO158" s="96"/>
      <c r="AP158" s="104"/>
      <c r="AQ158" s="92"/>
      <c r="AR158" s="90"/>
      <c r="AS158" s="91"/>
      <c r="AT158" s="102"/>
      <c r="AU158" s="96"/>
      <c r="AV158" s="104"/>
      <c r="AW158" s="92"/>
      <c r="AX158" s="90"/>
      <c r="AY158" s="91"/>
      <c r="AZ158" s="102"/>
      <c r="BA158" s="96"/>
      <c r="BB158" s="104"/>
      <c r="BC158" s="92"/>
      <c r="BD158" s="90"/>
      <c r="BE158" s="91"/>
      <c r="BF158" s="102"/>
      <c r="BG158" s="96"/>
      <c r="BH158" s="104"/>
      <c r="BI158" s="92"/>
      <c r="BJ158" s="90"/>
      <c r="BK158" s="91"/>
      <c r="BL158" s="102"/>
      <c r="BM158" s="96"/>
      <c r="BN158" s="104"/>
      <c r="BO158" s="92"/>
      <c r="BP158" s="90"/>
      <c r="BQ158" s="91"/>
      <c r="BR158" s="102"/>
      <c r="BS158" s="96"/>
      <c r="BT158" s="104"/>
      <c r="BU158" s="92"/>
      <c r="BV158" s="90"/>
      <c r="BW158" s="91"/>
      <c r="BX158" s="102"/>
      <c r="BY158" s="96"/>
      <c r="BZ158" s="104"/>
      <c r="CA158" s="92"/>
      <c r="CB158" s="90"/>
      <c r="CC158" s="91"/>
      <c r="CD158" s="102"/>
      <c r="CE158" s="96"/>
      <c r="CF158" s="104"/>
      <c r="CG158" s="92"/>
      <c r="CH158" s="90"/>
      <c r="CI158" s="91"/>
      <c r="CJ158" s="102"/>
      <c r="CK158" s="96"/>
      <c r="CL158" s="104"/>
      <c r="CM158" s="92"/>
      <c r="CN158" s="90"/>
      <c r="CO158" s="91"/>
      <c r="CP158" s="102"/>
      <c r="CQ158" s="96"/>
      <c r="CR158" s="104"/>
      <c r="CS158" s="92"/>
      <c r="CT158" s="90"/>
      <c r="CU158" s="91"/>
      <c r="CV158" s="102"/>
      <c r="CW158" s="96"/>
      <c r="CX158" s="104"/>
      <c r="CY158" s="92"/>
      <c r="CZ158" s="90"/>
      <c r="DA158" s="91"/>
      <c r="DB158" s="102"/>
      <c r="DC158" s="96"/>
      <c r="DD158" s="104"/>
      <c r="DE158" s="92"/>
      <c r="DF158" s="90"/>
      <c r="DG158" s="91"/>
      <c r="DH158" s="102"/>
      <c r="DI158" s="96"/>
      <c r="DJ158" s="104"/>
      <c r="DK158" s="92"/>
      <c r="DL158" s="90"/>
      <c r="DM158" s="91"/>
      <c r="DN158" s="102"/>
      <c r="DO158" s="96"/>
      <c r="DP158" s="104"/>
      <c r="DQ158" s="92"/>
      <c r="DR158" s="90"/>
      <c r="DS158" s="91"/>
      <c r="DT158" s="102"/>
      <c r="DU158" s="96"/>
      <c r="DV158" s="104"/>
      <c r="DW158" s="92"/>
      <c r="DX158" s="90"/>
      <c r="DY158" s="91"/>
      <c r="DZ158" s="102"/>
      <c r="EA158" s="96"/>
      <c r="EB158" s="104"/>
      <c r="EC158" s="92"/>
      <c r="ED158" s="90"/>
      <c r="EE158" s="91"/>
      <c r="EF158" s="102"/>
      <c r="EG158" s="96"/>
      <c r="EH158" s="104"/>
      <c r="EI158" s="92"/>
      <c r="EJ158" s="90"/>
      <c r="EK158" s="91"/>
      <c r="EL158" s="102"/>
      <c r="EM158" s="96"/>
      <c r="EN158" s="104"/>
      <c r="EO158" s="92"/>
      <c r="EP158" s="90"/>
      <c r="EQ158" s="91"/>
      <c r="ER158" s="102"/>
      <c r="ES158" s="96"/>
      <c r="ET158" s="104"/>
      <c r="EU158" s="92"/>
      <c r="EV158" s="90"/>
      <c r="EW158" s="91"/>
      <c r="EX158" s="102"/>
      <c r="EY158" s="96"/>
      <c r="EZ158" s="104"/>
      <c r="FA158" s="92"/>
      <c r="FB158" s="90"/>
      <c r="FC158" s="91"/>
      <c r="FD158" s="102"/>
      <c r="FE158" s="96"/>
      <c r="FF158" s="104"/>
      <c r="FG158" s="92"/>
      <c r="FH158" s="90"/>
      <c r="FI158" s="91"/>
      <c r="FJ158" s="102"/>
      <c r="FK158" s="96"/>
      <c r="FL158" s="104"/>
      <c r="FM158" s="92"/>
      <c r="FN158" s="90"/>
      <c r="FO158" s="91"/>
      <c r="FP158" s="102"/>
      <c r="FQ158" s="96"/>
      <c r="FR158" s="104"/>
      <c r="FS158" s="92"/>
      <c r="FT158" s="90"/>
      <c r="FU158" s="91"/>
      <c r="FV158" s="102"/>
      <c r="FW158" s="96"/>
      <c r="FX158" s="104"/>
      <c r="FY158" s="92"/>
      <c r="FZ158" s="90"/>
      <c r="GA158" s="91"/>
      <c r="GB158" s="102"/>
      <c r="GC158" s="96"/>
      <c r="GD158" s="104"/>
      <c r="GE158" s="92"/>
      <c r="GF158" s="90"/>
      <c r="GG158" s="91"/>
      <c r="GH158" s="102"/>
      <c r="GI158" s="96"/>
      <c r="GJ158" s="104"/>
      <c r="GK158" s="92"/>
      <c r="GL158" s="90"/>
      <c r="GM158" s="91"/>
      <c r="GN158" s="102"/>
      <c r="GO158" s="96"/>
      <c r="GP158" s="104"/>
      <c r="GQ158" s="92"/>
      <c r="GR158" s="90"/>
      <c r="GS158" s="91"/>
      <c r="GT158" s="102"/>
      <c r="GU158" s="96"/>
      <c r="GV158" s="104"/>
      <c r="GW158" s="92"/>
      <c r="GX158" s="90"/>
      <c r="GY158" s="91"/>
      <c r="GZ158" s="102"/>
      <c r="HA158" s="96"/>
      <c r="HB158" s="104"/>
      <c r="HC158" s="92"/>
      <c r="HD158" s="90"/>
      <c r="HE158" s="91"/>
      <c r="HF158" s="102"/>
      <c r="HG158" s="96"/>
      <c r="HH158" s="104"/>
      <c r="HI158" s="92"/>
      <c r="HJ158" s="90"/>
      <c r="HK158" s="91"/>
      <c r="HL158" s="102"/>
      <c r="HM158" s="96"/>
      <c r="HN158" s="104"/>
      <c r="HO158" s="92"/>
      <c r="HP158" s="90"/>
      <c r="HQ158" s="91"/>
      <c r="HR158" s="102"/>
      <c r="HS158" s="96"/>
      <c r="HT158" s="104"/>
      <c r="HU158" s="92"/>
      <c r="HV158" s="125"/>
      <c r="HW158" s="126"/>
      <c r="HX158" s="127"/>
      <c r="HY158" s="128"/>
      <c r="HZ158" s="129"/>
      <c r="IA158" s="130"/>
      <c r="IB158" s="125"/>
      <c r="IC158" s="126"/>
      <c r="ID158" s="127"/>
      <c r="IE158" s="128"/>
      <c r="IF158" s="129"/>
      <c r="IG158" s="130"/>
      <c r="IH158" s="125"/>
      <c r="II158" s="126"/>
      <c r="IJ158" s="127"/>
      <c r="IK158" s="128"/>
      <c r="IL158" s="129"/>
      <c r="IM158" s="130"/>
      <c r="IN158" s="125"/>
      <c r="IO158" s="126"/>
      <c r="IP158" s="127"/>
      <c r="IQ158" s="128"/>
      <c r="IR158" s="129"/>
    </row>
    <row r="159" spans="1:252" s="1" customFormat="1">
      <c r="A159" s="54" t="s">
        <v>553</v>
      </c>
      <c r="B159" s="136">
        <f t="shared" si="24"/>
        <v>0</v>
      </c>
      <c r="C159" s="136">
        <f t="shared" si="25"/>
        <v>0</v>
      </c>
      <c r="D159" s="136">
        <f t="shared" si="26"/>
        <v>0</v>
      </c>
      <c r="E159" s="136">
        <f t="shared" si="27"/>
        <v>0</v>
      </c>
      <c r="F159" s="136">
        <f t="shared" si="28"/>
        <v>0</v>
      </c>
      <c r="G159" s="136">
        <f t="shared" si="29"/>
        <v>0</v>
      </c>
      <c r="H159" s="137">
        <f t="shared" si="22"/>
        <v>0</v>
      </c>
      <c r="I159" s="137">
        <f t="shared" si="30"/>
        <v>0</v>
      </c>
      <c r="J159" s="136">
        <f t="shared" si="31"/>
        <v>0</v>
      </c>
      <c r="K159" s="136">
        <f t="shared" si="32"/>
        <v>0</v>
      </c>
      <c r="L159" s="138">
        <f t="shared" si="23"/>
        <v>0</v>
      </c>
      <c r="M159" s="92"/>
      <c r="N159" s="90"/>
      <c r="O159" s="91"/>
      <c r="P159" s="102"/>
      <c r="Q159" s="96"/>
      <c r="R159" s="104"/>
      <c r="S159" s="92"/>
      <c r="T159" s="90"/>
      <c r="U159" s="91"/>
      <c r="V159" s="102"/>
      <c r="W159" s="96"/>
      <c r="X159" s="104"/>
      <c r="Y159" s="92"/>
      <c r="Z159" s="90"/>
      <c r="AA159" s="91"/>
      <c r="AB159" s="102"/>
      <c r="AC159" s="96"/>
      <c r="AD159" s="104"/>
      <c r="AE159" s="92"/>
      <c r="AF159" s="90"/>
      <c r="AG159" s="91"/>
      <c r="AH159" s="102"/>
      <c r="AI159" s="96"/>
      <c r="AJ159" s="104"/>
      <c r="AK159" s="92"/>
      <c r="AL159" s="90"/>
      <c r="AM159" s="91"/>
      <c r="AN159" s="102"/>
      <c r="AO159" s="96"/>
      <c r="AP159" s="104"/>
      <c r="AQ159" s="92"/>
      <c r="AR159" s="90"/>
      <c r="AS159" s="91"/>
      <c r="AT159" s="102"/>
      <c r="AU159" s="96"/>
      <c r="AV159" s="104"/>
      <c r="AW159" s="92"/>
      <c r="AX159" s="90"/>
      <c r="AY159" s="91"/>
      <c r="AZ159" s="102"/>
      <c r="BA159" s="96"/>
      <c r="BB159" s="104"/>
      <c r="BC159" s="92"/>
      <c r="BD159" s="90"/>
      <c r="BE159" s="91"/>
      <c r="BF159" s="102"/>
      <c r="BG159" s="96"/>
      <c r="BH159" s="104"/>
      <c r="BI159" s="92"/>
      <c r="BJ159" s="90"/>
      <c r="BK159" s="91"/>
      <c r="BL159" s="102"/>
      <c r="BM159" s="96"/>
      <c r="BN159" s="104"/>
      <c r="BO159" s="92"/>
      <c r="BP159" s="90"/>
      <c r="BQ159" s="91"/>
      <c r="BR159" s="102"/>
      <c r="BS159" s="96"/>
      <c r="BT159" s="104"/>
      <c r="BU159" s="92"/>
      <c r="BV159" s="90"/>
      <c r="BW159" s="91"/>
      <c r="BX159" s="102"/>
      <c r="BY159" s="96"/>
      <c r="BZ159" s="104"/>
      <c r="CA159" s="92"/>
      <c r="CB159" s="90"/>
      <c r="CC159" s="91"/>
      <c r="CD159" s="102"/>
      <c r="CE159" s="96"/>
      <c r="CF159" s="104"/>
      <c r="CG159" s="92"/>
      <c r="CH159" s="90"/>
      <c r="CI159" s="91"/>
      <c r="CJ159" s="102"/>
      <c r="CK159" s="96"/>
      <c r="CL159" s="104"/>
      <c r="CM159" s="92"/>
      <c r="CN159" s="90"/>
      <c r="CO159" s="91"/>
      <c r="CP159" s="102"/>
      <c r="CQ159" s="96"/>
      <c r="CR159" s="104"/>
      <c r="CS159" s="92"/>
      <c r="CT159" s="90"/>
      <c r="CU159" s="91"/>
      <c r="CV159" s="102"/>
      <c r="CW159" s="96"/>
      <c r="CX159" s="104"/>
      <c r="CY159" s="92"/>
      <c r="CZ159" s="90"/>
      <c r="DA159" s="91"/>
      <c r="DB159" s="102"/>
      <c r="DC159" s="96"/>
      <c r="DD159" s="104"/>
      <c r="DE159" s="92"/>
      <c r="DF159" s="90"/>
      <c r="DG159" s="91"/>
      <c r="DH159" s="102"/>
      <c r="DI159" s="96"/>
      <c r="DJ159" s="104"/>
      <c r="DK159" s="92"/>
      <c r="DL159" s="90"/>
      <c r="DM159" s="91"/>
      <c r="DN159" s="102"/>
      <c r="DO159" s="96"/>
      <c r="DP159" s="104"/>
      <c r="DQ159" s="92"/>
      <c r="DR159" s="90"/>
      <c r="DS159" s="91"/>
      <c r="DT159" s="102"/>
      <c r="DU159" s="96"/>
      <c r="DV159" s="104"/>
      <c r="DW159" s="92"/>
      <c r="DX159" s="90"/>
      <c r="DY159" s="91"/>
      <c r="DZ159" s="102"/>
      <c r="EA159" s="96"/>
      <c r="EB159" s="104"/>
      <c r="EC159" s="92"/>
      <c r="ED159" s="90"/>
      <c r="EE159" s="91"/>
      <c r="EF159" s="102"/>
      <c r="EG159" s="96"/>
      <c r="EH159" s="104"/>
      <c r="EI159" s="92"/>
      <c r="EJ159" s="90"/>
      <c r="EK159" s="91"/>
      <c r="EL159" s="102"/>
      <c r="EM159" s="96"/>
      <c r="EN159" s="104"/>
      <c r="EO159" s="92"/>
      <c r="EP159" s="90"/>
      <c r="EQ159" s="91"/>
      <c r="ER159" s="102"/>
      <c r="ES159" s="96"/>
      <c r="ET159" s="104"/>
      <c r="EU159" s="92"/>
      <c r="EV159" s="90"/>
      <c r="EW159" s="91"/>
      <c r="EX159" s="102"/>
      <c r="EY159" s="96"/>
      <c r="EZ159" s="104"/>
      <c r="FA159" s="92"/>
      <c r="FB159" s="90"/>
      <c r="FC159" s="91"/>
      <c r="FD159" s="102"/>
      <c r="FE159" s="96"/>
      <c r="FF159" s="104"/>
      <c r="FG159" s="92"/>
      <c r="FH159" s="90"/>
      <c r="FI159" s="91"/>
      <c r="FJ159" s="102"/>
      <c r="FK159" s="96"/>
      <c r="FL159" s="104"/>
      <c r="FM159" s="92"/>
      <c r="FN159" s="90"/>
      <c r="FO159" s="91"/>
      <c r="FP159" s="102"/>
      <c r="FQ159" s="96"/>
      <c r="FR159" s="104"/>
      <c r="FS159" s="92"/>
      <c r="FT159" s="90"/>
      <c r="FU159" s="91"/>
      <c r="FV159" s="102"/>
      <c r="FW159" s="96"/>
      <c r="FX159" s="104"/>
      <c r="FY159" s="92"/>
      <c r="FZ159" s="90"/>
      <c r="GA159" s="91"/>
      <c r="GB159" s="102"/>
      <c r="GC159" s="96"/>
      <c r="GD159" s="104"/>
      <c r="GE159" s="92"/>
      <c r="GF159" s="90"/>
      <c r="GG159" s="91"/>
      <c r="GH159" s="102"/>
      <c r="GI159" s="96"/>
      <c r="GJ159" s="104"/>
      <c r="GK159" s="92"/>
      <c r="GL159" s="90"/>
      <c r="GM159" s="91"/>
      <c r="GN159" s="102"/>
      <c r="GO159" s="96"/>
      <c r="GP159" s="104"/>
      <c r="GQ159" s="92"/>
      <c r="GR159" s="90"/>
      <c r="GS159" s="91"/>
      <c r="GT159" s="102"/>
      <c r="GU159" s="96"/>
      <c r="GV159" s="104"/>
      <c r="GW159" s="92"/>
      <c r="GX159" s="90"/>
      <c r="GY159" s="91"/>
      <c r="GZ159" s="102"/>
      <c r="HA159" s="96"/>
      <c r="HB159" s="104"/>
      <c r="HC159" s="92"/>
      <c r="HD159" s="90"/>
      <c r="HE159" s="91"/>
      <c r="HF159" s="102"/>
      <c r="HG159" s="96"/>
      <c r="HH159" s="104"/>
      <c r="HI159" s="92"/>
      <c r="HJ159" s="90"/>
      <c r="HK159" s="91"/>
      <c r="HL159" s="102"/>
      <c r="HM159" s="96"/>
      <c r="HN159" s="104"/>
      <c r="HO159" s="92"/>
      <c r="HP159" s="90"/>
      <c r="HQ159" s="91"/>
      <c r="HR159" s="102"/>
      <c r="HS159" s="96"/>
      <c r="HT159" s="104"/>
      <c r="HU159" s="92"/>
      <c r="HV159" s="125"/>
      <c r="HW159" s="126"/>
      <c r="HX159" s="127"/>
      <c r="HY159" s="128"/>
      <c r="HZ159" s="129"/>
      <c r="IA159" s="130"/>
      <c r="IB159" s="125"/>
      <c r="IC159" s="126"/>
      <c r="ID159" s="127"/>
      <c r="IE159" s="128"/>
      <c r="IF159" s="129"/>
      <c r="IG159" s="130"/>
      <c r="IH159" s="125"/>
      <c r="II159" s="126"/>
      <c r="IJ159" s="127"/>
      <c r="IK159" s="128"/>
      <c r="IL159" s="129"/>
      <c r="IM159" s="130"/>
      <c r="IN159" s="125"/>
      <c r="IO159" s="126"/>
      <c r="IP159" s="127"/>
      <c r="IQ159" s="128"/>
      <c r="IR159" s="129"/>
    </row>
    <row r="160" spans="1:252" s="1" customFormat="1">
      <c r="A160" s="54" t="s">
        <v>555</v>
      </c>
      <c r="B160" s="136">
        <f t="shared" si="24"/>
        <v>0</v>
      </c>
      <c r="C160" s="136">
        <f t="shared" si="25"/>
        <v>0</v>
      </c>
      <c r="D160" s="136">
        <f t="shared" si="26"/>
        <v>0</v>
      </c>
      <c r="E160" s="136">
        <f t="shared" si="27"/>
        <v>0</v>
      </c>
      <c r="F160" s="136">
        <f t="shared" si="28"/>
        <v>0</v>
      </c>
      <c r="G160" s="136">
        <f t="shared" si="29"/>
        <v>0</v>
      </c>
      <c r="H160" s="137">
        <f t="shared" si="22"/>
        <v>0</v>
      </c>
      <c r="I160" s="137">
        <f t="shared" si="30"/>
        <v>0</v>
      </c>
      <c r="J160" s="136">
        <f t="shared" si="31"/>
        <v>0</v>
      </c>
      <c r="K160" s="136">
        <f t="shared" si="32"/>
        <v>0</v>
      </c>
      <c r="L160" s="138">
        <f t="shared" si="23"/>
        <v>0</v>
      </c>
      <c r="M160" s="92"/>
      <c r="N160" s="90"/>
      <c r="O160" s="91"/>
      <c r="P160" s="102"/>
      <c r="Q160" s="96"/>
      <c r="R160" s="104"/>
      <c r="S160" s="92"/>
      <c r="T160" s="90"/>
      <c r="U160" s="91"/>
      <c r="V160" s="102"/>
      <c r="W160" s="96"/>
      <c r="X160" s="104"/>
      <c r="Y160" s="92"/>
      <c r="Z160" s="90"/>
      <c r="AA160" s="91"/>
      <c r="AB160" s="102"/>
      <c r="AC160" s="96"/>
      <c r="AD160" s="104"/>
      <c r="AE160" s="92"/>
      <c r="AF160" s="90"/>
      <c r="AG160" s="91"/>
      <c r="AH160" s="102"/>
      <c r="AI160" s="96"/>
      <c r="AJ160" s="104"/>
      <c r="AK160" s="92"/>
      <c r="AL160" s="90"/>
      <c r="AM160" s="91"/>
      <c r="AN160" s="102"/>
      <c r="AO160" s="96"/>
      <c r="AP160" s="104"/>
      <c r="AQ160" s="92"/>
      <c r="AR160" s="90"/>
      <c r="AS160" s="91"/>
      <c r="AT160" s="102"/>
      <c r="AU160" s="96"/>
      <c r="AV160" s="104"/>
      <c r="AW160" s="92"/>
      <c r="AX160" s="90"/>
      <c r="AY160" s="91"/>
      <c r="AZ160" s="102"/>
      <c r="BA160" s="96"/>
      <c r="BB160" s="104"/>
      <c r="BC160" s="92"/>
      <c r="BD160" s="90"/>
      <c r="BE160" s="91"/>
      <c r="BF160" s="102"/>
      <c r="BG160" s="96"/>
      <c r="BH160" s="104"/>
      <c r="BI160" s="92"/>
      <c r="BJ160" s="90"/>
      <c r="BK160" s="91"/>
      <c r="BL160" s="102"/>
      <c r="BM160" s="96"/>
      <c r="BN160" s="104"/>
      <c r="BO160" s="92"/>
      <c r="BP160" s="90"/>
      <c r="BQ160" s="91"/>
      <c r="BR160" s="102"/>
      <c r="BS160" s="96"/>
      <c r="BT160" s="104"/>
      <c r="BU160" s="92"/>
      <c r="BV160" s="90"/>
      <c r="BW160" s="91"/>
      <c r="BX160" s="102"/>
      <c r="BY160" s="96"/>
      <c r="BZ160" s="104"/>
      <c r="CA160" s="92"/>
      <c r="CB160" s="90"/>
      <c r="CC160" s="91"/>
      <c r="CD160" s="102"/>
      <c r="CE160" s="96"/>
      <c r="CF160" s="104"/>
      <c r="CG160" s="92"/>
      <c r="CH160" s="90"/>
      <c r="CI160" s="91"/>
      <c r="CJ160" s="102"/>
      <c r="CK160" s="96"/>
      <c r="CL160" s="104"/>
      <c r="CM160" s="92"/>
      <c r="CN160" s="90"/>
      <c r="CO160" s="91"/>
      <c r="CP160" s="102"/>
      <c r="CQ160" s="96"/>
      <c r="CR160" s="104"/>
      <c r="CS160" s="92"/>
      <c r="CT160" s="90"/>
      <c r="CU160" s="91"/>
      <c r="CV160" s="102"/>
      <c r="CW160" s="96"/>
      <c r="CX160" s="104"/>
      <c r="CY160" s="92"/>
      <c r="CZ160" s="90"/>
      <c r="DA160" s="91"/>
      <c r="DB160" s="102"/>
      <c r="DC160" s="96"/>
      <c r="DD160" s="104"/>
      <c r="DE160" s="92"/>
      <c r="DF160" s="90"/>
      <c r="DG160" s="91"/>
      <c r="DH160" s="102"/>
      <c r="DI160" s="96"/>
      <c r="DJ160" s="104"/>
      <c r="DK160" s="92"/>
      <c r="DL160" s="90"/>
      <c r="DM160" s="91"/>
      <c r="DN160" s="102"/>
      <c r="DO160" s="96"/>
      <c r="DP160" s="104"/>
      <c r="DQ160" s="92"/>
      <c r="DR160" s="90"/>
      <c r="DS160" s="91"/>
      <c r="DT160" s="102"/>
      <c r="DU160" s="96"/>
      <c r="DV160" s="104"/>
      <c r="DW160" s="92"/>
      <c r="DX160" s="90"/>
      <c r="DY160" s="91"/>
      <c r="DZ160" s="102"/>
      <c r="EA160" s="96"/>
      <c r="EB160" s="104"/>
      <c r="EC160" s="92"/>
      <c r="ED160" s="90"/>
      <c r="EE160" s="91"/>
      <c r="EF160" s="102"/>
      <c r="EG160" s="96"/>
      <c r="EH160" s="104"/>
      <c r="EI160" s="92"/>
      <c r="EJ160" s="90"/>
      <c r="EK160" s="91"/>
      <c r="EL160" s="102"/>
      <c r="EM160" s="96"/>
      <c r="EN160" s="104"/>
      <c r="EO160" s="92"/>
      <c r="EP160" s="90"/>
      <c r="EQ160" s="91"/>
      <c r="ER160" s="102"/>
      <c r="ES160" s="96"/>
      <c r="ET160" s="104"/>
      <c r="EU160" s="92"/>
      <c r="EV160" s="90"/>
      <c r="EW160" s="91"/>
      <c r="EX160" s="102"/>
      <c r="EY160" s="96"/>
      <c r="EZ160" s="104"/>
      <c r="FA160" s="92"/>
      <c r="FB160" s="90"/>
      <c r="FC160" s="91"/>
      <c r="FD160" s="102"/>
      <c r="FE160" s="96"/>
      <c r="FF160" s="104"/>
      <c r="FG160" s="92"/>
      <c r="FH160" s="90"/>
      <c r="FI160" s="91"/>
      <c r="FJ160" s="102"/>
      <c r="FK160" s="96"/>
      <c r="FL160" s="104"/>
      <c r="FM160" s="92"/>
      <c r="FN160" s="90"/>
      <c r="FO160" s="91"/>
      <c r="FP160" s="102"/>
      <c r="FQ160" s="96"/>
      <c r="FR160" s="104"/>
      <c r="FS160" s="92"/>
      <c r="FT160" s="90"/>
      <c r="FU160" s="91"/>
      <c r="FV160" s="102"/>
      <c r="FW160" s="96"/>
      <c r="FX160" s="104"/>
      <c r="FY160" s="92"/>
      <c r="FZ160" s="90"/>
      <c r="GA160" s="91"/>
      <c r="GB160" s="102"/>
      <c r="GC160" s="96"/>
      <c r="GD160" s="104"/>
      <c r="GE160" s="92"/>
      <c r="GF160" s="90"/>
      <c r="GG160" s="91"/>
      <c r="GH160" s="102"/>
      <c r="GI160" s="96"/>
      <c r="GJ160" s="104"/>
      <c r="GK160" s="92"/>
      <c r="GL160" s="90"/>
      <c r="GM160" s="91"/>
      <c r="GN160" s="102"/>
      <c r="GO160" s="96"/>
      <c r="GP160" s="104"/>
      <c r="GQ160" s="92"/>
      <c r="GR160" s="90"/>
      <c r="GS160" s="91"/>
      <c r="GT160" s="102"/>
      <c r="GU160" s="96"/>
      <c r="GV160" s="104"/>
      <c r="GW160" s="92"/>
      <c r="GX160" s="90"/>
      <c r="GY160" s="91"/>
      <c r="GZ160" s="102"/>
      <c r="HA160" s="96"/>
      <c r="HB160" s="104"/>
      <c r="HC160" s="92"/>
      <c r="HD160" s="90"/>
      <c r="HE160" s="91"/>
      <c r="HF160" s="102"/>
      <c r="HG160" s="96"/>
      <c r="HH160" s="104"/>
      <c r="HI160" s="92"/>
      <c r="HJ160" s="90"/>
      <c r="HK160" s="91"/>
      <c r="HL160" s="102"/>
      <c r="HM160" s="96"/>
      <c r="HN160" s="104"/>
      <c r="HO160" s="92"/>
      <c r="HP160" s="90"/>
      <c r="HQ160" s="91"/>
      <c r="HR160" s="102"/>
      <c r="HS160" s="96"/>
      <c r="HT160" s="104"/>
      <c r="HU160" s="92"/>
      <c r="HV160" s="125"/>
      <c r="HW160" s="126"/>
      <c r="HX160" s="127"/>
      <c r="HY160" s="128"/>
      <c r="HZ160" s="129"/>
      <c r="IA160" s="130"/>
      <c r="IB160" s="125"/>
      <c r="IC160" s="126"/>
      <c r="ID160" s="127"/>
      <c r="IE160" s="128"/>
      <c r="IF160" s="129"/>
      <c r="IG160" s="130"/>
      <c r="IH160" s="125"/>
      <c r="II160" s="126"/>
      <c r="IJ160" s="127"/>
      <c r="IK160" s="128"/>
      <c r="IL160" s="129"/>
      <c r="IM160" s="130"/>
      <c r="IN160" s="125"/>
      <c r="IO160" s="126"/>
      <c r="IP160" s="127"/>
      <c r="IQ160" s="128"/>
      <c r="IR160" s="129"/>
    </row>
    <row r="161" spans="1:252" s="1" customFormat="1">
      <c r="A161" s="54" t="s">
        <v>1219</v>
      </c>
      <c r="B161" s="136">
        <f t="shared" si="24"/>
        <v>0</v>
      </c>
      <c r="C161" s="136">
        <f t="shared" si="25"/>
        <v>0</v>
      </c>
      <c r="D161" s="136">
        <f t="shared" si="26"/>
        <v>0</v>
      </c>
      <c r="E161" s="136">
        <f t="shared" si="27"/>
        <v>0</v>
      </c>
      <c r="F161" s="136">
        <f t="shared" si="28"/>
        <v>0</v>
      </c>
      <c r="G161" s="136">
        <f t="shared" si="29"/>
        <v>0</v>
      </c>
      <c r="H161" s="137">
        <f t="shared" si="22"/>
        <v>0</v>
      </c>
      <c r="I161" s="137">
        <f t="shared" si="30"/>
        <v>0</v>
      </c>
      <c r="J161" s="136">
        <f t="shared" si="31"/>
        <v>0</v>
      </c>
      <c r="K161" s="136">
        <f t="shared" si="32"/>
        <v>0</v>
      </c>
      <c r="L161" s="138">
        <f t="shared" si="23"/>
        <v>0</v>
      </c>
      <c r="M161" s="92"/>
      <c r="N161" s="90"/>
      <c r="O161" s="91"/>
      <c r="P161" s="102"/>
      <c r="Q161" s="96"/>
      <c r="R161" s="104"/>
      <c r="S161" s="92"/>
      <c r="T161" s="90"/>
      <c r="U161" s="91"/>
      <c r="V161" s="102"/>
      <c r="W161" s="96"/>
      <c r="X161" s="104"/>
      <c r="Y161" s="92"/>
      <c r="Z161" s="90"/>
      <c r="AA161" s="91"/>
      <c r="AB161" s="102"/>
      <c r="AC161" s="96"/>
      <c r="AD161" s="104"/>
      <c r="AE161" s="92"/>
      <c r="AF161" s="90"/>
      <c r="AG161" s="91"/>
      <c r="AH161" s="102"/>
      <c r="AI161" s="96"/>
      <c r="AJ161" s="104"/>
      <c r="AK161" s="92"/>
      <c r="AL161" s="90"/>
      <c r="AM161" s="91"/>
      <c r="AN161" s="102"/>
      <c r="AO161" s="96"/>
      <c r="AP161" s="104"/>
      <c r="AQ161" s="92"/>
      <c r="AR161" s="90"/>
      <c r="AS161" s="91"/>
      <c r="AT161" s="102"/>
      <c r="AU161" s="96"/>
      <c r="AV161" s="104"/>
      <c r="AW161" s="92"/>
      <c r="AX161" s="90"/>
      <c r="AY161" s="91"/>
      <c r="AZ161" s="102"/>
      <c r="BA161" s="96"/>
      <c r="BB161" s="104"/>
      <c r="BC161" s="92"/>
      <c r="BD161" s="90"/>
      <c r="BE161" s="91"/>
      <c r="BF161" s="102"/>
      <c r="BG161" s="96"/>
      <c r="BH161" s="104"/>
      <c r="BI161" s="92"/>
      <c r="BJ161" s="90"/>
      <c r="BK161" s="91"/>
      <c r="BL161" s="102"/>
      <c r="BM161" s="96"/>
      <c r="BN161" s="104"/>
      <c r="BO161" s="92"/>
      <c r="BP161" s="90"/>
      <c r="BQ161" s="91"/>
      <c r="BR161" s="102"/>
      <c r="BS161" s="96"/>
      <c r="BT161" s="104"/>
      <c r="BU161" s="92"/>
      <c r="BV161" s="90"/>
      <c r="BW161" s="91"/>
      <c r="BX161" s="102"/>
      <c r="BY161" s="96"/>
      <c r="BZ161" s="104"/>
      <c r="CA161" s="92"/>
      <c r="CB161" s="90"/>
      <c r="CC161" s="91"/>
      <c r="CD161" s="102"/>
      <c r="CE161" s="96"/>
      <c r="CF161" s="104"/>
      <c r="CG161" s="92"/>
      <c r="CH161" s="90"/>
      <c r="CI161" s="91"/>
      <c r="CJ161" s="102"/>
      <c r="CK161" s="96"/>
      <c r="CL161" s="104"/>
      <c r="CM161" s="92"/>
      <c r="CN161" s="90"/>
      <c r="CO161" s="91"/>
      <c r="CP161" s="102"/>
      <c r="CQ161" s="96"/>
      <c r="CR161" s="104"/>
      <c r="CS161" s="92"/>
      <c r="CT161" s="90"/>
      <c r="CU161" s="91"/>
      <c r="CV161" s="102"/>
      <c r="CW161" s="96"/>
      <c r="CX161" s="104"/>
      <c r="CY161" s="92"/>
      <c r="CZ161" s="90"/>
      <c r="DA161" s="91"/>
      <c r="DB161" s="102"/>
      <c r="DC161" s="96"/>
      <c r="DD161" s="104"/>
      <c r="DE161" s="92"/>
      <c r="DF161" s="90"/>
      <c r="DG161" s="91"/>
      <c r="DH161" s="102"/>
      <c r="DI161" s="96"/>
      <c r="DJ161" s="104"/>
      <c r="DK161" s="92"/>
      <c r="DL161" s="90"/>
      <c r="DM161" s="91"/>
      <c r="DN161" s="102"/>
      <c r="DO161" s="96"/>
      <c r="DP161" s="104"/>
      <c r="DQ161" s="92"/>
      <c r="DR161" s="90"/>
      <c r="DS161" s="91"/>
      <c r="DT161" s="102"/>
      <c r="DU161" s="96"/>
      <c r="DV161" s="104"/>
      <c r="DW161" s="92"/>
      <c r="DX161" s="90"/>
      <c r="DY161" s="91"/>
      <c r="DZ161" s="102"/>
      <c r="EA161" s="96"/>
      <c r="EB161" s="104"/>
      <c r="EC161" s="92"/>
      <c r="ED161" s="90"/>
      <c r="EE161" s="91"/>
      <c r="EF161" s="102"/>
      <c r="EG161" s="96"/>
      <c r="EH161" s="104"/>
      <c r="EI161" s="92"/>
      <c r="EJ161" s="90"/>
      <c r="EK161" s="91"/>
      <c r="EL161" s="102"/>
      <c r="EM161" s="96"/>
      <c r="EN161" s="104"/>
      <c r="EO161" s="92"/>
      <c r="EP161" s="90"/>
      <c r="EQ161" s="91"/>
      <c r="ER161" s="102"/>
      <c r="ES161" s="96"/>
      <c r="ET161" s="104"/>
      <c r="EU161" s="92"/>
      <c r="EV161" s="90"/>
      <c r="EW161" s="91"/>
      <c r="EX161" s="102"/>
      <c r="EY161" s="96"/>
      <c r="EZ161" s="104"/>
      <c r="FA161" s="92"/>
      <c r="FB161" s="90"/>
      <c r="FC161" s="91"/>
      <c r="FD161" s="102"/>
      <c r="FE161" s="96"/>
      <c r="FF161" s="104"/>
      <c r="FG161" s="92"/>
      <c r="FH161" s="90"/>
      <c r="FI161" s="91"/>
      <c r="FJ161" s="102"/>
      <c r="FK161" s="96"/>
      <c r="FL161" s="104"/>
      <c r="FM161" s="92"/>
      <c r="FN161" s="90"/>
      <c r="FO161" s="91"/>
      <c r="FP161" s="102"/>
      <c r="FQ161" s="96"/>
      <c r="FR161" s="104"/>
      <c r="FS161" s="92"/>
      <c r="FT161" s="90"/>
      <c r="FU161" s="91"/>
      <c r="FV161" s="102"/>
      <c r="FW161" s="96"/>
      <c r="FX161" s="104"/>
      <c r="FY161" s="92"/>
      <c r="FZ161" s="90"/>
      <c r="GA161" s="91"/>
      <c r="GB161" s="102"/>
      <c r="GC161" s="96"/>
      <c r="GD161" s="104"/>
      <c r="GE161" s="92"/>
      <c r="GF161" s="90"/>
      <c r="GG161" s="91"/>
      <c r="GH161" s="102"/>
      <c r="GI161" s="96"/>
      <c r="GJ161" s="104"/>
      <c r="GK161" s="92"/>
      <c r="GL161" s="90"/>
      <c r="GM161" s="91"/>
      <c r="GN161" s="102"/>
      <c r="GO161" s="96"/>
      <c r="GP161" s="104"/>
      <c r="GQ161" s="92"/>
      <c r="GR161" s="90"/>
      <c r="GS161" s="91"/>
      <c r="GT161" s="102"/>
      <c r="GU161" s="96"/>
      <c r="GV161" s="104"/>
      <c r="GW161" s="92"/>
      <c r="GX161" s="90"/>
      <c r="GY161" s="91"/>
      <c r="GZ161" s="102"/>
      <c r="HA161" s="96"/>
      <c r="HB161" s="104"/>
      <c r="HC161" s="92"/>
      <c r="HD161" s="90"/>
      <c r="HE161" s="91"/>
      <c r="HF161" s="102"/>
      <c r="HG161" s="96"/>
      <c r="HH161" s="104"/>
      <c r="HI161" s="92"/>
      <c r="HJ161" s="90"/>
      <c r="HK161" s="91"/>
      <c r="HL161" s="102"/>
      <c r="HM161" s="96"/>
      <c r="HN161" s="104"/>
      <c r="HO161" s="92"/>
      <c r="HP161" s="90"/>
      <c r="HQ161" s="91"/>
      <c r="HR161" s="102"/>
      <c r="HS161" s="96"/>
      <c r="HT161" s="104"/>
      <c r="HU161" s="92"/>
      <c r="HV161" s="125"/>
      <c r="HW161" s="126"/>
      <c r="HX161" s="127"/>
      <c r="HY161" s="128"/>
      <c r="HZ161" s="129"/>
      <c r="IA161" s="130"/>
      <c r="IB161" s="125"/>
      <c r="IC161" s="126"/>
      <c r="ID161" s="127"/>
      <c r="IE161" s="128"/>
      <c r="IF161" s="129"/>
      <c r="IG161" s="130"/>
      <c r="IH161" s="125"/>
      <c r="II161" s="126"/>
      <c r="IJ161" s="127"/>
      <c r="IK161" s="128"/>
      <c r="IL161" s="129"/>
      <c r="IM161" s="130"/>
      <c r="IN161" s="125"/>
      <c r="IO161" s="126"/>
      <c r="IP161" s="127"/>
      <c r="IQ161" s="128"/>
      <c r="IR161" s="129"/>
    </row>
    <row r="162" spans="1:252" s="1" customFormat="1">
      <c r="A162" s="54" t="s">
        <v>558</v>
      </c>
      <c r="B162" s="136">
        <f t="shared" si="24"/>
        <v>58</v>
      </c>
      <c r="C162" s="136">
        <f t="shared" si="25"/>
        <v>58.175000000000004</v>
      </c>
      <c r="D162" s="136">
        <f t="shared" si="26"/>
        <v>58.4</v>
      </c>
      <c r="E162" s="136">
        <f t="shared" si="27"/>
        <v>39.9</v>
      </c>
      <c r="F162" s="136">
        <f t="shared" si="28"/>
        <v>40.875</v>
      </c>
      <c r="G162" s="136">
        <f t="shared" si="29"/>
        <v>42.1</v>
      </c>
      <c r="H162" s="137">
        <f t="shared" si="22"/>
        <v>4</v>
      </c>
      <c r="I162" s="137">
        <f t="shared" si="30"/>
        <v>0</v>
      </c>
      <c r="J162" s="136">
        <f t="shared" si="31"/>
        <v>0</v>
      </c>
      <c r="K162" s="136">
        <f t="shared" si="32"/>
        <v>0</v>
      </c>
      <c r="L162" s="138">
        <f t="shared" si="23"/>
        <v>0</v>
      </c>
      <c r="M162" s="92">
        <v>58</v>
      </c>
      <c r="N162" s="90">
        <v>42.1</v>
      </c>
      <c r="O162" s="91"/>
      <c r="P162" s="102">
        <v>58.1</v>
      </c>
      <c r="Q162" s="96">
        <v>41.2</v>
      </c>
      <c r="R162" s="104"/>
      <c r="S162" s="92">
        <v>58.2</v>
      </c>
      <c r="T162" s="90">
        <v>39.9</v>
      </c>
      <c r="U162" s="91"/>
      <c r="V162" s="102">
        <v>58.4</v>
      </c>
      <c r="W162" s="96">
        <v>40.299999999999997</v>
      </c>
      <c r="X162" s="104"/>
      <c r="Y162" s="92"/>
      <c r="Z162" s="90"/>
      <c r="AA162" s="91"/>
      <c r="AB162" s="102"/>
      <c r="AC162" s="96"/>
      <c r="AD162" s="104"/>
      <c r="AE162" s="92"/>
      <c r="AF162" s="90"/>
      <c r="AG162" s="91"/>
      <c r="AH162" s="102"/>
      <c r="AI162" s="96"/>
      <c r="AJ162" s="104"/>
      <c r="AK162" s="92"/>
      <c r="AL162" s="90"/>
      <c r="AM162" s="91"/>
      <c r="AN162" s="102"/>
      <c r="AO162" s="96"/>
      <c r="AP162" s="104"/>
      <c r="AQ162" s="92"/>
      <c r="AR162" s="90"/>
      <c r="AS162" s="91"/>
      <c r="AT162" s="102"/>
      <c r="AU162" s="96"/>
      <c r="AV162" s="104"/>
      <c r="AW162" s="92"/>
      <c r="AX162" s="90"/>
      <c r="AY162" s="91"/>
      <c r="AZ162" s="102"/>
      <c r="BA162" s="96"/>
      <c r="BB162" s="104"/>
      <c r="BC162" s="92"/>
      <c r="BD162" s="90"/>
      <c r="BE162" s="91"/>
      <c r="BF162" s="102"/>
      <c r="BG162" s="96"/>
      <c r="BH162" s="104"/>
      <c r="BI162" s="92"/>
      <c r="BJ162" s="90"/>
      <c r="BK162" s="91"/>
      <c r="BL162" s="102"/>
      <c r="BM162" s="96"/>
      <c r="BN162" s="104"/>
      <c r="BO162" s="92"/>
      <c r="BP162" s="90"/>
      <c r="BQ162" s="91"/>
      <c r="BR162" s="102"/>
      <c r="BS162" s="96"/>
      <c r="BT162" s="104"/>
      <c r="BU162" s="92"/>
      <c r="BV162" s="90"/>
      <c r="BW162" s="91"/>
      <c r="BX162" s="102"/>
      <c r="BY162" s="96"/>
      <c r="BZ162" s="104"/>
      <c r="CA162" s="92"/>
      <c r="CB162" s="90"/>
      <c r="CC162" s="91"/>
      <c r="CD162" s="102"/>
      <c r="CE162" s="96"/>
      <c r="CF162" s="104"/>
      <c r="CG162" s="92"/>
      <c r="CH162" s="90"/>
      <c r="CI162" s="91"/>
      <c r="CJ162" s="102"/>
      <c r="CK162" s="96"/>
      <c r="CL162" s="104"/>
      <c r="CM162" s="92"/>
      <c r="CN162" s="90"/>
      <c r="CO162" s="91"/>
      <c r="CP162" s="102"/>
      <c r="CQ162" s="96"/>
      <c r="CR162" s="104"/>
      <c r="CS162" s="92"/>
      <c r="CT162" s="90"/>
      <c r="CU162" s="91"/>
      <c r="CV162" s="102"/>
      <c r="CW162" s="96"/>
      <c r="CX162" s="104"/>
      <c r="CY162" s="92"/>
      <c r="CZ162" s="90"/>
      <c r="DA162" s="91"/>
      <c r="DB162" s="102"/>
      <c r="DC162" s="96"/>
      <c r="DD162" s="104"/>
      <c r="DE162" s="92"/>
      <c r="DF162" s="90"/>
      <c r="DG162" s="91"/>
      <c r="DH162" s="102"/>
      <c r="DI162" s="96"/>
      <c r="DJ162" s="104"/>
      <c r="DK162" s="92"/>
      <c r="DL162" s="90"/>
      <c r="DM162" s="91"/>
      <c r="DN162" s="102"/>
      <c r="DO162" s="96"/>
      <c r="DP162" s="104"/>
      <c r="DQ162" s="92"/>
      <c r="DR162" s="90"/>
      <c r="DS162" s="91"/>
      <c r="DT162" s="102"/>
      <c r="DU162" s="96"/>
      <c r="DV162" s="104"/>
      <c r="DW162" s="92"/>
      <c r="DX162" s="90"/>
      <c r="DY162" s="91"/>
      <c r="DZ162" s="102"/>
      <c r="EA162" s="96"/>
      <c r="EB162" s="104"/>
      <c r="EC162" s="92"/>
      <c r="ED162" s="90"/>
      <c r="EE162" s="91"/>
      <c r="EF162" s="102"/>
      <c r="EG162" s="96"/>
      <c r="EH162" s="104"/>
      <c r="EI162" s="92"/>
      <c r="EJ162" s="90"/>
      <c r="EK162" s="91"/>
      <c r="EL162" s="102"/>
      <c r="EM162" s="96"/>
      <c r="EN162" s="104"/>
      <c r="EO162" s="92"/>
      <c r="EP162" s="90"/>
      <c r="EQ162" s="91"/>
      <c r="ER162" s="102"/>
      <c r="ES162" s="96"/>
      <c r="ET162" s="104"/>
      <c r="EU162" s="92"/>
      <c r="EV162" s="90"/>
      <c r="EW162" s="91"/>
      <c r="EX162" s="102"/>
      <c r="EY162" s="96"/>
      <c r="EZ162" s="104"/>
      <c r="FA162" s="92"/>
      <c r="FB162" s="90"/>
      <c r="FC162" s="91"/>
      <c r="FD162" s="102"/>
      <c r="FE162" s="96"/>
      <c r="FF162" s="104"/>
      <c r="FG162" s="92"/>
      <c r="FH162" s="90"/>
      <c r="FI162" s="91"/>
      <c r="FJ162" s="102"/>
      <c r="FK162" s="96"/>
      <c r="FL162" s="104"/>
      <c r="FM162" s="92"/>
      <c r="FN162" s="90"/>
      <c r="FO162" s="91"/>
      <c r="FP162" s="102"/>
      <c r="FQ162" s="96"/>
      <c r="FR162" s="104"/>
      <c r="FS162" s="92"/>
      <c r="FT162" s="90"/>
      <c r="FU162" s="91"/>
      <c r="FV162" s="102"/>
      <c r="FW162" s="96"/>
      <c r="FX162" s="104"/>
      <c r="FY162" s="92"/>
      <c r="FZ162" s="90"/>
      <c r="GA162" s="91"/>
      <c r="GB162" s="102"/>
      <c r="GC162" s="96"/>
      <c r="GD162" s="104"/>
      <c r="GE162" s="92"/>
      <c r="GF162" s="90"/>
      <c r="GG162" s="91"/>
      <c r="GH162" s="102"/>
      <c r="GI162" s="96"/>
      <c r="GJ162" s="104"/>
      <c r="GK162" s="92"/>
      <c r="GL162" s="90"/>
      <c r="GM162" s="91"/>
      <c r="GN162" s="102"/>
      <c r="GO162" s="96"/>
      <c r="GP162" s="104"/>
      <c r="GQ162" s="92"/>
      <c r="GR162" s="90"/>
      <c r="GS162" s="91"/>
      <c r="GT162" s="102"/>
      <c r="GU162" s="96"/>
      <c r="GV162" s="104"/>
      <c r="GW162" s="92"/>
      <c r="GX162" s="90"/>
      <c r="GY162" s="91"/>
      <c r="GZ162" s="102"/>
      <c r="HA162" s="96"/>
      <c r="HB162" s="104"/>
      <c r="HC162" s="92"/>
      <c r="HD162" s="90"/>
      <c r="HE162" s="91"/>
      <c r="HF162" s="102"/>
      <c r="HG162" s="96"/>
      <c r="HH162" s="104"/>
      <c r="HI162" s="92"/>
      <c r="HJ162" s="90"/>
      <c r="HK162" s="91"/>
      <c r="HL162" s="102"/>
      <c r="HM162" s="96"/>
      <c r="HN162" s="104"/>
      <c r="HO162" s="92"/>
      <c r="HP162" s="90"/>
      <c r="HQ162" s="91"/>
      <c r="HR162" s="102"/>
      <c r="HS162" s="96"/>
      <c r="HT162" s="104"/>
      <c r="HU162" s="92"/>
      <c r="HV162" s="125"/>
      <c r="HW162" s="126"/>
      <c r="HX162" s="127"/>
      <c r="HY162" s="128"/>
      <c r="HZ162" s="129"/>
      <c r="IA162" s="130"/>
      <c r="IB162" s="125"/>
      <c r="IC162" s="126"/>
      <c r="ID162" s="127"/>
      <c r="IE162" s="128"/>
      <c r="IF162" s="129"/>
      <c r="IG162" s="130"/>
      <c r="IH162" s="125"/>
      <c r="II162" s="126"/>
      <c r="IJ162" s="127"/>
      <c r="IK162" s="128"/>
      <c r="IL162" s="129"/>
      <c r="IM162" s="130"/>
      <c r="IN162" s="125"/>
      <c r="IO162" s="126"/>
      <c r="IP162" s="127"/>
      <c r="IQ162" s="128"/>
      <c r="IR162" s="129"/>
    </row>
    <row r="163" spans="1:252" s="1" customFormat="1" ht="12.75" customHeight="1">
      <c r="A163" s="54" t="s">
        <v>1079</v>
      </c>
      <c r="B163" s="136">
        <f t="shared" si="24"/>
        <v>41.4</v>
      </c>
      <c r="C163" s="136">
        <f t="shared" si="25"/>
        <v>44.047368421052632</v>
      </c>
      <c r="D163" s="136">
        <f t="shared" si="26"/>
        <v>47.9</v>
      </c>
      <c r="E163" s="136">
        <f t="shared" si="27"/>
        <v>30</v>
      </c>
      <c r="F163" s="136">
        <f t="shared" si="28"/>
        <v>31.452631578947368</v>
      </c>
      <c r="G163" s="136">
        <f t="shared" si="29"/>
        <v>33.299999999999997</v>
      </c>
      <c r="H163" s="137">
        <f t="shared" si="22"/>
        <v>19</v>
      </c>
      <c r="I163" s="137">
        <f t="shared" si="30"/>
        <v>0</v>
      </c>
      <c r="J163" s="136">
        <f t="shared" si="31"/>
        <v>0</v>
      </c>
      <c r="K163" s="136">
        <f t="shared" si="32"/>
        <v>0</v>
      </c>
      <c r="L163" s="138">
        <f t="shared" si="23"/>
        <v>0</v>
      </c>
      <c r="M163" s="92">
        <v>42.8</v>
      </c>
      <c r="N163" s="90">
        <v>30.7</v>
      </c>
      <c r="O163" s="91"/>
      <c r="P163" s="102">
        <v>46.8</v>
      </c>
      <c r="Q163" s="96">
        <v>30.9</v>
      </c>
      <c r="R163" s="104"/>
      <c r="S163" s="92">
        <v>43.5</v>
      </c>
      <c r="T163" s="90">
        <v>31.7</v>
      </c>
      <c r="U163" s="91"/>
      <c r="V163" s="102">
        <v>47.9</v>
      </c>
      <c r="W163" s="96">
        <v>31</v>
      </c>
      <c r="X163" s="104"/>
      <c r="Y163" s="92">
        <v>45.8</v>
      </c>
      <c r="Z163" s="90">
        <v>31.8</v>
      </c>
      <c r="AA163" s="91"/>
      <c r="AB163" s="102">
        <v>46.4</v>
      </c>
      <c r="AC163" s="96">
        <v>31.8</v>
      </c>
      <c r="AD163" s="104"/>
      <c r="AE163" s="92">
        <v>44.3</v>
      </c>
      <c r="AF163" s="90">
        <v>31.6</v>
      </c>
      <c r="AG163" s="91"/>
      <c r="AH163" s="102">
        <v>43.9</v>
      </c>
      <c r="AI163" s="96">
        <v>32.299999999999997</v>
      </c>
      <c r="AJ163" s="104"/>
      <c r="AK163" s="92">
        <v>42.7</v>
      </c>
      <c r="AL163" s="90">
        <v>32.200000000000003</v>
      </c>
      <c r="AM163" s="91"/>
      <c r="AN163" s="102">
        <v>44.5</v>
      </c>
      <c r="AO163" s="96">
        <v>33.299999999999997</v>
      </c>
      <c r="AP163" s="104"/>
      <c r="AQ163" s="92">
        <v>44.6</v>
      </c>
      <c r="AR163" s="90">
        <v>32.299999999999997</v>
      </c>
      <c r="AS163" s="91"/>
      <c r="AT163" s="102">
        <v>45.3</v>
      </c>
      <c r="AU163" s="96">
        <v>31</v>
      </c>
      <c r="AV163" s="104"/>
      <c r="AW163" s="92">
        <v>41.4</v>
      </c>
      <c r="AX163" s="90">
        <v>30</v>
      </c>
      <c r="AY163" s="91"/>
      <c r="AZ163" s="102">
        <v>43.5</v>
      </c>
      <c r="BA163" s="96">
        <v>30</v>
      </c>
      <c r="BB163" s="104"/>
      <c r="BC163" s="92">
        <v>42.6</v>
      </c>
      <c r="BD163" s="90">
        <v>30</v>
      </c>
      <c r="BE163" s="91"/>
      <c r="BF163" s="102">
        <v>43.9</v>
      </c>
      <c r="BG163" s="96">
        <v>32</v>
      </c>
      <c r="BH163" s="104"/>
      <c r="BI163" s="92">
        <v>43</v>
      </c>
      <c r="BJ163" s="90">
        <v>32</v>
      </c>
      <c r="BK163" s="91"/>
      <c r="BL163" s="102">
        <v>42</v>
      </c>
      <c r="BM163" s="96">
        <v>32</v>
      </c>
      <c r="BN163" s="104"/>
      <c r="BO163" s="92">
        <v>42</v>
      </c>
      <c r="BP163" s="90">
        <v>31</v>
      </c>
      <c r="BQ163" s="91"/>
      <c r="BR163" s="102"/>
      <c r="BS163" s="96"/>
      <c r="BT163" s="104"/>
      <c r="BU163" s="92"/>
      <c r="BV163" s="90"/>
      <c r="BW163" s="91"/>
      <c r="BX163" s="102"/>
      <c r="BY163" s="96"/>
      <c r="BZ163" s="104"/>
      <c r="CA163" s="92"/>
      <c r="CB163" s="90"/>
      <c r="CC163" s="91"/>
      <c r="CD163" s="102"/>
      <c r="CE163" s="96"/>
      <c r="CF163" s="104"/>
      <c r="CG163" s="92"/>
      <c r="CH163" s="90"/>
      <c r="CI163" s="91"/>
      <c r="CJ163" s="102"/>
      <c r="CK163" s="96"/>
      <c r="CL163" s="104"/>
      <c r="CM163" s="92"/>
      <c r="CN163" s="90"/>
      <c r="CO163" s="91"/>
      <c r="CP163" s="102"/>
      <c r="CQ163" s="96"/>
      <c r="CR163" s="104"/>
      <c r="CS163" s="92"/>
      <c r="CT163" s="90"/>
      <c r="CU163" s="91"/>
      <c r="CV163" s="102"/>
      <c r="CW163" s="96"/>
      <c r="CX163" s="104"/>
      <c r="CY163" s="92"/>
      <c r="CZ163" s="90"/>
      <c r="DA163" s="91"/>
      <c r="DB163" s="102"/>
      <c r="DC163" s="96"/>
      <c r="DD163" s="104"/>
      <c r="DE163" s="92"/>
      <c r="DF163" s="90"/>
      <c r="DG163" s="91"/>
      <c r="DH163" s="102"/>
      <c r="DI163" s="96"/>
      <c r="DJ163" s="104"/>
      <c r="DK163" s="92"/>
      <c r="DL163" s="90"/>
      <c r="DM163" s="91"/>
      <c r="DN163" s="102"/>
      <c r="DO163" s="96"/>
      <c r="DP163" s="104"/>
      <c r="DQ163" s="92"/>
      <c r="DR163" s="90"/>
      <c r="DS163" s="91"/>
      <c r="DT163" s="102"/>
      <c r="DU163" s="96"/>
      <c r="DV163" s="104"/>
      <c r="DW163" s="92"/>
      <c r="DX163" s="90"/>
      <c r="DY163" s="91"/>
      <c r="DZ163" s="102"/>
      <c r="EA163" s="96"/>
      <c r="EB163" s="104"/>
      <c r="EC163" s="92"/>
      <c r="ED163" s="90"/>
      <c r="EE163" s="91"/>
      <c r="EF163" s="102"/>
      <c r="EG163" s="96"/>
      <c r="EH163" s="104"/>
      <c r="EI163" s="92"/>
      <c r="EJ163" s="90"/>
      <c r="EK163" s="91"/>
      <c r="EL163" s="102"/>
      <c r="EM163" s="96"/>
      <c r="EN163" s="104"/>
      <c r="EO163" s="92"/>
      <c r="EP163" s="90"/>
      <c r="EQ163" s="91"/>
      <c r="ER163" s="102"/>
      <c r="ES163" s="96"/>
      <c r="ET163" s="104"/>
      <c r="EU163" s="92"/>
      <c r="EV163" s="90"/>
      <c r="EW163" s="91"/>
      <c r="EX163" s="102"/>
      <c r="EY163" s="96"/>
      <c r="EZ163" s="104"/>
      <c r="FA163" s="92"/>
      <c r="FB163" s="90"/>
      <c r="FC163" s="91"/>
      <c r="FD163" s="102"/>
      <c r="FE163" s="96"/>
      <c r="FF163" s="104"/>
      <c r="FG163" s="92"/>
      <c r="FH163" s="90"/>
      <c r="FI163" s="91"/>
      <c r="FJ163" s="102"/>
      <c r="FK163" s="96"/>
      <c r="FL163" s="104"/>
      <c r="FM163" s="92"/>
      <c r="FN163" s="90"/>
      <c r="FO163" s="91"/>
      <c r="FP163" s="102"/>
      <c r="FQ163" s="96"/>
      <c r="FR163" s="104"/>
      <c r="FS163" s="92"/>
      <c r="FT163" s="90"/>
      <c r="FU163" s="91"/>
      <c r="FV163" s="102"/>
      <c r="FW163" s="96"/>
      <c r="FX163" s="104"/>
      <c r="FY163" s="92"/>
      <c r="FZ163" s="90"/>
      <c r="GA163" s="91"/>
      <c r="GB163" s="102"/>
      <c r="GC163" s="96"/>
      <c r="GD163" s="104"/>
      <c r="GE163" s="92"/>
      <c r="GF163" s="90"/>
      <c r="GG163" s="91"/>
      <c r="GH163" s="102"/>
      <c r="GI163" s="96"/>
      <c r="GJ163" s="104"/>
      <c r="GK163" s="92"/>
      <c r="GL163" s="90"/>
      <c r="GM163" s="91"/>
      <c r="GN163" s="102"/>
      <c r="GO163" s="96"/>
      <c r="GP163" s="104"/>
      <c r="GQ163" s="92"/>
      <c r="GR163" s="90"/>
      <c r="GS163" s="91"/>
      <c r="GT163" s="102"/>
      <c r="GU163" s="96"/>
      <c r="GV163" s="104"/>
      <c r="GW163" s="92"/>
      <c r="GX163" s="90"/>
      <c r="GY163" s="91"/>
      <c r="GZ163" s="102"/>
      <c r="HA163" s="96"/>
      <c r="HB163" s="104"/>
      <c r="HC163" s="92"/>
      <c r="HD163" s="90"/>
      <c r="HE163" s="91"/>
      <c r="HF163" s="102"/>
      <c r="HG163" s="96"/>
      <c r="HH163" s="104"/>
      <c r="HI163" s="92"/>
      <c r="HJ163" s="90"/>
      <c r="HK163" s="91"/>
      <c r="HL163" s="102"/>
      <c r="HM163" s="96"/>
      <c r="HN163" s="104"/>
      <c r="HO163" s="92"/>
      <c r="HP163" s="90"/>
      <c r="HQ163" s="91"/>
      <c r="HR163" s="102"/>
      <c r="HS163" s="96"/>
      <c r="HT163" s="104"/>
      <c r="HU163" s="92"/>
      <c r="HV163" s="125"/>
      <c r="HW163" s="126"/>
      <c r="HX163" s="127"/>
      <c r="HY163" s="128"/>
      <c r="HZ163" s="129"/>
      <c r="IA163" s="130"/>
      <c r="IB163" s="125"/>
      <c r="IC163" s="126"/>
      <c r="ID163" s="127"/>
      <c r="IE163" s="128"/>
      <c r="IF163" s="129"/>
      <c r="IG163" s="130"/>
      <c r="IH163" s="125"/>
      <c r="II163" s="126"/>
      <c r="IJ163" s="127"/>
      <c r="IK163" s="128"/>
      <c r="IL163" s="129"/>
      <c r="IM163" s="130"/>
      <c r="IN163" s="125"/>
      <c r="IO163" s="126"/>
      <c r="IP163" s="127"/>
      <c r="IQ163" s="128"/>
      <c r="IR163" s="129"/>
    </row>
    <row r="164" spans="1:252" s="1" customFormat="1">
      <c r="A164" s="54" t="s">
        <v>1078</v>
      </c>
      <c r="B164" s="136">
        <f t="shared" si="24"/>
        <v>45.8</v>
      </c>
      <c r="C164" s="136">
        <f t="shared" si="25"/>
        <v>50.874999999999993</v>
      </c>
      <c r="D164" s="136">
        <f t="shared" si="26"/>
        <v>56</v>
      </c>
      <c r="E164" s="136">
        <f t="shared" si="27"/>
        <v>34</v>
      </c>
      <c r="F164" s="136">
        <f t="shared" si="28"/>
        <v>35.35</v>
      </c>
      <c r="G164" s="136">
        <f t="shared" si="29"/>
        <v>36.700000000000003</v>
      </c>
      <c r="H164" s="137">
        <f t="shared" si="22"/>
        <v>8</v>
      </c>
      <c r="I164" s="137">
        <f t="shared" si="30"/>
        <v>0</v>
      </c>
      <c r="J164" s="136">
        <f t="shared" si="31"/>
        <v>0</v>
      </c>
      <c r="K164" s="136">
        <f t="shared" si="32"/>
        <v>0</v>
      </c>
      <c r="L164" s="138">
        <f t="shared" si="23"/>
        <v>0</v>
      </c>
      <c r="M164" s="92">
        <v>52.7</v>
      </c>
      <c r="N164" s="90">
        <v>36.4</v>
      </c>
      <c r="O164" s="91"/>
      <c r="P164" s="102">
        <v>56</v>
      </c>
      <c r="Q164" s="96">
        <v>34.299999999999997</v>
      </c>
      <c r="R164" s="104"/>
      <c r="S164" s="92">
        <v>52.9</v>
      </c>
      <c r="T164" s="90">
        <v>36.200000000000003</v>
      </c>
      <c r="U164" s="91"/>
      <c r="V164" s="102">
        <v>53.4</v>
      </c>
      <c r="W164" s="96">
        <v>36.700000000000003</v>
      </c>
      <c r="X164" s="104"/>
      <c r="Y164" s="92">
        <v>49.4</v>
      </c>
      <c r="Z164" s="90">
        <v>35.5</v>
      </c>
      <c r="AA164" s="91"/>
      <c r="AB164" s="102">
        <v>48.4</v>
      </c>
      <c r="AC164" s="96">
        <v>34.5</v>
      </c>
      <c r="AD164" s="104"/>
      <c r="AE164" s="92">
        <v>45.8</v>
      </c>
      <c r="AF164" s="90">
        <v>34</v>
      </c>
      <c r="AG164" s="91"/>
      <c r="AH164" s="102">
        <v>48.4</v>
      </c>
      <c r="AI164" s="96">
        <v>35.200000000000003</v>
      </c>
      <c r="AJ164" s="104"/>
      <c r="AK164" s="92"/>
      <c r="AL164" s="90"/>
      <c r="AM164" s="91"/>
      <c r="AN164" s="102"/>
      <c r="AO164" s="96"/>
      <c r="AP164" s="104"/>
      <c r="AQ164" s="92"/>
      <c r="AR164" s="90"/>
      <c r="AS164" s="91"/>
      <c r="AT164" s="102"/>
      <c r="AU164" s="96"/>
      <c r="AV164" s="104"/>
      <c r="AW164" s="92"/>
      <c r="AX164" s="90"/>
      <c r="AY164" s="91"/>
      <c r="AZ164" s="102"/>
      <c r="BA164" s="96"/>
      <c r="BB164" s="104"/>
      <c r="BC164" s="92"/>
      <c r="BD164" s="90"/>
      <c r="BE164" s="91"/>
      <c r="BF164" s="102"/>
      <c r="BG164" s="96"/>
      <c r="BH164" s="104"/>
      <c r="BI164" s="92"/>
      <c r="BJ164" s="90"/>
      <c r="BK164" s="91"/>
      <c r="BL164" s="102"/>
      <c r="BM164" s="96"/>
      <c r="BN164" s="104"/>
      <c r="BO164" s="92"/>
      <c r="BP164" s="90"/>
      <c r="BQ164" s="91"/>
      <c r="BR164" s="102"/>
      <c r="BS164" s="96"/>
      <c r="BT164" s="104"/>
      <c r="BU164" s="92"/>
      <c r="BV164" s="90"/>
      <c r="BW164" s="91"/>
      <c r="BX164" s="102"/>
      <c r="BY164" s="96"/>
      <c r="BZ164" s="104"/>
      <c r="CA164" s="92"/>
      <c r="CB164" s="90"/>
      <c r="CC164" s="91"/>
      <c r="CD164" s="102"/>
      <c r="CE164" s="96"/>
      <c r="CF164" s="104"/>
      <c r="CG164" s="92"/>
      <c r="CH164" s="90"/>
      <c r="CI164" s="91"/>
      <c r="CJ164" s="102"/>
      <c r="CK164" s="96"/>
      <c r="CL164" s="104"/>
      <c r="CM164" s="92"/>
      <c r="CN164" s="90"/>
      <c r="CO164" s="91"/>
      <c r="CP164" s="102"/>
      <c r="CQ164" s="96"/>
      <c r="CR164" s="104"/>
      <c r="CS164" s="92"/>
      <c r="CT164" s="90"/>
      <c r="CU164" s="91"/>
      <c r="CV164" s="102"/>
      <c r="CW164" s="96"/>
      <c r="CX164" s="104"/>
      <c r="CY164" s="92"/>
      <c r="CZ164" s="90"/>
      <c r="DA164" s="91"/>
      <c r="DB164" s="102"/>
      <c r="DC164" s="96"/>
      <c r="DD164" s="104"/>
      <c r="DE164" s="92"/>
      <c r="DF164" s="90"/>
      <c r="DG164" s="91"/>
      <c r="DH164" s="102"/>
      <c r="DI164" s="96"/>
      <c r="DJ164" s="104"/>
      <c r="DK164" s="92"/>
      <c r="DL164" s="90"/>
      <c r="DM164" s="91"/>
      <c r="DN164" s="102"/>
      <c r="DO164" s="96"/>
      <c r="DP164" s="104"/>
      <c r="DQ164" s="92"/>
      <c r="DR164" s="90"/>
      <c r="DS164" s="91"/>
      <c r="DT164" s="102"/>
      <c r="DU164" s="96"/>
      <c r="DV164" s="104"/>
      <c r="DW164" s="92"/>
      <c r="DX164" s="90"/>
      <c r="DY164" s="91"/>
      <c r="DZ164" s="102"/>
      <c r="EA164" s="96"/>
      <c r="EB164" s="104"/>
      <c r="EC164" s="92"/>
      <c r="ED164" s="90"/>
      <c r="EE164" s="91"/>
      <c r="EF164" s="102"/>
      <c r="EG164" s="96"/>
      <c r="EH164" s="104"/>
      <c r="EI164" s="92"/>
      <c r="EJ164" s="90"/>
      <c r="EK164" s="91"/>
      <c r="EL164" s="102"/>
      <c r="EM164" s="96"/>
      <c r="EN164" s="104"/>
      <c r="EO164" s="92"/>
      <c r="EP164" s="90"/>
      <c r="EQ164" s="91"/>
      <c r="ER164" s="102"/>
      <c r="ES164" s="96"/>
      <c r="ET164" s="104"/>
      <c r="EU164" s="92"/>
      <c r="EV164" s="90"/>
      <c r="EW164" s="91"/>
      <c r="EX164" s="102"/>
      <c r="EY164" s="96"/>
      <c r="EZ164" s="104"/>
      <c r="FA164" s="92"/>
      <c r="FB164" s="90"/>
      <c r="FC164" s="91"/>
      <c r="FD164" s="102"/>
      <c r="FE164" s="96"/>
      <c r="FF164" s="104"/>
      <c r="FG164" s="92"/>
      <c r="FH164" s="90"/>
      <c r="FI164" s="91"/>
      <c r="FJ164" s="102"/>
      <c r="FK164" s="96"/>
      <c r="FL164" s="104"/>
      <c r="FM164" s="92"/>
      <c r="FN164" s="90"/>
      <c r="FO164" s="91"/>
      <c r="FP164" s="102"/>
      <c r="FQ164" s="96"/>
      <c r="FR164" s="104"/>
      <c r="FS164" s="92"/>
      <c r="FT164" s="90"/>
      <c r="FU164" s="91"/>
      <c r="FV164" s="102"/>
      <c r="FW164" s="96"/>
      <c r="FX164" s="104"/>
      <c r="FY164" s="92"/>
      <c r="FZ164" s="90"/>
      <c r="GA164" s="91"/>
      <c r="GB164" s="102"/>
      <c r="GC164" s="96"/>
      <c r="GD164" s="104"/>
      <c r="GE164" s="92"/>
      <c r="GF164" s="90"/>
      <c r="GG164" s="91"/>
      <c r="GH164" s="102"/>
      <c r="GI164" s="96"/>
      <c r="GJ164" s="104"/>
      <c r="GK164" s="92"/>
      <c r="GL164" s="90"/>
      <c r="GM164" s="91"/>
      <c r="GN164" s="102"/>
      <c r="GO164" s="96"/>
      <c r="GP164" s="104"/>
      <c r="GQ164" s="92"/>
      <c r="GR164" s="90"/>
      <c r="GS164" s="91"/>
      <c r="GT164" s="102"/>
      <c r="GU164" s="96"/>
      <c r="GV164" s="104"/>
      <c r="GW164" s="92"/>
      <c r="GX164" s="90"/>
      <c r="GY164" s="91"/>
      <c r="GZ164" s="102"/>
      <c r="HA164" s="96"/>
      <c r="HB164" s="104"/>
      <c r="HC164" s="92"/>
      <c r="HD164" s="90"/>
      <c r="HE164" s="91"/>
      <c r="HF164" s="102"/>
      <c r="HG164" s="96"/>
      <c r="HH164" s="104"/>
      <c r="HI164" s="92"/>
      <c r="HJ164" s="90"/>
      <c r="HK164" s="91"/>
      <c r="HL164" s="102"/>
      <c r="HM164" s="96"/>
      <c r="HN164" s="104"/>
      <c r="HO164" s="92"/>
      <c r="HP164" s="90"/>
      <c r="HQ164" s="91"/>
      <c r="HR164" s="102"/>
      <c r="HS164" s="96"/>
      <c r="HT164" s="104"/>
      <c r="HU164" s="92"/>
      <c r="HV164" s="125"/>
      <c r="HW164" s="126"/>
      <c r="HX164" s="127"/>
      <c r="HY164" s="128"/>
      <c r="HZ164" s="129"/>
      <c r="IA164" s="130"/>
      <c r="IB164" s="125"/>
      <c r="IC164" s="126"/>
      <c r="ID164" s="127"/>
      <c r="IE164" s="128"/>
      <c r="IF164" s="129"/>
      <c r="IG164" s="130"/>
      <c r="IH164" s="125"/>
      <c r="II164" s="126"/>
      <c r="IJ164" s="127"/>
      <c r="IK164" s="128"/>
      <c r="IL164" s="129"/>
      <c r="IM164" s="130"/>
      <c r="IN164" s="125"/>
      <c r="IO164" s="126"/>
      <c r="IP164" s="127"/>
      <c r="IQ164" s="128"/>
      <c r="IR164" s="129"/>
    </row>
    <row r="165" spans="1:252" s="1" customFormat="1">
      <c r="A165" s="54" t="s">
        <v>1220</v>
      </c>
      <c r="B165" s="136">
        <f t="shared" si="24"/>
        <v>0</v>
      </c>
      <c r="C165" s="136">
        <f t="shared" si="25"/>
        <v>0</v>
      </c>
      <c r="D165" s="136">
        <f t="shared" si="26"/>
        <v>0</v>
      </c>
      <c r="E165" s="136">
        <f t="shared" si="27"/>
        <v>0</v>
      </c>
      <c r="F165" s="136">
        <f t="shared" si="28"/>
        <v>0</v>
      </c>
      <c r="G165" s="136">
        <f t="shared" si="29"/>
        <v>0</v>
      </c>
      <c r="H165" s="137">
        <f t="shared" si="22"/>
        <v>0</v>
      </c>
      <c r="I165" s="137">
        <f t="shared" si="30"/>
        <v>0</v>
      </c>
      <c r="J165" s="136">
        <f t="shared" si="31"/>
        <v>0</v>
      </c>
      <c r="K165" s="136">
        <f t="shared" si="32"/>
        <v>0</v>
      </c>
      <c r="L165" s="138">
        <f t="shared" si="23"/>
        <v>0</v>
      </c>
      <c r="M165" s="92"/>
      <c r="N165" s="90"/>
      <c r="O165" s="91"/>
      <c r="P165" s="102"/>
      <c r="Q165" s="96"/>
      <c r="R165" s="104"/>
      <c r="S165" s="92"/>
      <c r="T165" s="90"/>
      <c r="U165" s="91"/>
      <c r="V165" s="102"/>
      <c r="W165" s="96"/>
      <c r="X165" s="104"/>
      <c r="Y165" s="92"/>
      <c r="Z165" s="90"/>
      <c r="AA165" s="91"/>
      <c r="AB165" s="102"/>
      <c r="AC165" s="96"/>
      <c r="AD165" s="104"/>
      <c r="AE165" s="92"/>
      <c r="AF165" s="90"/>
      <c r="AG165" s="91"/>
      <c r="AH165" s="102"/>
      <c r="AI165" s="96"/>
      <c r="AJ165" s="104"/>
      <c r="AK165" s="92"/>
      <c r="AL165" s="90"/>
      <c r="AM165" s="91"/>
      <c r="AN165" s="102"/>
      <c r="AO165" s="96"/>
      <c r="AP165" s="104"/>
      <c r="AQ165" s="92"/>
      <c r="AR165" s="90"/>
      <c r="AS165" s="91"/>
      <c r="AT165" s="102"/>
      <c r="AU165" s="96"/>
      <c r="AV165" s="104"/>
      <c r="AW165" s="92"/>
      <c r="AX165" s="90"/>
      <c r="AY165" s="91"/>
      <c r="AZ165" s="102"/>
      <c r="BA165" s="96"/>
      <c r="BB165" s="104"/>
      <c r="BC165" s="92"/>
      <c r="BD165" s="90"/>
      <c r="BE165" s="91"/>
      <c r="BF165" s="102"/>
      <c r="BG165" s="96"/>
      <c r="BH165" s="104"/>
      <c r="BI165" s="92"/>
      <c r="BJ165" s="90"/>
      <c r="BK165" s="91"/>
      <c r="BL165" s="102"/>
      <c r="BM165" s="96"/>
      <c r="BN165" s="104"/>
      <c r="BO165" s="92"/>
      <c r="BP165" s="90"/>
      <c r="BQ165" s="91"/>
      <c r="BR165" s="102"/>
      <c r="BS165" s="96"/>
      <c r="BT165" s="104"/>
      <c r="BU165" s="92"/>
      <c r="BV165" s="90"/>
      <c r="BW165" s="91"/>
      <c r="BX165" s="102"/>
      <c r="BY165" s="96"/>
      <c r="BZ165" s="104"/>
      <c r="CA165" s="92"/>
      <c r="CB165" s="90"/>
      <c r="CC165" s="91"/>
      <c r="CD165" s="102"/>
      <c r="CE165" s="96"/>
      <c r="CF165" s="104"/>
      <c r="CG165" s="92"/>
      <c r="CH165" s="90"/>
      <c r="CI165" s="91"/>
      <c r="CJ165" s="102"/>
      <c r="CK165" s="96"/>
      <c r="CL165" s="104"/>
      <c r="CM165" s="92"/>
      <c r="CN165" s="90"/>
      <c r="CO165" s="91"/>
      <c r="CP165" s="102"/>
      <c r="CQ165" s="96"/>
      <c r="CR165" s="104"/>
      <c r="CS165" s="92"/>
      <c r="CT165" s="90"/>
      <c r="CU165" s="91"/>
      <c r="CV165" s="102"/>
      <c r="CW165" s="96"/>
      <c r="CX165" s="104"/>
      <c r="CY165" s="92"/>
      <c r="CZ165" s="90"/>
      <c r="DA165" s="91"/>
      <c r="DB165" s="102"/>
      <c r="DC165" s="96"/>
      <c r="DD165" s="104"/>
      <c r="DE165" s="92"/>
      <c r="DF165" s="90"/>
      <c r="DG165" s="91"/>
      <c r="DH165" s="102"/>
      <c r="DI165" s="96"/>
      <c r="DJ165" s="104"/>
      <c r="DK165" s="92"/>
      <c r="DL165" s="90"/>
      <c r="DM165" s="91"/>
      <c r="DN165" s="102"/>
      <c r="DO165" s="96"/>
      <c r="DP165" s="104"/>
      <c r="DQ165" s="92"/>
      <c r="DR165" s="90"/>
      <c r="DS165" s="91"/>
      <c r="DT165" s="102"/>
      <c r="DU165" s="96"/>
      <c r="DV165" s="104"/>
      <c r="DW165" s="92"/>
      <c r="DX165" s="90"/>
      <c r="DY165" s="91"/>
      <c r="DZ165" s="102"/>
      <c r="EA165" s="96"/>
      <c r="EB165" s="104"/>
      <c r="EC165" s="92"/>
      <c r="ED165" s="90"/>
      <c r="EE165" s="91"/>
      <c r="EF165" s="102"/>
      <c r="EG165" s="96"/>
      <c r="EH165" s="104"/>
      <c r="EI165" s="92"/>
      <c r="EJ165" s="90"/>
      <c r="EK165" s="91"/>
      <c r="EL165" s="102"/>
      <c r="EM165" s="96"/>
      <c r="EN165" s="104"/>
      <c r="EO165" s="92"/>
      <c r="EP165" s="90"/>
      <c r="EQ165" s="91"/>
      <c r="ER165" s="102"/>
      <c r="ES165" s="96"/>
      <c r="ET165" s="104"/>
      <c r="EU165" s="92"/>
      <c r="EV165" s="90"/>
      <c r="EW165" s="91"/>
      <c r="EX165" s="102"/>
      <c r="EY165" s="96"/>
      <c r="EZ165" s="104"/>
      <c r="FA165" s="92"/>
      <c r="FB165" s="90"/>
      <c r="FC165" s="91"/>
      <c r="FD165" s="102"/>
      <c r="FE165" s="96"/>
      <c r="FF165" s="104"/>
      <c r="FG165" s="92"/>
      <c r="FH165" s="90"/>
      <c r="FI165" s="91"/>
      <c r="FJ165" s="102"/>
      <c r="FK165" s="96"/>
      <c r="FL165" s="104"/>
      <c r="FM165" s="92"/>
      <c r="FN165" s="90"/>
      <c r="FO165" s="91"/>
      <c r="FP165" s="102"/>
      <c r="FQ165" s="96"/>
      <c r="FR165" s="104"/>
      <c r="FS165" s="92"/>
      <c r="FT165" s="90"/>
      <c r="FU165" s="91"/>
      <c r="FV165" s="102"/>
      <c r="FW165" s="96"/>
      <c r="FX165" s="104"/>
      <c r="FY165" s="92"/>
      <c r="FZ165" s="90"/>
      <c r="GA165" s="91"/>
      <c r="GB165" s="102"/>
      <c r="GC165" s="96"/>
      <c r="GD165" s="104"/>
      <c r="GE165" s="92"/>
      <c r="GF165" s="90"/>
      <c r="GG165" s="91"/>
      <c r="GH165" s="102"/>
      <c r="GI165" s="96"/>
      <c r="GJ165" s="104"/>
      <c r="GK165" s="92"/>
      <c r="GL165" s="90"/>
      <c r="GM165" s="91"/>
      <c r="GN165" s="102"/>
      <c r="GO165" s="96"/>
      <c r="GP165" s="104"/>
      <c r="GQ165" s="92"/>
      <c r="GR165" s="90"/>
      <c r="GS165" s="91"/>
      <c r="GT165" s="102"/>
      <c r="GU165" s="96"/>
      <c r="GV165" s="104"/>
      <c r="GW165" s="92"/>
      <c r="GX165" s="90"/>
      <c r="GY165" s="91"/>
      <c r="GZ165" s="102"/>
      <c r="HA165" s="96"/>
      <c r="HB165" s="104"/>
      <c r="HC165" s="92"/>
      <c r="HD165" s="90"/>
      <c r="HE165" s="91"/>
      <c r="HF165" s="102"/>
      <c r="HG165" s="96"/>
      <c r="HH165" s="104"/>
      <c r="HI165" s="92"/>
      <c r="HJ165" s="90"/>
      <c r="HK165" s="91"/>
      <c r="HL165" s="102"/>
      <c r="HM165" s="96"/>
      <c r="HN165" s="104"/>
      <c r="HO165" s="92"/>
      <c r="HP165" s="90"/>
      <c r="HQ165" s="91"/>
      <c r="HR165" s="102"/>
      <c r="HS165" s="96"/>
      <c r="HT165" s="104"/>
      <c r="HU165" s="92"/>
      <c r="HV165" s="125"/>
      <c r="HW165" s="126"/>
      <c r="HX165" s="127"/>
      <c r="HY165" s="128"/>
      <c r="HZ165" s="129"/>
      <c r="IA165" s="130"/>
      <c r="IB165" s="125"/>
      <c r="IC165" s="126"/>
      <c r="ID165" s="127"/>
      <c r="IE165" s="128"/>
      <c r="IF165" s="129"/>
      <c r="IG165" s="130"/>
      <c r="IH165" s="125"/>
      <c r="II165" s="126"/>
      <c r="IJ165" s="127"/>
      <c r="IK165" s="128"/>
      <c r="IL165" s="129"/>
      <c r="IM165" s="130"/>
      <c r="IN165" s="125"/>
      <c r="IO165" s="126"/>
      <c r="IP165" s="127"/>
      <c r="IQ165" s="128"/>
      <c r="IR165" s="129"/>
    </row>
    <row r="166" spans="1:252" s="1" customFormat="1">
      <c r="A166" s="54" t="s">
        <v>1221</v>
      </c>
      <c r="B166" s="136">
        <f t="shared" si="24"/>
        <v>34</v>
      </c>
      <c r="C166" s="136">
        <f t="shared" si="25"/>
        <v>47.295000000000009</v>
      </c>
      <c r="D166" s="136">
        <f t="shared" si="26"/>
        <v>53.3</v>
      </c>
      <c r="E166" s="136">
        <f t="shared" si="27"/>
        <v>36.200000000000003</v>
      </c>
      <c r="F166" s="136">
        <f t="shared" si="28"/>
        <v>37.965000000000011</v>
      </c>
      <c r="G166" s="136">
        <f t="shared" si="29"/>
        <v>52.1</v>
      </c>
      <c r="H166" s="137">
        <f t="shared" si="22"/>
        <v>20</v>
      </c>
      <c r="I166" s="136">
        <f t="shared" si="30"/>
        <v>33</v>
      </c>
      <c r="J166" s="136">
        <f t="shared" si="31"/>
        <v>35.25</v>
      </c>
      <c r="K166" s="136">
        <f t="shared" si="32"/>
        <v>37</v>
      </c>
      <c r="L166" s="138">
        <f t="shared" si="23"/>
        <v>4</v>
      </c>
      <c r="M166" s="92">
        <v>50</v>
      </c>
      <c r="N166" s="90">
        <v>38.200000000000003</v>
      </c>
      <c r="O166" s="91"/>
      <c r="P166" s="102">
        <v>46.5</v>
      </c>
      <c r="Q166" s="96">
        <v>36.700000000000003</v>
      </c>
      <c r="R166" s="104"/>
      <c r="S166" s="92">
        <v>48.1</v>
      </c>
      <c r="T166" s="90">
        <v>37.1</v>
      </c>
      <c r="U166" s="91"/>
      <c r="V166" s="102">
        <v>46.7</v>
      </c>
      <c r="W166" s="96">
        <v>37.5</v>
      </c>
      <c r="X166" s="104"/>
      <c r="Y166" s="92">
        <v>48.2</v>
      </c>
      <c r="Z166" s="90">
        <v>36.200000000000003</v>
      </c>
      <c r="AA166" s="91"/>
      <c r="AB166" s="102">
        <v>48.1</v>
      </c>
      <c r="AC166" s="96">
        <v>37.4</v>
      </c>
      <c r="AD166" s="180"/>
      <c r="AE166" s="99">
        <v>34</v>
      </c>
      <c r="AF166" s="90">
        <v>52.1</v>
      </c>
      <c r="AG166" s="181"/>
      <c r="AH166" s="105">
        <v>38.200000000000003</v>
      </c>
      <c r="AI166" s="96">
        <v>37</v>
      </c>
      <c r="AJ166" s="104"/>
      <c r="AK166" s="92">
        <v>49.3</v>
      </c>
      <c r="AL166" s="90">
        <v>37.1</v>
      </c>
      <c r="AM166" s="91">
        <v>37</v>
      </c>
      <c r="AN166" s="102">
        <v>41.8</v>
      </c>
      <c r="AO166" s="96">
        <v>36.6</v>
      </c>
      <c r="AP166" s="104">
        <v>33</v>
      </c>
      <c r="AQ166" s="92">
        <v>50</v>
      </c>
      <c r="AR166" s="90">
        <v>38.200000000000003</v>
      </c>
      <c r="AS166" s="91"/>
      <c r="AT166" s="102">
        <v>46.5</v>
      </c>
      <c r="AU166" s="96">
        <v>36.700000000000003</v>
      </c>
      <c r="AV166" s="104"/>
      <c r="AW166" s="92">
        <v>48.1</v>
      </c>
      <c r="AX166" s="90">
        <v>37.1</v>
      </c>
      <c r="AY166" s="91"/>
      <c r="AZ166" s="102">
        <v>46.7</v>
      </c>
      <c r="BA166" s="96">
        <v>37.5</v>
      </c>
      <c r="BB166" s="104"/>
      <c r="BC166" s="92">
        <v>48.2</v>
      </c>
      <c r="BD166" s="90">
        <v>36.200000000000003</v>
      </c>
      <c r="BE166" s="91"/>
      <c r="BF166" s="102">
        <v>48.1</v>
      </c>
      <c r="BG166" s="96">
        <v>37.4</v>
      </c>
      <c r="BH166" s="104">
        <v>34</v>
      </c>
      <c r="BI166" s="92">
        <v>52.1</v>
      </c>
      <c r="BJ166" s="90">
        <v>38.200000000000003</v>
      </c>
      <c r="BK166" s="91">
        <v>37</v>
      </c>
      <c r="BL166" s="102">
        <v>52.8</v>
      </c>
      <c r="BM166" s="96">
        <v>37.1</v>
      </c>
      <c r="BN166" s="104"/>
      <c r="BO166" s="92">
        <v>49.2</v>
      </c>
      <c r="BP166" s="90">
        <v>37.799999999999997</v>
      </c>
      <c r="BQ166" s="91"/>
      <c r="BR166" s="102">
        <v>53.3</v>
      </c>
      <c r="BS166" s="96">
        <v>37.200000000000003</v>
      </c>
      <c r="BT166" s="182"/>
      <c r="BU166" s="92"/>
      <c r="BV166" s="90"/>
      <c r="BW166" s="91"/>
      <c r="BX166" s="102"/>
      <c r="BY166" s="96"/>
      <c r="BZ166" s="104"/>
      <c r="CA166" s="92"/>
      <c r="CB166" s="90"/>
      <c r="CC166" s="91"/>
      <c r="CD166" s="102"/>
      <c r="CE166" s="96"/>
      <c r="CF166" s="104"/>
      <c r="CG166" s="92"/>
      <c r="CH166" s="90"/>
      <c r="CI166" s="91"/>
      <c r="CJ166" s="102"/>
      <c r="CK166" s="96"/>
      <c r="CL166" s="104"/>
      <c r="CM166" s="92"/>
      <c r="CN166" s="90"/>
      <c r="CO166" s="91"/>
      <c r="CP166" s="102"/>
      <c r="CQ166" s="96"/>
      <c r="CR166" s="104"/>
      <c r="CS166" s="92"/>
      <c r="CT166" s="90"/>
      <c r="CU166" s="91"/>
      <c r="CV166" s="102"/>
      <c r="CW166" s="96"/>
      <c r="CX166" s="104"/>
      <c r="CY166" s="92"/>
      <c r="CZ166" s="90"/>
      <c r="DA166" s="91"/>
      <c r="DB166" s="102"/>
      <c r="DC166" s="96"/>
      <c r="DD166" s="104"/>
      <c r="DE166" s="92"/>
      <c r="DF166" s="90"/>
      <c r="DG166" s="91"/>
      <c r="DH166" s="102"/>
      <c r="DI166" s="96"/>
      <c r="DJ166" s="104"/>
      <c r="DK166" s="92"/>
      <c r="DL166" s="90"/>
      <c r="DM166" s="91"/>
      <c r="DN166" s="102"/>
      <c r="DO166" s="96"/>
      <c r="DP166" s="104"/>
      <c r="DQ166" s="92"/>
      <c r="DR166" s="90"/>
      <c r="DS166" s="91"/>
      <c r="DT166" s="102"/>
      <c r="DU166" s="96"/>
      <c r="DV166" s="104"/>
      <c r="DW166" s="92"/>
      <c r="DX166" s="90"/>
      <c r="DY166" s="91"/>
      <c r="DZ166" s="102"/>
      <c r="EA166" s="96"/>
      <c r="EB166" s="104"/>
      <c r="EC166" s="92"/>
      <c r="ED166" s="90"/>
      <c r="EE166" s="91"/>
      <c r="EF166" s="102"/>
      <c r="EG166" s="96"/>
      <c r="EH166" s="104"/>
      <c r="EI166" s="92"/>
      <c r="EJ166" s="90"/>
      <c r="EK166" s="91"/>
      <c r="EL166" s="102"/>
      <c r="EM166" s="96"/>
      <c r="EN166" s="104"/>
      <c r="EO166" s="92"/>
      <c r="EP166" s="90"/>
      <c r="EQ166" s="91"/>
      <c r="ER166" s="102"/>
      <c r="ES166" s="96"/>
      <c r="ET166" s="104"/>
      <c r="EU166" s="92"/>
      <c r="EV166" s="90"/>
      <c r="EW166" s="91"/>
      <c r="EX166" s="102"/>
      <c r="EY166" s="96"/>
      <c r="EZ166" s="104"/>
      <c r="FA166" s="92"/>
      <c r="FB166" s="90"/>
      <c r="FC166" s="91"/>
      <c r="FD166" s="102"/>
      <c r="FE166" s="96"/>
      <c r="FF166" s="104"/>
      <c r="FG166" s="92"/>
      <c r="FH166" s="90"/>
      <c r="FI166" s="91"/>
      <c r="FJ166" s="102"/>
      <c r="FK166" s="96"/>
      <c r="FL166" s="104"/>
      <c r="FM166" s="92"/>
      <c r="FN166" s="90"/>
      <c r="FO166" s="91"/>
      <c r="FP166" s="102"/>
      <c r="FQ166" s="96"/>
      <c r="FR166" s="104"/>
      <c r="FS166" s="92"/>
      <c r="FT166" s="90"/>
      <c r="FU166" s="91"/>
      <c r="FV166" s="102"/>
      <c r="FW166" s="96"/>
      <c r="FX166" s="104"/>
      <c r="FY166" s="92"/>
      <c r="FZ166" s="90"/>
      <c r="GA166" s="91"/>
      <c r="GB166" s="102"/>
      <c r="GC166" s="96"/>
      <c r="GD166" s="104"/>
      <c r="GE166" s="92"/>
      <c r="GF166" s="90"/>
      <c r="GG166" s="91"/>
      <c r="GH166" s="102"/>
      <c r="GI166" s="96"/>
      <c r="GJ166" s="104"/>
      <c r="GK166" s="92"/>
      <c r="GL166" s="90"/>
      <c r="GM166" s="91"/>
      <c r="GN166" s="102"/>
      <c r="GO166" s="96"/>
      <c r="GP166" s="104"/>
      <c r="GQ166" s="92"/>
      <c r="GR166" s="90"/>
      <c r="GS166" s="91"/>
      <c r="GT166" s="102"/>
      <c r="GU166" s="96"/>
      <c r="GV166" s="104"/>
      <c r="GW166" s="92"/>
      <c r="GX166" s="90"/>
      <c r="GY166" s="91"/>
      <c r="GZ166" s="102"/>
      <c r="HA166" s="96"/>
      <c r="HB166" s="104"/>
      <c r="HC166" s="92"/>
      <c r="HD166" s="90"/>
      <c r="HE166" s="91"/>
      <c r="HF166" s="102"/>
      <c r="HG166" s="96"/>
      <c r="HH166" s="104"/>
      <c r="HI166" s="92"/>
      <c r="HJ166" s="90"/>
      <c r="HK166" s="91"/>
      <c r="HL166" s="102"/>
      <c r="HM166" s="96"/>
      <c r="HN166" s="104"/>
      <c r="HO166" s="92"/>
      <c r="HP166" s="90"/>
      <c r="HQ166" s="91"/>
      <c r="HR166" s="102"/>
      <c r="HS166" s="96"/>
      <c r="HT166" s="104"/>
      <c r="HU166" s="92"/>
      <c r="HV166" s="125"/>
      <c r="HW166" s="126"/>
      <c r="HX166" s="127"/>
      <c r="HY166" s="128"/>
      <c r="HZ166" s="129"/>
      <c r="IA166" s="130"/>
      <c r="IB166" s="125"/>
      <c r="IC166" s="126"/>
      <c r="ID166" s="127"/>
      <c r="IE166" s="128"/>
      <c r="IF166" s="129"/>
      <c r="IG166" s="130"/>
      <c r="IH166" s="125"/>
      <c r="II166" s="126"/>
      <c r="IJ166" s="127"/>
      <c r="IK166" s="128"/>
      <c r="IL166" s="129"/>
      <c r="IM166" s="130"/>
      <c r="IN166" s="125"/>
      <c r="IO166" s="126"/>
      <c r="IP166" s="127"/>
      <c r="IQ166" s="128"/>
      <c r="IR166" s="129"/>
    </row>
    <row r="167" spans="1:252" s="1" customFormat="1">
      <c r="A167" s="54" t="s">
        <v>689</v>
      </c>
      <c r="B167" s="136">
        <f t="shared" si="24"/>
        <v>29.1</v>
      </c>
      <c r="C167" s="136">
        <f t="shared" si="25"/>
        <v>29.433333333333337</v>
      </c>
      <c r="D167" s="136">
        <f t="shared" si="26"/>
        <v>29.6</v>
      </c>
      <c r="E167" s="136">
        <f t="shared" si="27"/>
        <v>24.3</v>
      </c>
      <c r="F167" s="136">
        <f t="shared" si="28"/>
        <v>25.066666666666666</v>
      </c>
      <c r="G167" s="136">
        <f t="shared" si="29"/>
        <v>26.5</v>
      </c>
      <c r="H167" s="137">
        <f t="shared" si="22"/>
        <v>3</v>
      </c>
      <c r="I167" s="137">
        <f t="shared" si="30"/>
        <v>0</v>
      </c>
      <c r="J167" s="136">
        <f t="shared" si="31"/>
        <v>0</v>
      </c>
      <c r="K167" s="136">
        <f t="shared" si="32"/>
        <v>0</v>
      </c>
      <c r="L167" s="138">
        <f t="shared" si="23"/>
        <v>0</v>
      </c>
      <c r="M167" s="92">
        <v>29.6</v>
      </c>
      <c r="N167" s="90">
        <v>26.5</v>
      </c>
      <c r="O167" s="91"/>
      <c r="P167" s="102">
        <v>29.6</v>
      </c>
      <c r="Q167" s="96">
        <v>24.4</v>
      </c>
      <c r="R167" s="104"/>
      <c r="S167" s="92">
        <v>29.1</v>
      </c>
      <c r="T167" s="90">
        <v>24.3</v>
      </c>
      <c r="U167" s="91"/>
      <c r="V167" s="102"/>
      <c r="W167" s="96"/>
      <c r="X167" s="104"/>
      <c r="Y167" s="92"/>
      <c r="Z167" s="90"/>
      <c r="AA167" s="91"/>
      <c r="AB167" s="102"/>
      <c r="AC167" s="96"/>
      <c r="AD167" s="104"/>
      <c r="AE167" s="92"/>
      <c r="AF167" s="90"/>
      <c r="AG167" s="91"/>
      <c r="AH167" s="102"/>
      <c r="AI167" s="96"/>
      <c r="AJ167" s="104"/>
      <c r="AK167" s="92"/>
      <c r="AL167" s="90"/>
      <c r="AM167" s="91"/>
      <c r="AN167" s="102"/>
      <c r="AO167" s="96"/>
      <c r="AP167" s="104"/>
      <c r="AQ167" s="92"/>
      <c r="AR167" s="90"/>
      <c r="AS167" s="91"/>
      <c r="AT167" s="102"/>
      <c r="AU167" s="96"/>
      <c r="AV167" s="104"/>
      <c r="AW167" s="92"/>
      <c r="AX167" s="90"/>
      <c r="AY167" s="91"/>
      <c r="AZ167" s="102"/>
      <c r="BA167" s="96"/>
      <c r="BB167" s="104"/>
      <c r="BC167" s="92"/>
      <c r="BD167" s="90"/>
      <c r="BE167" s="91"/>
      <c r="BF167" s="102"/>
      <c r="BG167" s="96"/>
      <c r="BH167" s="104"/>
      <c r="BI167" s="92"/>
      <c r="BJ167" s="90"/>
      <c r="BK167" s="91"/>
      <c r="BL167" s="102"/>
      <c r="BM167" s="96"/>
      <c r="BN167" s="104"/>
      <c r="BO167" s="92"/>
      <c r="BP167" s="90"/>
      <c r="BQ167" s="91"/>
      <c r="BR167" s="102"/>
      <c r="BS167" s="96"/>
      <c r="BT167" s="104"/>
      <c r="BU167" s="92"/>
      <c r="BV167" s="90"/>
      <c r="BW167" s="91"/>
      <c r="BX167" s="102"/>
      <c r="BY167" s="96"/>
      <c r="BZ167" s="104"/>
      <c r="CA167" s="92"/>
      <c r="CB167" s="90"/>
      <c r="CC167" s="91"/>
      <c r="CD167" s="102"/>
      <c r="CE167" s="96"/>
      <c r="CF167" s="104"/>
      <c r="CG167" s="92"/>
      <c r="CH167" s="90"/>
      <c r="CI167" s="91"/>
      <c r="CJ167" s="102"/>
      <c r="CK167" s="96"/>
      <c r="CL167" s="104"/>
      <c r="CM167" s="92"/>
      <c r="CN167" s="90"/>
      <c r="CO167" s="91"/>
      <c r="CP167" s="102"/>
      <c r="CQ167" s="96"/>
      <c r="CR167" s="104"/>
      <c r="CS167" s="92"/>
      <c r="CT167" s="90"/>
      <c r="CU167" s="91"/>
      <c r="CV167" s="102"/>
      <c r="CW167" s="96"/>
      <c r="CX167" s="104"/>
      <c r="CY167" s="92"/>
      <c r="CZ167" s="90"/>
      <c r="DA167" s="91"/>
      <c r="DB167" s="102"/>
      <c r="DC167" s="96"/>
      <c r="DD167" s="104"/>
      <c r="DE167" s="92"/>
      <c r="DF167" s="90"/>
      <c r="DG167" s="91"/>
      <c r="DH167" s="102"/>
      <c r="DI167" s="96"/>
      <c r="DJ167" s="104"/>
      <c r="DK167" s="92"/>
      <c r="DL167" s="90"/>
      <c r="DM167" s="91"/>
      <c r="DN167" s="102"/>
      <c r="DO167" s="96"/>
      <c r="DP167" s="104"/>
      <c r="DQ167" s="92"/>
      <c r="DR167" s="90"/>
      <c r="DS167" s="91"/>
      <c r="DT167" s="102"/>
      <c r="DU167" s="96"/>
      <c r="DV167" s="104"/>
      <c r="DW167" s="92"/>
      <c r="DX167" s="90"/>
      <c r="DY167" s="91"/>
      <c r="DZ167" s="102"/>
      <c r="EA167" s="96"/>
      <c r="EB167" s="104"/>
      <c r="EC167" s="92"/>
      <c r="ED167" s="90"/>
      <c r="EE167" s="91"/>
      <c r="EF167" s="102"/>
      <c r="EG167" s="96"/>
      <c r="EH167" s="104"/>
      <c r="EI167" s="92"/>
      <c r="EJ167" s="90"/>
      <c r="EK167" s="91"/>
      <c r="EL167" s="102"/>
      <c r="EM167" s="96"/>
      <c r="EN167" s="104"/>
      <c r="EO167" s="92"/>
      <c r="EP167" s="90"/>
      <c r="EQ167" s="91"/>
      <c r="ER167" s="102"/>
      <c r="ES167" s="96"/>
      <c r="ET167" s="104"/>
      <c r="EU167" s="92"/>
      <c r="EV167" s="90"/>
      <c r="EW167" s="91"/>
      <c r="EX167" s="102"/>
      <c r="EY167" s="96"/>
      <c r="EZ167" s="104"/>
      <c r="FA167" s="92"/>
      <c r="FB167" s="90"/>
      <c r="FC167" s="91"/>
      <c r="FD167" s="102"/>
      <c r="FE167" s="96"/>
      <c r="FF167" s="104"/>
      <c r="FG167" s="92"/>
      <c r="FH167" s="90"/>
      <c r="FI167" s="91"/>
      <c r="FJ167" s="102"/>
      <c r="FK167" s="96"/>
      <c r="FL167" s="104"/>
      <c r="FM167" s="92"/>
      <c r="FN167" s="90"/>
      <c r="FO167" s="91"/>
      <c r="FP167" s="102"/>
      <c r="FQ167" s="96"/>
      <c r="FR167" s="104"/>
      <c r="FS167" s="92"/>
      <c r="FT167" s="90"/>
      <c r="FU167" s="91"/>
      <c r="FV167" s="102"/>
      <c r="FW167" s="96"/>
      <c r="FX167" s="104"/>
      <c r="FY167" s="92"/>
      <c r="FZ167" s="90"/>
      <c r="GA167" s="91"/>
      <c r="GB167" s="102"/>
      <c r="GC167" s="96"/>
      <c r="GD167" s="104"/>
      <c r="GE167" s="92"/>
      <c r="GF167" s="90"/>
      <c r="GG167" s="91"/>
      <c r="GH167" s="102"/>
      <c r="GI167" s="96"/>
      <c r="GJ167" s="104"/>
      <c r="GK167" s="92"/>
      <c r="GL167" s="90"/>
      <c r="GM167" s="91"/>
      <c r="GN167" s="102"/>
      <c r="GO167" s="96"/>
      <c r="GP167" s="104"/>
      <c r="GQ167" s="92"/>
      <c r="GR167" s="90"/>
      <c r="GS167" s="91"/>
      <c r="GT167" s="102"/>
      <c r="GU167" s="96"/>
      <c r="GV167" s="104"/>
      <c r="GW167" s="92"/>
      <c r="GX167" s="90"/>
      <c r="GY167" s="91"/>
      <c r="GZ167" s="102"/>
      <c r="HA167" s="96"/>
      <c r="HB167" s="104"/>
      <c r="HC167" s="92"/>
      <c r="HD167" s="90"/>
      <c r="HE167" s="91"/>
      <c r="HF167" s="102"/>
      <c r="HG167" s="96"/>
      <c r="HH167" s="104"/>
      <c r="HI167" s="92"/>
      <c r="HJ167" s="90"/>
      <c r="HK167" s="91"/>
      <c r="HL167" s="102"/>
      <c r="HM167" s="96"/>
      <c r="HN167" s="104"/>
      <c r="HO167" s="92"/>
      <c r="HP167" s="90"/>
      <c r="HQ167" s="91"/>
      <c r="HR167" s="102"/>
      <c r="HS167" s="96"/>
      <c r="HT167" s="104"/>
      <c r="HU167" s="92"/>
      <c r="HV167" s="125"/>
      <c r="HW167" s="126"/>
      <c r="HX167" s="127"/>
      <c r="HY167" s="128"/>
      <c r="HZ167" s="129"/>
      <c r="IA167" s="130"/>
      <c r="IB167" s="125"/>
      <c r="IC167" s="126"/>
      <c r="ID167" s="127"/>
      <c r="IE167" s="128"/>
      <c r="IF167" s="129"/>
      <c r="IG167" s="130"/>
      <c r="IH167" s="125"/>
      <c r="II167" s="126"/>
      <c r="IJ167" s="127"/>
      <c r="IK167" s="128"/>
      <c r="IL167" s="129"/>
      <c r="IM167" s="130"/>
      <c r="IN167" s="125"/>
      <c r="IO167" s="126"/>
      <c r="IP167" s="127"/>
      <c r="IQ167" s="128"/>
      <c r="IR167" s="129"/>
    </row>
    <row r="168" spans="1:252" s="1" customFormat="1">
      <c r="A168" s="54" t="s">
        <v>690</v>
      </c>
      <c r="B168" s="136">
        <f t="shared" si="24"/>
        <v>0</v>
      </c>
      <c r="C168" s="136">
        <f t="shared" si="25"/>
        <v>0</v>
      </c>
      <c r="D168" s="136">
        <f t="shared" si="26"/>
        <v>0</v>
      </c>
      <c r="E168" s="136">
        <f t="shared" si="27"/>
        <v>0</v>
      </c>
      <c r="F168" s="136">
        <f t="shared" si="28"/>
        <v>0</v>
      </c>
      <c r="G168" s="136">
        <f t="shared" si="29"/>
        <v>0</v>
      </c>
      <c r="H168" s="137">
        <f t="shared" si="22"/>
        <v>0</v>
      </c>
      <c r="I168" s="137">
        <f t="shared" si="30"/>
        <v>0</v>
      </c>
      <c r="J168" s="136">
        <f t="shared" si="31"/>
        <v>0</v>
      </c>
      <c r="K168" s="136">
        <f t="shared" si="32"/>
        <v>0</v>
      </c>
      <c r="L168" s="138">
        <f t="shared" si="23"/>
        <v>0</v>
      </c>
      <c r="M168" s="92"/>
      <c r="N168" s="90"/>
      <c r="O168" s="91"/>
      <c r="P168" s="102"/>
      <c r="Q168" s="96"/>
      <c r="R168" s="104"/>
      <c r="S168" s="92"/>
      <c r="T168" s="90"/>
      <c r="U168" s="91"/>
      <c r="V168" s="102"/>
      <c r="W168" s="96"/>
      <c r="X168" s="104"/>
      <c r="Y168" s="92"/>
      <c r="Z168" s="90"/>
      <c r="AA168" s="91"/>
      <c r="AB168" s="102"/>
      <c r="AC168" s="96"/>
      <c r="AD168" s="104"/>
      <c r="AE168" s="92"/>
      <c r="AF168" s="90"/>
      <c r="AG168" s="91"/>
      <c r="AH168" s="102"/>
      <c r="AI168" s="96"/>
      <c r="AJ168" s="104"/>
      <c r="AK168" s="92"/>
      <c r="AL168" s="90"/>
      <c r="AM168" s="91"/>
      <c r="AN168" s="102"/>
      <c r="AO168" s="96"/>
      <c r="AP168" s="104"/>
      <c r="AQ168" s="92"/>
      <c r="AR168" s="90"/>
      <c r="AS168" s="91"/>
      <c r="AT168" s="102"/>
      <c r="AU168" s="96"/>
      <c r="AV168" s="104"/>
      <c r="AW168" s="92"/>
      <c r="AX168" s="90"/>
      <c r="AY168" s="91"/>
      <c r="AZ168" s="102"/>
      <c r="BA168" s="96"/>
      <c r="BB168" s="104"/>
      <c r="BC168" s="92"/>
      <c r="BD168" s="90"/>
      <c r="BE168" s="91"/>
      <c r="BF168" s="102"/>
      <c r="BG168" s="96"/>
      <c r="BH168" s="104"/>
      <c r="BI168" s="92"/>
      <c r="BJ168" s="90"/>
      <c r="BK168" s="91"/>
      <c r="BL168" s="102"/>
      <c r="BM168" s="96"/>
      <c r="BN168" s="104"/>
      <c r="BO168" s="92"/>
      <c r="BP168" s="90"/>
      <c r="BQ168" s="91"/>
      <c r="BR168" s="102"/>
      <c r="BS168" s="96"/>
      <c r="BT168" s="104"/>
      <c r="BU168" s="92"/>
      <c r="BV168" s="90"/>
      <c r="BW168" s="91"/>
      <c r="BX168" s="102"/>
      <c r="BY168" s="96"/>
      <c r="BZ168" s="104"/>
      <c r="CA168" s="92"/>
      <c r="CB168" s="90"/>
      <c r="CC168" s="91"/>
      <c r="CD168" s="102"/>
      <c r="CE168" s="96"/>
      <c r="CF168" s="104"/>
      <c r="CG168" s="92"/>
      <c r="CH168" s="90"/>
      <c r="CI168" s="91"/>
      <c r="CJ168" s="102"/>
      <c r="CK168" s="96"/>
      <c r="CL168" s="104"/>
      <c r="CM168" s="92"/>
      <c r="CN168" s="90"/>
      <c r="CO168" s="91"/>
      <c r="CP168" s="102"/>
      <c r="CQ168" s="96"/>
      <c r="CR168" s="104"/>
      <c r="CS168" s="92"/>
      <c r="CT168" s="90"/>
      <c r="CU168" s="91"/>
      <c r="CV168" s="102"/>
      <c r="CW168" s="96"/>
      <c r="CX168" s="104"/>
      <c r="CY168" s="92"/>
      <c r="CZ168" s="90"/>
      <c r="DA168" s="91"/>
      <c r="DB168" s="102"/>
      <c r="DC168" s="96"/>
      <c r="DD168" s="104"/>
      <c r="DE168" s="92"/>
      <c r="DF168" s="90"/>
      <c r="DG168" s="91"/>
      <c r="DH168" s="102"/>
      <c r="DI168" s="96"/>
      <c r="DJ168" s="104"/>
      <c r="DK168" s="92"/>
      <c r="DL168" s="90"/>
      <c r="DM168" s="91"/>
      <c r="DN168" s="102"/>
      <c r="DO168" s="96"/>
      <c r="DP168" s="104"/>
      <c r="DQ168" s="92"/>
      <c r="DR168" s="90"/>
      <c r="DS168" s="91"/>
      <c r="DT168" s="102"/>
      <c r="DU168" s="96"/>
      <c r="DV168" s="104"/>
      <c r="DW168" s="92"/>
      <c r="DX168" s="90"/>
      <c r="DY168" s="91"/>
      <c r="DZ168" s="102"/>
      <c r="EA168" s="96"/>
      <c r="EB168" s="104"/>
      <c r="EC168" s="92"/>
      <c r="ED168" s="90"/>
      <c r="EE168" s="91"/>
      <c r="EF168" s="102"/>
      <c r="EG168" s="96"/>
      <c r="EH168" s="104"/>
      <c r="EI168" s="92"/>
      <c r="EJ168" s="90"/>
      <c r="EK168" s="91"/>
      <c r="EL168" s="102"/>
      <c r="EM168" s="96"/>
      <c r="EN168" s="104"/>
      <c r="EO168" s="92"/>
      <c r="EP168" s="90"/>
      <c r="EQ168" s="91"/>
      <c r="ER168" s="102"/>
      <c r="ES168" s="96"/>
      <c r="ET168" s="104"/>
      <c r="EU168" s="92"/>
      <c r="EV168" s="90"/>
      <c r="EW168" s="91"/>
      <c r="EX168" s="102"/>
      <c r="EY168" s="96"/>
      <c r="EZ168" s="104"/>
      <c r="FA168" s="92"/>
      <c r="FB168" s="90"/>
      <c r="FC168" s="91"/>
      <c r="FD168" s="102"/>
      <c r="FE168" s="96"/>
      <c r="FF168" s="104"/>
      <c r="FG168" s="92"/>
      <c r="FH168" s="90"/>
      <c r="FI168" s="91"/>
      <c r="FJ168" s="102"/>
      <c r="FK168" s="96"/>
      <c r="FL168" s="104"/>
      <c r="FM168" s="92"/>
      <c r="FN168" s="90"/>
      <c r="FO168" s="91"/>
      <c r="FP168" s="102"/>
      <c r="FQ168" s="96"/>
      <c r="FR168" s="104"/>
      <c r="FS168" s="92"/>
      <c r="FT168" s="90"/>
      <c r="FU168" s="91"/>
      <c r="FV168" s="102"/>
      <c r="FW168" s="96"/>
      <c r="FX168" s="104"/>
      <c r="FY168" s="92"/>
      <c r="FZ168" s="90"/>
      <c r="GA168" s="91"/>
      <c r="GB168" s="102"/>
      <c r="GC168" s="96"/>
      <c r="GD168" s="104"/>
      <c r="GE168" s="92"/>
      <c r="GF168" s="90"/>
      <c r="GG168" s="91"/>
      <c r="GH168" s="102"/>
      <c r="GI168" s="96"/>
      <c r="GJ168" s="104"/>
      <c r="GK168" s="92"/>
      <c r="GL168" s="90"/>
      <c r="GM168" s="91"/>
      <c r="GN168" s="102"/>
      <c r="GO168" s="96"/>
      <c r="GP168" s="104"/>
      <c r="GQ168" s="92"/>
      <c r="GR168" s="90"/>
      <c r="GS168" s="91"/>
      <c r="GT168" s="102"/>
      <c r="GU168" s="96"/>
      <c r="GV168" s="104"/>
      <c r="GW168" s="92"/>
      <c r="GX168" s="90"/>
      <c r="GY168" s="91"/>
      <c r="GZ168" s="102"/>
      <c r="HA168" s="96"/>
      <c r="HB168" s="104"/>
      <c r="HC168" s="92"/>
      <c r="HD168" s="90"/>
      <c r="HE168" s="91"/>
      <c r="HF168" s="102"/>
      <c r="HG168" s="96"/>
      <c r="HH168" s="104"/>
      <c r="HI168" s="92"/>
      <c r="HJ168" s="90"/>
      <c r="HK168" s="91"/>
      <c r="HL168" s="102"/>
      <c r="HM168" s="96"/>
      <c r="HN168" s="104"/>
      <c r="HO168" s="92"/>
      <c r="HP168" s="90"/>
      <c r="HQ168" s="91"/>
      <c r="HR168" s="102"/>
      <c r="HS168" s="96"/>
      <c r="HT168" s="104"/>
      <c r="HU168" s="92"/>
      <c r="HV168" s="125"/>
      <c r="HW168" s="126"/>
      <c r="HX168" s="127"/>
      <c r="HY168" s="128"/>
      <c r="HZ168" s="129"/>
      <c r="IA168" s="130"/>
      <c r="IB168" s="125"/>
      <c r="IC168" s="126"/>
      <c r="ID168" s="127"/>
      <c r="IE168" s="128"/>
      <c r="IF168" s="129"/>
      <c r="IG168" s="130"/>
      <c r="IH168" s="125"/>
      <c r="II168" s="126"/>
      <c r="IJ168" s="127"/>
      <c r="IK168" s="128"/>
      <c r="IL168" s="129"/>
      <c r="IM168" s="130"/>
      <c r="IN168" s="125"/>
      <c r="IO168" s="126"/>
      <c r="IP168" s="127"/>
      <c r="IQ168" s="128"/>
      <c r="IR168" s="129"/>
    </row>
    <row r="169" spans="1:252" s="1" customFormat="1">
      <c r="A169" s="54" t="s">
        <v>691</v>
      </c>
      <c r="B169" s="136">
        <f t="shared" si="24"/>
        <v>28.5</v>
      </c>
      <c r="C169" s="136">
        <f t="shared" si="25"/>
        <v>30.914285714285711</v>
      </c>
      <c r="D169" s="136">
        <f t="shared" si="26"/>
        <v>32.5</v>
      </c>
      <c r="E169" s="136">
        <f t="shared" si="27"/>
        <v>24</v>
      </c>
      <c r="F169" s="136">
        <f t="shared" si="28"/>
        <v>24.771428571428572</v>
      </c>
      <c r="G169" s="136">
        <f t="shared" si="29"/>
        <v>25.6</v>
      </c>
      <c r="H169" s="137">
        <f t="shared" si="22"/>
        <v>7</v>
      </c>
      <c r="I169" s="137">
        <f t="shared" si="30"/>
        <v>0</v>
      </c>
      <c r="J169" s="136">
        <f t="shared" si="31"/>
        <v>0</v>
      </c>
      <c r="K169" s="136">
        <f t="shared" si="32"/>
        <v>0</v>
      </c>
      <c r="L169" s="138">
        <f t="shared" si="23"/>
        <v>0</v>
      </c>
      <c r="M169" s="92">
        <v>31</v>
      </c>
      <c r="N169" s="90">
        <v>24</v>
      </c>
      <c r="O169" s="91"/>
      <c r="P169" s="102">
        <v>28.5</v>
      </c>
      <c r="Q169" s="96">
        <v>24.2</v>
      </c>
      <c r="R169" s="104"/>
      <c r="S169" s="92">
        <v>32.5</v>
      </c>
      <c r="T169" s="90">
        <v>25.5</v>
      </c>
      <c r="U169" s="91"/>
      <c r="V169" s="102">
        <v>30.1</v>
      </c>
      <c r="W169" s="96">
        <v>25.6</v>
      </c>
      <c r="X169" s="104"/>
      <c r="Y169" s="92">
        <v>31.6</v>
      </c>
      <c r="Z169" s="90">
        <v>24.2</v>
      </c>
      <c r="AA169" s="91"/>
      <c r="AB169" s="102">
        <v>31.6</v>
      </c>
      <c r="AC169" s="96">
        <v>25.5</v>
      </c>
      <c r="AD169" s="104"/>
      <c r="AE169" s="92">
        <v>31.1</v>
      </c>
      <c r="AF169" s="90">
        <v>24.4</v>
      </c>
      <c r="AG169" s="91"/>
      <c r="AH169" s="102"/>
      <c r="AI169" s="96"/>
      <c r="AJ169" s="104"/>
      <c r="AK169" s="92"/>
      <c r="AL169" s="90"/>
      <c r="AM169" s="91"/>
      <c r="AN169" s="102"/>
      <c r="AO169" s="96"/>
      <c r="AP169" s="104"/>
      <c r="AQ169" s="92"/>
      <c r="AR169" s="90"/>
      <c r="AS169" s="91"/>
      <c r="AT169" s="102"/>
      <c r="AU169" s="96"/>
      <c r="AV169" s="104"/>
      <c r="AW169" s="92"/>
      <c r="AX169" s="90"/>
      <c r="AY169" s="91"/>
      <c r="AZ169" s="102"/>
      <c r="BA169" s="96"/>
      <c r="BB169" s="104"/>
      <c r="BC169" s="92"/>
      <c r="BD169" s="90"/>
      <c r="BE169" s="91"/>
      <c r="BF169" s="102"/>
      <c r="BG169" s="96"/>
      <c r="BH169" s="104"/>
      <c r="BI169" s="92"/>
      <c r="BJ169" s="90"/>
      <c r="BK169" s="91"/>
      <c r="BL169" s="102"/>
      <c r="BM169" s="96"/>
      <c r="BN169" s="104"/>
      <c r="BO169" s="92"/>
      <c r="BP169" s="90"/>
      <c r="BQ169" s="91"/>
      <c r="BR169" s="102"/>
      <c r="BS169" s="96"/>
      <c r="BT169" s="104"/>
      <c r="BU169" s="92"/>
      <c r="BV169" s="90"/>
      <c r="BW169" s="91"/>
      <c r="BX169" s="102"/>
      <c r="BY169" s="96"/>
      <c r="BZ169" s="104"/>
      <c r="CA169" s="92"/>
      <c r="CB169" s="90"/>
      <c r="CC169" s="91"/>
      <c r="CD169" s="102"/>
      <c r="CE169" s="96"/>
      <c r="CF169" s="104"/>
      <c r="CG169" s="92"/>
      <c r="CH169" s="90"/>
      <c r="CI169" s="91"/>
      <c r="CJ169" s="102"/>
      <c r="CK169" s="96"/>
      <c r="CL169" s="104"/>
      <c r="CM169" s="92"/>
      <c r="CN169" s="90"/>
      <c r="CO169" s="91"/>
      <c r="CP169" s="102"/>
      <c r="CQ169" s="96"/>
      <c r="CR169" s="104"/>
      <c r="CS169" s="92"/>
      <c r="CT169" s="90"/>
      <c r="CU169" s="91"/>
      <c r="CV169" s="102"/>
      <c r="CW169" s="96"/>
      <c r="CX169" s="104"/>
      <c r="CY169" s="92"/>
      <c r="CZ169" s="90"/>
      <c r="DA169" s="91"/>
      <c r="DB169" s="102"/>
      <c r="DC169" s="96"/>
      <c r="DD169" s="104"/>
      <c r="DE169" s="92"/>
      <c r="DF169" s="90"/>
      <c r="DG169" s="91"/>
      <c r="DH169" s="102"/>
      <c r="DI169" s="96"/>
      <c r="DJ169" s="104"/>
      <c r="DK169" s="92"/>
      <c r="DL169" s="90"/>
      <c r="DM169" s="91"/>
      <c r="DN169" s="102"/>
      <c r="DO169" s="96"/>
      <c r="DP169" s="104"/>
      <c r="DQ169" s="92"/>
      <c r="DR169" s="90"/>
      <c r="DS169" s="91"/>
      <c r="DT169" s="102"/>
      <c r="DU169" s="96"/>
      <c r="DV169" s="104"/>
      <c r="DW169" s="92"/>
      <c r="DX169" s="90"/>
      <c r="DY169" s="91"/>
      <c r="DZ169" s="102"/>
      <c r="EA169" s="96"/>
      <c r="EB169" s="104"/>
      <c r="EC169" s="92"/>
      <c r="ED169" s="90"/>
      <c r="EE169" s="91"/>
      <c r="EF169" s="102"/>
      <c r="EG169" s="96"/>
      <c r="EH169" s="104"/>
      <c r="EI169" s="92"/>
      <c r="EJ169" s="90"/>
      <c r="EK169" s="91"/>
      <c r="EL169" s="102"/>
      <c r="EM169" s="96"/>
      <c r="EN169" s="104"/>
      <c r="EO169" s="92"/>
      <c r="EP169" s="90"/>
      <c r="EQ169" s="91"/>
      <c r="ER169" s="102"/>
      <c r="ES169" s="96"/>
      <c r="ET169" s="104"/>
      <c r="EU169" s="92"/>
      <c r="EV169" s="90"/>
      <c r="EW169" s="91"/>
      <c r="EX169" s="102"/>
      <c r="EY169" s="96"/>
      <c r="EZ169" s="104"/>
      <c r="FA169" s="92"/>
      <c r="FB169" s="90"/>
      <c r="FC169" s="91"/>
      <c r="FD169" s="102"/>
      <c r="FE169" s="96"/>
      <c r="FF169" s="104"/>
      <c r="FG169" s="92"/>
      <c r="FH169" s="90"/>
      <c r="FI169" s="91"/>
      <c r="FJ169" s="102"/>
      <c r="FK169" s="96"/>
      <c r="FL169" s="104"/>
      <c r="FM169" s="92"/>
      <c r="FN169" s="90"/>
      <c r="FO169" s="91"/>
      <c r="FP169" s="102"/>
      <c r="FQ169" s="96"/>
      <c r="FR169" s="104"/>
      <c r="FS169" s="92"/>
      <c r="FT169" s="90"/>
      <c r="FU169" s="91"/>
      <c r="FV169" s="102"/>
      <c r="FW169" s="96"/>
      <c r="FX169" s="104"/>
      <c r="FY169" s="92"/>
      <c r="FZ169" s="90"/>
      <c r="GA169" s="91"/>
      <c r="GB169" s="102"/>
      <c r="GC169" s="96"/>
      <c r="GD169" s="104"/>
      <c r="GE169" s="92"/>
      <c r="GF169" s="90"/>
      <c r="GG169" s="91"/>
      <c r="GH169" s="102"/>
      <c r="GI169" s="96"/>
      <c r="GJ169" s="104"/>
      <c r="GK169" s="92"/>
      <c r="GL169" s="90"/>
      <c r="GM169" s="91"/>
      <c r="GN169" s="102"/>
      <c r="GO169" s="96"/>
      <c r="GP169" s="104"/>
      <c r="GQ169" s="92"/>
      <c r="GR169" s="90"/>
      <c r="GS169" s="91"/>
      <c r="GT169" s="102"/>
      <c r="GU169" s="96"/>
      <c r="GV169" s="104"/>
      <c r="GW169" s="92"/>
      <c r="GX169" s="90"/>
      <c r="GY169" s="91"/>
      <c r="GZ169" s="102"/>
      <c r="HA169" s="96"/>
      <c r="HB169" s="104"/>
      <c r="HC169" s="92"/>
      <c r="HD169" s="90"/>
      <c r="HE169" s="91"/>
      <c r="HF169" s="102"/>
      <c r="HG169" s="96"/>
      <c r="HH169" s="104"/>
      <c r="HI169" s="92"/>
      <c r="HJ169" s="90"/>
      <c r="HK169" s="91"/>
      <c r="HL169" s="102"/>
      <c r="HM169" s="96"/>
      <c r="HN169" s="104"/>
      <c r="HO169" s="92"/>
      <c r="HP169" s="90"/>
      <c r="HQ169" s="91"/>
      <c r="HR169" s="102"/>
      <c r="HS169" s="96"/>
      <c r="HT169" s="104"/>
      <c r="HU169" s="92"/>
      <c r="HV169" s="125"/>
      <c r="HW169" s="126"/>
      <c r="HX169" s="127"/>
      <c r="HY169" s="128"/>
      <c r="HZ169" s="129"/>
      <c r="IA169" s="130"/>
      <c r="IB169" s="125"/>
      <c r="IC169" s="126"/>
      <c r="ID169" s="127"/>
      <c r="IE169" s="128"/>
      <c r="IF169" s="129"/>
      <c r="IG169" s="130"/>
      <c r="IH169" s="125"/>
      <c r="II169" s="126"/>
      <c r="IJ169" s="127"/>
      <c r="IK169" s="128"/>
      <c r="IL169" s="129"/>
      <c r="IM169" s="130"/>
      <c r="IN169" s="125"/>
      <c r="IO169" s="126"/>
      <c r="IP169" s="127"/>
      <c r="IQ169" s="128"/>
      <c r="IR169" s="129"/>
    </row>
    <row r="170" spans="1:252" s="1" customFormat="1">
      <c r="A170" s="54" t="s">
        <v>693</v>
      </c>
      <c r="B170" s="136">
        <f t="shared" si="24"/>
        <v>0</v>
      </c>
      <c r="C170" s="136">
        <f t="shared" si="25"/>
        <v>0</v>
      </c>
      <c r="D170" s="136">
        <f t="shared" si="26"/>
        <v>0</v>
      </c>
      <c r="E170" s="136">
        <f t="shared" si="27"/>
        <v>0</v>
      </c>
      <c r="F170" s="136">
        <f t="shared" si="28"/>
        <v>0</v>
      </c>
      <c r="G170" s="136">
        <f t="shared" si="29"/>
        <v>0</v>
      </c>
      <c r="H170" s="137">
        <f t="shared" si="22"/>
        <v>0</v>
      </c>
      <c r="I170" s="137">
        <f t="shared" si="30"/>
        <v>0</v>
      </c>
      <c r="J170" s="136">
        <f t="shared" si="31"/>
        <v>0</v>
      </c>
      <c r="K170" s="136">
        <f t="shared" si="32"/>
        <v>0</v>
      </c>
      <c r="L170" s="138">
        <f t="shared" si="23"/>
        <v>0</v>
      </c>
      <c r="M170" s="92"/>
      <c r="N170" s="90"/>
      <c r="O170" s="91"/>
      <c r="P170" s="102"/>
      <c r="Q170" s="96"/>
      <c r="R170" s="104"/>
      <c r="S170" s="92"/>
      <c r="T170" s="90"/>
      <c r="U170" s="91"/>
      <c r="V170" s="102"/>
      <c r="W170" s="96"/>
      <c r="X170" s="104"/>
      <c r="Y170" s="92"/>
      <c r="Z170" s="90"/>
      <c r="AA170" s="91"/>
      <c r="AB170" s="102"/>
      <c r="AC170" s="96"/>
      <c r="AD170" s="104"/>
      <c r="AE170" s="92"/>
      <c r="AF170" s="90"/>
      <c r="AG170" s="91"/>
      <c r="AH170" s="102"/>
      <c r="AI170" s="96"/>
      <c r="AJ170" s="104"/>
      <c r="AK170" s="92"/>
      <c r="AL170" s="90"/>
      <c r="AM170" s="91"/>
      <c r="AN170" s="102"/>
      <c r="AO170" s="96"/>
      <c r="AP170" s="104"/>
      <c r="AQ170" s="92"/>
      <c r="AR170" s="90"/>
      <c r="AS170" s="91"/>
      <c r="AT170" s="102"/>
      <c r="AU170" s="96"/>
      <c r="AV170" s="104"/>
      <c r="AW170" s="92"/>
      <c r="AX170" s="90"/>
      <c r="AY170" s="91"/>
      <c r="AZ170" s="102"/>
      <c r="BA170" s="96"/>
      <c r="BB170" s="104"/>
      <c r="BC170" s="92"/>
      <c r="BD170" s="90"/>
      <c r="BE170" s="91"/>
      <c r="BF170" s="102"/>
      <c r="BG170" s="96"/>
      <c r="BH170" s="104"/>
      <c r="BI170" s="92"/>
      <c r="BJ170" s="90"/>
      <c r="BK170" s="91"/>
      <c r="BL170" s="102"/>
      <c r="BM170" s="96"/>
      <c r="BN170" s="104"/>
      <c r="BO170" s="92"/>
      <c r="BP170" s="90"/>
      <c r="BQ170" s="91"/>
      <c r="BR170" s="102"/>
      <c r="BS170" s="96"/>
      <c r="BT170" s="104"/>
      <c r="BU170" s="92"/>
      <c r="BV170" s="90"/>
      <c r="BW170" s="91"/>
      <c r="BX170" s="102"/>
      <c r="BY170" s="96"/>
      <c r="BZ170" s="104"/>
      <c r="CA170" s="92"/>
      <c r="CB170" s="90"/>
      <c r="CC170" s="91"/>
      <c r="CD170" s="102"/>
      <c r="CE170" s="96"/>
      <c r="CF170" s="104"/>
      <c r="CG170" s="92"/>
      <c r="CH170" s="90"/>
      <c r="CI170" s="91"/>
      <c r="CJ170" s="102"/>
      <c r="CK170" s="96"/>
      <c r="CL170" s="104"/>
      <c r="CM170" s="92"/>
      <c r="CN170" s="90"/>
      <c r="CO170" s="91"/>
      <c r="CP170" s="102"/>
      <c r="CQ170" s="96"/>
      <c r="CR170" s="104"/>
      <c r="CS170" s="92"/>
      <c r="CT170" s="90"/>
      <c r="CU170" s="91"/>
      <c r="CV170" s="102"/>
      <c r="CW170" s="96"/>
      <c r="CX170" s="104"/>
      <c r="CY170" s="92"/>
      <c r="CZ170" s="90"/>
      <c r="DA170" s="91"/>
      <c r="DB170" s="102"/>
      <c r="DC170" s="96"/>
      <c r="DD170" s="104"/>
      <c r="DE170" s="92"/>
      <c r="DF170" s="90"/>
      <c r="DG170" s="91"/>
      <c r="DH170" s="102"/>
      <c r="DI170" s="96"/>
      <c r="DJ170" s="104"/>
      <c r="DK170" s="92"/>
      <c r="DL170" s="90"/>
      <c r="DM170" s="91"/>
      <c r="DN170" s="102"/>
      <c r="DO170" s="96"/>
      <c r="DP170" s="104"/>
      <c r="DQ170" s="92"/>
      <c r="DR170" s="90"/>
      <c r="DS170" s="91"/>
      <c r="DT170" s="102"/>
      <c r="DU170" s="96"/>
      <c r="DV170" s="104"/>
      <c r="DW170" s="92"/>
      <c r="DX170" s="90"/>
      <c r="DY170" s="91"/>
      <c r="DZ170" s="102"/>
      <c r="EA170" s="96"/>
      <c r="EB170" s="104"/>
      <c r="EC170" s="92"/>
      <c r="ED170" s="90"/>
      <c r="EE170" s="91"/>
      <c r="EF170" s="102"/>
      <c r="EG170" s="96"/>
      <c r="EH170" s="104"/>
      <c r="EI170" s="92"/>
      <c r="EJ170" s="90"/>
      <c r="EK170" s="91"/>
      <c r="EL170" s="102"/>
      <c r="EM170" s="96"/>
      <c r="EN170" s="104"/>
      <c r="EO170" s="92"/>
      <c r="EP170" s="90"/>
      <c r="EQ170" s="91"/>
      <c r="ER170" s="102"/>
      <c r="ES170" s="96"/>
      <c r="ET170" s="104"/>
      <c r="EU170" s="92"/>
      <c r="EV170" s="90"/>
      <c r="EW170" s="91"/>
      <c r="EX170" s="102"/>
      <c r="EY170" s="96"/>
      <c r="EZ170" s="104"/>
      <c r="FA170" s="92"/>
      <c r="FB170" s="90"/>
      <c r="FC170" s="91"/>
      <c r="FD170" s="102"/>
      <c r="FE170" s="96"/>
      <c r="FF170" s="104"/>
      <c r="FG170" s="92"/>
      <c r="FH170" s="90"/>
      <c r="FI170" s="91"/>
      <c r="FJ170" s="102"/>
      <c r="FK170" s="96"/>
      <c r="FL170" s="104"/>
      <c r="FM170" s="92"/>
      <c r="FN170" s="90"/>
      <c r="FO170" s="91"/>
      <c r="FP170" s="102"/>
      <c r="FQ170" s="96"/>
      <c r="FR170" s="104"/>
      <c r="FS170" s="92"/>
      <c r="FT170" s="90"/>
      <c r="FU170" s="91"/>
      <c r="FV170" s="102"/>
      <c r="FW170" s="96"/>
      <c r="FX170" s="104"/>
      <c r="FY170" s="92"/>
      <c r="FZ170" s="90"/>
      <c r="GA170" s="91"/>
      <c r="GB170" s="102"/>
      <c r="GC170" s="96"/>
      <c r="GD170" s="104"/>
      <c r="GE170" s="92"/>
      <c r="GF170" s="90"/>
      <c r="GG170" s="91"/>
      <c r="GH170" s="102"/>
      <c r="GI170" s="96"/>
      <c r="GJ170" s="104"/>
      <c r="GK170" s="92"/>
      <c r="GL170" s="90"/>
      <c r="GM170" s="91"/>
      <c r="GN170" s="102"/>
      <c r="GO170" s="96"/>
      <c r="GP170" s="104"/>
      <c r="GQ170" s="92"/>
      <c r="GR170" s="90"/>
      <c r="GS170" s="91"/>
      <c r="GT170" s="102"/>
      <c r="GU170" s="96"/>
      <c r="GV170" s="104"/>
      <c r="GW170" s="92"/>
      <c r="GX170" s="90"/>
      <c r="GY170" s="91"/>
      <c r="GZ170" s="102"/>
      <c r="HA170" s="96"/>
      <c r="HB170" s="104"/>
      <c r="HC170" s="92"/>
      <c r="HD170" s="90"/>
      <c r="HE170" s="91"/>
      <c r="HF170" s="102"/>
      <c r="HG170" s="96"/>
      <c r="HH170" s="104"/>
      <c r="HI170" s="92"/>
      <c r="HJ170" s="90"/>
      <c r="HK170" s="91"/>
      <c r="HL170" s="102"/>
      <c r="HM170" s="96"/>
      <c r="HN170" s="104"/>
      <c r="HO170" s="92"/>
      <c r="HP170" s="90"/>
      <c r="HQ170" s="91"/>
      <c r="HR170" s="102"/>
      <c r="HS170" s="96"/>
      <c r="HT170" s="104"/>
      <c r="HU170" s="92"/>
      <c r="HV170" s="125"/>
      <c r="HW170" s="126"/>
      <c r="HX170" s="127"/>
      <c r="HY170" s="128"/>
      <c r="HZ170" s="129"/>
      <c r="IA170" s="130"/>
      <c r="IB170" s="125"/>
      <c r="IC170" s="126"/>
      <c r="ID170" s="127"/>
      <c r="IE170" s="128"/>
      <c r="IF170" s="129"/>
      <c r="IG170" s="130"/>
      <c r="IH170" s="125"/>
      <c r="II170" s="126"/>
      <c r="IJ170" s="127"/>
      <c r="IK170" s="128"/>
      <c r="IL170" s="129"/>
      <c r="IM170" s="130"/>
      <c r="IN170" s="125"/>
      <c r="IO170" s="126"/>
      <c r="IP170" s="127"/>
      <c r="IQ170" s="128"/>
      <c r="IR170" s="129"/>
    </row>
    <row r="171" spans="1:252" s="1" customFormat="1">
      <c r="A171" s="54" t="s">
        <v>694</v>
      </c>
      <c r="B171" s="136">
        <f t="shared" si="24"/>
        <v>32.6</v>
      </c>
      <c r="C171" s="136">
        <f t="shared" si="25"/>
        <v>32.6</v>
      </c>
      <c r="D171" s="136">
        <f t="shared" si="26"/>
        <v>32.6</v>
      </c>
      <c r="E171" s="136">
        <f t="shared" si="27"/>
        <v>25.5</v>
      </c>
      <c r="F171" s="136">
        <f t="shared" si="28"/>
        <v>25.5</v>
      </c>
      <c r="G171" s="136">
        <f t="shared" si="29"/>
        <v>25.5</v>
      </c>
      <c r="H171" s="137">
        <f t="shared" si="22"/>
        <v>1</v>
      </c>
      <c r="I171" s="137">
        <f t="shared" si="30"/>
        <v>0</v>
      </c>
      <c r="J171" s="136">
        <f t="shared" si="31"/>
        <v>0</v>
      </c>
      <c r="K171" s="136">
        <f t="shared" si="32"/>
        <v>0</v>
      </c>
      <c r="L171" s="138">
        <f t="shared" si="23"/>
        <v>0</v>
      </c>
      <c r="M171" s="92">
        <v>32.6</v>
      </c>
      <c r="N171" s="90">
        <v>25.5</v>
      </c>
      <c r="O171" s="91"/>
      <c r="P171" s="102"/>
      <c r="Q171" s="96"/>
      <c r="R171" s="104"/>
      <c r="S171" s="92"/>
      <c r="T171" s="90"/>
      <c r="U171" s="91"/>
      <c r="V171" s="102"/>
      <c r="W171" s="96"/>
      <c r="X171" s="104"/>
      <c r="Y171" s="92"/>
      <c r="Z171" s="90"/>
      <c r="AA171" s="91"/>
      <c r="AB171" s="102"/>
      <c r="AC171" s="96"/>
      <c r="AD171" s="104"/>
      <c r="AE171" s="92"/>
      <c r="AF171" s="90"/>
      <c r="AG171" s="91"/>
      <c r="AH171" s="102"/>
      <c r="AI171" s="96"/>
      <c r="AJ171" s="104"/>
      <c r="AK171" s="92"/>
      <c r="AL171" s="90"/>
      <c r="AM171" s="91"/>
      <c r="AN171" s="102"/>
      <c r="AO171" s="96"/>
      <c r="AP171" s="104"/>
      <c r="AQ171" s="92"/>
      <c r="AR171" s="90"/>
      <c r="AS171" s="91"/>
      <c r="AT171" s="102"/>
      <c r="AU171" s="96"/>
      <c r="AV171" s="104"/>
      <c r="AW171" s="92"/>
      <c r="AX171" s="90"/>
      <c r="AY171" s="91"/>
      <c r="AZ171" s="102"/>
      <c r="BA171" s="96"/>
      <c r="BB171" s="104"/>
      <c r="BC171" s="92"/>
      <c r="BD171" s="90"/>
      <c r="BE171" s="91"/>
      <c r="BF171" s="102"/>
      <c r="BG171" s="96"/>
      <c r="BH171" s="104"/>
      <c r="BI171" s="92"/>
      <c r="BJ171" s="90"/>
      <c r="BK171" s="91"/>
      <c r="BL171" s="102"/>
      <c r="BM171" s="96"/>
      <c r="BN171" s="104"/>
      <c r="BO171" s="92"/>
      <c r="BP171" s="90"/>
      <c r="BQ171" s="91"/>
      <c r="BR171" s="102"/>
      <c r="BS171" s="96"/>
      <c r="BT171" s="104"/>
      <c r="BU171" s="92"/>
      <c r="BV171" s="90"/>
      <c r="BW171" s="91"/>
      <c r="BX171" s="102"/>
      <c r="BY171" s="96"/>
      <c r="BZ171" s="104"/>
      <c r="CA171" s="92"/>
      <c r="CB171" s="90"/>
      <c r="CC171" s="91"/>
      <c r="CD171" s="102"/>
      <c r="CE171" s="96"/>
      <c r="CF171" s="104"/>
      <c r="CG171" s="92"/>
      <c r="CH171" s="90"/>
      <c r="CI171" s="91"/>
      <c r="CJ171" s="102"/>
      <c r="CK171" s="96"/>
      <c r="CL171" s="104"/>
      <c r="CM171" s="92"/>
      <c r="CN171" s="90"/>
      <c r="CO171" s="91"/>
      <c r="CP171" s="102"/>
      <c r="CQ171" s="96"/>
      <c r="CR171" s="104"/>
      <c r="CS171" s="92"/>
      <c r="CT171" s="90"/>
      <c r="CU171" s="91"/>
      <c r="CV171" s="102"/>
      <c r="CW171" s="96"/>
      <c r="CX171" s="104"/>
      <c r="CY171" s="92"/>
      <c r="CZ171" s="90"/>
      <c r="DA171" s="91"/>
      <c r="DB171" s="102"/>
      <c r="DC171" s="96"/>
      <c r="DD171" s="104"/>
      <c r="DE171" s="92"/>
      <c r="DF171" s="90"/>
      <c r="DG171" s="91"/>
      <c r="DH171" s="102"/>
      <c r="DI171" s="96"/>
      <c r="DJ171" s="104"/>
      <c r="DK171" s="92"/>
      <c r="DL171" s="90"/>
      <c r="DM171" s="91"/>
      <c r="DN171" s="102"/>
      <c r="DO171" s="96"/>
      <c r="DP171" s="104"/>
      <c r="DQ171" s="92"/>
      <c r="DR171" s="90"/>
      <c r="DS171" s="91"/>
      <c r="DT171" s="102"/>
      <c r="DU171" s="96"/>
      <c r="DV171" s="104"/>
      <c r="DW171" s="92"/>
      <c r="DX171" s="90"/>
      <c r="DY171" s="91"/>
      <c r="DZ171" s="102"/>
      <c r="EA171" s="96"/>
      <c r="EB171" s="104"/>
      <c r="EC171" s="92"/>
      <c r="ED171" s="90"/>
      <c r="EE171" s="91"/>
      <c r="EF171" s="102"/>
      <c r="EG171" s="96"/>
      <c r="EH171" s="104"/>
      <c r="EI171" s="92"/>
      <c r="EJ171" s="90"/>
      <c r="EK171" s="91"/>
      <c r="EL171" s="102"/>
      <c r="EM171" s="96"/>
      <c r="EN171" s="104"/>
      <c r="EO171" s="92"/>
      <c r="EP171" s="90"/>
      <c r="EQ171" s="91"/>
      <c r="ER171" s="102"/>
      <c r="ES171" s="96"/>
      <c r="ET171" s="104"/>
      <c r="EU171" s="92"/>
      <c r="EV171" s="90"/>
      <c r="EW171" s="91"/>
      <c r="EX171" s="102"/>
      <c r="EY171" s="96"/>
      <c r="EZ171" s="104"/>
      <c r="FA171" s="92"/>
      <c r="FB171" s="90"/>
      <c r="FC171" s="91"/>
      <c r="FD171" s="102"/>
      <c r="FE171" s="96"/>
      <c r="FF171" s="104"/>
      <c r="FG171" s="92"/>
      <c r="FH171" s="90"/>
      <c r="FI171" s="91"/>
      <c r="FJ171" s="102"/>
      <c r="FK171" s="96"/>
      <c r="FL171" s="104"/>
      <c r="FM171" s="92"/>
      <c r="FN171" s="90"/>
      <c r="FO171" s="91"/>
      <c r="FP171" s="102"/>
      <c r="FQ171" s="96"/>
      <c r="FR171" s="104"/>
      <c r="FS171" s="92"/>
      <c r="FT171" s="90"/>
      <c r="FU171" s="91"/>
      <c r="FV171" s="102"/>
      <c r="FW171" s="96"/>
      <c r="FX171" s="104"/>
      <c r="FY171" s="92"/>
      <c r="FZ171" s="90"/>
      <c r="GA171" s="91"/>
      <c r="GB171" s="102"/>
      <c r="GC171" s="96"/>
      <c r="GD171" s="104"/>
      <c r="GE171" s="92"/>
      <c r="GF171" s="90"/>
      <c r="GG171" s="91"/>
      <c r="GH171" s="102"/>
      <c r="GI171" s="96"/>
      <c r="GJ171" s="104"/>
      <c r="GK171" s="92"/>
      <c r="GL171" s="90"/>
      <c r="GM171" s="91"/>
      <c r="GN171" s="102"/>
      <c r="GO171" s="96"/>
      <c r="GP171" s="104"/>
      <c r="GQ171" s="92"/>
      <c r="GR171" s="90"/>
      <c r="GS171" s="91"/>
      <c r="GT171" s="102"/>
      <c r="GU171" s="96"/>
      <c r="GV171" s="104"/>
      <c r="GW171" s="92"/>
      <c r="GX171" s="90"/>
      <c r="GY171" s="91"/>
      <c r="GZ171" s="102"/>
      <c r="HA171" s="96"/>
      <c r="HB171" s="104"/>
      <c r="HC171" s="92"/>
      <c r="HD171" s="90"/>
      <c r="HE171" s="91"/>
      <c r="HF171" s="102"/>
      <c r="HG171" s="96"/>
      <c r="HH171" s="104"/>
      <c r="HI171" s="92"/>
      <c r="HJ171" s="90"/>
      <c r="HK171" s="91"/>
      <c r="HL171" s="102"/>
      <c r="HM171" s="96"/>
      <c r="HN171" s="104"/>
      <c r="HO171" s="92"/>
      <c r="HP171" s="90"/>
      <c r="HQ171" s="91"/>
      <c r="HR171" s="102"/>
      <c r="HS171" s="96"/>
      <c r="HT171" s="104"/>
      <c r="HU171" s="92"/>
      <c r="HV171" s="125"/>
      <c r="HW171" s="126"/>
      <c r="HX171" s="127"/>
      <c r="HY171" s="128"/>
      <c r="HZ171" s="129"/>
      <c r="IA171" s="130"/>
      <c r="IB171" s="125"/>
      <c r="IC171" s="126"/>
      <c r="ID171" s="127"/>
      <c r="IE171" s="128"/>
      <c r="IF171" s="129"/>
      <c r="IG171" s="130"/>
      <c r="IH171" s="125"/>
      <c r="II171" s="126"/>
      <c r="IJ171" s="127"/>
      <c r="IK171" s="128"/>
      <c r="IL171" s="129"/>
      <c r="IM171" s="130"/>
      <c r="IN171" s="125"/>
      <c r="IO171" s="126"/>
      <c r="IP171" s="127"/>
      <c r="IQ171" s="128"/>
      <c r="IR171" s="129"/>
    </row>
    <row r="172" spans="1:252" s="1" customFormat="1">
      <c r="A172" s="54" t="s">
        <v>695</v>
      </c>
      <c r="B172" s="136">
        <f t="shared" si="24"/>
        <v>0</v>
      </c>
      <c r="C172" s="136">
        <f t="shared" si="25"/>
        <v>0</v>
      </c>
      <c r="D172" s="136">
        <f t="shared" si="26"/>
        <v>0</v>
      </c>
      <c r="E172" s="136">
        <f t="shared" si="27"/>
        <v>0</v>
      </c>
      <c r="F172" s="136">
        <f t="shared" si="28"/>
        <v>0</v>
      </c>
      <c r="G172" s="136">
        <f t="shared" si="29"/>
        <v>0</v>
      </c>
      <c r="H172" s="137">
        <f t="shared" si="22"/>
        <v>0</v>
      </c>
      <c r="I172" s="137">
        <f t="shared" si="30"/>
        <v>0</v>
      </c>
      <c r="J172" s="136">
        <f t="shared" si="31"/>
        <v>0</v>
      </c>
      <c r="K172" s="136">
        <f t="shared" si="32"/>
        <v>0</v>
      </c>
      <c r="L172" s="138">
        <f t="shared" si="23"/>
        <v>0</v>
      </c>
      <c r="M172" s="92"/>
      <c r="N172" s="90"/>
      <c r="O172" s="91"/>
      <c r="P172" s="102"/>
      <c r="Q172" s="96"/>
      <c r="R172" s="104"/>
      <c r="S172" s="92"/>
      <c r="T172" s="90"/>
      <c r="U172" s="91"/>
      <c r="V172" s="102"/>
      <c r="W172" s="96"/>
      <c r="X172" s="104"/>
      <c r="Y172" s="92"/>
      <c r="Z172" s="90"/>
      <c r="AA172" s="91"/>
      <c r="AB172" s="102"/>
      <c r="AC172" s="96"/>
      <c r="AD172" s="104"/>
      <c r="AE172" s="92"/>
      <c r="AF172" s="90"/>
      <c r="AG172" s="91"/>
      <c r="AH172" s="102"/>
      <c r="AI172" s="96"/>
      <c r="AJ172" s="104"/>
      <c r="AK172" s="92"/>
      <c r="AL172" s="90"/>
      <c r="AM172" s="91"/>
      <c r="AN172" s="102"/>
      <c r="AO172" s="96"/>
      <c r="AP172" s="104"/>
      <c r="AQ172" s="92"/>
      <c r="AR172" s="90"/>
      <c r="AS172" s="91"/>
      <c r="AT172" s="102"/>
      <c r="AU172" s="96"/>
      <c r="AV172" s="104"/>
      <c r="AW172" s="92"/>
      <c r="AX172" s="90"/>
      <c r="AY172" s="91"/>
      <c r="AZ172" s="102"/>
      <c r="BA172" s="96"/>
      <c r="BB172" s="104"/>
      <c r="BC172" s="92"/>
      <c r="BD172" s="90"/>
      <c r="BE172" s="91"/>
      <c r="BF172" s="102"/>
      <c r="BG172" s="96"/>
      <c r="BH172" s="104"/>
      <c r="BI172" s="92"/>
      <c r="BJ172" s="90"/>
      <c r="BK172" s="91"/>
      <c r="BL172" s="102"/>
      <c r="BM172" s="96"/>
      <c r="BN172" s="104"/>
      <c r="BO172" s="92"/>
      <c r="BP172" s="90"/>
      <c r="BQ172" s="91"/>
      <c r="BR172" s="102"/>
      <c r="BS172" s="96"/>
      <c r="BT172" s="104"/>
      <c r="BU172" s="92"/>
      <c r="BV172" s="90"/>
      <c r="BW172" s="91"/>
      <c r="BX172" s="102"/>
      <c r="BY172" s="96"/>
      <c r="BZ172" s="104"/>
      <c r="CA172" s="92"/>
      <c r="CB172" s="90"/>
      <c r="CC172" s="91"/>
      <c r="CD172" s="102"/>
      <c r="CE172" s="96"/>
      <c r="CF172" s="104"/>
      <c r="CG172" s="92"/>
      <c r="CH172" s="90"/>
      <c r="CI172" s="91"/>
      <c r="CJ172" s="102"/>
      <c r="CK172" s="96"/>
      <c r="CL172" s="104"/>
      <c r="CM172" s="92"/>
      <c r="CN172" s="90"/>
      <c r="CO172" s="91"/>
      <c r="CP172" s="102"/>
      <c r="CQ172" s="96"/>
      <c r="CR172" s="104"/>
      <c r="CS172" s="92"/>
      <c r="CT172" s="90"/>
      <c r="CU172" s="91"/>
      <c r="CV172" s="102"/>
      <c r="CW172" s="96"/>
      <c r="CX172" s="104"/>
      <c r="CY172" s="92"/>
      <c r="CZ172" s="90"/>
      <c r="DA172" s="91"/>
      <c r="DB172" s="102"/>
      <c r="DC172" s="96"/>
      <c r="DD172" s="104"/>
      <c r="DE172" s="92"/>
      <c r="DF172" s="90"/>
      <c r="DG172" s="91"/>
      <c r="DH172" s="102"/>
      <c r="DI172" s="96"/>
      <c r="DJ172" s="104"/>
      <c r="DK172" s="92"/>
      <c r="DL172" s="90"/>
      <c r="DM172" s="91"/>
      <c r="DN172" s="102"/>
      <c r="DO172" s="96"/>
      <c r="DP172" s="104"/>
      <c r="DQ172" s="92"/>
      <c r="DR172" s="90"/>
      <c r="DS172" s="91"/>
      <c r="DT172" s="102"/>
      <c r="DU172" s="96"/>
      <c r="DV172" s="104"/>
      <c r="DW172" s="92"/>
      <c r="DX172" s="90"/>
      <c r="DY172" s="91"/>
      <c r="DZ172" s="102"/>
      <c r="EA172" s="96"/>
      <c r="EB172" s="104"/>
      <c r="EC172" s="92"/>
      <c r="ED172" s="90"/>
      <c r="EE172" s="91"/>
      <c r="EF172" s="102"/>
      <c r="EG172" s="96"/>
      <c r="EH172" s="104"/>
      <c r="EI172" s="92"/>
      <c r="EJ172" s="90"/>
      <c r="EK172" s="91"/>
      <c r="EL172" s="102"/>
      <c r="EM172" s="96"/>
      <c r="EN172" s="104"/>
      <c r="EO172" s="92"/>
      <c r="EP172" s="90"/>
      <c r="EQ172" s="91"/>
      <c r="ER172" s="102"/>
      <c r="ES172" s="96"/>
      <c r="ET172" s="104"/>
      <c r="EU172" s="92"/>
      <c r="EV172" s="90"/>
      <c r="EW172" s="91"/>
      <c r="EX172" s="102"/>
      <c r="EY172" s="96"/>
      <c r="EZ172" s="104"/>
      <c r="FA172" s="92"/>
      <c r="FB172" s="90"/>
      <c r="FC172" s="91"/>
      <c r="FD172" s="102"/>
      <c r="FE172" s="96"/>
      <c r="FF172" s="104"/>
      <c r="FG172" s="92"/>
      <c r="FH172" s="90"/>
      <c r="FI172" s="91"/>
      <c r="FJ172" s="102"/>
      <c r="FK172" s="96"/>
      <c r="FL172" s="104"/>
      <c r="FM172" s="92"/>
      <c r="FN172" s="90"/>
      <c r="FO172" s="91"/>
      <c r="FP172" s="102"/>
      <c r="FQ172" s="96"/>
      <c r="FR172" s="104"/>
      <c r="FS172" s="92"/>
      <c r="FT172" s="90"/>
      <c r="FU172" s="91"/>
      <c r="FV172" s="102"/>
      <c r="FW172" s="96"/>
      <c r="FX172" s="104"/>
      <c r="FY172" s="92"/>
      <c r="FZ172" s="90"/>
      <c r="GA172" s="91"/>
      <c r="GB172" s="102"/>
      <c r="GC172" s="96"/>
      <c r="GD172" s="104"/>
      <c r="GE172" s="92"/>
      <c r="GF172" s="90"/>
      <c r="GG172" s="91"/>
      <c r="GH172" s="102"/>
      <c r="GI172" s="96"/>
      <c r="GJ172" s="104"/>
      <c r="GK172" s="92"/>
      <c r="GL172" s="90"/>
      <c r="GM172" s="91"/>
      <c r="GN172" s="102"/>
      <c r="GO172" s="96"/>
      <c r="GP172" s="104"/>
      <c r="GQ172" s="92"/>
      <c r="GR172" s="90"/>
      <c r="GS172" s="91"/>
      <c r="GT172" s="102"/>
      <c r="GU172" s="96"/>
      <c r="GV172" s="104"/>
      <c r="GW172" s="92"/>
      <c r="GX172" s="90"/>
      <c r="GY172" s="91"/>
      <c r="GZ172" s="102"/>
      <c r="HA172" s="96"/>
      <c r="HB172" s="104"/>
      <c r="HC172" s="92"/>
      <c r="HD172" s="90"/>
      <c r="HE172" s="91"/>
      <c r="HF172" s="102"/>
      <c r="HG172" s="96"/>
      <c r="HH172" s="104"/>
      <c r="HI172" s="92"/>
      <c r="HJ172" s="90"/>
      <c r="HK172" s="91"/>
      <c r="HL172" s="102"/>
      <c r="HM172" s="96"/>
      <c r="HN172" s="104"/>
      <c r="HO172" s="92"/>
      <c r="HP172" s="90"/>
      <c r="HQ172" s="91"/>
      <c r="HR172" s="102"/>
      <c r="HS172" s="96"/>
      <c r="HT172" s="104"/>
      <c r="HU172" s="92"/>
      <c r="HV172" s="125"/>
      <c r="HW172" s="126"/>
      <c r="HX172" s="127"/>
      <c r="HY172" s="128"/>
      <c r="HZ172" s="129"/>
      <c r="IA172" s="130"/>
      <c r="IB172" s="125"/>
      <c r="IC172" s="126"/>
      <c r="ID172" s="127"/>
      <c r="IE172" s="128"/>
      <c r="IF172" s="129"/>
      <c r="IG172" s="130"/>
      <c r="IH172" s="125"/>
      <c r="II172" s="126"/>
      <c r="IJ172" s="127"/>
      <c r="IK172" s="128"/>
      <c r="IL172" s="129"/>
      <c r="IM172" s="130"/>
      <c r="IN172" s="125"/>
      <c r="IO172" s="126"/>
      <c r="IP172" s="127"/>
      <c r="IQ172" s="128"/>
      <c r="IR172" s="129"/>
    </row>
    <row r="173" spans="1:252" s="1" customFormat="1">
      <c r="A173" s="54" t="s">
        <v>576</v>
      </c>
      <c r="B173" s="136">
        <f t="shared" si="24"/>
        <v>0</v>
      </c>
      <c r="C173" s="136">
        <f t="shared" si="25"/>
        <v>0</v>
      </c>
      <c r="D173" s="136">
        <f t="shared" si="26"/>
        <v>0</v>
      </c>
      <c r="E173" s="136">
        <f t="shared" si="27"/>
        <v>0</v>
      </c>
      <c r="F173" s="136">
        <f t="shared" si="28"/>
        <v>0</v>
      </c>
      <c r="G173" s="136">
        <f t="shared" si="29"/>
        <v>0</v>
      </c>
      <c r="H173" s="137">
        <f t="shared" si="22"/>
        <v>0</v>
      </c>
      <c r="I173" s="137">
        <f t="shared" si="30"/>
        <v>0</v>
      </c>
      <c r="J173" s="136">
        <f t="shared" si="31"/>
        <v>0</v>
      </c>
      <c r="K173" s="136">
        <f t="shared" si="32"/>
        <v>0</v>
      </c>
      <c r="L173" s="138">
        <f t="shared" si="23"/>
        <v>0</v>
      </c>
      <c r="M173" s="92"/>
      <c r="N173" s="90"/>
      <c r="O173" s="91"/>
      <c r="P173" s="102"/>
      <c r="Q173" s="96"/>
      <c r="R173" s="104"/>
      <c r="S173" s="92"/>
      <c r="T173" s="90"/>
      <c r="U173" s="91"/>
      <c r="V173" s="102"/>
      <c r="W173" s="96"/>
      <c r="X173" s="104"/>
      <c r="Y173" s="92"/>
      <c r="Z173" s="90"/>
      <c r="AA173" s="91"/>
      <c r="AB173" s="102"/>
      <c r="AC173" s="96"/>
      <c r="AD173" s="104"/>
      <c r="AE173" s="92"/>
      <c r="AF173" s="90"/>
      <c r="AG173" s="91"/>
      <c r="AH173" s="102"/>
      <c r="AI173" s="96"/>
      <c r="AJ173" s="104"/>
      <c r="AK173" s="92"/>
      <c r="AL173" s="90"/>
      <c r="AM173" s="91"/>
      <c r="AN173" s="102"/>
      <c r="AO173" s="96"/>
      <c r="AP173" s="104"/>
      <c r="AQ173" s="92"/>
      <c r="AR173" s="90"/>
      <c r="AS173" s="91"/>
      <c r="AT173" s="102"/>
      <c r="AU173" s="96"/>
      <c r="AV173" s="104"/>
      <c r="AW173" s="92"/>
      <c r="AX173" s="90"/>
      <c r="AY173" s="91"/>
      <c r="AZ173" s="102"/>
      <c r="BA173" s="96"/>
      <c r="BB173" s="104"/>
      <c r="BC173" s="92"/>
      <c r="BD173" s="90"/>
      <c r="BE173" s="91"/>
      <c r="BF173" s="102"/>
      <c r="BG173" s="96"/>
      <c r="BH173" s="104"/>
      <c r="BI173" s="92"/>
      <c r="BJ173" s="90"/>
      <c r="BK173" s="91"/>
      <c r="BL173" s="102"/>
      <c r="BM173" s="96"/>
      <c r="BN173" s="104"/>
      <c r="BO173" s="92"/>
      <c r="BP173" s="90"/>
      <c r="BQ173" s="91"/>
      <c r="BR173" s="102"/>
      <c r="BS173" s="96"/>
      <c r="BT173" s="104"/>
      <c r="BU173" s="92"/>
      <c r="BV173" s="90"/>
      <c r="BW173" s="91"/>
      <c r="BX173" s="102"/>
      <c r="BY173" s="96"/>
      <c r="BZ173" s="104"/>
      <c r="CA173" s="92"/>
      <c r="CB173" s="90"/>
      <c r="CC173" s="91"/>
      <c r="CD173" s="102"/>
      <c r="CE173" s="96"/>
      <c r="CF173" s="104"/>
      <c r="CG173" s="92"/>
      <c r="CH173" s="90"/>
      <c r="CI173" s="91"/>
      <c r="CJ173" s="102"/>
      <c r="CK173" s="96"/>
      <c r="CL173" s="104"/>
      <c r="CM173" s="92"/>
      <c r="CN173" s="90"/>
      <c r="CO173" s="91"/>
      <c r="CP173" s="102"/>
      <c r="CQ173" s="96"/>
      <c r="CR173" s="104"/>
      <c r="CS173" s="92"/>
      <c r="CT173" s="90"/>
      <c r="CU173" s="91"/>
      <c r="CV173" s="102"/>
      <c r="CW173" s="96"/>
      <c r="CX173" s="104"/>
      <c r="CY173" s="92"/>
      <c r="CZ173" s="90"/>
      <c r="DA173" s="91"/>
      <c r="DB173" s="102"/>
      <c r="DC173" s="96"/>
      <c r="DD173" s="104"/>
      <c r="DE173" s="92"/>
      <c r="DF173" s="90"/>
      <c r="DG173" s="91"/>
      <c r="DH173" s="102"/>
      <c r="DI173" s="96"/>
      <c r="DJ173" s="104"/>
      <c r="DK173" s="92"/>
      <c r="DL173" s="90"/>
      <c r="DM173" s="91"/>
      <c r="DN173" s="102"/>
      <c r="DO173" s="96"/>
      <c r="DP173" s="104"/>
      <c r="DQ173" s="92"/>
      <c r="DR173" s="90"/>
      <c r="DS173" s="91"/>
      <c r="DT173" s="102"/>
      <c r="DU173" s="96"/>
      <c r="DV173" s="104"/>
      <c r="DW173" s="92"/>
      <c r="DX173" s="90"/>
      <c r="DY173" s="91"/>
      <c r="DZ173" s="102"/>
      <c r="EA173" s="96"/>
      <c r="EB173" s="104"/>
      <c r="EC173" s="92"/>
      <c r="ED173" s="90"/>
      <c r="EE173" s="91"/>
      <c r="EF173" s="102"/>
      <c r="EG173" s="96"/>
      <c r="EH173" s="104"/>
      <c r="EI173" s="92"/>
      <c r="EJ173" s="90"/>
      <c r="EK173" s="91"/>
      <c r="EL173" s="102"/>
      <c r="EM173" s="96"/>
      <c r="EN173" s="104"/>
      <c r="EO173" s="92"/>
      <c r="EP173" s="90"/>
      <c r="EQ173" s="91"/>
      <c r="ER173" s="102"/>
      <c r="ES173" s="96"/>
      <c r="ET173" s="104"/>
      <c r="EU173" s="92"/>
      <c r="EV173" s="90"/>
      <c r="EW173" s="91"/>
      <c r="EX173" s="102"/>
      <c r="EY173" s="96"/>
      <c r="EZ173" s="104"/>
      <c r="FA173" s="92"/>
      <c r="FB173" s="90"/>
      <c r="FC173" s="91"/>
      <c r="FD173" s="102"/>
      <c r="FE173" s="96"/>
      <c r="FF173" s="104"/>
      <c r="FG173" s="92"/>
      <c r="FH173" s="90"/>
      <c r="FI173" s="91"/>
      <c r="FJ173" s="102"/>
      <c r="FK173" s="96"/>
      <c r="FL173" s="104"/>
      <c r="FM173" s="92"/>
      <c r="FN173" s="90"/>
      <c r="FO173" s="91"/>
      <c r="FP173" s="102"/>
      <c r="FQ173" s="96"/>
      <c r="FR173" s="104"/>
      <c r="FS173" s="92"/>
      <c r="FT173" s="90"/>
      <c r="FU173" s="91"/>
      <c r="FV173" s="102"/>
      <c r="FW173" s="96"/>
      <c r="FX173" s="104"/>
      <c r="FY173" s="92"/>
      <c r="FZ173" s="90"/>
      <c r="GA173" s="91"/>
      <c r="GB173" s="102"/>
      <c r="GC173" s="96"/>
      <c r="GD173" s="104"/>
      <c r="GE173" s="92"/>
      <c r="GF173" s="90"/>
      <c r="GG173" s="91"/>
      <c r="GH173" s="102"/>
      <c r="GI173" s="96"/>
      <c r="GJ173" s="104"/>
      <c r="GK173" s="92"/>
      <c r="GL173" s="90"/>
      <c r="GM173" s="91"/>
      <c r="GN173" s="102"/>
      <c r="GO173" s="96"/>
      <c r="GP173" s="104"/>
      <c r="GQ173" s="92"/>
      <c r="GR173" s="90"/>
      <c r="GS173" s="91"/>
      <c r="GT173" s="102"/>
      <c r="GU173" s="96"/>
      <c r="GV173" s="104"/>
      <c r="GW173" s="92"/>
      <c r="GX173" s="90"/>
      <c r="GY173" s="91"/>
      <c r="GZ173" s="102"/>
      <c r="HA173" s="96"/>
      <c r="HB173" s="104"/>
      <c r="HC173" s="92"/>
      <c r="HD173" s="90"/>
      <c r="HE173" s="91"/>
      <c r="HF173" s="102"/>
      <c r="HG173" s="96"/>
      <c r="HH173" s="104"/>
      <c r="HI173" s="92"/>
      <c r="HJ173" s="90"/>
      <c r="HK173" s="91"/>
      <c r="HL173" s="102"/>
      <c r="HM173" s="96"/>
      <c r="HN173" s="104"/>
      <c r="HO173" s="92"/>
      <c r="HP173" s="90"/>
      <c r="HQ173" s="91"/>
      <c r="HR173" s="102"/>
      <c r="HS173" s="96"/>
      <c r="HT173" s="104"/>
      <c r="HU173" s="92"/>
      <c r="HV173" s="125"/>
      <c r="HW173" s="126"/>
      <c r="HX173" s="127"/>
      <c r="HY173" s="128"/>
      <c r="HZ173" s="129"/>
      <c r="IA173" s="130"/>
      <c r="IB173" s="125"/>
      <c r="IC173" s="126"/>
      <c r="ID173" s="127"/>
      <c r="IE173" s="128"/>
      <c r="IF173" s="129"/>
      <c r="IG173" s="130"/>
      <c r="IH173" s="125"/>
      <c r="II173" s="126"/>
      <c r="IJ173" s="127"/>
      <c r="IK173" s="128"/>
      <c r="IL173" s="129"/>
      <c r="IM173" s="130"/>
      <c r="IN173" s="125"/>
      <c r="IO173" s="126"/>
      <c r="IP173" s="127"/>
      <c r="IQ173" s="128"/>
      <c r="IR173" s="129"/>
    </row>
    <row r="174" spans="1:252" s="1" customFormat="1">
      <c r="A174" s="54" t="s">
        <v>697</v>
      </c>
      <c r="B174" s="136">
        <f t="shared" si="24"/>
        <v>29.1</v>
      </c>
      <c r="C174" s="136">
        <f t="shared" si="25"/>
        <v>30.6</v>
      </c>
      <c r="D174" s="136">
        <f t="shared" si="26"/>
        <v>32.5</v>
      </c>
      <c r="E174" s="136">
        <f t="shared" si="27"/>
        <v>21.5</v>
      </c>
      <c r="F174" s="136">
        <f t="shared" si="28"/>
        <v>22.299999999999997</v>
      </c>
      <c r="G174" s="136">
        <f t="shared" si="29"/>
        <v>23.2</v>
      </c>
      <c r="H174" s="137">
        <f t="shared" si="22"/>
        <v>10</v>
      </c>
      <c r="I174" s="137">
        <f t="shared" si="30"/>
        <v>0</v>
      </c>
      <c r="J174" s="136">
        <f t="shared" si="31"/>
        <v>0</v>
      </c>
      <c r="K174" s="136">
        <f t="shared" si="32"/>
        <v>0</v>
      </c>
      <c r="L174" s="138">
        <f t="shared" si="23"/>
        <v>0</v>
      </c>
      <c r="M174" s="92">
        <v>30.5</v>
      </c>
      <c r="N174" s="90">
        <v>23.2</v>
      </c>
      <c r="O174" s="91"/>
      <c r="P174" s="102">
        <v>31.2</v>
      </c>
      <c r="Q174" s="96">
        <v>22.8</v>
      </c>
      <c r="R174" s="104"/>
      <c r="S174" s="92">
        <v>30.1</v>
      </c>
      <c r="T174" s="90">
        <v>22.6</v>
      </c>
      <c r="U174" s="91"/>
      <c r="V174" s="102">
        <v>31.8</v>
      </c>
      <c r="W174" s="96">
        <v>22.3</v>
      </c>
      <c r="X174" s="104"/>
      <c r="Y174" s="92">
        <v>32.5</v>
      </c>
      <c r="Z174" s="90">
        <v>22.4</v>
      </c>
      <c r="AA174" s="91"/>
      <c r="AB174" s="102">
        <v>32</v>
      </c>
      <c r="AC174" s="96">
        <v>22.2</v>
      </c>
      <c r="AD174" s="104"/>
      <c r="AE174" s="92">
        <v>29.4</v>
      </c>
      <c r="AF174" s="90">
        <v>21.8</v>
      </c>
      <c r="AG174" s="91"/>
      <c r="AH174" s="102">
        <v>29.1</v>
      </c>
      <c r="AI174" s="96">
        <v>21.5</v>
      </c>
      <c r="AJ174" s="104"/>
      <c r="AK174" s="92">
        <v>29.7</v>
      </c>
      <c r="AL174" s="90">
        <v>22</v>
      </c>
      <c r="AM174" s="91"/>
      <c r="AN174" s="102">
        <v>29.7</v>
      </c>
      <c r="AO174" s="96">
        <v>22.2</v>
      </c>
      <c r="AP174" s="104"/>
      <c r="AQ174" s="92"/>
      <c r="AR174" s="90"/>
      <c r="AS174" s="91"/>
      <c r="AT174" s="102"/>
      <c r="AU174" s="96"/>
      <c r="AV174" s="104"/>
      <c r="AW174" s="92"/>
      <c r="AX174" s="90"/>
      <c r="AY174" s="91"/>
      <c r="AZ174" s="102"/>
      <c r="BA174" s="96"/>
      <c r="BB174" s="104"/>
      <c r="BC174" s="92"/>
      <c r="BD174" s="90"/>
      <c r="BE174" s="91"/>
      <c r="BF174" s="102"/>
      <c r="BG174" s="96"/>
      <c r="BH174" s="104"/>
      <c r="BI174" s="92"/>
      <c r="BJ174" s="90"/>
      <c r="BK174" s="91"/>
      <c r="BL174" s="102"/>
      <c r="BM174" s="96"/>
      <c r="BN174" s="104"/>
      <c r="BO174" s="92"/>
      <c r="BP174" s="90"/>
      <c r="BQ174" s="91"/>
      <c r="BR174" s="102"/>
      <c r="BS174" s="96"/>
      <c r="BT174" s="104"/>
      <c r="BU174" s="92"/>
      <c r="BV174" s="90"/>
      <c r="BW174" s="91"/>
      <c r="BX174" s="102"/>
      <c r="BY174" s="96"/>
      <c r="BZ174" s="104"/>
      <c r="CA174" s="92"/>
      <c r="CB174" s="90"/>
      <c r="CC174" s="91"/>
      <c r="CD174" s="102"/>
      <c r="CE174" s="96"/>
      <c r="CF174" s="104"/>
      <c r="CG174" s="92"/>
      <c r="CH174" s="90"/>
      <c r="CI174" s="91"/>
      <c r="CJ174" s="102"/>
      <c r="CK174" s="96"/>
      <c r="CL174" s="104"/>
      <c r="CM174" s="92"/>
      <c r="CN174" s="90"/>
      <c r="CO174" s="91"/>
      <c r="CP174" s="102"/>
      <c r="CQ174" s="96"/>
      <c r="CR174" s="104"/>
      <c r="CS174" s="92"/>
      <c r="CT174" s="90"/>
      <c r="CU174" s="91"/>
      <c r="CV174" s="102"/>
      <c r="CW174" s="96"/>
      <c r="CX174" s="104"/>
      <c r="CY174" s="92"/>
      <c r="CZ174" s="90"/>
      <c r="DA174" s="91"/>
      <c r="DB174" s="102"/>
      <c r="DC174" s="96"/>
      <c r="DD174" s="104"/>
      <c r="DE174" s="92"/>
      <c r="DF174" s="90"/>
      <c r="DG174" s="91"/>
      <c r="DH174" s="102"/>
      <c r="DI174" s="96"/>
      <c r="DJ174" s="104"/>
      <c r="DK174" s="92"/>
      <c r="DL174" s="90"/>
      <c r="DM174" s="91"/>
      <c r="DN174" s="102"/>
      <c r="DO174" s="96"/>
      <c r="DP174" s="104"/>
      <c r="DQ174" s="92"/>
      <c r="DR174" s="90"/>
      <c r="DS174" s="91"/>
      <c r="DT174" s="102"/>
      <c r="DU174" s="96"/>
      <c r="DV174" s="104"/>
      <c r="DW174" s="92"/>
      <c r="DX174" s="90"/>
      <c r="DY174" s="91"/>
      <c r="DZ174" s="102"/>
      <c r="EA174" s="96"/>
      <c r="EB174" s="104"/>
      <c r="EC174" s="92"/>
      <c r="ED174" s="90"/>
      <c r="EE174" s="91"/>
      <c r="EF174" s="102"/>
      <c r="EG174" s="96"/>
      <c r="EH174" s="104"/>
      <c r="EI174" s="92"/>
      <c r="EJ174" s="90"/>
      <c r="EK174" s="91"/>
      <c r="EL174" s="102"/>
      <c r="EM174" s="96"/>
      <c r="EN174" s="104"/>
      <c r="EO174" s="92"/>
      <c r="EP174" s="90"/>
      <c r="EQ174" s="91"/>
      <c r="ER174" s="102"/>
      <c r="ES174" s="96"/>
      <c r="ET174" s="104"/>
      <c r="EU174" s="92"/>
      <c r="EV174" s="90"/>
      <c r="EW174" s="91"/>
      <c r="EX174" s="102"/>
      <c r="EY174" s="96"/>
      <c r="EZ174" s="104"/>
      <c r="FA174" s="92"/>
      <c r="FB174" s="90"/>
      <c r="FC174" s="91"/>
      <c r="FD174" s="102"/>
      <c r="FE174" s="96"/>
      <c r="FF174" s="104"/>
      <c r="FG174" s="92"/>
      <c r="FH174" s="90"/>
      <c r="FI174" s="91"/>
      <c r="FJ174" s="102"/>
      <c r="FK174" s="96"/>
      <c r="FL174" s="104"/>
      <c r="FM174" s="92"/>
      <c r="FN174" s="90"/>
      <c r="FO174" s="91"/>
      <c r="FP174" s="102"/>
      <c r="FQ174" s="96"/>
      <c r="FR174" s="104"/>
      <c r="FS174" s="92"/>
      <c r="FT174" s="90"/>
      <c r="FU174" s="91"/>
      <c r="FV174" s="102"/>
      <c r="FW174" s="96"/>
      <c r="FX174" s="104"/>
      <c r="FY174" s="92"/>
      <c r="FZ174" s="90"/>
      <c r="GA174" s="91"/>
      <c r="GB174" s="102"/>
      <c r="GC174" s="96"/>
      <c r="GD174" s="104"/>
      <c r="GE174" s="92"/>
      <c r="GF174" s="90"/>
      <c r="GG174" s="91"/>
      <c r="GH174" s="102"/>
      <c r="GI174" s="96"/>
      <c r="GJ174" s="104"/>
      <c r="GK174" s="92"/>
      <c r="GL174" s="90"/>
      <c r="GM174" s="91"/>
      <c r="GN174" s="102"/>
      <c r="GO174" s="96"/>
      <c r="GP174" s="104"/>
      <c r="GQ174" s="92"/>
      <c r="GR174" s="90"/>
      <c r="GS174" s="91"/>
      <c r="GT174" s="102"/>
      <c r="GU174" s="96"/>
      <c r="GV174" s="104"/>
      <c r="GW174" s="92"/>
      <c r="GX174" s="90"/>
      <c r="GY174" s="91"/>
      <c r="GZ174" s="102"/>
      <c r="HA174" s="96"/>
      <c r="HB174" s="104"/>
      <c r="HC174" s="92"/>
      <c r="HD174" s="90"/>
      <c r="HE174" s="91"/>
      <c r="HF174" s="102"/>
      <c r="HG174" s="96"/>
      <c r="HH174" s="104"/>
      <c r="HI174" s="92"/>
      <c r="HJ174" s="90"/>
      <c r="HK174" s="91"/>
      <c r="HL174" s="102"/>
      <c r="HM174" s="96"/>
      <c r="HN174" s="104"/>
      <c r="HO174" s="92"/>
      <c r="HP174" s="90"/>
      <c r="HQ174" s="91"/>
      <c r="HR174" s="102"/>
      <c r="HS174" s="96"/>
      <c r="HT174" s="104"/>
      <c r="HU174" s="92"/>
      <c r="HV174" s="125"/>
      <c r="HW174" s="126"/>
      <c r="HX174" s="127"/>
      <c r="HY174" s="128"/>
      <c r="HZ174" s="129"/>
      <c r="IA174" s="130"/>
      <c r="IB174" s="125"/>
      <c r="IC174" s="126"/>
      <c r="ID174" s="127"/>
      <c r="IE174" s="128"/>
      <c r="IF174" s="129"/>
      <c r="IG174" s="130"/>
      <c r="IH174" s="125"/>
      <c r="II174" s="126"/>
      <c r="IJ174" s="127"/>
      <c r="IK174" s="128"/>
      <c r="IL174" s="129"/>
      <c r="IM174" s="130"/>
      <c r="IN174" s="125"/>
      <c r="IO174" s="126"/>
      <c r="IP174" s="127"/>
      <c r="IQ174" s="128"/>
      <c r="IR174" s="129"/>
    </row>
    <row r="175" spans="1:252" s="1" customFormat="1">
      <c r="A175" s="54" t="s">
        <v>698</v>
      </c>
      <c r="B175" s="136">
        <f t="shared" si="24"/>
        <v>28.8</v>
      </c>
      <c r="C175" s="136">
        <f t="shared" si="25"/>
        <v>29.842857142857145</v>
      </c>
      <c r="D175" s="136">
        <f t="shared" si="26"/>
        <v>31.1</v>
      </c>
      <c r="E175" s="136">
        <f t="shared" si="27"/>
        <v>21.5</v>
      </c>
      <c r="F175" s="136">
        <f t="shared" si="28"/>
        <v>22.157142857142855</v>
      </c>
      <c r="G175" s="136">
        <f t="shared" si="29"/>
        <v>22.7</v>
      </c>
      <c r="H175" s="137">
        <f t="shared" si="22"/>
        <v>7</v>
      </c>
      <c r="I175" s="137">
        <f t="shared" si="30"/>
        <v>0</v>
      </c>
      <c r="J175" s="136">
        <f t="shared" si="31"/>
        <v>0</v>
      </c>
      <c r="K175" s="136">
        <f t="shared" si="32"/>
        <v>0</v>
      </c>
      <c r="L175" s="138">
        <f t="shared" si="23"/>
        <v>0</v>
      </c>
      <c r="M175" s="92">
        <v>30.4</v>
      </c>
      <c r="N175" s="90">
        <v>22.1</v>
      </c>
      <c r="O175" s="91"/>
      <c r="P175" s="102">
        <v>30.3</v>
      </c>
      <c r="Q175" s="96">
        <v>22.6</v>
      </c>
      <c r="R175" s="104"/>
      <c r="S175" s="92">
        <v>28.8</v>
      </c>
      <c r="T175" s="90">
        <v>22.7</v>
      </c>
      <c r="U175" s="91"/>
      <c r="V175" s="102">
        <v>31.1</v>
      </c>
      <c r="W175" s="96">
        <v>21.9</v>
      </c>
      <c r="X175" s="104"/>
      <c r="Y175" s="92">
        <v>30</v>
      </c>
      <c r="Z175" s="90">
        <v>22.1</v>
      </c>
      <c r="AA175" s="91"/>
      <c r="AB175" s="102">
        <v>28.9</v>
      </c>
      <c r="AC175" s="96">
        <v>21.5</v>
      </c>
      <c r="AD175" s="104"/>
      <c r="AE175" s="92">
        <v>29.4</v>
      </c>
      <c r="AF175" s="90">
        <v>22.2</v>
      </c>
      <c r="AG175" s="91"/>
      <c r="AH175" s="102"/>
      <c r="AI175" s="96"/>
      <c r="AJ175" s="104"/>
      <c r="AK175" s="92"/>
      <c r="AL175" s="90"/>
      <c r="AM175" s="91"/>
      <c r="AN175" s="102"/>
      <c r="AO175" s="96"/>
      <c r="AP175" s="104"/>
      <c r="AQ175" s="92"/>
      <c r="AR175" s="90"/>
      <c r="AS175" s="91"/>
      <c r="AT175" s="102"/>
      <c r="AU175" s="96"/>
      <c r="AV175" s="104"/>
      <c r="AW175" s="92"/>
      <c r="AX175" s="90"/>
      <c r="AY175" s="91"/>
      <c r="AZ175" s="102"/>
      <c r="BA175" s="96"/>
      <c r="BB175" s="104"/>
      <c r="BC175" s="92"/>
      <c r="BD175" s="90"/>
      <c r="BE175" s="91"/>
      <c r="BF175" s="102"/>
      <c r="BG175" s="96"/>
      <c r="BH175" s="104"/>
      <c r="BI175" s="92"/>
      <c r="BJ175" s="90"/>
      <c r="BK175" s="91"/>
      <c r="BL175" s="102"/>
      <c r="BM175" s="96"/>
      <c r="BN175" s="104"/>
      <c r="BO175" s="92"/>
      <c r="BP175" s="90"/>
      <c r="BQ175" s="91"/>
      <c r="BR175" s="102"/>
      <c r="BS175" s="96"/>
      <c r="BT175" s="104"/>
      <c r="BU175" s="92"/>
      <c r="BV175" s="90"/>
      <c r="BW175" s="91"/>
      <c r="BX175" s="102"/>
      <c r="BY175" s="96"/>
      <c r="BZ175" s="104"/>
      <c r="CA175" s="92"/>
      <c r="CB175" s="90"/>
      <c r="CC175" s="91"/>
      <c r="CD175" s="102"/>
      <c r="CE175" s="96"/>
      <c r="CF175" s="104"/>
      <c r="CG175" s="92"/>
      <c r="CH175" s="90"/>
      <c r="CI175" s="91"/>
      <c r="CJ175" s="102"/>
      <c r="CK175" s="96"/>
      <c r="CL175" s="104"/>
      <c r="CM175" s="92"/>
      <c r="CN175" s="90"/>
      <c r="CO175" s="91"/>
      <c r="CP175" s="102"/>
      <c r="CQ175" s="96"/>
      <c r="CR175" s="104"/>
      <c r="CS175" s="92"/>
      <c r="CT175" s="90"/>
      <c r="CU175" s="91"/>
      <c r="CV175" s="102"/>
      <c r="CW175" s="96"/>
      <c r="CX175" s="104"/>
      <c r="CY175" s="92"/>
      <c r="CZ175" s="90"/>
      <c r="DA175" s="91"/>
      <c r="DB175" s="102"/>
      <c r="DC175" s="96"/>
      <c r="DD175" s="104"/>
      <c r="DE175" s="92"/>
      <c r="DF175" s="90"/>
      <c r="DG175" s="91"/>
      <c r="DH175" s="102"/>
      <c r="DI175" s="96"/>
      <c r="DJ175" s="104"/>
      <c r="DK175" s="92"/>
      <c r="DL175" s="90"/>
      <c r="DM175" s="91"/>
      <c r="DN175" s="102"/>
      <c r="DO175" s="96"/>
      <c r="DP175" s="104"/>
      <c r="DQ175" s="92"/>
      <c r="DR175" s="90"/>
      <c r="DS175" s="91"/>
      <c r="DT175" s="102"/>
      <c r="DU175" s="96"/>
      <c r="DV175" s="104"/>
      <c r="DW175" s="92"/>
      <c r="DX175" s="90"/>
      <c r="DY175" s="91"/>
      <c r="DZ175" s="102"/>
      <c r="EA175" s="96"/>
      <c r="EB175" s="104"/>
      <c r="EC175" s="92"/>
      <c r="ED175" s="90"/>
      <c r="EE175" s="91"/>
      <c r="EF175" s="102"/>
      <c r="EG175" s="96"/>
      <c r="EH175" s="104"/>
      <c r="EI175" s="92"/>
      <c r="EJ175" s="90"/>
      <c r="EK175" s="91"/>
      <c r="EL175" s="102"/>
      <c r="EM175" s="96"/>
      <c r="EN175" s="104"/>
      <c r="EO175" s="92"/>
      <c r="EP175" s="90"/>
      <c r="EQ175" s="91"/>
      <c r="ER175" s="102"/>
      <c r="ES175" s="96"/>
      <c r="ET175" s="104"/>
      <c r="EU175" s="92"/>
      <c r="EV175" s="90"/>
      <c r="EW175" s="91"/>
      <c r="EX175" s="102"/>
      <c r="EY175" s="96"/>
      <c r="EZ175" s="104"/>
      <c r="FA175" s="92"/>
      <c r="FB175" s="90"/>
      <c r="FC175" s="91"/>
      <c r="FD175" s="102"/>
      <c r="FE175" s="96"/>
      <c r="FF175" s="104"/>
      <c r="FG175" s="92"/>
      <c r="FH175" s="90"/>
      <c r="FI175" s="91"/>
      <c r="FJ175" s="102"/>
      <c r="FK175" s="96"/>
      <c r="FL175" s="104"/>
      <c r="FM175" s="92"/>
      <c r="FN175" s="90"/>
      <c r="FO175" s="91"/>
      <c r="FP175" s="102"/>
      <c r="FQ175" s="96"/>
      <c r="FR175" s="104"/>
      <c r="FS175" s="92"/>
      <c r="FT175" s="90"/>
      <c r="FU175" s="91"/>
      <c r="FV175" s="102"/>
      <c r="FW175" s="96"/>
      <c r="FX175" s="104"/>
      <c r="FY175" s="92"/>
      <c r="FZ175" s="90"/>
      <c r="GA175" s="91"/>
      <c r="GB175" s="102"/>
      <c r="GC175" s="96"/>
      <c r="GD175" s="104"/>
      <c r="GE175" s="92"/>
      <c r="GF175" s="90"/>
      <c r="GG175" s="91"/>
      <c r="GH175" s="102"/>
      <c r="GI175" s="96"/>
      <c r="GJ175" s="104"/>
      <c r="GK175" s="92"/>
      <c r="GL175" s="90"/>
      <c r="GM175" s="91"/>
      <c r="GN175" s="102"/>
      <c r="GO175" s="96"/>
      <c r="GP175" s="104"/>
      <c r="GQ175" s="92"/>
      <c r="GR175" s="90"/>
      <c r="GS175" s="91"/>
      <c r="GT175" s="102"/>
      <c r="GU175" s="96"/>
      <c r="GV175" s="104"/>
      <c r="GW175" s="92"/>
      <c r="GX175" s="90"/>
      <c r="GY175" s="91"/>
      <c r="GZ175" s="102"/>
      <c r="HA175" s="96"/>
      <c r="HB175" s="104"/>
      <c r="HC175" s="92"/>
      <c r="HD175" s="90"/>
      <c r="HE175" s="91"/>
      <c r="HF175" s="102"/>
      <c r="HG175" s="96"/>
      <c r="HH175" s="104"/>
      <c r="HI175" s="92"/>
      <c r="HJ175" s="90"/>
      <c r="HK175" s="91"/>
      <c r="HL175" s="102"/>
      <c r="HM175" s="96"/>
      <c r="HN175" s="104"/>
      <c r="HO175" s="92"/>
      <c r="HP175" s="90"/>
      <c r="HQ175" s="91"/>
      <c r="HR175" s="102"/>
      <c r="HS175" s="96"/>
      <c r="HT175" s="104"/>
      <c r="HU175" s="92"/>
      <c r="HV175" s="125"/>
      <c r="HW175" s="126"/>
      <c r="HX175" s="127"/>
      <c r="HY175" s="128"/>
      <c r="HZ175" s="129"/>
      <c r="IA175" s="130"/>
      <c r="IB175" s="125"/>
      <c r="IC175" s="126"/>
      <c r="ID175" s="127"/>
      <c r="IE175" s="128"/>
      <c r="IF175" s="129"/>
      <c r="IG175" s="130"/>
      <c r="IH175" s="125"/>
      <c r="II175" s="126"/>
      <c r="IJ175" s="127"/>
      <c r="IK175" s="128"/>
      <c r="IL175" s="129"/>
      <c r="IM175" s="130"/>
      <c r="IN175" s="125"/>
      <c r="IO175" s="126"/>
      <c r="IP175" s="127"/>
      <c r="IQ175" s="128"/>
      <c r="IR175" s="129"/>
    </row>
    <row r="176" spans="1:252" s="1" customFormat="1">
      <c r="A176" s="54" t="s">
        <v>699</v>
      </c>
      <c r="B176" s="136">
        <f t="shared" si="24"/>
        <v>30.8</v>
      </c>
      <c r="C176" s="136">
        <f t="shared" si="25"/>
        <v>34.287500000000001</v>
      </c>
      <c r="D176" s="136">
        <f t="shared" si="26"/>
        <v>39.950000000000003</v>
      </c>
      <c r="E176" s="136">
        <f t="shared" si="27"/>
        <v>23.5</v>
      </c>
      <c r="F176" s="136">
        <f t="shared" si="28"/>
        <v>23.8</v>
      </c>
      <c r="G176" s="136">
        <f t="shared" si="29"/>
        <v>24</v>
      </c>
      <c r="H176" s="137">
        <f t="shared" si="22"/>
        <v>4</v>
      </c>
      <c r="I176" s="137">
        <f t="shared" si="30"/>
        <v>0</v>
      </c>
      <c r="J176" s="136">
        <f t="shared" si="31"/>
        <v>0</v>
      </c>
      <c r="K176" s="136">
        <f t="shared" si="32"/>
        <v>0</v>
      </c>
      <c r="L176" s="138">
        <f t="shared" si="23"/>
        <v>0</v>
      </c>
      <c r="M176" s="92">
        <v>39.950000000000003</v>
      </c>
      <c r="N176" s="90">
        <v>24</v>
      </c>
      <c r="O176" s="91"/>
      <c r="P176" s="102">
        <v>30.8</v>
      </c>
      <c r="Q176" s="96">
        <v>24</v>
      </c>
      <c r="R176" s="104"/>
      <c r="S176" s="92">
        <v>33</v>
      </c>
      <c r="T176" s="90">
        <v>23.7</v>
      </c>
      <c r="U176" s="91"/>
      <c r="V176" s="102">
        <v>33.4</v>
      </c>
      <c r="W176" s="96">
        <v>23.5</v>
      </c>
      <c r="X176" s="104"/>
      <c r="Y176" s="92"/>
      <c r="Z176" s="90"/>
      <c r="AA176" s="91"/>
      <c r="AB176" s="102"/>
      <c r="AC176" s="96"/>
      <c r="AD176" s="104"/>
      <c r="AE176" s="92"/>
      <c r="AF176" s="90"/>
      <c r="AG176" s="91"/>
      <c r="AH176" s="102"/>
      <c r="AI176" s="96"/>
      <c r="AJ176" s="104"/>
      <c r="AK176" s="92"/>
      <c r="AL176" s="90"/>
      <c r="AM176" s="91"/>
      <c r="AN176" s="102"/>
      <c r="AO176" s="96"/>
      <c r="AP176" s="104"/>
      <c r="AQ176" s="92"/>
      <c r="AR176" s="90"/>
      <c r="AS176" s="91"/>
      <c r="AT176" s="102"/>
      <c r="AU176" s="96"/>
      <c r="AV176" s="104"/>
      <c r="AW176" s="92"/>
      <c r="AX176" s="90"/>
      <c r="AY176" s="91"/>
      <c r="AZ176" s="102"/>
      <c r="BA176" s="96"/>
      <c r="BB176" s="104"/>
      <c r="BC176" s="92"/>
      <c r="BD176" s="90"/>
      <c r="BE176" s="91"/>
      <c r="BF176" s="102"/>
      <c r="BG176" s="96"/>
      <c r="BH176" s="104"/>
      <c r="BI176" s="92"/>
      <c r="BJ176" s="90"/>
      <c r="BK176" s="91"/>
      <c r="BL176" s="102"/>
      <c r="BM176" s="96"/>
      <c r="BN176" s="104"/>
      <c r="BO176" s="92"/>
      <c r="BP176" s="90"/>
      <c r="BQ176" s="91"/>
      <c r="BR176" s="102"/>
      <c r="BS176" s="96"/>
      <c r="BT176" s="104"/>
      <c r="BU176" s="92"/>
      <c r="BV176" s="90"/>
      <c r="BW176" s="91"/>
      <c r="BX176" s="102"/>
      <c r="BY176" s="96"/>
      <c r="BZ176" s="104"/>
      <c r="CA176" s="92"/>
      <c r="CB176" s="90"/>
      <c r="CC176" s="91"/>
      <c r="CD176" s="102"/>
      <c r="CE176" s="96"/>
      <c r="CF176" s="104"/>
      <c r="CG176" s="92"/>
      <c r="CH176" s="90"/>
      <c r="CI176" s="91"/>
      <c r="CJ176" s="102"/>
      <c r="CK176" s="96"/>
      <c r="CL176" s="104"/>
      <c r="CM176" s="92"/>
      <c r="CN176" s="90"/>
      <c r="CO176" s="91"/>
      <c r="CP176" s="102"/>
      <c r="CQ176" s="96"/>
      <c r="CR176" s="104"/>
      <c r="CS176" s="92"/>
      <c r="CT176" s="90"/>
      <c r="CU176" s="91"/>
      <c r="CV176" s="102"/>
      <c r="CW176" s="96"/>
      <c r="CX176" s="104"/>
      <c r="CY176" s="92"/>
      <c r="CZ176" s="90"/>
      <c r="DA176" s="91"/>
      <c r="DB176" s="102"/>
      <c r="DC176" s="96"/>
      <c r="DD176" s="104"/>
      <c r="DE176" s="92"/>
      <c r="DF176" s="90"/>
      <c r="DG176" s="91"/>
      <c r="DH176" s="102"/>
      <c r="DI176" s="96"/>
      <c r="DJ176" s="104"/>
      <c r="DK176" s="92"/>
      <c r="DL176" s="90"/>
      <c r="DM176" s="91"/>
      <c r="DN176" s="102"/>
      <c r="DO176" s="96"/>
      <c r="DP176" s="104"/>
      <c r="DQ176" s="92"/>
      <c r="DR176" s="90"/>
      <c r="DS176" s="91"/>
      <c r="DT176" s="102"/>
      <c r="DU176" s="96"/>
      <c r="DV176" s="104"/>
      <c r="DW176" s="92"/>
      <c r="DX176" s="90"/>
      <c r="DY176" s="91"/>
      <c r="DZ176" s="102"/>
      <c r="EA176" s="96"/>
      <c r="EB176" s="104"/>
      <c r="EC176" s="92"/>
      <c r="ED176" s="90"/>
      <c r="EE176" s="91"/>
      <c r="EF176" s="102"/>
      <c r="EG176" s="96"/>
      <c r="EH176" s="104"/>
      <c r="EI176" s="92"/>
      <c r="EJ176" s="90"/>
      <c r="EK176" s="91"/>
      <c r="EL176" s="102"/>
      <c r="EM176" s="96"/>
      <c r="EN176" s="104"/>
      <c r="EO176" s="92"/>
      <c r="EP176" s="90"/>
      <c r="EQ176" s="91"/>
      <c r="ER176" s="102"/>
      <c r="ES176" s="96"/>
      <c r="ET176" s="104"/>
      <c r="EU176" s="92"/>
      <c r="EV176" s="90"/>
      <c r="EW176" s="91"/>
      <c r="EX176" s="102"/>
      <c r="EY176" s="96"/>
      <c r="EZ176" s="104"/>
      <c r="FA176" s="92"/>
      <c r="FB176" s="90"/>
      <c r="FC176" s="91"/>
      <c r="FD176" s="102"/>
      <c r="FE176" s="96"/>
      <c r="FF176" s="104"/>
      <c r="FG176" s="92"/>
      <c r="FH176" s="90"/>
      <c r="FI176" s="91"/>
      <c r="FJ176" s="102"/>
      <c r="FK176" s="96"/>
      <c r="FL176" s="104"/>
      <c r="FM176" s="92"/>
      <c r="FN176" s="90"/>
      <c r="FO176" s="91"/>
      <c r="FP176" s="102"/>
      <c r="FQ176" s="96"/>
      <c r="FR176" s="104"/>
      <c r="FS176" s="92"/>
      <c r="FT176" s="90"/>
      <c r="FU176" s="91"/>
      <c r="FV176" s="102"/>
      <c r="FW176" s="96"/>
      <c r="FX176" s="104"/>
      <c r="FY176" s="92"/>
      <c r="FZ176" s="90"/>
      <c r="GA176" s="91"/>
      <c r="GB176" s="102"/>
      <c r="GC176" s="96"/>
      <c r="GD176" s="104"/>
      <c r="GE176" s="92"/>
      <c r="GF176" s="90"/>
      <c r="GG176" s="91"/>
      <c r="GH176" s="102"/>
      <c r="GI176" s="96"/>
      <c r="GJ176" s="104"/>
      <c r="GK176" s="92"/>
      <c r="GL176" s="90"/>
      <c r="GM176" s="91"/>
      <c r="GN176" s="102"/>
      <c r="GO176" s="96"/>
      <c r="GP176" s="104"/>
      <c r="GQ176" s="92"/>
      <c r="GR176" s="90"/>
      <c r="GS176" s="91"/>
      <c r="GT176" s="102"/>
      <c r="GU176" s="96"/>
      <c r="GV176" s="104"/>
      <c r="GW176" s="92"/>
      <c r="GX176" s="90"/>
      <c r="GY176" s="91"/>
      <c r="GZ176" s="102"/>
      <c r="HA176" s="96"/>
      <c r="HB176" s="104"/>
      <c r="HC176" s="92"/>
      <c r="HD176" s="90"/>
      <c r="HE176" s="91"/>
      <c r="HF176" s="102"/>
      <c r="HG176" s="96"/>
      <c r="HH176" s="104"/>
      <c r="HI176" s="92"/>
      <c r="HJ176" s="90"/>
      <c r="HK176" s="91"/>
      <c r="HL176" s="102"/>
      <c r="HM176" s="96"/>
      <c r="HN176" s="104"/>
      <c r="HO176" s="92"/>
      <c r="HP176" s="90"/>
      <c r="HQ176" s="91"/>
      <c r="HR176" s="102"/>
      <c r="HS176" s="96"/>
      <c r="HT176" s="104"/>
      <c r="HU176" s="92"/>
      <c r="HV176" s="125"/>
      <c r="HW176" s="126"/>
      <c r="HX176" s="127"/>
      <c r="HY176" s="128"/>
      <c r="HZ176" s="129"/>
      <c r="IA176" s="130"/>
      <c r="IB176" s="125"/>
      <c r="IC176" s="126"/>
      <c r="ID176" s="127"/>
      <c r="IE176" s="128"/>
      <c r="IF176" s="129"/>
      <c r="IG176" s="130"/>
      <c r="IH176" s="125"/>
      <c r="II176" s="126"/>
      <c r="IJ176" s="127"/>
      <c r="IK176" s="128"/>
      <c r="IL176" s="129"/>
      <c r="IM176" s="130"/>
      <c r="IN176" s="125"/>
      <c r="IO176" s="126"/>
      <c r="IP176" s="127"/>
      <c r="IQ176" s="128"/>
      <c r="IR176" s="129"/>
    </row>
    <row r="177" spans="1:252" s="1" customFormat="1">
      <c r="A177" s="54" t="s">
        <v>1080</v>
      </c>
      <c r="B177" s="136">
        <f t="shared" si="24"/>
        <v>29.1</v>
      </c>
      <c r="C177" s="136">
        <f t="shared" si="25"/>
        <v>31.853846153846153</v>
      </c>
      <c r="D177" s="136">
        <f t="shared" si="26"/>
        <v>34.6</v>
      </c>
      <c r="E177" s="136">
        <f t="shared" si="27"/>
        <v>22.5</v>
      </c>
      <c r="F177" s="136">
        <f t="shared" si="28"/>
        <v>23.130769230769229</v>
      </c>
      <c r="G177" s="136">
        <f t="shared" si="29"/>
        <v>24.6</v>
      </c>
      <c r="H177" s="137">
        <f t="shared" si="22"/>
        <v>13</v>
      </c>
      <c r="I177" s="137">
        <f t="shared" si="30"/>
        <v>0</v>
      </c>
      <c r="J177" s="136">
        <f t="shared" si="31"/>
        <v>0</v>
      </c>
      <c r="K177" s="136">
        <f t="shared" si="32"/>
        <v>0</v>
      </c>
      <c r="L177" s="138">
        <f t="shared" si="23"/>
        <v>0</v>
      </c>
      <c r="M177" s="92">
        <v>31.8</v>
      </c>
      <c r="N177" s="90">
        <v>22.5</v>
      </c>
      <c r="O177" s="91"/>
      <c r="P177" s="102">
        <v>31.3</v>
      </c>
      <c r="Q177" s="96">
        <v>22.6</v>
      </c>
      <c r="R177" s="104"/>
      <c r="S177" s="92">
        <v>32.4</v>
      </c>
      <c r="T177" s="90">
        <v>23.1</v>
      </c>
      <c r="U177" s="91"/>
      <c r="V177" s="102">
        <v>29.1</v>
      </c>
      <c r="W177" s="96">
        <v>22.8</v>
      </c>
      <c r="X177" s="104"/>
      <c r="Y177" s="92">
        <v>30.6</v>
      </c>
      <c r="Z177" s="90">
        <v>22.5</v>
      </c>
      <c r="AA177" s="91"/>
      <c r="AB177" s="102">
        <v>33.799999999999997</v>
      </c>
      <c r="AC177" s="96">
        <v>24.6</v>
      </c>
      <c r="AD177" s="104"/>
      <c r="AE177" s="92">
        <v>34.6</v>
      </c>
      <c r="AF177" s="90">
        <v>24.4</v>
      </c>
      <c r="AG177" s="91"/>
      <c r="AH177" s="102">
        <v>32.9</v>
      </c>
      <c r="AI177" s="96">
        <v>22.6</v>
      </c>
      <c r="AJ177" s="104"/>
      <c r="AK177" s="92">
        <v>32.200000000000003</v>
      </c>
      <c r="AL177" s="90">
        <v>23</v>
      </c>
      <c r="AM177" s="91"/>
      <c r="AN177" s="102">
        <v>32.700000000000003</v>
      </c>
      <c r="AO177" s="96">
        <v>23.9</v>
      </c>
      <c r="AP177" s="104"/>
      <c r="AQ177" s="92">
        <v>30</v>
      </c>
      <c r="AR177" s="90">
        <v>22.7</v>
      </c>
      <c r="AS177" s="91"/>
      <c r="AT177" s="102">
        <v>31.5</v>
      </c>
      <c r="AU177" s="96">
        <v>23.1</v>
      </c>
      <c r="AV177" s="104"/>
      <c r="AW177" s="92">
        <v>31.2</v>
      </c>
      <c r="AX177" s="90">
        <v>22.9</v>
      </c>
      <c r="AY177" s="91"/>
      <c r="AZ177" s="102"/>
      <c r="BA177" s="96"/>
      <c r="BB177" s="104"/>
      <c r="BC177" s="92"/>
      <c r="BD177" s="90"/>
      <c r="BE177" s="91"/>
      <c r="BF177" s="102"/>
      <c r="BG177" s="96"/>
      <c r="BH177" s="104"/>
      <c r="BI177" s="92"/>
      <c r="BJ177" s="90"/>
      <c r="BK177" s="91"/>
      <c r="BL177" s="102"/>
      <c r="BM177" s="96"/>
      <c r="BN177" s="104"/>
      <c r="BO177" s="92"/>
      <c r="BP177" s="90"/>
      <c r="BQ177" s="91"/>
      <c r="BR177" s="102"/>
      <c r="BS177" s="96"/>
      <c r="BT177" s="104"/>
      <c r="BU177" s="92"/>
      <c r="BV177" s="90"/>
      <c r="BW177" s="91"/>
      <c r="BX177" s="102"/>
      <c r="BY177" s="96"/>
      <c r="BZ177" s="104"/>
      <c r="CA177" s="92"/>
      <c r="CB177" s="90"/>
      <c r="CC177" s="91"/>
      <c r="CD177" s="102"/>
      <c r="CE177" s="96"/>
      <c r="CF177" s="104"/>
      <c r="CG177" s="92"/>
      <c r="CH177" s="90"/>
      <c r="CI177" s="91"/>
      <c r="CJ177" s="102"/>
      <c r="CK177" s="96"/>
      <c r="CL177" s="104"/>
      <c r="CM177" s="92"/>
      <c r="CN177" s="90"/>
      <c r="CO177" s="91"/>
      <c r="CP177" s="102"/>
      <c r="CQ177" s="96"/>
      <c r="CR177" s="104"/>
      <c r="CS177" s="92"/>
      <c r="CT177" s="90"/>
      <c r="CU177" s="91"/>
      <c r="CV177" s="102"/>
      <c r="CW177" s="96"/>
      <c r="CX177" s="104"/>
      <c r="CY177" s="92"/>
      <c r="CZ177" s="90"/>
      <c r="DA177" s="91"/>
      <c r="DB177" s="102"/>
      <c r="DC177" s="96"/>
      <c r="DD177" s="104"/>
      <c r="DE177" s="92"/>
      <c r="DF177" s="90"/>
      <c r="DG177" s="91"/>
      <c r="DH177" s="102"/>
      <c r="DI177" s="96"/>
      <c r="DJ177" s="104"/>
      <c r="DK177" s="92"/>
      <c r="DL177" s="90"/>
      <c r="DM177" s="91"/>
      <c r="DN177" s="102"/>
      <c r="DO177" s="96"/>
      <c r="DP177" s="104"/>
      <c r="DQ177" s="92"/>
      <c r="DR177" s="90"/>
      <c r="DS177" s="91"/>
      <c r="DT177" s="102"/>
      <c r="DU177" s="96"/>
      <c r="DV177" s="104"/>
      <c r="DW177" s="92"/>
      <c r="DX177" s="90"/>
      <c r="DY177" s="91"/>
      <c r="DZ177" s="102"/>
      <c r="EA177" s="96"/>
      <c r="EB177" s="104"/>
      <c r="EC177" s="92"/>
      <c r="ED177" s="90"/>
      <c r="EE177" s="91"/>
      <c r="EF177" s="102"/>
      <c r="EG177" s="96"/>
      <c r="EH177" s="104"/>
      <c r="EI177" s="92"/>
      <c r="EJ177" s="90"/>
      <c r="EK177" s="91"/>
      <c r="EL177" s="102"/>
      <c r="EM177" s="96"/>
      <c r="EN177" s="104"/>
      <c r="EO177" s="92"/>
      <c r="EP177" s="90"/>
      <c r="EQ177" s="91"/>
      <c r="ER177" s="102"/>
      <c r="ES177" s="96"/>
      <c r="ET177" s="104"/>
      <c r="EU177" s="92"/>
      <c r="EV177" s="90"/>
      <c r="EW177" s="91"/>
      <c r="EX177" s="102"/>
      <c r="EY177" s="96"/>
      <c r="EZ177" s="104"/>
      <c r="FA177" s="92"/>
      <c r="FB177" s="90"/>
      <c r="FC177" s="91"/>
      <c r="FD177" s="102"/>
      <c r="FE177" s="96"/>
      <c r="FF177" s="104"/>
      <c r="FG177" s="92"/>
      <c r="FH177" s="90"/>
      <c r="FI177" s="91"/>
      <c r="FJ177" s="102"/>
      <c r="FK177" s="96"/>
      <c r="FL177" s="104"/>
      <c r="FM177" s="92"/>
      <c r="FN177" s="90"/>
      <c r="FO177" s="91"/>
      <c r="FP177" s="102"/>
      <c r="FQ177" s="96"/>
      <c r="FR177" s="104"/>
      <c r="FS177" s="92"/>
      <c r="FT177" s="90"/>
      <c r="FU177" s="91"/>
      <c r="FV177" s="102"/>
      <c r="FW177" s="96"/>
      <c r="FX177" s="104"/>
      <c r="FY177" s="92"/>
      <c r="FZ177" s="90"/>
      <c r="GA177" s="91"/>
      <c r="GB177" s="102"/>
      <c r="GC177" s="96"/>
      <c r="GD177" s="104"/>
      <c r="GE177" s="92"/>
      <c r="GF177" s="90"/>
      <c r="GG177" s="91"/>
      <c r="GH177" s="102"/>
      <c r="GI177" s="96"/>
      <c r="GJ177" s="104"/>
      <c r="GK177" s="92"/>
      <c r="GL177" s="90"/>
      <c r="GM177" s="91"/>
      <c r="GN177" s="102"/>
      <c r="GO177" s="96"/>
      <c r="GP177" s="104"/>
      <c r="GQ177" s="92"/>
      <c r="GR177" s="90"/>
      <c r="GS177" s="91"/>
      <c r="GT177" s="102"/>
      <c r="GU177" s="96"/>
      <c r="GV177" s="104"/>
      <c r="GW177" s="92"/>
      <c r="GX177" s="90"/>
      <c r="GY177" s="91"/>
      <c r="GZ177" s="102"/>
      <c r="HA177" s="96"/>
      <c r="HB177" s="104"/>
      <c r="HC177" s="92"/>
      <c r="HD177" s="90"/>
      <c r="HE177" s="91"/>
      <c r="HF177" s="102"/>
      <c r="HG177" s="96"/>
      <c r="HH177" s="104"/>
      <c r="HI177" s="92"/>
      <c r="HJ177" s="90"/>
      <c r="HK177" s="91"/>
      <c r="HL177" s="102"/>
      <c r="HM177" s="96"/>
      <c r="HN177" s="104"/>
      <c r="HO177" s="92"/>
      <c r="HP177" s="90"/>
      <c r="HQ177" s="91"/>
      <c r="HR177" s="102"/>
      <c r="HS177" s="96"/>
      <c r="HT177" s="104"/>
      <c r="HU177" s="92"/>
      <c r="HV177" s="125"/>
      <c r="HW177" s="126"/>
      <c r="HX177" s="127"/>
      <c r="HY177" s="128"/>
      <c r="HZ177" s="129"/>
      <c r="IA177" s="130"/>
      <c r="IB177" s="125"/>
      <c r="IC177" s="126"/>
      <c r="ID177" s="127"/>
      <c r="IE177" s="128"/>
      <c r="IF177" s="129"/>
      <c r="IG177" s="130"/>
      <c r="IH177" s="125"/>
      <c r="II177" s="126"/>
      <c r="IJ177" s="127"/>
      <c r="IK177" s="128"/>
      <c r="IL177" s="129"/>
      <c r="IM177" s="130"/>
      <c r="IN177" s="125"/>
      <c r="IO177" s="126"/>
      <c r="IP177" s="127"/>
      <c r="IQ177" s="128"/>
      <c r="IR177" s="129"/>
    </row>
    <row r="178" spans="1:252" s="1" customFormat="1">
      <c r="A178" s="54" t="s">
        <v>700</v>
      </c>
      <c r="B178" s="136">
        <f t="shared" si="24"/>
        <v>0</v>
      </c>
      <c r="C178" s="136">
        <f t="shared" si="25"/>
        <v>0</v>
      </c>
      <c r="D178" s="136">
        <f t="shared" si="26"/>
        <v>0</v>
      </c>
      <c r="E178" s="136">
        <f t="shared" si="27"/>
        <v>0</v>
      </c>
      <c r="F178" s="136">
        <f t="shared" si="28"/>
        <v>0</v>
      </c>
      <c r="G178" s="136">
        <f t="shared" si="29"/>
        <v>0</v>
      </c>
      <c r="H178" s="137">
        <f t="shared" si="22"/>
        <v>0</v>
      </c>
      <c r="I178" s="137">
        <f t="shared" si="30"/>
        <v>0</v>
      </c>
      <c r="J178" s="136">
        <f t="shared" si="31"/>
        <v>0</v>
      </c>
      <c r="K178" s="136">
        <f t="shared" si="32"/>
        <v>0</v>
      </c>
      <c r="L178" s="138">
        <f t="shared" si="23"/>
        <v>0</v>
      </c>
      <c r="M178" s="92"/>
      <c r="N178" s="90"/>
      <c r="O178" s="91"/>
      <c r="P178" s="102"/>
      <c r="Q178" s="96"/>
      <c r="R178" s="104"/>
      <c r="S178" s="92"/>
      <c r="T178" s="90"/>
      <c r="U178" s="91"/>
      <c r="V178" s="102"/>
      <c r="W178" s="96"/>
      <c r="X178" s="104"/>
      <c r="Y178" s="92"/>
      <c r="Z178" s="90"/>
      <c r="AA178" s="91"/>
      <c r="AB178" s="102"/>
      <c r="AC178" s="96"/>
      <c r="AD178" s="104"/>
      <c r="AE178" s="92"/>
      <c r="AF178" s="90"/>
      <c r="AG178" s="91"/>
      <c r="AH178" s="102"/>
      <c r="AI178" s="96"/>
      <c r="AJ178" s="104"/>
      <c r="AK178" s="92"/>
      <c r="AL178" s="90"/>
      <c r="AM178" s="91"/>
      <c r="AN178" s="102"/>
      <c r="AO178" s="96"/>
      <c r="AP178" s="104"/>
      <c r="AQ178" s="92"/>
      <c r="AR178" s="90"/>
      <c r="AS178" s="91"/>
      <c r="AT178" s="102"/>
      <c r="AU178" s="96"/>
      <c r="AV178" s="104"/>
      <c r="AW178" s="92"/>
      <c r="AX178" s="90"/>
      <c r="AY178" s="91"/>
      <c r="AZ178" s="102"/>
      <c r="BA178" s="96"/>
      <c r="BB178" s="104"/>
      <c r="BC178" s="92"/>
      <c r="BD178" s="90"/>
      <c r="BE178" s="91"/>
      <c r="BF178" s="102"/>
      <c r="BG178" s="96"/>
      <c r="BH178" s="104"/>
      <c r="BI178" s="92"/>
      <c r="BJ178" s="90"/>
      <c r="BK178" s="91"/>
      <c r="BL178" s="102"/>
      <c r="BM178" s="96"/>
      <c r="BN178" s="104"/>
      <c r="BO178" s="92"/>
      <c r="BP178" s="90"/>
      <c r="BQ178" s="91"/>
      <c r="BR178" s="102"/>
      <c r="BS178" s="96"/>
      <c r="BT178" s="104"/>
      <c r="BU178" s="92"/>
      <c r="BV178" s="90"/>
      <c r="BW178" s="91"/>
      <c r="BX178" s="102"/>
      <c r="BY178" s="96"/>
      <c r="BZ178" s="104"/>
      <c r="CA178" s="92"/>
      <c r="CB178" s="90"/>
      <c r="CC178" s="91"/>
      <c r="CD178" s="102"/>
      <c r="CE178" s="96"/>
      <c r="CF178" s="104"/>
      <c r="CG178" s="92"/>
      <c r="CH178" s="90"/>
      <c r="CI178" s="91"/>
      <c r="CJ178" s="102"/>
      <c r="CK178" s="96"/>
      <c r="CL178" s="104"/>
      <c r="CM178" s="92"/>
      <c r="CN178" s="90"/>
      <c r="CO178" s="91"/>
      <c r="CP178" s="102"/>
      <c r="CQ178" s="96"/>
      <c r="CR178" s="104"/>
      <c r="CS178" s="92"/>
      <c r="CT178" s="90"/>
      <c r="CU178" s="91"/>
      <c r="CV178" s="102"/>
      <c r="CW178" s="96"/>
      <c r="CX178" s="104"/>
      <c r="CY178" s="92"/>
      <c r="CZ178" s="90"/>
      <c r="DA178" s="91"/>
      <c r="DB178" s="102"/>
      <c r="DC178" s="96"/>
      <c r="DD178" s="104"/>
      <c r="DE178" s="92"/>
      <c r="DF178" s="90"/>
      <c r="DG178" s="91"/>
      <c r="DH178" s="102"/>
      <c r="DI178" s="96"/>
      <c r="DJ178" s="104"/>
      <c r="DK178" s="92"/>
      <c r="DL178" s="90"/>
      <c r="DM178" s="91"/>
      <c r="DN178" s="102"/>
      <c r="DO178" s="96"/>
      <c r="DP178" s="104"/>
      <c r="DQ178" s="92"/>
      <c r="DR178" s="90"/>
      <c r="DS178" s="91"/>
      <c r="DT178" s="102"/>
      <c r="DU178" s="96"/>
      <c r="DV178" s="104"/>
      <c r="DW178" s="92"/>
      <c r="DX178" s="90"/>
      <c r="DY178" s="91"/>
      <c r="DZ178" s="102"/>
      <c r="EA178" s="96"/>
      <c r="EB178" s="104"/>
      <c r="EC178" s="92"/>
      <c r="ED178" s="90"/>
      <c r="EE178" s="91"/>
      <c r="EF178" s="102"/>
      <c r="EG178" s="96"/>
      <c r="EH178" s="104"/>
      <c r="EI178" s="92"/>
      <c r="EJ178" s="90"/>
      <c r="EK178" s="91"/>
      <c r="EL178" s="102"/>
      <c r="EM178" s="96"/>
      <c r="EN178" s="104"/>
      <c r="EO178" s="92"/>
      <c r="EP178" s="90"/>
      <c r="EQ178" s="91"/>
      <c r="ER178" s="102"/>
      <c r="ES178" s="96"/>
      <c r="ET178" s="104"/>
      <c r="EU178" s="92"/>
      <c r="EV178" s="90"/>
      <c r="EW178" s="91"/>
      <c r="EX178" s="102"/>
      <c r="EY178" s="96"/>
      <c r="EZ178" s="104"/>
      <c r="FA178" s="92"/>
      <c r="FB178" s="90"/>
      <c r="FC178" s="91"/>
      <c r="FD178" s="102"/>
      <c r="FE178" s="96"/>
      <c r="FF178" s="104"/>
      <c r="FG178" s="92"/>
      <c r="FH178" s="90"/>
      <c r="FI178" s="91"/>
      <c r="FJ178" s="102"/>
      <c r="FK178" s="96"/>
      <c r="FL178" s="104"/>
      <c r="FM178" s="92"/>
      <c r="FN178" s="90"/>
      <c r="FO178" s="91"/>
      <c r="FP178" s="102"/>
      <c r="FQ178" s="96"/>
      <c r="FR178" s="104"/>
      <c r="FS178" s="92"/>
      <c r="FT178" s="90"/>
      <c r="FU178" s="91"/>
      <c r="FV178" s="102"/>
      <c r="FW178" s="96"/>
      <c r="FX178" s="104"/>
      <c r="FY178" s="92"/>
      <c r="FZ178" s="90"/>
      <c r="GA178" s="91"/>
      <c r="GB178" s="102"/>
      <c r="GC178" s="96"/>
      <c r="GD178" s="104"/>
      <c r="GE178" s="92"/>
      <c r="GF178" s="90"/>
      <c r="GG178" s="91"/>
      <c r="GH178" s="102"/>
      <c r="GI178" s="96"/>
      <c r="GJ178" s="104"/>
      <c r="GK178" s="92"/>
      <c r="GL178" s="90"/>
      <c r="GM178" s="91"/>
      <c r="GN178" s="102"/>
      <c r="GO178" s="96"/>
      <c r="GP178" s="104"/>
      <c r="GQ178" s="92"/>
      <c r="GR178" s="90"/>
      <c r="GS178" s="91"/>
      <c r="GT178" s="102"/>
      <c r="GU178" s="96"/>
      <c r="GV178" s="104"/>
      <c r="GW178" s="92"/>
      <c r="GX178" s="90"/>
      <c r="GY178" s="91"/>
      <c r="GZ178" s="102"/>
      <c r="HA178" s="96"/>
      <c r="HB178" s="104"/>
      <c r="HC178" s="92"/>
      <c r="HD178" s="90"/>
      <c r="HE178" s="91"/>
      <c r="HF178" s="102"/>
      <c r="HG178" s="96"/>
      <c r="HH178" s="104"/>
      <c r="HI178" s="92"/>
      <c r="HJ178" s="90"/>
      <c r="HK178" s="91"/>
      <c r="HL178" s="102"/>
      <c r="HM178" s="96"/>
      <c r="HN178" s="104"/>
      <c r="HO178" s="92"/>
      <c r="HP178" s="90"/>
      <c r="HQ178" s="91"/>
      <c r="HR178" s="102"/>
      <c r="HS178" s="96"/>
      <c r="HT178" s="104"/>
      <c r="HU178" s="92"/>
      <c r="HV178" s="125"/>
      <c r="HW178" s="126"/>
      <c r="HX178" s="127"/>
      <c r="HY178" s="128"/>
      <c r="HZ178" s="129"/>
      <c r="IA178" s="130"/>
      <c r="IB178" s="125"/>
      <c r="IC178" s="126"/>
      <c r="ID178" s="127"/>
      <c r="IE178" s="128"/>
      <c r="IF178" s="129"/>
      <c r="IG178" s="130"/>
      <c r="IH178" s="125"/>
      <c r="II178" s="126"/>
      <c r="IJ178" s="127"/>
      <c r="IK178" s="128"/>
      <c r="IL178" s="129"/>
      <c r="IM178" s="130"/>
      <c r="IN178" s="125"/>
      <c r="IO178" s="126"/>
      <c r="IP178" s="127"/>
      <c r="IQ178" s="128"/>
      <c r="IR178" s="129"/>
    </row>
    <row r="179" spans="1:252" s="1" customFormat="1">
      <c r="A179" s="54" t="s">
        <v>1044</v>
      </c>
      <c r="B179" s="136">
        <f t="shared" si="24"/>
        <v>37.299999999999997</v>
      </c>
      <c r="C179" s="136">
        <f t="shared" si="25"/>
        <v>39.916666666666664</v>
      </c>
      <c r="D179" s="136">
        <f t="shared" si="26"/>
        <v>41.3</v>
      </c>
      <c r="E179" s="136">
        <f t="shared" si="27"/>
        <v>27.6</v>
      </c>
      <c r="F179" s="136">
        <f t="shared" si="28"/>
        <v>30.25</v>
      </c>
      <c r="G179" s="136">
        <f t="shared" si="29"/>
        <v>38.200000000000003</v>
      </c>
      <c r="H179" s="137">
        <f t="shared" si="22"/>
        <v>12</v>
      </c>
      <c r="I179" s="137">
        <f t="shared" si="30"/>
        <v>0</v>
      </c>
      <c r="J179" s="136">
        <f t="shared" si="31"/>
        <v>0</v>
      </c>
      <c r="K179" s="136">
        <f t="shared" si="32"/>
        <v>0</v>
      </c>
      <c r="L179" s="138">
        <f t="shared" si="23"/>
        <v>0</v>
      </c>
      <c r="M179" s="92">
        <v>38.4</v>
      </c>
      <c r="N179" s="90">
        <v>29.9</v>
      </c>
      <c r="O179" s="91"/>
      <c r="P179" s="102">
        <v>37.299999999999997</v>
      </c>
      <c r="Q179" s="96">
        <v>29.1</v>
      </c>
      <c r="R179" s="104"/>
      <c r="S179" s="92">
        <v>40.200000000000003</v>
      </c>
      <c r="T179" s="90">
        <v>30.4</v>
      </c>
      <c r="U179" s="91"/>
      <c r="V179" s="102">
        <v>39.9</v>
      </c>
      <c r="W179" s="96">
        <v>28.3</v>
      </c>
      <c r="X179" s="104"/>
      <c r="Y179" s="92">
        <v>39.5</v>
      </c>
      <c r="Z179" s="90">
        <v>28</v>
      </c>
      <c r="AA179" s="91"/>
      <c r="AB179" s="102">
        <v>39.799999999999997</v>
      </c>
      <c r="AC179" s="96">
        <v>29</v>
      </c>
      <c r="AD179" s="104"/>
      <c r="AE179" s="92">
        <v>40.9</v>
      </c>
      <c r="AF179" s="90">
        <v>28.3</v>
      </c>
      <c r="AG179" s="91"/>
      <c r="AH179" s="102">
        <v>40.799999999999997</v>
      </c>
      <c r="AI179" s="96">
        <v>28.7</v>
      </c>
      <c r="AJ179" s="104"/>
      <c r="AK179" s="92">
        <v>41.3</v>
      </c>
      <c r="AL179" s="90">
        <v>38.200000000000003</v>
      </c>
      <c r="AM179" s="91"/>
      <c r="AN179" s="102">
        <v>40.299999999999997</v>
      </c>
      <c r="AO179" s="96">
        <v>37.9</v>
      </c>
      <c r="AP179" s="104"/>
      <c r="AQ179" s="92">
        <v>39.9</v>
      </c>
      <c r="AR179" s="90">
        <v>27.6</v>
      </c>
      <c r="AS179" s="91"/>
      <c r="AT179" s="102">
        <v>40.700000000000003</v>
      </c>
      <c r="AU179" s="96">
        <v>27.6</v>
      </c>
      <c r="AV179" s="104"/>
      <c r="AW179" s="92"/>
      <c r="AX179" s="90"/>
      <c r="AY179" s="91"/>
      <c r="AZ179" s="102"/>
      <c r="BA179" s="96"/>
      <c r="BB179" s="104"/>
      <c r="BC179" s="92"/>
      <c r="BD179" s="90"/>
      <c r="BE179" s="91"/>
      <c r="BF179" s="102"/>
      <c r="BG179" s="96"/>
      <c r="BH179" s="104"/>
      <c r="BI179" s="92"/>
      <c r="BJ179" s="90"/>
      <c r="BK179" s="91"/>
      <c r="BL179" s="102"/>
      <c r="BM179" s="96"/>
      <c r="BN179" s="104"/>
      <c r="BO179" s="92"/>
      <c r="BP179" s="90"/>
      <c r="BQ179" s="91"/>
      <c r="BR179" s="102"/>
      <c r="BS179" s="96"/>
      <c r="BT179" s="104"/>
      <c r="BU179" s="92"/>
      <c r="BV179" s="90"/>
      <c r="BW179" s="91"/>
      <c r="BX179" s="102"/>
      <c r="BY179" s="96"/>
      <c r="BZ179" s="104"/>
      <c r="CA179" s="92"/>
      <c r="CB179" s="90"/>
      <c r="CC179" s="91"/>
      <c r="CD179" s="102"/>
      <c r="CE179" s="96"/>
      <c r="CF179" s="104"/>
      <c r="CG179" s="92"/>
      <c r="CH179" s="90"/>
      <c r="CI179" s="91"/>
      <c r="CJ179" s="102"/>
      <c r="CK179" s="96"/>
      <c r="CL179" s="104"/>
      <c r="CM179" s="92"/>
      <c r="CN179" s="90"/>
      <c r="CO179" s="91"/>
      <c r="CP179" s="102"/>
      <c r="CQ179" s="96"/>
      <c r="CR179" s="104"/>
      <c r="CS179" s="92"/>
      <c r="CT179" s="90"/>
      <c r="CU179" s="91"/>
      <c r="CV179" s="102"/>
      <c r="CW179" s="96"/>
      <c r="CX179" s="104"/>
      <c r="CY179" s="92"/>
      <c r="CZ179" s="90"/>
      <c r="DA179" s="91"/>
      <c r="DB179" s="102"/>
      <c r="DC179" s="96"/>
      <c r="DD179" s="104"/>
      <c r="DE179" s="92"/>
      <c r="DF179" s="90"/>
      <c r="DG179" s="91"/>
      <c r="DH179" s="102"/>
      <c r="DI179" s="96"/>
      <c r="DJ179" s="104"/>
      <c r="DK179" s="92"/>
      <c r="DL179" s="90"/>
      <c r="DM179" s="91"/>
      <c r="DN179" s="102"/>
      <c r="DO179" s="96"/>
      <c r="DP179" s="104"/>
      <c r="DQ179" s="92"/>
      <c r="DR179" s="90"/>
      <c r="DS179" s="91"/>
      <c r="DT179" s="102"/>
      <c r="DU179" s="96"/>
      <c r="DV179" s="104"/>
      <c r="DW179" s="92"/>
      <c r="DX179" s="90"/>
      <c r="DY179" s="91"/>
      <c r="DZ179" s="102"/>
      <c r="EA179" s="96"/>
      <c r="EB179" s="104"/>
      <c r="EC179" s="92"/>
      <c r="ED179" s="90"/>
      <c r="EE179" s="91"/>
      <c r="EF179" s="102"/>
      <c r="EG179" s="96"/>
      <c r="EH179" s="104"/>
      <c r="EI179" s="92"/>
      <c r="EJ179" s="90"/>
      <c r="EK179" s="91"/>
      <c r="EL179" s="102"/>
      <c r="EM179" s="96"/>
      <c r="EN179" s="104"/>
      <c r="EO179" s="92"/>
      <c r="EP179" s="90"/>
      <c r="EQ179" s="91"/>
      <c r="ER179" s="102"/>
      <c r="ES179" s="96"/>
      <c r="ET179" s="104"/>
      <c r="EU179" s="92"/>
      <c r="EV179" s="90"/>
      <c r="EW179" s="91"/>
      <c r="EX179" s="102"/>
      <c r="EY179" s="96"/>
      <c r="EZ179" s="104"/>
      <c r="FA179" s="92"/>
      <c r="FB179" s="90"/>
      <c r="FC179" s="91"/>
      <c r="FD179" s="102"/>
      <c r="FE179" s="96"/>
      <c r="FF179" s="104"/>
      <c r="FG179" s="92"/>
      <c r="FH179" s="90"/>
      <c r="FI179" s="91"/>
      <c r="FJ179" s="102"/>
      <c r="FK179" s="96"/>
      <c r="FL179" s="104"/>
      <c r="FM179" s="92"/>
      <c r="FN179" s="90"/>
      <c r="FO179" s="91"/>
      <c r="FP179" s="102"/>
      <c r="FQ179" s="96"/>
      <c r="FR179" s="104"/>
      <c r="FS179" s="92"/>
      <c r="FT179" s="90"/>
      <c r="FU179" s="91"/>
      <c r="FV179" s="102"/>
      <c r="FW179" s="96"/>
      <c r="FX179" s="104"/>
      <c r="FY179" s="92"/>
      <c r="FZ179" s="90"/>
      <c r="GA179" s="91"/>
      <c r="GB179" s="102"/>
      <c r="GC179" s="96"/>
      <c r="GD179" s="104"/>
      <c r="GE179" s="92"/>
      <c r="GF179" s="90"/>
      <c r="GG179" s="91"/>
      <c r="GH179" s="102"/>
      <c r="GI179" s="96"/>
      <c r="GJ179" s="104"/>
      <c r="GK179" s="92"/>
      <c r="GL179" s="90"/>
      <c r="GM179" s="91"/>
      <c r="GN179" s="102"/>
      <c r="GO179" s="96"/>
      <c r="GP179" s="104"/>
      <c r="GQ179" s="92"/>
      <c r="GR179" s="90"/>
      <c r="GS179" s="91"/>
      <c r="GT179" s="102"/>
      <c r="GU179" s="96"/>
      <c r="GV179" s="104"/>
      <c r="GW179" s="92"/>
      <c r="GX179" s="90"/>
      <c r="GY179" s="91"/>
      <c r="GZ179" s="102"/>
      <c r="HA179" s="96"/>
      <c r="HB179" s="104"/>
      <c r="HC179" s="92"/>
      <c r="HD179" s="90"/>
      <c r="HE179" s="91"/>
      <c r="HF179" s="102"/>
      <c r="HG179" s="96"/>
      <c r="HH179" s="104"/>
      <c r="HI179" s="92"/>
      <c r="HJ179" s="90"/>
      <c r="HK179" s="91"/>
      <c r="HL179" s="102"/>
      <c r="HM179" s="96"/>
      <c r="HN179" s="104"/>
      <c r="HO179" s="92"/>
      <c r="HP179" s="90"/>
      <c r="HQ179" s="91"/>
      <c r="HR179" s="102"/>
      <c r="HS179" s="96"/>
      <c r="HT179" s="104"/>
      <c r="HU179" s="92"/>
      <c r="HV179" s="125"/>
      <c r="HW179" s="126"/>
      <c r="HX179" s="127"/>
      <c r="HY179" s="128"/>
      <c r="HZ179" s="129"/>
      <c r="IA179" s="130"/>
      <c r="IB179" s="125"/>
      <c r="IC179" s="126"/>
      <c r="ID179" s="127"/>
      <c r="IE179" s="128"/>
      <c r="IF179" s="129"/>
      <c r="IG179" s="130"/>
      <c r="IH179" s="125"/>
      <c r="II179" s="126"/>
      <c r="IJ179" s="127"/>
      <c r="IK179" s="128"/>
      <c r="IL179" s="129"/>
      <c r="IM179" s="130"/>
      <c r="IN179" s="125"/>
      <c r="IO179" s="126"/>
      <c r="IP179" s="127"/>
      <c r="IQ179" s="128"/>
      <c r="IR179" s="129"/>
    </row>
    <row r="180" spans="1:252" s="1" customFormat="1">
      <c r="A180" s="54" t="s">
        <v>701</v>
      </c>
      <c r="B180" s="136">
        <f t="shared" si="24"/>
        <v>36.299999999999997</v>
      </c>
      <c r="C180" s="136">
        <f t="shared" si="25"/>
        <v>39.372222222222227</v>
      </c>
      <c r="D180" s="136">
        <f t="shared" si="26"/>
        <v>41.4</v>
      </c>
      <c r="E180" s="136">
        <f t="shared" si="27"/>
        <v>27.7</v>
      </c>
      <c r="F180" s="136">
        <f t="shared" si="28"/>
        <v>28.955555555555559</v>
      </c>
      <c r="G180" s="136">
        <f t="shared" si="29"/>
        <v>31.6</v>
      </c>
      <c r="H180" s="137">
        <f t="shared" si="22"/>
        <v>18</v>
      </c>
      <c r="I180" s="137">
        <f t="shared" si="30"/>
        <v>0</v>
      </c>
      <c r="J180" s="136">
        <f t="shared" si="31"/>
        <v>0</v>
      </c>
      <c r="K180" s="136">
        <f t="shared" si="32"/>
        <v>0</v>
      </c>
      <c r="L180" s="138">
        <f t="shared" si="23"/>
        <v>0</v>
      </c>
      <c r="M180" s="92">
        <v>41.4</v>
      </c>
      <c r="N180" s="90">
        <v>28.3</v>
      </c>
      <c r="O180" s="91"/>
      <c r="P180" s="102">
        <v>39.5</v>
      </c>
      <c r="Q180" s="96">
        <v>29.5</v>
      </c>
      <c r="R180" s="104"/>
      <c r="S180" s="92">
        <v>38.9</v>
      </c>
      <c r="T180" s="90">
        <v>30.2</v>
      </c>
      <c r="U180" s="91"/>
      <c r="V180" s="102">
        <v>39.700000000000003</v>
      </c>
      <c r="W180" s="96">
        <v>29.9</v>
      </c>
      <c r="X180" s="104"/>
      <c r="Y180" s="92">
        <v>38.6</v>
      </c>
      <c r="Z180" s="90">
        <v>29.7</v>
      </c>
      <c r="AA180" s="91"/>
      <c r="AB180" s="102">
        <v>39.5</v>
      </c>
      <c r="AC180" s="96">
        <v>29.2</v>
      </c>
      <c r="AD180" s="104"/>
      <c r="AE180" s="92">
        <v>36.4</v>
      </c>
      <c r="AF180" s="90">
        <v>27.7</v>
      </c>
      <c r="AG180" s="91"/>
      <c r="AH180" s="102">
        <v>36.299999999999997</v>
      </c>
      <c r="AI180" s="96">
        <v>27.7</v>
      </c>
      <c r="AJ180" s="104"/>
      <c r="AK180" s="92">
        <v>36.4</v>
      </c>
      <c r="AL180" s="90">
        <v>29.5</v>
      </c>
      <c r="AM180" s="91"/>
      <c r="AN180" s="102">
        <v>37.9</v>
      </c>
      <c r="AO180" s="96">
        <v>28.5</v>
      </c>
      <c r="AP180" s="104"/>
      <c r="AQ180" s="92">
        <v>40.799999999999997</v>
      </c>
      <c r="AR180" s="90">
        <v>28.4</v>
      </c>
      <c r="AS180" s="91"/>
      <c r="AT180" s="102">
        <v>38.9</v>
      </c>
      <c r="AU180" s="96">
        <v>28.3</v>
      </c>
      <c r="AV180" s="104"/>
      <c r="AW180" s="92">
        <v>40.799999999999997</v>
      </c>
      <c r="AX180" s="90">
        <v>29.3</v>
      </c>
      <c r="AY180" s="91"/>
      <c r="AZ180" s="102">
        <v>41.2</v>
      </c>
      <c r="BA180" s="96">
        <v>28.6</v>
      </c>
      <c r="BB180" s="104"/>
      <c r="BC180" s="92">
        <v>41</v>
      </c>
      <c r="BD180" s="90">
        <v>31.6</v>
      </c>
      <c r="BE180" s="91"/>
      <c r="BF180" s="102">
        <v>40.200000000000003</v>
      </c>
      <c r="BG180" s="96">
        <v>28.2</v>
      </c>
      <c r="BH180" s="104"/>
      <c r="BI180" s="92">
        <v>41.1</v>
      </c>
      <c r="BJ180" s="90">
        <v>28.1</v>
      </c>
      <c r="BK180" s="91"/>
      <c r="BL180" s="102">
        <v>40.1</v>
      </c>
      <c r="BM180" s="96">
        <v>28.5</v>
      </c>
      <c r="BN180" s="104"/>
      <c r="BO180" s="92"/>
      <c r="BP180" s="90"/>
      <c r="BQ180" s="91"/>
      <c r="BR180" s="102"/>
      <c r="BS180" s="96"/>
      <c r="BT180" s="104"/>
      <c r="BU180" s="92"/>
      <c r="BV180" s="90"/>
      <c r="BW180" s="91"/>
      <c r="BX180" s="102"/>
      <c r="BY180" s="96"/>
      <c r="BZ180" s="104"/>
      <c r="CA180" s="92"/>
      <c r="CB180" s="90"/>
      <c r="CC180" s="91"/>
      <c r="CD180" s="102"/>
      <c r="CE180" s="96"/>
      <c r="CF180" s="104"/>
      <c r="CG180" s="92"/>
      <c r="CH180" s="90"/>
      <c r="CI180" s="91"/>
      <c r="CJ180" s="102"/>
      <c r="CK180" s="96"/>
      <c r="CL180" s="104"/>
      <c r="CM180" s="92"/>
      <c r="CN180" s="90"/>
      <c r="CO180" s="91"/>
      <c r="CP180" s="102"/>
      <c r="CQ180" s="96"/>
      <c r="CR180" s="104"/>
      <c r="CS180" s="92"/>
      <c r="CT180" s="90"/>
      <c r="CU180" s="91"/>
      <c r="CV180" s="102"/>
      <c r="CW180" s="96"/>
      <c r="CX180" s="104"/>
      <c r="CY180" s="92"/>
      <c r="CZ180" s="90"/>
      <c r="DA180" s="91"/>
      <c r="DB180" s="102"/>
      <c r="DC180" s="96"/>
      <c r="DD180" s="104"/>
      <c r="DE180" s="92"/>
      <c r="DF180" s="90"/>
      <c r="DG180" s="91"/>
      <c r="DH180" s="102"/>
      <c r="DI180" s="96"/>
      <c r="DJ180" s="104"/>
      <c r="DK180" s="92"/>
      <c r="DL180" s="90"/>
      <c r="DM180" s="91"/>
      <c r="DN180" s="102"/>
      <c r="DO180" s="96"/>
      <c r="DP180" s="104"/>
      <c r="DQ180" s="92"/>
      <c r="DR180" s="90"/>
      <c r="DS180" s="91"/>
      <c r="DT180" s="102"/>
      <c r="DU180" s="96"/>
      <c r="DV180" s="104"/>
      <c r="DW180" s="92"/>
      <c r="DX180" s="90"/>
      <c r="DY180" s="91"/>
      <c r="DZ180" s="102"/>
      <c r="EA180" s="96"/>
      <c r="EB180" s="104"/>
      <c r="EC180" s="92"/>
      <c r="ED180" s="90"/>
      <c r="EE180" s="91"/>
      <c r="EF180" s="102"/>
      <c r="EG180" s="96"/>
      <c r="EH180" s="104"/>
      <c r="EI180" s="92"/>
      <c r="EJ180" s="90"/>
      <c r="EK180" s="91"/>
      <c r="EL180" s="102"/>
      <c r="EM180" s="96"/>
      <c r="EN180" s="104"/>
      <c r="EO180" s="92"/>
      <c r="EP180" s="90"/>
      <c r="EQ180" s="91"/>
      <c r="ER180" s="102"/>
      <c r="ES180" s="96"/>
      <c r="ET180" s="104"/>
      <c r="EU180" s="92"/>
      <c r="EV180" s="90"/>
      <c r="EW180" s="91"/>
      <c r="EX180" s="102"/>
      <c r="EY180" s="96"/>
      <c r="EZ180" s="104"/>
      <c r="FA180" s="92"/>
      <c r="FB180" s="90"/>
      <c r="FC180" s="91"/>
      <c r="FD180" s="102"/>
      <c r="FE180" s="96"/>
      <c r="FF180" s="104"/>
      <c r="FG180" s="92"/>
      <c r="FH180" s="90"/>
      <c r="FI180" s="91"/>
      <c r="FJ180" s="102"/>
      <c r="FK180" s="96"/>
      <c r="FL180" s="104"/>
      <c r="FM180" s="92"/>
      <c r="FN180" s="90"/>
      <c r="FO180" s="91"/>
      <c r="FP180" s="102"/>
      <c r="FQ180" s="96"/>
      <c r="FR180" s="104"/>
      <c r="FS180" s="92"/>
      <c r="FT180" s="90"/>
      <c r="FU180" s="91"/>
      <c r="FV180" s="102"/>
      <c r="FW180" s="96"/>
      <c r="FX180" s="104"/>
      <c r="FY180" s="92"/>
      <c r="FZ180" s="90"/>
      <c r="GA180" s="91"/>
      <c r="GB180" s="102"/>
      <c r="GC180" s="96"/>
      <c r="GD180" s="104"/>
      <c r="GE180" s="92"/>
      <c r="GF180" s="90"/>
      <c r="GG180" s="91"/>
      <c r="GH180" s="102"/>
      <c r="GI180" s="96"/>
      <c r="GJ180" s="104"/>
      <c r="GK180" s="92"/>
      <c r="GL180" s="90"/>
      <c r="GM180" s="91"/>
      <c r="GN180" s="102"/>
      <c r="GO180" s="96"/>
      <c r="GP180" s="104"/>
      <c r="GQ180" s="92"/>
      <c r="GR180" s="90"/>
      <c r="GS180" s="91"/>
      <c r="GT180" s="102"/>
      <c r="GU180" s="96"/>
      <c r="GV180" s="104"/>
      <c r="GW180" s="92"/>
      <c r="GX180" s="90"/>
      <c r="GY180" s="91"/>
      <c r="GZ180" s="102"/>
      <c r="HA180" s="96"/>
      <c r="HB180" s="104"/>
      <c r="HC180" s="92"/>
      <c r="HD180" s="90"/>
      <c r="HE180" s="91"/>
      <c r="HF180" s="102"/>
      <c r="HG180" s="96"/>
      <c r="HH180" s="104"/>
      <c r="HI180" s="92"/>
      <c r="HJ180" s="90"/>
      <c r="HK180" s="91"/>
      <c r="HL180" s="102"/>
      <c r="HM180" s="96"/>
      <c r="HN180" s="104"/>
      <c r="HO180" s="92"/>
      <c r="HP180" s="90"/>
      <c r="HQ180" s="91"/>
      <c r="HR180" s="102"/>
      <c r="HS180" s="96"/>
      <c r="HT180" s="104"/>
      <c r="HU180" s="92"/>
      <c r="HV180" s="125"/>
      <c r="HW180" s="126"/>
      <c r="HX180" s="127"/>
      <c r="HY180" s="128"/>
      <c r="HZ180" s="129"/>
      <c r="IA180" s="130"/>
      <c r="IB180" s="125"/>
      <c r="IC180" s="126"/>
      <c r="ID180" s="127"/>
      <c r="IE180" s="128"/>
      <c r="IF180" s="129"/>
      <c r="IG180" s="130"/>
      <c r="IH180" s="125"/>
      <c r="II180" s="126"/>
      <c r="IJ180" s="127"/>
      <c r="IK180" s="128"/>
      <c r="IL180" s="129"/>
      <c r="IM180" s="130"/>
      <c r="IN180" s="125"/>
      <c r="IO180" s="126"/>
      <c r="IP180" s="127"/>
      <c r="IQ180" s="128"/>
      <c r="IR180" s="129"/>
    </row>
    <row r="181" spans="1:252" s="1" customFormat="1">
      <c r="A181" s="54" t="s">
        <v>702</v>
      </c>
      <c r="B181" s="136">
        <f t="shared" si="24"/>
        <v>36.700000000000003</v>
      </c>
      <c r="C181" s="136">
        <f t="shared" si="25"/>
        <v>38.938461538461539</v>
      </c>
      <c r="D181" s="136">
        <f t="shared" si="26"/>
        <v>42.7</v>
      </c>
      <c r="E181" s="136">
        <f t="shared" si="27"/>
        <v>26.2</v>
      </c>
      <c r="F181" s="136">
        <f t="shared" si="28"/>
        <v>28.153846153846153</v>
      </c>
      <c r="G181" s="136">
        <f t="shared" si="29"/>
        <v>29.1</v>
      </c>
      <c r="H181" s="137">
        <f t="shared" si="22"/>
        <v>13</v>
      </c>
      <c r="I181" s="137">
        <f t="shared" si="30"/>
        <v>0</v>
      </c>
      <c r="J181" s="136">
        <f t="shared" si="31"/>
        <v>0</v>
      </c>
      <c r="K181" s="136">
        <f t="shared" si="32"/>
        <v>0</v>
      </c>
      <c r="L181" s="138">
        <f t="shared" si="23"/>
        <v>0</v>
      </c>
      <c r="M181" s="92">
        <v>37.1</v>
      </c>
      <c r="N181" s="90">
        <v>26.2</v>
      </c>
      <c r="O181" s="91"/>
      <c r="P181" s="102">
        <v>38.299999999999997</v>
      </c>
      <c r="Q181" s="96">
        <v>26.6</v>
      </c>
      <c r="R181" s="104"/>
      <c r="S181" s="92">
        <v>37.4</v>
      </c>
      <c r="T181" s="90">
        <v>28.7</v>
      </c>
      <c r="U181" s="91"/>
      <c r="V181" s="102">
        <v>38.9</v>
      </c>
      <c r="W181" s="96">
        <v>28.7</v>
      </c>
      <c r="X181" s="104"/>
      <c r="Y181" s="92">
        <v>39.5</v>
      </c>
      <c r="Z181" s="90">
        <v>28.8</v>
      </c>
      <c r="AA181" s="91"/>
      <c r="AB181" s="102">
        <v>42.7</v>
      </c>
      <c r="AC181" s="96">
        <v>29.1</v>
      </c>
      <c r="AD181" s="104"/>
      <c r="AE181" s="92">
        <v>42.2</v>
      </c>
      <c r="AF181" s="90">
        <v>28.6</v>
      </c>
      <c r="AG181" s="91"/>
      <c r="AH181" s="102">
        <v>41.5</v>
      </c>
      <c r="AI181" s="96">
        <v>29</v>
      </c>
      <c r="AJ181" s="104"/>
      <c r="AK181" s="92">
        <v>37.4</v>
      </c>
      <c r="AL181" s="90">
        <v>28.4</v>
      </c>
      <c r="AM181" s="91"/>
      <c r="AN181" s="102">
        <v>36.9</v>
      </c>
      <c r="AO181" s="96">
        <v>28.6</v>
      </c>
      <c r="AP181" s="104"/>
      <c r="AQ181" s="92">
        <v>38.799999999999997</v>
      </c>
      <c r="AR181" s="90">
        <v>27.6</v>
      </c>
      <c r="AS181" s="91"/>
      <c r="AT181" s="102">
        <v>36.700000000000003</v>
      </c>
      <c r="AU181" s="96">
        <v>28</v>
      </c>
      <c r="AV181" s="104"/>
      <c r="AW181" s="92">
        <v>38.799999999999997</v>
      </c>
      <c r="AX181" s="90">
        <v>27.7</v>
      </c>
      <c r="AY181" s="91"/>
      <c r="AZ181" s="102"/>
      <c r="BA181" s="96"/>
      <c r="BB181" s="104"/>
      <c r="BC181" s="92"/>
      <c r="BD181" s="90"/>
      <c r="BE181" s="91"/>
      <c r="BF181" s="102"/>
      <c r="BG181" s="96"/>
      <c r="BH181" s="104"/>
      <c r="BI181" s="92"/>
      <c r="BJ181" s="90"/>
      <c r="BK181" s="91"/>
      <c r="BL181" s="102"/>
      <c r="BM181" s="96"/>
      <c r="BN181" s="104"/>
      <c r="BO181" s="92"/>
      <c r="BP181" s="90"/>
      <c r="BQ181" s="91"/>
      <c r="BR181" s="102"/>
      <c r="BS181" s="96"/>
      <c r="BT181" s="104"/>
      <c r="BU181" s="92"/>
      <c r="BV181" s="90"/>
      <c r="BW181" s="91"/>
      <c r="BX181" s="102"/>
      <c r="BY181" s="96"/>
      <c r="BZ181" s="104"/>
      <c r="CA181" s="92"/>
      <c r="CB181" s="90"/>
      <c r="CC181" s="91"/>
      <c r="CD181" s="102"/>
      <c r="CE181" s="96"/>
      <c r="CF181" s="104"/>
      <c r="CG181" s="92"/>
      <c r="CH181" s="90"/>
      <c r="CI181" s="91"/>
      <c r="CJ181" s="102"/>
      <c r="CK181" s="96"/>
      <c r="CL181" s="104"/>
      <c r="CM181" s="92"/>
      <c r="CN181" s="90"/>
      <c r="CO181" s="91"/>
      <c r="CP181" s="102"/>
      <c r="CQ181" s="96"/>
      <c r="CR181" s="104"/>
      <c r="CS181" s="92"/>
      <c r="CT181" s="90"/>
      <c r="CU181" s="91"/>
      <c r="CV181" s="102"/>
      <c r="CW181" s="96"/>
      <c r="CX181" s="104"/>
      <c r="CY181" s="92"/>
      <c r="CZ181" s="90"/>
      <c r="DA181" s="91"/>
      <c r="DB181" s="102"/>
      <c r="DC181" s="96"/>
      <c r="DD181" s="104"/>
      <c r="DE181" s="92"/>
      <c r="DF181" s="90"/>
      <c r="DG181" s="91"/>
      <c r="DH181" s="102"/>
      <c r="DI181" s="96"/>
      <c r="DJ181" s="104"/>
      <c r="DK181" s="92"/>
      <c r="DL181" s="90"/>
      <c r="DM181" s="91"/>
      <c r="DN181" s="102"/>
      <c r="DO181" s="96"/>
      <c r="DP181" s="104"/>
      <c r="DQ181" s="92"/>
      <c r="DR181" s="90"/>
      <c r="DS181" s="91"/>
      <c r="DT181" s="102"/>
      <c r="DU181" s="96"/>
      <c r="DV181" s="104"/>
      <c r="DW181" s="92"/>
      <c r="DX181" s="90"/>
      <c r="DY181" s="91"/>
      <c r="DZ181" s="102"/>
      <c r="EA181" s="96"/>
      <c r="EB181" s="104"/>
      <c r="EC181" s="92"/>
      <c r="ED181" s="90"/>
      <c r="EE181" s="91"/>
      <c r="EF181" s="102"/>
      <c r="EG181" s="96"/>
      <c r="EH181" s="104"/>
      <c r="EI181" s="92"/>
      <c r="EJ181" s="90"/>
      <c r="EK181" s="91"/>
      <c r="EL181" s="102"/>
      <c r="EM181" s="96"/>
      <c r="EN181" s="104"/>
      <c r="EO181" s="92"/>
      <c r="EP181" s="90"/>
      <c r="EQ181" s="91"/>
      <c r="ER181" s="102"/>
      <c r="ES181" s="96"/>
      <c r="ET181" s="104"/>
      <c r="EU181" s="92"/>
      <c r="EV181" s="90"/>
      <c r="EW181" s="91"/>
      <c r="EX181" s="102"/>
      <c r="EY181" s="96"/>
      <c r="EZ181" s="104"/>
      <c r="FA181" s="92"/>
      <c r="FB181" s="90"/>
      <c r="FC181" s="91"/>
      <c r="FD181" s="102"/>
      <c r="FE181" s="96"/>
      <c r="FF181" s="104"/>
      <c r="FG181" s="92"/>
      <c r="FH181" s="90"/>
      <c r="FI181" s="91"/>
      <c r="FJ181" s="102"/>
      <c r="FK181" s="96"/>
      <c r="FL181" s="104"/>
      <c r="FM181" s="92"/>
      <c r="FN181" s="90"/>
      <c r="FO181" s="91"/>
      <c r="FP181" s="102"/>
      <c r="FQ181" s="96"/>
      <c r="FR181" s="104"/>
      <c r="FS181" s="92"/>
      <c r="FT181" s="90"/>
      <c r="FU181" s="91"/>
      <c r="FV181" s="102"/>
      <c r="FW181" s="96"/>
      <c r="FX181" s="104"/>
      <c r="FY181" s="92"/>
      <c r="FZ181" s="90"/>
      <c r="GA181" s="91"/>
      <c r="GB181" s="102"/>
      <c r="GC181" s="96"/>
      <c r="GD181" s="104"/>
      <c r="GE181" s="92"/>
      <c r="GF181" s="90"/>
      <c r="GG181" s="91"/>
      <c r="GH181" s="102"/>
      <c r="GI181" s="96"/>
      <c r="GJ181" s="104"/>
      <c r="GK181" s="92"/>
      <c r="GL181" s="90"/>
      <c r="GM181" s="91"/>
      <c r="GN181" s="102"/>
      <c r="GO181" s="96"/>
      <c r="GP181" s="104"/>
      <c r="GQ181" s="92"/>
      <c r="GR181" s="90"/>
      <c r="GS181" s="91"/>
      <c r="GT181" s="102"/>
      <c r="GU181" s="96"/>
      <c r="GV181" s="104"/>
      <c r="GW181" s="92"/>
      <c r="GX181" s="90"/>
      <c r="GY181" s="91"/>
      <c r="GZ181" s="102"/>
      <c r="HA181" s="96"/>
      <c r="HB181" s="104"/>
      <c r="HC181" s="92"/>
      <c r="HD181" s="90"/>
      <c r="HE181" s="91"/>
      <c r="HF181" s="102"/>
      <c r="HG181" s="96"/>
      <c r="HH181" s="104"/>
      <c r="HI181" s="92"/>
      <c r="HJ181" s="90"/>
      <c r="HK181" s="91"/>
      <c r="HL181" s="102"/>
      <c r="HM181" s="96"/>
      <c r="HN181" s="104"/>
      <c r="HO181" s="92"/>
      <c r="HP181" s="90"/>
      <c r="HQ181" s="91"/>
      <c r="HR181" s="102"/>
      <c r="HS181" s="96"/>
      <c r="HT181" s="104"/>
      <c r="HU181" s="92"/>
      <c r="HV181" s="125"/>
      <c r="HW181" s="126"/>
      <c r="HX181" s="127"/>
      <c r="HY181" s="128"/>
      <c r="HZ181" s="129"/>
      <c r="IA181" s="130"/>
      <c r="IB181" s="125"/>
      <c r="IC181" s="126"/>
      <c r="ID181" s="127"/>
      <c r="IE181" s="128"/>
      <c r="IF181" s="129"/>
      <c r="IG181" s="130"/>
      <c r="IH181" s="125"/>
      <c r="II181" s="126"/>
      <c r="IJ181" s="127"/>
      <c r="IK181" s="128"/>
      <c r="IL181" s="129"/>
      <c r="IM181" s="130"/>
      <c r="IN181" s="125"/>
      <c r="IO181" s="126"/>
      <c r="IP181" s="127"/>
      <c r="IQ181" s="128"/>
      <c r="IR181" s="129"/>
    </row>
    <row r="182" spans="1:252" s="1" customFormat="1">
      <c r="A182" s="54" t="s">
        <v>703</v>
      </c>
      <c r="B182" s="136">
        <f t="shared" si="24"/>
        <v>0</v>
      </c>
      <c r="C182" s="136">
        <f t="shared" si="25"/>
        <v>0</v>
      </c>
      <c r="D182" s="136">
        <f t="shared" si="26"/>
        <v>0</v>
      </c>
      <c r="E182" s="136">
        <f t="shared" si="27"/>
        <v>0</v>
      </c>
      <c r="F182" s="136">
        <f t="shared" si="28"/>
        <v>0</v>
      </c>
      <c r="G182" s="136">
        <f t="shared" si="29"/>
        <v>0</v>
      </c>
      <c r="H182" s="137">
        <f t="shared" si="22"/>
        <v>0</v>
      </c>
      <c r="I182" s="137">
        <f t="shared" si="30"/>
        <v>0</v>
      </c>
      <c r="J182" s="136">
        <f t="shared" si="31"/>
        <v>0</v>
      </c>
      <c r="K182" s="136">
        <f t="shared" si="32"/>
        <v>0</v>
      </c>
      <c r="L182" s="138">
        <f t="shared" si="23"/>
        <v>0</v>
      </c>
      <c r="M182" s="92"/>
      <c r="N182" s="90"/>
      <c r="O182" s="91"/>
      <c r="P182" s="102"/>
      <c r="Q182" s="96"/>
      <c r="R182" s="104"/>
      <c r="S182" s="92"/>
      <c r="T182" s="90"/>
      <c r="U182" s="91"/>
      <c r="V182" s="102"/>
      <c r="W182" s="96"/>
      <c r="X182" s="104"/>
      <c r="Y182" s="92"/>
      <c r="Z182" s="90"/>
      <c r="AA182" s="91"/>
      <c r="AB182" s="102"/>
      <c r="AC182" s="96"/>
      <c r="AD182" s="104"/>
      <c r="AE182" s="92"/>
      <c r="AF182" s="90"/>
      <c r="AG182" s="91"/>
      <c r="AH182" s="102"/>
      <c r="AI182" s="96"/>
      <c r="AJ182" s="104"/>
      <c r="AK182" s="92"/>
      <c r="AL182" s="90"/>
      <c r="AM182" s="91"/>
      <c r="AN182" s="102"/>
      <c r="AO182" s="96"/>
      <c r="AP182" s="104"/>
      <c r="AQ182" s="92"/>
      <c r="AR182" s="90"/>
      <c r="AS182" s="91"/>
      <c r="AT182" s="102"/>
      <c r="AU182" s="96"/>
      <c r="AV182" s="104"/>
      <c r="AW182" s="92"/>
      <c r="AX182" s="90"/>
      <c r="AY182" s="91"/>
      <c r="AZ182" s="102"/>
      <c r="BA182" s="96"/>
      <c r="BB182" s="104"/>
      <c r="BC182" s="92"/>
      <c r="BD182" s="90"/>
      <c r="BE182" s="91"/>
      <c r="BF182" s="102"/>
      <c r="BG182" s="96"/>
      <c r="BH182" s="104"/>
      <c r="BI182" s="92"/>
      <c r="BJ182" s="90"/>
      <c r="BK182" s="91"/>
      <c r="BL182" s="102"/>
      <c r="BM182" s="96"/>
      <c r="BN182" s="104"/>
      <c r="BO182" s="92"/>
      <c r="BP182" s="90"/>
      <c r="BQ182" s="91"/>
      <c r="BR182" s="102"/>
      <c r="BS182" s="96"/>
      <c r="BT182" s="104"/>
      <c r="BU182" s="92"/>
      <c r="BV182" s="90"/>
      <c r="BW182" s="91"/>
      <c r="BX182" s="102"/>
      <c r="BY182" s="96"/>
      <c r="BZ182" s="104"/>
      <c r="CA182" s="92"/>
      <c r="CB182" s="90"/>
      <c r="CC182" s="91"/>
      <c r="CD182" s="102"/>
      <c r="CE182" s="96"/>
      <c r="CF182" s="104"/>
      <c r="CG182" s="92"/>
      <c r="CH182" s="90"/>
      <c r="CI182" s="91"/>
      <c r="CJ182" s="102"/>
      <c r="CK182" s="96"/>
      <c r="CL182" s="104"/>
      <c r="CM182" s="92"/>
      <c r="CN182" s="90"/>
      <c r="CO182" s="91"/>
      <c r="CP182" s="102"/>
      <c r="CQ182" s="96"/>
      <c r="CR182" s="104"/>
      <c r="CS182" s="92"/>
      <c r="CT182" s="90"/>
      <c r="CU182" s="91"/>
      <c r="CV182" s="102"/>
      <c r="CW182" s="96"/>
      <c r="CX182" s="104"/>
      <c r="CY182" s="92"/>
      <c r="CZ182" s="90"/>
      <c r="DA182" s="91"/>
      <c r="DB182" s="102"/>
      <c r="DC182" s="96"/>
      <c r="DD182" s="104"/>
      <c r="DE182" s="92"/>
      <c r="DF182" s="90"/>
      <c r="DG182" s="91"/>
      <c r="DH182" s="102"/>
      <c r="DI182" s="96"/>
      <c r="DJ182" s="104"/>
      <c r="DK182" s="92"/>
      <c r="DL182" s="90"/>
      <c r="DM182" s="91"/>
      <c r="DN182" s="102"/>
      <c r="DO182" s="96"/>
      <c r="DP182" s="104"/>
      <c r="DQ182" s="92"/>
      <c r="DR182" s="90"/>
      <c r="DS182" s="91"/>
      <c r="DT182" s="102"/>
      <c r="DU182" s="96"/>
      <c r="DV182" s="104"/>
      <c r="DW182" s="92"/>
      <c r="DX182" s="90"/>
      <c r="DY182" s="91"/>
      <c r="DZ182" s="102"/>
      <c r="EA182" s="96"/>
      <c r="EB182" s="104"/>
      <c r="EC182" s="92"/>
      <c r="ED182" s="90"/>
      <c r="EE182" s="91"/>
      <c r="EF182" s="102"/>
      <c r="EG182" s="96"/>
      <c r="EH182" s="104"/>
      <c r="EI182" s="92"/>
      <c r="EJ182" s="90"/>
      <c r="EK182" s="91"/>
      <c r="EL182" s="102"/>
      <c r="EM182" s="96"/>
      <c r="EN182" s="104"/>
      <c r="EO182" s="92"/>
      <c r="EP182" s="90"/>
      <c r="EQ182" s="91"/>
      <c r="ER182" s="102"/>
      <c r="ES182" s="96"/>
      <c r="ET182" s="104"/>
      <c r="EU182" s="92"/>
      <c r="EV182" s="90"/>
      <c r="EW182" s="91"/>
      <c r="EX182" s="102"/>
      <c r="EY182" s="96"/>
      <c r="EZ182" s="104"/>
      <c r="FA182" s="92"/>
      <c r="FB182" s="90"/>
      <c r="FC182" s="91"/>
      <c r="FD182" s="102"/>
      <c r="FE182" s="96"/>
      <c r="FF182" s="104"/>
      <c r="FG182" s="92"/>
      <c r="FH182" s="90"/>
      <c r="FI182" s="91"/>
      <c r="FJ182" s="102"/>
      <c r="FK182" s="96"/>
      <c r="FL182" s="104"/>
      <c r="FM182" s="92"/>
      <c r="FN182" s="90"/>
      <c r="FO182" s="91"/>
      <c r="FP182" s="102"/>
      <c r="FQ182" s="96"/>
      <c r="FR182" s="104"/>
      <c r="FS182" s="92"/>
      <c r="FT182" s="90"/>
      <c r="FU182" s="91"/>
      <c r="FV182" s="102"/>
      <c r="FW182" s="96"/>
      <c r="FX182" s="104"/>
      <c r="FY182" s="92"/>
      <c r="FZ182" s="90"/>
      <c r="GA182" s="91"/>
      <c r="GB182" s="102"/>
      <c r="GC182" s="96"/>
      <c r="GD182" s="104"/>
      <c r="GE182" s="92"/>
      <c r="GF182" s="90"/>
      <c r="GG182" s="91"/>
      <c r="GH182" s="102"/>
      <c r="GI182" s="96"/>
      <c r="GJ182" s="104"/>
      <c r="GK182" s="92"/>
      <c r="GL182" s="90"/>
      <c r="GM182" s="91"/>
      <c r="GN182" s="102"/>
      <c r="GO182" s="96"/>
      <c r="GP182" s="104"/>
      <c r="GQ182" s="92"/>
      <c r="GR182" s="90"/>
      <c r="GS182" s="91"/>
      <c r="GT182" s="102"/>
      <c r="GU182" s="96"/>
      <c r="GV182" s="104"/>
      <c r="GW182" s="92"/>
      <c r="GX182" s="90"/>
      <c r="GY182" s="91"/>
      <c r="GZ182" s="102"/>
      <c r="HA182" s="96"/>
      <c r="HB182" s="104"/>
      <c r="HC182" s="92"/>
      <c r="HD182" s="90"/>
      <c r="HE182" s="91"/>
      <c r="HF182" s="102"/>
      <c r="HG182" s="96"/>
      <c r="HH182" s="104"/>
      <c r="HI182" s="92"/>
      <c r="HJ182" s="90"/>
      <c r="HK182" s="91"/>
      <c r="HL182" s="102"/>
      <c r="HM182" s="96"/>
      <c r="HN182" s="104"/>
      <c r="HO182" s="92"/>
      <c r="HP182" s="90"/>
      <c r="HQ182" s="91"/>
      <c r="HR182" s="102"/>
      <c r="HS182" s="96"/>
      <c r="HT182" s="104"/>
      <c r="HU182" s="92"/>
      <c r="HV182" s="125"/>
      <c r="HW182" s="126"/>
      <c r="HX182" s="127"/>
      <c r="HY182" s="128"/>
      <c r="HZ182" s="129"/>
      <c r="IA182" s="130"/>
      <c r="IB182" s="125"/>
      <c r="IC182" s="126"/>
      <c r="ID182" s="127"/>
      <c r="IE182" s="128"/>
      <c r="IF182" s="129"/>
      <c r="IG182" s="130"/>
      <c r="IH182" s="125"/>
      <c r="II182" s="126"/>
      <c r="IJ182" s="127"/>
      <c r="IK182" s="128"/>
      <c r="IL182" s="129"/>
      <c r="IM182" s="130"/>
      <c r="IN182" s="125"/>
      <c r="IO182" s="126"/>
      <c r="IP182" s="127"/>
      <c r="IQ182" s="128"/>
      <c r="IR182" s="129"/>
    </row>
    <row r="183" spans="1:252" s="1" customFormat="1">
      <c r="A183" s="54" t="s">
        <v>705</v>
      </c>
      <c r="B183" s="136">
        <f t="shared" si="24"/>
        <v>0</v>
      </c>
      <c r="C183" s="136">
        <f t="shared" si="25"/>
        <v>0</v>
      </c>
      <c r="D183" s="136">
        <f t="shared" si="26"/>
        <v>0</v>
      </c>
      <c r="E183" s="136">
        <f t="shared" si="27"/>
        <v>0</v>
      </c>
      <c r="F183" s="136">
        <f t="shared" si="28"/>
        <v>0</v>
      </c>
      <c r="G183" s="136">
        <f t="shared" si="29"/>
        <v>0</v>
      </c>
      <c r="H183" s="137">
        <f t="shared" si="22"/>
        <v>0</v>
      </c>
      <c r="I183" s="137">
        <f t="shared" si="30"/>
        <v>0</v>
      </c>
      <c r="J183" s="136">
        <f t="shared" si="31"/>
        <v>0</v>
      </c>
      <c r="K183" s="136">
        <f t="shared" si="32"/>
        <v>0</v>
      </c>
      <c r="L183" s="138">
        <f t="shared" si="23"/>
        <v>0</v>
      </c>
      <c r="M183" s="92"/>
      <c r="N183" s="90"/>
      <c r="O183" s="91"/>
      <c r="P183" s="102"/>
      <c r="Q183" s="96"/>
      <c r="R183" s="104"/>
      <c r="S183" s="92"/>
      <c r="T183" s="90"/>
      <c r="U183" s="91"/>
      <c r="V183" s="102"/>
      <c r="W183" s="96"/>
      <c r="X183" s="104"/>
      <c r="Y183" s="92"/>
      <c r="Z183" s="90"/>
      <c r="AA183" s="91"/>
      <c r="AB183" s="102"/>
      <c r="AC183" s="96"/>
      <c r="AD183" s="104"/>
      <c r="AE183" s="92"/>
      <c r="AF183" s="90"/>
      <c r="AG183" s="91"/>
      <c r="AH183" s="102"/>
      <c r="AI183" s="96"/>
      <c r="AJ183" s="104"/>
      <c r="AK183" s="92"/>
      <c r="AL183" s="90"/>
      <c r="AM183" s="91"/>
      <c r="AN183" s="102"/>
      <c r="AO183" s="96"/>
      <c r="AP183" s="104"/>
      <c r="AQ183" s="92"/>
      <c r="AR183" s="90"/>
      <c r="AS183" s="91"/>
      <c r="AT183" s="102"/>
      <c r="AU183" s="96"/>
      <c r="AV183" s="104"/>
      <c r="AW183" s="92"/>
      <c r="AX183" s="90"/>
      <c r="AY183" s="91"/>
      <c r="AZ183" s="102"/>
      <c r="BA183" s="96"/>
      <c r="BB183" s="104"/>
      <c r="BC183" s="92"/>
      <c r="BD183" s="90"/>
      <c r="BE183" s="91"/>
      <c r="BF183" s="102"/>
      <c r="BG183" s="96"/>
      <c r="BH183" s="104"/>
      <c r="BI183" s="92"/>
      <c r="BJ183" s="90"/>
      <c r="BK183" s="91"/>
      <c r="BL183" s="102"/>
      <c r="BM183" s="96"/>
      <c r="BN183" s="104"/>
      <c r="BO183" s="92"/>
      <c r="BP183" s="90"/>
      <c r="BQ183" s="91"/>
      <c r="BR183" s="102"/>
      <c r="BS183" s="96"/>
      <c r="BT183" s="104"/>
      <c r="BU183" s="92"/>
      <c r="BV183" s="90"/>
      <c r="BW183" s="91"/>
      <c r="BX183" s="102"/>
      <c r="BY183" s="96"/>
      <c r="BZ183" s="104"/>
      <c r="CA183" s="92"/>
      <c r="CB183" s="90"/>
      <c r="CC183" s="91"/>
      <c r="CD183" s="102"/>
      <c r="CE183" s="96"/>
      <c r="CF183" s="104"/>
      <c r="CG183" s="92"/>
      <c r="CH183" s="90"/>
      <c r="CI183" s="91"/>
      <c r="CJ183" s="102"/>
      <c r="CK183" s="96"/>
      <c r="CL183" s="104"/>
      <c r="CM183" s="92"/>
      <c r="CN183" s="90"/>
      <c r="CO183" s="91"/>
      <c r="CP183" s="102"/>
      <c r="CQ183" s="96"/>
      <c r="CR183" s="104"/>
      <c r="CS183" s="92"/>
      <c r="CT183" s="90"/>
      <c r="CU183" s="91"/>
      <c r="CV183" s="102"/>
      <c r="CW183" s="96"/>
      <c r="CX183" s="104"/>
      <c r="CY183" s="92"/>
      <c r="CZ183" s="90"/>
      <c r="DA183" s="91"/>
      <c r="DB183" s="102"/>
      <c r="DC183" s="96"/>
      <c r="DD183" s="104"/>
      <c r="DE183" s="92"/>
      <c r="DF183" s="90"/>
      <c r="DG183" s="91"/>
      <c r="DH183" s="102"/>
      <c r="DI183" s="96"/>
      <c r="DJ183" s="104"/>
      <c r="DK183" s="92"/>
      <c r="DL183" s="90"/>
      <c r="DM183" s="91"/>
      <c r="DN183" s="102"/>
      <c r="DO183" s="96"/>
      <c r="DP183" s="104"/>
      <c r="DQ183" s="92"/>
      <c r="DR183" s="90"/>
      <c r="DS183" s="91"/>
      <c r="DT183" s="102"/>
      <c r="DU183" s="96"/>
      <c r="DV183" s="104"/>
      <c r="DW183" s="92"/>
      <c r="DX183" s="90"/>
      <c r="DY183" s="91"/>
      <c r="DZ183" s="102"/>
      <c r="EA183" s="96"/>
      <c r="EB183" s="104"/>
      <c r="EC183" s="92"/>
      <c r="ED183" s="90"/>
      <c r="EE183" s="91"/>
      <c r="EF183" s="102"/>
      <c r="EG183" s="96"/>
      <c r="EH183" s="104"/>
      <c r="EI183" s="92"/>
      <c r="EJ183" s="90"/>
      <c r="EK183" s="91"/>
      <c r="EL183" s="102"/>
      <c r="EM183" s="96"/>
      <c r="EN183" s="104"/>
      <c r="EO183" s="92"/>
      <c r="EP183" s="90"/>
      <c r="EQ183" s="91"/>
      <c r="ER183" s="102"/>
      <c r="ES183" s="96"/>
      <c r="ET183" s="104"/>
      <c r="EU183" s="92"/>
      <c r="EV183" s="90"/>
      <c r="EW183" s="91"/>
      <c r="EX183" s="102"/>
      <c r="EY183" s="96"/>
      <c r="EZ183" s="104"/>
      <c r="FA183" s="92"/>
      <c r="FB183" s="90"/>
      <c r="FC183" s="91"/>
      <c r="FD183" s="102"/>
      <c r="FE183" s="96"/>
      <c r="FF183" s="104"/>
      <c r="FG183" s="92"/>
      <c r="FH183" s="90"/>
      <c r="FI183" s="91"/>
      <c r="FJ183" s="102"/>
      <c r="FK183" s="96"/>
      <c r="FL183" s="104"/>
      <c r="FM183" s="92"/>
      <c r="FN183" s="90"/>
      <c r="FO183" s="91"/>
      <c r="FP183" s="102"/>
      <c r="FQ183" s="96"/>
      <c r="FR183" s="104"/>
      <c r="FS183" s="92"/>
      <c r="FT183" s="90"/>
      <c r="FU183" s="91"/>
      <c r="FV183" s="102"/>
      <c r="FW183" s="96"/>
      <c r="FX183" s="104"/>
      <c r="FY183" s="92"/>
      <c r="FZ183" s="90"/>
      <c r="GA183" s="91"/>
      <c r="GB183" s="102"/>
      <c r="GC183" s="96"/>
      <c r="GD183" s="104"/>
      <c r="GE183" s="92"/>
      <c r="GF183" s="90"/>
      <c r="GG183" s="91"/>
      <c r="GH183" s="102"/>
      <c r="GI183" s="96"/>
      <c r="GJ183" s="104"/>
      <c r="GK183" s="92"/>
      <c r="GL183" s="90"/>
      <c r="GM183" s="91"/>
      <c r="GN183" s="102"/>
      <c r="GO183" s="96"/>
      <c r="GP183" s="104"/>
      <c r="GQ183" s="92"/>
      <c r="GR183" s="90"/>
      <c r="GS183" s="91"/>
      <c r="GT183" s="102"/>
      <c r="GU183" s="96"/>
      <c r="GV183" s="104"/>
      <c r="GW183" s="92"/>
      <c r="GX183" s="90"/>
      <c r="GY183" s="91"/>
      <c r="GZ183" s="102"/>
      <c r="HA183" s="96"/>
      <c r="HB183" s="104"/>
      <c r="HC183" s="92"/>
      <c r="HD183" s="90"/>
      <c r="HE183" s="91"/>
      <c r="HF183" s="102"/>
      <c r="HG183" s="96"/>
      <c r="HH183" s="104"/>
      <c r="HI183" s="92"/>
      <c r="HJ183" s="90"/>
      <c r="HK183" s="91"/>
      <c r="HL183" s="102"/>
      <c r="HM183" s="96"/>
      <c r="HN183" s="104"/>
      <c r="HO183" s="92"/>
      <c r="HP183" s="90"/>
      <c r="HQ183" s="91"/>
      <c r="HR183" s="102"/>
      <c r="HS183" s="96"/>
      <c r="HT183" s="104"/>
      <c r="HU183" s="92"/>
      <c r="HV183" s="125"/>
      <c r="HW183" s="126"/>
      <c r="HX183" s="127"/>
      <c r="HY183" s="128"/>
      <c r="HZ183" s="129"/>
      <c r="IA183" s="130"/>
      <c r="IB183" s="125"/>
      <c r="IC183" s="126"/>
      <c r="ID183" s="127"/>
      <c r="IE183" s="128"/>
      <c r="IF183" s="129"/>
      <c r="IG183" s="130"/>
      <c r="IH183" s="125"/>
      <c r="II183" s="126"/>
      <c r="IJ183" s="127"/>
      <c r="IK183" s="128"/>
      <c r="IL183" s="129"/>
      <c r="IM183" s="130"/>
      <c r="IN183" s="125"/>
      <c r="IO183" s="126"/>
      <c r="IP183" s="127"/>
      <c r="IQ183" s="128"/>
      <c r="IR183" s="129"/>
    </row>
    <row r="184" spans="1:252" s="1" customFormat="1">
      <c r="A184" s="54" t="s">
        <v>707</v>
      </c>
      <c r="B184" s="136">
        <f t="shared" si="24"/>
        <v>0</v>
      </c>
      <c r="C184" s="136">
        <f t="shared" si="25"/>
        <v>0</v>
      </c>
      <c r="D184" s="136">
        <f t="shared" si="26"/>
        <v>0</v>
      </c>
      <c r="E184" s="136">
        <f t="shared" si="27"/>
        <v>0</v>
      </c>
      <c r="F184" s="136">
        <f t="shared" si="28"/>
        <v>0</v>
      </c>
      <c r="G184" s="136">
        <f t="shared" si="29"/>
        <v>0</v>
      </c>
      <c r="H184" s="137">
        <f t="shared" si="22"/>
        <v>0</v>
      </c>
      <c r="I184" s="137">
        <f t="shared" si="30"/>
        <v>0</v>
      </c>
      <c r="J184" s="136">
        <f t="shared" si="31"/>
        <v>0</v>
      </c>
      <c r="K184" s="136">
        <f t="shared" si="32"/>
        <v>0</v>
      </c>
      <c r="L184" s="138">
        <f t="shared" si="23"/>
        <v>0</v>
      </c>
      <c r="M184" s="92"/>
      <c r="N184" s="90"/>
      <c r="O184" s="91"/>
      <c r="P184" s="102"/>
      <c r="Q184" s="96"/>
      <c r="R184" s="104"/>
      <c r="S184" s="92"/>
      <c r="T184" s="90"/>
      <c r="U184" s="91"/>
      <c r="V184" s="102"/>
      <c r="W184" s="96"/>
      <c r="X184" s="104"/>
      <c r="Y184" s="92"/>
      <c r="Z184" s="90"/>
      <c r="AA184" s="91"/>
      <c r="AB184" s="102"/>
      <c r="AC184" s="96"/>
      <c r="AD184" s="104"/>
      <c r="AE184" s="92"/>
      <c r="AF184" s="90"/>
      <c r="AG184" s="91"/>
      <c r="AH184" s="102"/>
      <c r="AI184" s="96"/>
      <c r="AJ184" s="104"/>
      <c r="AK184" s="92"/>
      <c r="AL184" s="90"/>
      <c r="AM184" s="91"/>
      <c r="AN184" s="102"/>
      <c r="AO184" s="96"/>
      <c r="AP184" s="104"/>
      <c r="AQ184" s="92"/>
      <c r="AR184" s="90"/>
      <c r="AS184" s="91"/>
      <c r="AT184" s="102"/>
      <c r="AU184" s="96"/>
      <c r="AV184" s="104"/>
      <c r="AW184" s="92"/>
      <c r="AX184" s="90"/>
      <c r="AY184" s="91"/>
      <c r="AZ184" s="102"/>
      <c r="BA184" s="96"/>
      <c r="BB184" s="104"/>
      <c r="BC184" s="92"/>
      <c r="BD184" s="90"/>
      <c r="BE184" s="91"/>
      <c r="BF184" s="102"/>
      <c r="BG184" s="96"/>
      <c r="BH184" s="104"/>
      <c r="BI184" s="92"/>
      <c r="BJ184" s="90"/>
      <c r="BK184" s="91"/>
      <c r="BL184" s="102"/>
      <c r="BM184" s="96"/>
      <c r="BN184" s="104"/>
      <c r="BO184" s="92"/>
      <c r="BP184" s="90"/>
      <c r="BQ184" s="91"/>
      <c r="BR184" s="102"/>
      <c r="BS184" s="96"/>
      <c r="BT184" s="104"/>
      <c r="BU184" s="92"/>
      <c r="BV184" s="90"/>
      <c r="BW184" s="91"/>
      <c r="BX184" s="102"/>
      <c r="BY184" s="96"/>
      <c r="BZ184" s="104"/>
      <c r="CA184" s="92"/>
      <c r="CB184" s="90"/>
      <c r="CC184" s="91"/>
      <c r="CD184" s="102"/>
      <c r="CE184" s="96"/>
      <c r="CF184" s="104"/>
      <c r="CG184" s="92"/>
      <c r="CH184" s="90"/>
      <c r="CI184" s="91"/>
      <c r="CJ184" s="102"/>
      <c r="CK184" s="96"/>
      <c r="CL184" s="104"/>
      <c r="CM184" s="92"/>
      <c r="CN184" s="90"/>
      <c r="CO184" s="91"/>
      <c r="CP184" s="102"/>
      <c r="CQ184" s="96"/>
      <c r="CR184" s="104"/>
      <c r="CS184" s="92"/>
      <c r="CT184" s="90"/>
      <c r="CU184" s="91"/>
      <c r="CV184" s="102"/>
      <c r="CW184" s="96"/>
      <c r="CX184" s="104"/>
      <c r="CY184" s="92"/>
      <c r="CZ184" s="90"/>
      <c r="DA184" s="91"/>
      <c r="DB184" s="102"/>
      <c r="DC184" s="96"/>
      <c r="DD184" s="104"/>
      <c r="DE184" s="92"/>
      <c r="DF184" s="90"/>
      <c r="DG184" s="91"/>
      <c r="DH184" s="102"/>
      <c r="DI184" s="96"/>
      <c r="DJ184" s="104"/>
      <c r="DK184" s="92"/>
      <c r="DL184" s="90"/>
      <c r="DM184" s="91"/>
      <c r="DN184" s="102"/>
      <c r="DO184" s="96"/>
      <c r="DP184" s="104"/>
      <c r="DQ184" s="92"/>
      <c r="DR184" s="90"/>
      <c r="DS184" s="91"/>
      <c r="DT184" s="102"/>
      <c r="DU184" s="96"/>
      <c r="DV184" s="104"/>
      <c r="DW184" s="92"/>
      <c r="DX184" s="90"/>
      <c r="DY184" s="91"/>
      <c r="DZ184" s="102"/>
      <c r="EA184" s="96"/>
      <c r="EB184" s="104"/>
      <c r="EC184" s="92"/>
      <c r="ED184" s="90"/>
      <c r="EE184" s="91"/>
      <c r="EF184" s="102"/>
      <c r="EG184" s="96"/>
      <c r="EH184" s="104"/>
      <c r="EI184" s="92"/>
      <c r="EJ184" s="90"/>
      <c r="EK184" s="91"/>
      <c r="EL184" s="102"/>
      <c r="EM184" s="96"/>
      <c r="EN184" s="104"/>
      <c r="EO184" s="92"/>
      <c r="EP184" s="90"/>
      <c r="EQ184" s="91"/>
      <c r="ER184" s="102"/>
      <c r="ES184" s="96"/>
      <c r="ET184" s="104"/>
      <c r="EU184" s="92"/>
      <c r="EV184" s="90"/>
      <c r="EW184" s="91"/>
      <c r="EX184" s="102"/>
      <c r="EY184" s="96"/>
      <c r="EZ184" s="104"/>
      <c r="FA184" s="92"/>
      <c r="FB184" s="90"/>
      <c r="FC184" s="91"/>
      <c r="FD184" s="102"/>
      <c r="FE184" s="96"/>
      <c r="FF184" s="104"/>
      <c r="FG184" s="92"/>
      <c r="FH184" s="90"/>
      <c r="FI184" s="91"/>
      <c r="FJ184" s="102"/>
      <c r="FK184" s="96"/>
      <c r="FL184" s="104"/>
      <c r="FM184" s="92"/>
      <c r="FN184" s="90"/>
      <c r="FO184" s="91"/>
      <c r="FP184" s="102"/>
      <c r="FQ184" s="96"/>
      <c r="FR184" s="104"/>
      <c r="FS184" s="92"/>
      <c r="FT184" s="90"/>
      <c r="FU184" s="91"/>
      <c r="FV184" s="102"/>
      <c r="FW184" s="96"/>
      <c r="FX184" s="104"/>
      <c r="FY184" s="92"/>
      <c r="FZ184" s="90"/>
      <c r="GA184" s="91"/>
      <c r="GB184" s="102"/>
      <c r="GC184" s="96"/>
      <c r="GD184" s="104"/>
      <c r="GE184" s="92"/>
      <c r="GF184" s="90"/>
      <c r="GG184" s="91"/>
      <c r="GH184" s="102"/>
      <c r="GI184" s="96"/>
      <c r="GJ184" s="104"/>
      <c r="GK184" s="92"/>
      <c r="GL184" s="90"/>
      <c r="GM184" s="91"/>
      <c r="GN184" s="102"/>
      <c r="GO184" s="96"/>
      <c r="GP184" s="104"/>
      <c r="GQ184" s="92"/>
      <c r="GR184" s="90"/>
      <c r="GS184" s="91"/>
      <c r="GT184" s="102"/>
      <c r="GU184" s="96"/>
      <c r="GV184" s="104"/>
      <c r="GW184" s="92"/>
      <c r="GX184" s="90"/>
      <c r="GY184" s="91"/>
      <c r="GZ184" s="102"/>
      <c r="HA184" s="96"/>
      <c r="HB184" s="104"/>
      <c r="HC184" s="92"/>
      <c r="HD184" s="90"/>
      <c r="HE184" s="91"/>
      <c r="HF184" s="102"/>
      <c r="HG184" s="96"/>
      <c r="HH184" s="104"/>
      <c r="HI184" s="92"/>
      <c r="HJ184" s="90"/>
      <c r="HK184" s="91"/>
      <c r="HL184" s="102"/>
      <c r="HM184" s="96"/>
      <c r="HN184" s="104"/>
      <c r="HO184" s="92"/>
      <c r="HP184" s="90"/>
      <c r="HQ184" s="91"/>
      <c r="HR184" s="102"/>
      <c r="HS184" s="96"/>
      <c r="HT184" s="104"/>
      <c r="HU184" s="92"/>
      <c r="HV184" s="125"/>
      <c r="HW184" s="126"/>
      <c r="HX184" s="127"/>
      <c r="HY184" s="128"/>
      <c r="HZ184" s="129"/>
      <c r="IA184" s="130"/>
      <c r="IB184" s="125"/>
      <c r="IC184" s="126"/>
      <c r="ID184" s="127"/>
      <c r="IE184" s="128"/>
      <c r="IF184" s="129"/>
      <c r="IG184" s="130"/>
      <c r="IH184" s="125"/>
      <c r="II184" s="126"/>
      <c r="IJ184" s="127"/>
      <c r="IK184" s="128"/>
      <c r="IL184" s="129"/>
      <c r="IM184" s="130"/>
      <c r="IN184" s="125"/>
      <c r="IO184" s="126"/>
      <c r="IP184" s="127"/>
      <c r="IQ184" s="128"/>
      <c r="IR184" s="129"/>
    </row>
    <row r="185" spans="1:252" s="1" customFormat="1">
      <c r="A185" s="54" t="s">
        <v>708</v>
      </c>
      <c r="B185" s="136">
        <f t="shared" si="24"/>
        <v>0</v>
      </c>
      <c r="C185" s="136">
        <f t="shared" si="25"/>
        <v>0</v>
      </c>
      <c r="D185" s="136">
        <f t="shared" si="26"/>
        <v>0</v>
      </c>
      <c r="E185" s="136">
        <f t="shared" si="27"/>
        <v>0</v>
      </c>
      <c r="F185" s="136">
        <f t="shared" si="28"/>
        <v>0</v>
      </c>
      <c r="G185" s="136">
        <f t="shared" si="29"/>
        <v>0</v>
      </c>
      <c r="H185" s="137">
        <f t="shared" si="22"/>
        <v>0</v>
      </c>
      <c r="I185" s="137">
        <f t="shared" si="30"/>
        <v>0</v>
      </c>
      <c r="J185" s="136">
        <f t="shared" si="31"/>
        <v>0</v>
      </c>
      <c r="K185" s="136">
        <f t="shared" si="32"/>
        <v>0</v>
      </c>
      <c r="L185" s="138">
        <f t="shared" si="23"/>
        <v>0</v>
      </c>
      <c r="M185" s="92"/>
      <c r="N185" s="90"/>
      <c r="O185" s="91"/>
      <c r="P185" s="102"/>
      <c r="Q185" s="96"/>
      <c r="R185" s="104"/>
      <c r="S185" s="92"/>
      <c r="T185" s="90"/>
      <c r="U185" s="91"/>
      <c r="V185" s="102"/>
      <c r="W185" s="96"/>
      <c r="X185" s="104"/>
      <c r="Y185" s="92"/>
      <c r="Z185" s="90"/>
      <c r="AA185" s="91"/>
      <c r="AB185" s="102"/>
      <c r="AC185" s="96"/>
      <c r="AD185" s="104"/>
      <c r="AE185" s="92"/>
      <c r="AF185" s="90"/>
      <c r="AG185" s="91"/>
      <c r="AH185" s="102"/>
      <c r="AI185" s="96"/>
      <c r="AJ185" s="104"/>
      <c r="AK185" s="92"/>
      <c r="AL185" s="90"/>
      <c r="AM185" s="91"/>
      <c r="AN185" s="102"/>
      <c r="AO185" s="96"/>
      <c r="AP185" s="104"/>
      <c r="AQ185" s="92"/>
      <c r="AR185" s="90"/>
      <c r="AS185" s="91"/>
      <c r="AT185" s="102"/>
      <c r="AU185" s="96"/>
      <c r="AV185" s="104"/>
      <c r="AW185" s="92"/>
      <c r="AX185" s="90"/>
      <c r="AY185" s="91"/>
      <c r="AZ185" s="102"/>
      <c r="BA185" s="96"/>
      <c r="BB185" s="104"/>
      <c r="BC185" s="92"/>
      <c r="BD185" s="90"/>
      <c r="BE185" s="91"/>
      <c r="BF185" s="102"/>
      <c r="BG185" s="96"/>
      <c r="BH185" s="104"/>
      <c r="BI185" s="92"/>
      <c r="BJ185" s="90"/>
      <c r="BK185" s="91"/>
      <c r="BL185" s="102"/>
      <c r="BM185" s="96"/>
      <c r="BN185" s="104"/>
      <c r="BO185" s="92"/>
      <c r="BP185" s="90"/>
      <c r="BQ185" s="91"/>
      <c r="BR185" s="102"/>
      <c r="BS185" s="96"/>
      <c r="BT185" s="104"/>
      <c r="BU185" s="92"/>
      <c r="BV185" s="90"/>
      <c r="BW185" s="91"/>
      <c r="BX185" s="102"/>
      <c r="BY185" s="96"/>
      <c r="BZ185" s="104"/>
      <c r="CA185" s="92"/>
      <c r="CB185" s="90"/>
      <c r="CC185" s="91"/>
      <c r="CD185" s="102"/>
      <c r="CE185" s="96"/>
      <c r="CF185" s="104"/>
      <c r="CG185" s="92"/>
      <c r="CH185" s="90"/>
      <c r="CI185" s="91"/>
      <c r="CJ185" s="102"/>
      <c r="CK185" s="96"/>
      <c r="CL185" s="104"/>
      <c r="CM185" s="92"/>
      <c r="CN185" s="90"/>
      <c r="CO185" s="91"/>
      <c r="CP185" s="102"/>
      <c r="CQ185" s="96"/>
      <c r="CR185" s="104"/>
      <c r="CS185" s="92"/>
      <c r="CT185" s="90"/>
      <c r="CU185" s="91"/>
      <c r="CV185" s="102"/>
      <c r="CW185" s="96"/>
      <c r="CX185" s="104"/>
      <c r="CY185" s="92"/>
      <c r="CZ185" s="90"/>
      <c r="DA185" s="91"/>
      <c r="DB185" s="102"/>
      <c r="DC185" s="96"/>
      <c r="DD185" s="104"/>
      <c r="DE185" s="92"/>
      <c r="DF185" s="90"/>
      <c r="DG185" s="91"/>
      <c r="DH185" s="102"/>
      <c r="DI185" s="96"/>
      <c r="DJ185" s="104"/>
      <c r="DK185" s="92"/>
      <c r="DL185" s="90"/>
      <c r="DM185" s="91"/>
      <c r="DN185" s="102"/>
      <c r="DO185" s="96"/>
      <c r="DP185" s="104"/>
      <c r="DQ185" s="92"/>
      <c r="DR185" s="90"/>
      <c r="DS185" s="91"/>
      <c r="DT185" s="102"/>
      <c r="DU185" s="96"/>
      <c r="DV185" s="104"/>
      <c r="DW185" s="92"/>
      <c r="DX185" s="90"/>
      <c r="DY185" s="91"/>
      <c r="DZ185" s="102"/>
      <c r="EA185" s="96"/>
      <c r="EB185" s="104"/>
      <c r="EC185" s="92"/>
      <c r="ED185" s="90"/>
      <c r="EE185" s="91"/>
      <c r="EF185" s="102"/>
      <c r="EG185" s="96"/>
      <c r="EH185" s="104"/>
      <c r="EI185" s="92"/>
      <c r="EJ185" s="90"/>
      <c r="EK185" s="91"/>
      <c r="EL185" s="102"/>
      <c r="EM185" s="96"/>
      <c r="EN185" s="104"/>
      <c r="EO185" s="92"/>
      <c r="EP185" s="90"/>
      <c r="EQ185" s="91"/>
      <c r="ER185" s="102"/>
      <c r="ES185" s="96"/>
      <c r="ET185" s="104"/>
      <c r="EU185" s="92"/>
      <c r="EV185" s="90"/>
      <c r="EW185" s="91"/>
      <c r="EX185" s="102"/>
      <c r="EY185" s="96"/>
      <c r="EZ185" s="104"/>
      <c r="FA185" s="92"/>
      <c r="FB185" s="90"/>
      <c r="FC185" s="91"/>
      <c r="FD185" s="102"/>
      <c r="FE185" s="96"/>
      <c r="FF185" s="104"/>
      <c r="FG185" s="92"/>
      <c r="FH185" s="90"/>
      <c r="FI185" s="91"/>
      <c r="FJ185" s="102"/>
      <c r="FK185" s="96"/>
      <c r="FL185" s="104"/>
      <c r="FM185" s="92"/>
      <c r="FN185" s="90"/>
      <c r="FO185" s="91"/>
      <c r="FP185" s="102"/>
      <c r="FQ185" s="96"/>
      <c r="FR185" s="104"/>
      <c r="FS185" s="92"/>
      <c r="FT185" s="90"/>
      <c r="FU185" s="91"/>
      <c r="FV185" s="102"/>
      <c r="FW185" s="96"/>
      <c r="FX185" s="104"/>
      <c r="FY185" s="92"/>
      <c r="FZ185" s="90"/>
      <c r="GA185" s="91"/>
      <c r="GB185" s="102"/>
      <c r="GC185" s="96"/>
      <c r="GD185" s="104"/>
      <c r="GE185" s="92"/>
      <c r="GF185" s="90"/>
      <c r="GG185" s="91"/>
      <c r="GH185" s="102"/>
      <c r="GI185" s="96"/>
      <c r="GJ185" s="104"/>
      <c r="GK185" s="92"/>
      <c r="GL185" s="90"/>
      <c r="GM185" s="91"/>
      <c r="GN185" s="102"/>
      <c r="GO185" s="96"/>
      <c r="GP185" s="104"/>
      <c r="GQ185" s="92"/>
      <c r="GR185" s="90"/>
      <c r="GS185" s="91"/>
      <c r="GT185" s="102"/>
      <c r="GU185" s="96"/>
      <c r="GV185" s="104"/>
      <c r="GW185" s="92"/>
      <c r="GX185" s="90"/>
      <c r="GY185" s="91"/>
      <c r="GZ185" s="102"/>
      <c r="HA185" s="96"/>
      <c r="HB185" s="104"/>
      <c r="HC185" s="92"/>
      <c r="HD185" s="90"/>
      <c r="HE185" s="91"/>
      <c r="HF185" s="102"/>
      <c r="HG185" s="96"/>
      <c r="HH185" s="104"/>
      <c r="HI185" s="92"/>
      <c r="HJ185" s="90"/>
      <c r="HK185" s="91"/>
      <c r="HL185" s="102"/>
      <c r="HM185" s="96"/>
      <c r="HN185" s="104"/>
      <c r="HO185" s="92"/>
      <c r="HP185" s="90"/>
      <c r="HQ185" s="91"/>
      <c r="HR185" s="102"/>
      <c r="HS185" s="96"/>
      <c r="HT185" s="104"/>
      <c r="HU185" s="92"/>
      <c r="HV185" s="125"/>
      <c r="HW185" s="126"/>
      <c r="HX185" s="127"/>
      <c r="HY185" s="128"/>
      <c r="HZ185" s="129"/>
      <c r="IA185" s="130"/>
      <c r="IB185" s="125"/>
      <c r="IC185" s="126"/>
      <c r="ID185" s="127"/>
      <c r="IE185" s="128"/>
      <c r="IF185" s="129"/>
      <c r="IG185" s="130"/>
      <c r="IH185" s="125"/>
      <c r="II185" s="126"/>
      <c r="IJ185" s="127"/>
      <c r="IK185" s="128"/>
      <c r="IL185" s="129"/>
      <c r="IM185" s="130"/>
      <c r="IN185" s="125"/>
      <c r="IO185" s="126"/>
      <c r="IP185" s="127"/>
      <c r="IQ185" s="128"/>
      <c r="IR185" s="129"/>
    </row>
    <row r="186" spans="1:252" s="1" customFormat="1">
      <c r="A186" s="54" t="s">
        <v>578</v>
      </c>
      <c r="B186" s="136">
        <f t="shared" si="24"/>
        <v>61.1</v>
      </c>
      <c r="C186" s="136">
        <f t="shared" si="25"/>
        <v>71.892307692307682</v>
      </c>
      <c r="D186" s="136">
        <f t="shared" si="26"/>
        <v>78</v>
      </c>
      <c r="E186" s="136">
        <f t="shared" si="27"/>
        <v>41.2</v>
      </c>
      <c r="F186" s="136">
        <f t="shared" si="28"/>
        <v>49.184615384615398</v>
      </c>
      <c r="G186" s="136">
        <f t="shared" si="29"/>
        <v>52.65</v>
      </c>
      <c r="H186" s="137">
        <f t="shared" si="22"/>
        <v>26</v>
      </c>
      <c r="I186" s="137">
        <f t="shared" si="30"/>
        <v>0</v>
      </c>
      <c r="J186" s="136">
        <f t="shared" si="31"/>
        <v>0</v>
      </c>
      <c r="K186" s="136">
        <f t="shared" si="32"/>
        <v>0</v>
      </c>
      <c r="L186" s="138">
        <f t="shared" si="23"/>
        <v>0</v>
      </c>
      <c r="M186" s="92">
        <v>61.1</v>
      </c>
      <c r="N186" s="90">
        <v>41.2</v>
      </c>
      <c r="O186" s="91"/>
      <c r="P186" s="102">
        <v>72</v>
      </c>
      <c r="Q186" s="96">
        <v>52.65</v>
      </c>
      <c r="R186" s="104"/>
      <c r="S186" s="92">
        <v>69.599999999999994</v>
      </c>
      <c r="T186" s="90">
        <v>46.1</v>
      </c>
      <c r="U186" s="91"/>
      <c r="V186" s="102">
        <v>75.400000000000006</v>
      </c>
      <c r="W186" s="96">
        <v>49.7</v>
      </c>
      <c r="X186" s="104"/>
      <c r="Y186" s="92">
        <v>73.400000000000006</v>
      </c>
      <c r="Z186" s="90">
        <v>49.3</v>
      </c>
      <c r="AA186" s="91"/>
      <c r="AB186" s="102">
        <v>73.900000000000006</v>
      </c>
      <c r="AC186" s="96">
        <v>50</v>
      </c>
      <c r="AD186" s="104"/>
      <c r="AE186" s="92">
        <v>71.3</v>
      </c>
      <c r="AF186" s="90">
        <v>48.7</v>
      </c>
      <c r="AG186" s="91"/>
      <c r="AH186" s="102">
        <v>66.099999999999994</v>
      </c>
      <c r="AI186" s="96">
        <v>47.8</v>
      </c>
      <c r="AJ186" s="104"/>
      <c r="AK186" s="92">
        <v>69.599999999999994</v>
      </c>
      <c r="AL186" s="90">
        <v>49.8</v>
      </c>
      <c r="AM186" s="91"/>
      <c r="AN186" s="102">
        <v>69</v>
      </c>
      <c r="AO186" s="96">
        <v>48.9</v>
      </c>
      <c r="AP186" s="104"/>
      <c r="AQ186" s="92">
        <v>74</v>
      </c>
      <c r="AR186" s="90">
        <v>48.1</v>
      </c>
      <c r="AS186" s="91"/>
      <c r="AT186" s="102">
        <v>69.599999999999994</v>
      </c>
      <c r="AU186" s="96">
        <v>49.3</v>
      </c>
      <c r="AV186" s="104"/>
      <c r="AW186" s="92">
        <v>71.2</v>
      </c>
      <c r="AX186" s="90">
        <v>50.9</v>
      </c>
      <c r="AY186" s="91"/>
      <c r="AZ186" s="102">
        <v>70.400000000000006</v>
      </c>
      <c r="BA186" s="96">
        <v>49.45</v>
      </c>
      <c r="BB186" s="104"/>
      <c r="BC186" s="92">
        <v>75.7</v>
      </c>
      <c r="BD186" s="90">
        <v>47.8</v>
      </c>
      <c r="BE186" s="91"/>
      <c r="BF186" s="102">
        <v>77.2</v>
      </c>
      <c r="BG186" s="96">
        <v>51.6</v>
      </c>
      <c r="BH186" s="104"/>
      <c r="BI186" s="92">
        <v>75.599999999999994</v>
      </c>
      <c r="BJ186" s="90">
        <v>47.6</v>
      </c>
      <c r="BK186" s="91"/>
      <c r="BL186" s="102">
        <v>73.2</v>
      </c>
      <c r="BM186" s="96">
        <v>49.6</v>
      </c>
      <c r="BN186" s="104"/>
      <c r="BO186" s="92">
        <v>72.099999999999994</v>
      </c>
      <c r="BP186" s="90">
        <v>48.6</v>
      </c>
      <c r="BQ186" s="91"/>
      <c r="BR186" s="102">
        <v>71.599999999999994</v>
      </c>
      <c r="BS186" s="96">
        <v>49.1</v>
      </c>
      <c r="BT186" s="104"/>
      <c r="BU186" s="92">
        <v>78</v>
      </c>
      <c r="BV186" s="90">
        <v>50.5</v>
      </c>
      <c r="BW186" s="91"/>
      <c r="BX186" s="102">
        <v>76.599999999999994</v>
      </c>
      <c r="BY186" s="96">
        <v>51.4</v>
      </c>
      <c r="BZ186" s="104"/>
      <c r="CA186" s="92">
        <v>69.3</v>
      </c>
      <c r="CB186" s="90">
        <v>50.4</v>
      </c>
      <c r="CC186" s="91"/>
      <c r="CD186" s="102">
        <v>70.400000000000006</v>
      </c>
      <c r="CE186" s="96">
        <v>51.4</v>
      </c>
      <c r="CF186" s="104"/>
      <c r="CG186" s="92">
        <v>66.900000000000006</v>
      </c>
      <c r="CH186" s="90">
        <v>49</v>
      </c>
      <c r="CI186" s="91"/>
      <c r="CJ186" s="102">
        <v>76</v>
      </c>
      <c r="CK186" s="96">
        <v>49.9</v>
      </c>
      <c r="CL186" s="104"/>
      <c r="CM186" s="92"/>
      <c r="CN186" s="90"/>
      <c r="CO186" s="91"/>
      <c r="CP186" s="102"/>
      <c r="CQ186" s="96"/>
      <c r="CR186" s="104"/>
      <c r="CS186" s="92"/>
      <c r="CT186" s="90"/>
      <c r="CU186" s="91"/>
      <c r="CV186" s="102"/>
      <c r="CW186" s="96"/>
      <c r="CX186" s="104"/>
      <c r="CY186" s="92"/>
      <c r="CZ186" s="90"/>
      <c r="DA186" s="91"/>
      <c r="DB186" s="102"/>
      <c r="DC186" s="96"/>
      <c r="DD186" s="104"/>
      <c r="DE186" s="92"/>
      <c r="DF186" s="90"/>
      <c r="DG186" s="91"/>
      <c r="DH186" s="102"/>
      <c r="DI186" s="96"/>
      <c r="DJ186" s="104"/>
      <c r="DK186" s="92"/>
      <c r="DL186" s="90"/>
      <c r="DM186" s="91"/>
      <c r="DN186" s="102"/>
      <c r="DO186" s="96"/>
      <c r="DP186" s="104"/>
      <c r="DQ186" s="92"/>
      <c r="DR186" s="90"/>
      <c r="DS186" s="91"/>
      <c r="DT186" s="102"/>
      <c r="DU186" s="96"/>
      <c r="DV186" s="104"/>
      <c r="DW186" s="92"/>
      <c r="DX186" s="90"/>
      <c r="DY186" s="91"/>
      <c r="DZ186" s="102"/>
      <c r="EA186" s="96"/>
      <c r="EB186" s="104"/>
      <c r="EC186" s="92"/>
      <c r="ED186" s="90"/>
      <c r="EE186" s="91"/>
      <c r="EF186" s="102"/>
      <c r="EG186" s="96"/>
      <c r="EH186" s="104"/>
      <c r="EI186" s="92"/>
      <c r="EJ186" s="90"/>
      <c r="EK186" s="91"/>
      <c r="EL186" s="102"/>
      <c r="EM186" s="96"/>
      <c r="EN186" s="104"/>
      <c r="EO186" s="92"/>
      <c r="EP186" s="90"/>
      <c r="EQ186" s="91"/>
      <c r="ER186" s="102"/>
      <c r="ES186" s="96"/>
      <c r="ET186" s="104"/>
      <c r="EU186" s="92"/>
      <c r="EV186" s="90"/>
      <c r="EW186" s="91"/>
      <c r="EX186" s="102"/>
      <c r="EY186" s="96"/>
      <c r="EZ186" s="104"/>
      <c r="FA186" s="92"/>
      <c r="FB186" s="90"/>
      <c r="FC186" s="91"/>
      <c r="FD186" s="102"/>
      <c r="FE186" s="96"/>
      <c r="FF186" s="104"/>
      <c r="FG186" s="92"/>
      <c r="FH186" s="90"/>
      <c r="FI186" s="91"/>
      <c r="FJ186" s="102"/>
      <c r="FK186" s="96"/>
      <c r="FL186" s="104"/>
      <c r="FM186" s="92"/>
      <c r="FN186" s="90"/>
      <c r="FO186" s="91"/>
      <c r="FP186" s="102"/>
      <c r="FQ186" s="96"/>
      <c r="FR186" s="104"/>
      <c r="FS186" s="92"/>
      <c r="FT186" s="90"/>
      <c r="FU186" s="91"/>
      <c r="FV186" s="102"/>
      <c r="FW186" s="96"/>
      <c r="FX186" s="104"/>
      <c r="FY186" s="92"/>
      <c r="FZ186" s="90"/>
      <c r="GA186" s="91"/>
      <c r="GB186" s="102"/>
      <c r="GC186" s="96"/>
      <c r="GD186" s="104"/>
      <c r="GE186" s="92"/>
      <c r="GF186" s="90"/>
      <c r="GG186" s="91"/>
      <c r="GH186" s="102"/>
      <c r="GI186" s="96"/>
      <c r="GJ186" s="104"/>
      <c r="GK186" s="92"/>
      <c r="GL186" s="90"/>
      <c r="GM186" s="91"/>
      <c r="GN186" s="102"/>
      <c r="GO186" s="96"/>
      <c r="GP186" s="104"/>
      <c r="GQ186" s="92"/>
      <c r="GR186" s="90"/>
      <c r="GS186" s="91"/>
      <c r="GT186" s="102"/>
      <c r="GU186" s="96"/>
      <c r="GV186" s="104"/>
      <c r="GW186" s="92"/>
      <c r="GX186" s="90"/>
      <c r="GY186" s="91"/>
      <c r="GZ186" s="102"/>
      <c r="HA186" s="96"/>
      <c r="HB186" s="104"/>
      <c r="HC186" s="92"/>
      <c r="HD186" s="90"/>
      <c r="HE186" s="91"/>
      <c r="HF186" s="102"/>
      <c r="HG186" s="96"/>
      <c r="HH186" s="104"/>
      <c r="HI186" s="92"/>
      <c r="HJ186" s="90"/>
      <c r="HK186" s="91"/>
      <c r="HL186" s="102"/>
      <c r="HM186" s="96"/>
      <c r="HN186" s="104"/>
      <c r="HO186" s="92"/>
      <c r="HP186" s="90"/>
      <c r="HQ186" s="91"/>
      <c r="HR186" s="102"/>
      <c r="HS186" s="96"/>
      <c r="HT186" s="104"/>
      <c r="HU186" s="92"/>
      <c r="HV186" s="125"/>
      <c r="HW186" s="126"/>
      <c r="HX186" s="127"/>
      <c r="HY186" s="128"/>
      <c r="HZ186" s="129"/>
      <c r="IA186" s="130"/>
      <c r="IB186" s="125"/>
      <c r="IC186" s="126"/>
      <c r="ID186" s="127"/>
      <c r="IE186" s="128"/>
      <c r="IF186" s="129"/>
      <c r="IG186" s="130"/>
      <c r="IH186" s="125"/>
      <c r="II186" s="126"/>
      <c r="IJ186" s="127"/>
      <c r="IK186" s="128"/>
      <c r="IL186" s="129"/>
      <c r="IM186" s="130"/>
      <c r="IN186" s="125"/>
      <c r="IO186" s="126"/>
      <c r="IP186" s="127"/>
      <c r="IQ186" s="128"/>
      <c r="IR186" s="129"/>
    </row>
    <row r="187" spans="1:252" s="1" customFormat="1">
      <c r="A187" s="54" t="s">
        <v>582</v>
      </c>
      <c r="B187" s="136">
        <f t="shared" si="24"/>
        <v>0</v>
      </c>
      <c r="C187" s="136">
        <f t="shared" si="25"/>
        <v>0</v>
      </c>
      <c r="D187" s="136">
        <f t="shared" si="26"/>
        <v>0</v>
      </c>
      <c r="E187" s="136">
        <f t="shared" si="27"/>
        <v>0</v>
      </c>
      <c r="F187" s="136">
        <f t="shared" si="28"/>
        <v>0</v>
      </c>
      <c r="G187" s="136">
        <f t="shared" si="29"/>
        <v>0</v>
      </c>
      <c r="H187" s="137">
        <f t="shared" si="22"/>
        <v>0</v>
      </c>
      <c r="I187" s="137">
        <f t="shared" si="30"/>
        <v>0</v>
      </c>
      <c r="J187" s="136">
        <f t="shared" si="31"/>
        <v>0</v>
      </c>
      <c r="K187" s="136">
        <f t="shared" si="32"/>
        <v>0</v>
      </c>
      <c r="L187" s="138">
        <f t="shared" si="23"/>
        <v>0</v>
      </c>
      <c r="M187" s="92"/>
      <c r="N187" s="90"/>
      <c r="O187" s="91"/>
      <c r="P187" s="102"/>
      <c r="Q187" s="96"/>
      <c r="R187" s="104"/>
      <c r="S187" s="92"/>
      <c r="T187" s="90"/>
      <c r="U187" s="91"/>
      <c r="V187" s="102"/>
      <c r="W187" s="96"/>
      <c r="X187" s="104"/>
      <c r="Y187" s="92"/>
      <c r="Z187" s="90"/>
      <c r="AA187" s="91"/>
      <c r="AB187" s="102"/>
      <c r="AC187" s="96"/>
      <c r="AD187" s="104"/>
      <c r="AE187" s="92"/>
      <c r="AF187" s="90"/>
      <c r="AG187" s="91"/>
      <c r="AH187" s="102"/>
      <c r="AI187" s="96"/>
      <c r="AJ187" s="104"/>
      <c r="AK187" s="92"/>
      <c r="AL187" s="90"/>
      <c r="AM187" s="91"/>
      <c r="AN187" s="102"/>
      <c r="AO187" s="96"/>
      <c r="AP187" s="104"/>
      <c r="AQ187" s="92"/>
      <c r="AR187" s="90"/>
      <c r="AS187" s="91"/>
      <c r="AT187" s="102"/>
      <c r="AU187" s="96"/>
      <c r="AV187" s="104"/>
      <c r="AW187" s="92"/>
      <c r="AX187" s="90"/>
      <c r="AY187" s="91"/>
      <c r="AZ187" s="102"/>
      <c r="BA187" s="96"/>
      <c r="BB187" s="104"/>
      <c r="BC187" s="92"/>
      <c r="BD187" s="90"/>
      <c r="BE187" s="91"/>
      <c r="BF187" s="102"/>
      <c r="BG187" s="96"/>
      <c r="BH187" s="104"/>
      <c r="BI187" s="92"/>
      <c r="BJ187" s="90"/>
      <c r="BK187" s="91"/>
      <c r="BL187" s="102"/>
      <c r="BM187" s="96"/>
      <c r="BN187" s="104"/>
      <c r="BO187" s="92"/>
      <c r="BP187" s="90"/>
      <c r="BQ187" s="91"/>
      <c r="BR187" s="102"/>
      <c r="BS187" s="96"/>
      <c r="BT187" s="104"/>
      <c r="BU187" s="92"/>
      <c r="BV187" s="90"/>
      <c r="BW187" s="91"/>
      <c r="BX187" s="102"/>
      <c r="BY187" s="96"/>
      <c r="BZ187" s="104"/>
      <c r="CA187" s="92"/>
      <c r="CB187" s="90"/>
      <c r="CC187" s="91"/>
      <c r="CD187" s="102"/>
      <c r="CE187" s="96"/>
      <c r="CF187" s="104"/>
      <c r="CG187" s="92"/>
      <c r="CH187" s="90"/>
      <c r="CI187" s="91"/>
      <c r="CJ187" s="102"/>
      <c r="CK187" s="96"/>
      <c r="CL187" s="104"/>
      <c r="CM187" s="92"/>
      <c r="CN187" s="90"/>
      <c r="CO187" s="91"/>
      <c r="CP187" s="102"/>
      <c r="CQ187" s="96"/>
      <c r="CR187" s="104"/>
      <c r="CS187" s="92"/>
      <c r="CT187" s="90"/>
      <c r="CU187" s="91"/>
      <c r="CV187" s="102"/>
      <c r="CW187" s="96"/>
      <c r="CX187" s="104"/>
      <c r="CY187" s="92"/>
      <c r="CZ187" s="90"/>
      <c r="DA187" s="91"/>
      <c r="DB187" s="102"/>
      <c r="DC187" s="96"/>
      <c r="DD187" s="104"/>
      <c r="DE187" s="92"/>
      <c r="DF187" s="90"/>
      <c r="DG187" s="91"/>
      <c r="DH187" s="102"/>
      <c r="DI187" s="96"/>
      <c r="DJ187" s="104"/>
      <c r="DK187" s="92"/>
      <c r="DL187" s="90"/>
      <c r="DM187" s="91"/>
      <c r="DN187" s="102"/>
      <c r="DO187" s="96"/>
      <c r="DP187" s="104"/>
      <c r="DQ187" s="92"/>
      <c r="DR187" s="90"/>
      <c r="DS187" s="91"/>
      <c r="DT187" s="102"/>
      <c r="DU187" s="96"/>
      <c r="DV187" s="104"/>
      <c r="DW187" s="92"/>
      <c r="DX187" s="90"/>
      <c r="DY187" s="91"/>
      <c r="DZ187" s="102"/>
      <c r="EA187" s="96"/>
      <c r="EB187" s="104"/>
      <c r="EC187" s="92"/>
      <c r="ED187" s="90"/>
      <c r="EE187" s="91"/>
      <c r="EF187" s="102"/>
      <c r="EG187" s="96"/>
      <c r="EH187" s="104"/>
      <c r="EI187" s="92"/>
      <c r="EJ187" s="90"/>
      <c r="EK187" s="91"/>
      <c r="EL187" s="102"/>
      <c r="EM187" s="96"/>
      <c r="EN187" s="104"/>
      <c r="EO187" s="92"/>
      <c r="EP187" s="90"/>
      <c r="EQ187" s="91"/>
      <c r="ER187" s="102"/>
      <c r="ES187" s="96"/>
      <c r="ET187" s="104"/>
      <c r="EU187" s="92"/>
      <c r="EV187" s="90"/>
      <c r="EW187" s="91"/>
      <c r="EX187" s="102"/>
      <c r="EY187" s="96"/>
      <c r="EZ187" s="104"/>
      <c r="FA187" s="92"/>
      <c r="FB187" s="90"/>
      <c r="FC187" s="91"/>
      <c r="FD187" s="102"/>
      <c r="FE187" s="96"/>
      <c r="FF187" s="104"/>
      <c r="FG187" s="92"/>
      <c r="FH187" s="90"/>
      <c r="FI187" s="91"/>
      <c r="FJ187" s="102"/>
      <c r="FK187" s="96"/>
      <c r="FL187" s="104"/>
      <c r="FM187" s="92"/>
      <c r="FN187" s="90"/>
      <c r="FO187" s="91"/>
      <c r="FP187" s="102"/>
      <c r="FQ187" s="96"/>
      <c r="FR187" s="104"/>
      <c r="FS187" s="92"/>
      <c r="FT187" s="90"/>
      <c r="FU187" s="91"/>
      <c r="FV187" s="102"/>
      <c r="FW187" s="96"/>
      <c r="FX187" s="104"/>
      <c r="FY187" s="92"/>
      <c r="FZ187" s="90"/>
      <c r="GA187" s="91"/>
      <c r="GB187" s="102"/>
      <c r="GC187" s="96"/>
      <c r="GD187" s="104"/>
      <c r="GE187" s="92"/>
      <c r="GF187" s="90"/>
      <c r="GG187" s="91"/>
      <c r="GH187" s="102"/>
      <c r="GI187" s="96"/>
      <c r="GJ187" s="104"/>
      <c r="GK187" s="92"/>
      <c r="GL187" s="90"/>
      <c r="GM187" s="91"/>
      <c r="GN187" s="102"/>
      <c r="GO187" s="96"/>
      <c r="GP187" s="104"/>
      <c r="GQ187" s="92"/>
      <c r="GR187" s="90"/>
      <c r="GS187" s="91"/>
      <c r="GT187" s="102"/>
      <c r="GU187" s="96"/>
      <c r="GV187" s="104"/>
      <c r="GW187" s="92"/>
      <c r="GX187" s="90"/>
      <c r="GY187" s="91"/>
      <c r="GZ187" s="102"/>
      <c r="HA187" s="96"/>
      <c r="HB187" s="104"/>
      <c r="HC187" s="92"/>
      <c r="HD187" s="90"/>
      <c r="HE187" s="91"/>
      <c r="HF187" s="102"/>
      <c r="HG187" s="96"/>
      <c r="HH187" s="104"/>
      <c r="HI187" s="92"/>
      <c r="HJ187" s="90"/>
      <c r="HK187" s="91"/>
      <c r="HL187" s="102"/>
      <c r="HM187" s="96"/>
      <c r="HN187" s="104"/>
      <c r="HO187" s="92"/>
      <c r="HP187" s="90"/>
      <c r="HQ187" s="91"/>
      <c r="HR187" s="102"/>
      <c r="HS187" s="96"/>
      <c r="HT187" s="104"/>
      <c r="HU187" s="92"/>
      <c r="HV187" s="125"/>
      <c r="HW187" s="126"/>
      <c r="HX187" s="127"/>
      <c r="HY187" s="128"/>
      <c r="HZ187" s="129"/>
      <c r="IA187" s="130"/>
      <c r="IB187" s="125"/>
      <c r="IC187" s="126"/>
      <c r="ID187" s="127"/>
      <c r="IE187" s="128"/>
      <c r="IF187" s="129"/>
      <c r="IG187" s="130"/>
      <c r="IH187" s="125"/>
      <c r="II187" s="126"/>
      <c r="IJ187" s="127"/>
      <c r="IK187" s="128"/>
      <c r="IL187" s="129"/>
      <c r="IM187" s="130"/>
      <c r="IN187" s="125"/>
      <c r="IO187" s="126"/>
      <c r="IP187" s="127"/>
      <c r="IQ187" s="128"/>
      <c r="IR187" s="129"/>
    </row>
    <row r="188" spans="1:252" s="1" customFormat="1">
      <c r="A188" s="54" t="s">
        <v>583</v>
      </c>
      <c r="B188" s="136">
        <f t="shared" si="24"/>
        <v>0</v>
      </c>
      <c r="C188" s="136">
        <f t="shared" si="25"/>
        <v>0</v>
      </c>
      <c r="D188" s="136">
        <f t="shared" si="26"/>
        <v>0</v>
      </c>
      <c r="E188" s="136">
        <f t="shared" si="27"/>
        <v>0</v>
      </c>
      <c r="F188" s="136">
        <f t="shared" si="28"/>
        <v>0</v>
      </c>
      <c r="G188" s="136">
        <f t="shared" si="29"/>
        <v>0</v>
      </c>
      <c r="H188" s="137">
        <f t="shared" si="22"/>
        <v>0</v>
      </c>
      <c r="I188" s="137">
        <f t="shared" si="30"/>
        <v>0</v>
      </c>
      <c r="J188" s="136">
        <f t="shared" si="31"/>
        <v>0</v>
      </c>
      <c r="K188" s="136">
        <f t="shared" si="32"/>
        <v>0</v>
      </c>
      <c r="L188" s="138">
        <f t="shared" si="23"/>
        <v>0</v>
      </c>
      <c r="M188" s="92"/>
      <c r="N188" s="90"/>
      <c r="O188" s="91"/>
      <c r="P188" s="102"/>
      <c r="Q188" s="96"/>
      <c r="R188" s="104"/>
      <c r="S188" s="92"/>
      <c r="T188" s="90"/>
      <c r="U188" s="91"/>
      <c r="V188" s="102"/>
      <c r="W188" s="96"/>
      <c r="X188" s="104"/>
      <c r="Y188" s="92"/>
      <c r="Z188" s="90"/>
      <c r="AA188" s="91"/>
      <c r="AB188" s="102"/>
      <c r="AC188" s="96"/>
      <c r="AD188" s="104"/>
      <c r="AE188" s="92"/>
      <c r="AF188" s="90"/>
      <c r="AG188" s="91"/>
      <c r="AH188" s="102"/>
      <c r="AI188" s="96"/>
      <c r="AJ188" s="104"/>
      <c r="AK188" s="92"/>
      <c r="AL188" s="90"/>
      <c r="AM188" s="91"/>
      <c r="AN188" s="102"/>
      <c r="AO188" s="96"/>
      <c r="AP188" s="104"/>
      <c r="AQ188" s="92"/>
      <c r="AR188" s="90"/>
      <c r="AS188" s="91"/>
      <c r="AT188" s="102"/>
      <c r="AU188" s="96"/>
      <c r="AV188" s="104"/>
      <c r="AW188" s="92"/>
      <c r="AX188" s="90"/>
      <c r="AY188" s="91"/>
      <c r="AZ188" s="102"/>
      <c r="BA188" s="96"/>
      <c r="BB188" s="104"/>
      <c r="BC188" s="92"/>
      <c r="BD188" s="90"/>
      <c r="BE188" s="91"/>
      <c r="BF188" s="102"/>
      <c r="BG188" s="96"/>
      <c r="BH188" s="104"/>
      <c r="BI188" s="92"/>
      <c r="BJ188" s="90"/>
      <c r="BK188" s="91"/>
      <c r="BL188" s="102"/>
      <c r="BM188" s="96"/>
      <c r="BN188" s="104"/>
      <c r="BO188" s="92"/>
      <c r="BP188" s="90"/>
      <c r="BQ188" s="91"/>
      <c r="BR188" s="102"/>
      <c r="BS188" s="96"/>
      <c r="BT188" s="104"/>
      <c r="BU188" s="92"/>
      <c r="BV188" s="90"/>
      <c r="BW188" s="91"/>
      <c r="BX188" s="102"/>
      <c r="BY188" s="96"/>
      <c r="BZ188" s="104"/>
      <c r="CA188" s="92"/>
      <c r="CB188" s="90"/>
      <c r="CC188" s="91"/>
      <c r="CD188" s="102"/>
      <c r="CE188" s="96"/>
      <c r="CF188" s="104"/>
      <c r="CG188" s="92"/>
      <c r="CH188" s="90"/>
      <c r="CI188" s="91"/>
      <c r="CJ188" s="102"/>
      <c r="CK188" s="96"/>
      <c r="CL188" s="104"/>
      <c r="CM188" s="92"/>
      <c r="CN188" s="90"/>
      <c r="CO188" s="91"/>
      <c r="CP188" s="102"/>
      <c r="CQ188" s="96"/>
      <c r="CR188" s="104"/>
      <c r="CS188" s="92"/>
      <c r="CT188" s="90"/>
      <c r="CU188" s="91"/>
      <c r="CV188" s="102"/>
      <c r="CW188" s="96"/>
      <c r="CX188" s="104"/>
      <c r="CY188" s="92"/>
      <c r="CZ188" s="90"/>
      <c r="DA188" s="91"/>
      <c r="DB188" s="102"/>
      <c r="DC188" s="96"/>
      <c r="DD188" s="104"/>
      <c r="DE188" s="92"/>
      <c r="DF188" s="90"/>
      <c r="DG188" s="91"/>
      <c r="DH188" s="102"/>
      <c r="DI188" s="96"/>
      <c r="DJ188" s="104"/>
      <c r="DK188" s="92"/>
      <c r="DL188" s="90"/>
      <c r="DM188" s="91"/>
      <c r="DN188" s="102"/>
      <c r="DO188" s="96"/>
      <c r="DP188" s="104"/>
      <c r="DQ188" s="92"/>
      <c r="DR188" s="90"/>
      <c r="DS188" s="91"/>
      <c r="DT188" s="102"/>
      <c r="DU188" s="96"/>
      <c r="DV188" s="104"/>
      <c r="DW188" s="92"/>
      <c r="DX188" s="90"/>
      <c r="DY188" s="91"/>
      <c r="DZ188" s="102"/>
      <c r="EA188" s="96"/>
      <c r="EB188" s="104"/>
      <c r="EC188" s="92"/>
      <c r="ED188" s="90"/>
      <c r="EE188" s="91"/>
      <c r="EF188" s="102"/>
      <c r="EG188" s="96"/>
      <c r="EH188" s="104"/>
      <c r="EI188" s="92"/>
      <c r="EJ188" s="90"/>
      <c r="EK188" s="91"/>
      <c r="EL188" s="102"/>
      <c r="EM188" s="96"/>
      <c r="EN188" s="104"/>
      <c r="EO188" s="92"/>
      <c r="EP188" s="90"/>
      <c r="EQ188" s="91"/>
      <c r="ER188" s="102"/>
      <c r="ES188" s="96"/>
      <c r="ET188" s="104"/>
      <c r="EU188" s="92"/>
      <c r="EV188" s="90"/>
      <c r="EW188" s="91"/>
      <c r="EX188" s="102"/>
      <c r="EY188" s="96"/>
      <c r="EZ188" s="104"/>
      <c r="FA188" s="92"/>
      <c r="FB188" s="90"/>
      <c r="FC188" s="91"/>
      <c r="FD188" s="102"/>
      <c r="FE188" s="96"/>
      <c r="FF188" s="104"/>
      <c r="FG188" s="92"/>
      <c r="FH188" s="90"/>
      <c r="FI188" s="91"/>
      <c r="FJ188" s="102"/>
      <c r="FK188" s="96"/>
      <c r="FL188" s="104"/>
      <c r="FM188" s="92"/>
      <c r="FN188" s="90"/>
      <c r="FO188" s="91"/>
      <c r="FP188" s="102"/>
      <c r="FQ188" s="96"/>
      <c r="FR188" s="104"/>
      <c r="FS188" s="92"/>
      <c r="FT188" s="90"/>
      <c r="FU188" s="91"/>
      <c r="FV188" s="102"/>
      <c r="FW188" s="96"/>
      <c r="FX188" s="104"/>
      <c r="FY188" s="92"/>
      <c r="FZ188" s="90"/>
      <c r="GA188" s="91"/>
      <c r="GB188" s="102"/>
      <c r="GC188" s="96"/>
      <c r="GD188" s="104"/>
      <c r="GE188" s="92"/>
      <c r="GF188" s="90"/>
      <c r="GG188" s="91"/>
      <c r="GH188" s="102"/>
      <c r="GI188" s="96"/>
      <c r="GJ188" s="104"/>
      <c r="GK188" s="92"/>
      <c r="GL188" s="90"/>
      <c r="GM188" s="91"/>
      <c r="GN188" s="102"/>
      <c r="GO188" s="96"/>
      <c r="GP188" s="104"/>
      <c r="GQ188" s="92"/>
      <c r="GR188" s="90"/>
      <c r="GS188" s="91"/>
      <c r="GT188" s="102"/>
      <c r="GU188" s="96"/>
      <c r="GV188" s="104"/>
      <c r="GW188" s="92"/>
      <c r="GX188" s="90"/>
      <c r="GY188" s="91"/>
      <c r="GZ188" s="102"/>
      <c r="HA188" s="96"/>
      <c r="HB188" s="104"/>
      <c r="HC188" s="92"/>
      <c r="HD188" s="90"/>
      <c r="HE188" s="91"/>
      <c r="HF188" s="102"/>
      <c r="HG188" s="96"/>
      <c r="HH188" s="104"/>
      <c r="HI188" s="92"/>
      <c r="HJ188" s="90"/>
      <c r="HK188" s="91"/>
      <c r="HL188" s="102"/>
      <c r="HM188" s="96"/>
      <c r="HN188" s="104"/>
      <c r="HO188" s="92"/>
      <c r="HP188" s="90"/>
      <c r="HQ188" s="91"/>
      <c r="HR188" s="102"/>
      <c r="HS188" s="96"/>
      <c r="HT188" s="104"/>
      <c r="HU188" s="92"/>
      <c r="HV188" s="125"/>
      <c r="HW188" s="126"/>
      <c r="HX188" s="127"/>
      <c r="HY188" s="128"/>
      <c r="HZ188" s="129"/>
      <c r="IA188" s="130"/>
      <c r="IB188" s="125"/>
      <c r="IC188" s="126"/>
      <c r="ID188" s="127"/>
      <c r="IE188" s="128"/>
      <c r="IF188" s="129"/>
      <c r="IG188" s="130"/>
      <c r="IH188" s="125"/>
      <c r="II188" s="126"/>
      <c r="IJ188" s="127"/>
      <c r="IK188" s="128"/>
      <c r="IL188" s="129"/>
      <c r="IM188" s="130"/>
      <c r="IN188" s="125"/>
      <c r="IO188" s="126"/>
      <c r="IP188" s="127"/>
      <c r="IQ188" s="128"/>
      <c r="IR188" s="129"/>
    </row>
    <row r="189" spans="1:252" s="1" customFormat="1">
      <c r="A189" s="54" t="s">
        <v>585</v>
      </c>
      <c r="B189" s="136">
        <f t="shared" si="24"/>
        <v>29.3</v>
      </c>
      <c r="C189" s="136">
        <f t="shared" si="25"/>
        <v>32.503456790123451</v>
      </c>
      <c r="D189" s="136">
        <f t="shared" si="26"/>
        <v>35.159999999999997</v>
      </c>
      <c r="E189" s="136">
        <f t="shared" si="27"/>
        <v>20.95</v>
      </c>
      <c r="F189" s="136">
        <f t="shared" si="28"/>
        <v>23.253086419753082</v>
      </c>
      <c r="G189" s="136">
        <f t="shared" si="29"/>
        <v>25.36</v>
      </c>
      <c r="H189" s="137">
        <f>COUNT(N189,Q189,T189,W189,Z189,AC189,AF189,AI189,AL189,AO189,AR189,AU189,AX189,BA189,BD189,BG189,BJ189,BM189,BP189,BS189,BV189,BY189,CB189,CE189,CH189,CK189,CN189,CQ189,CT189,CW189,CZ189,DC189,DF189,DI189,DL189,DO189,DR189,DU189,DX189,EA189,ED189,EG189,EJ189,EM189,EP189,ES189,EV189,EY189,FB189,FE189,FH189,FK189,FN189,FQ189,FT189,FW189,FZ189,GC189,GF189,GI189,GL189,GO189,GR189,GU189,GX189,HA189,HD189,HG189,HJ189,HM189,HP189,HS189,HV189,HY189,IB189,IE189,IH189,IK189,IN189,IQ189)</f>
        <v>80</v>
      </c>
      <c r="I189" s="136">
        <f t="shared" si="30"/>
        <v>7</v>
      </c>
      <c r="J189" s="136">
        <f t="shared" si="31"/>
        <v>9.0049382716049386</v>
      </c>
      <c r="K189" s="136">
        <f t="shared" si="32"/>
        <v>10.5</v>
      </c>
      <c r="L189" s="138">
        <f t="shared" si="23"/>
        <v>80</v>
      </c>
      <c r="M189" s="92">
        <v>30.86</v>
      </c>
      <c r="N189" s="90">
        <v>21.5</v>
      </c>
      <c r="O189" s="91">
        <v>8.6</v>
      </c>
      <c r="P189" s="102">
        <v>32.549999999999997</v>
      </c>
      <c r="Q189" s="96">
        <v>21.8</v>
      </c>
      <c r="R189" s="104">
        <v>9.1999999999999993</v>
      </c>
      <c r="S189" s="92">
        <v>31.1</v>
      </c>
      <c r="T189" s="90">
        <v>22.8</v>
      </c>
      <c r="U189" s="91">
        <v>9.6999999999999993</v>
      </c>
      <c r="V189" s="102">
        <v>34.15</v>
      </c>
      <c r="W189" s="96">
        <v>21.8</v>
      </c>
      <c r="X189" s="104">
        <v>10.5</v>
      </c>
      <c r="Y189" s="92">
        <v>31.1</v>
      </c>
      <c r="Z189" s="90">
        <v>22.6</v>
      </c>
      <c r="AA189" s="91">
        <v>9.4</v>
      </c>
      <c r="AB189" s="102">
        <v>32.5</v>
      </c>
      <c r="AC189" s="96">
        <v>22.15</v>
      </c>
      <c r="AD189" s="104">
        <v>9.9</v>
      </c>
      <c r="AE189" s="92">
        <v>30.75</v>
      </c>
      <c r="AF189" s="90">
        <v>22.15</v>
      </c>
      <c r="AG189" s="91">
        <v>9.6999999999999993</v>
      </c>
      <c r="AH189" s="102">
        <v>30.45</v>
      </c>
      <c r="AI189" s="96">
        <v>21</v>
      </c>
      <c r="AJ189" s="104">
        <v>8.4</v>
      </c>
      <c r="AK189" s="92">
        <v>30.6</v>
      </c>
      <c r="AL189" s="90">
        <v>21.7</v>
      </c>
      <c r="AM189" s="91">
        <v>9.1</v>
      </c>
      <c r="AN189" s="102">
        <v>32.72</v>
      </c>
      <c r="AO189" s="96">
        <v>23.75</v>
      </c>
      <c r="AP189" s="104">
        <v>8.3000000000000007</v>
      </c>
      <c r="AQ189" s="92">
        <v>30.8</v>
      </c>
      <c r="AR189" s="90">
        <v>22.2</v>
      </c>
      <c r="AS189" s="91">
        <v>9.4</v>
      </c>
      <c r="AT189" s="102">
        <v>33</v>
      </c>
      <c r="AU189" s="96">
        <v>21.95</v>
      </c>
      <c r="AV189" s="104">
        <v>9</v>
      </c>
      <c r="AW189" s="92">
        <v>34.94</v>
      </c>
      <c r="AX189" s="90">
        <v>23.3</v>
      </c>
      <c r="AY189" s="91">
        <v>8.6</v>
      </c>
      <c r="AZ189" s="102">
        <v>29.8</v>
      </c>
      <c r="BA189" s="96">
        <v>21.1</v>
      </c>
      <c r="BB189" s="104">
        <v>8.6</v>
      </c>
      <c r="BC189" s="92">
        <v>29.3</v>
      </c>
      <c r="BD189" s="90">
        <v>21.45</v>
      </c>
      <c r="BE189" s="91">
        <v>8.4</v>
      </c>
      <c r="BF189" s="102">
        <v>31.34</v>
      </c>
      <c r="BG189" s="96">
        <v>23.58</v>
      </c>
      <c r="BH189" s="104">
        <v>8</v>
      </c>
      <c r="BI189" s="92">
        <v>32.25</v>
      </c>
      <c r="BJ189" s="90">
        <v>21.4</v>
      </c>
      <c r="BK189" s="91">
        <v>9.1999999999999993</v>
      </c>
      <c r="BL189" s="102">
        <v>34.159999999999997</v>
      </c>
      <c r="BM189" s="96">
        <v>23.61</v>
      </c>
      <c r="BN189" s="104">
        <v>8.9</v>
      </c>
      <c r="BO189" s="92">
        <v>30.95</v>
      </c>
      <c r="BP189" s="90">
        <v>21.2</v>
      </c>
      <c r="BQ189" s="91">
        <v>8.6</v>
      </c>
      <c r="BR189" s="102">
        <v>31.85</v>
      </c>
      <c r="BS189" s="96">
        <v>22.4</v>
      </c>
      <c r="BT189" s="104">
        <v>9.1</v>
      </c>
      <c r="BU189" s="92">
        <v>31.8</v>
      </c>
      <c r="BV189" s="90">
        <v>21.8</v>
      </c>
      <c r="BW189" s="91">
        <v>8.5</v>
      </c>
      <c r="BX189" s="102">
        <v>33.79</v>
      </c>
      <c r="BY189" s="96">
        <v>23.75</v>
      </c>
      <c r="BZ189" s="104">
        <v>8.5</v>
      </c>
      <c r="CA189" s="92">
        <v>30.55</v>
      </c>
      <c r="CB189" s="90">
        <v>22</v>
      </c>
      <c r="CC189" s="91">
        <v>8.8000000000000007</v>
      </c>
      <c r="CD189" s="102">
        <v>29.6</v>
      </c>
      <c r="CE189" s="96">
        <v>21.45</v>
      </c>
      <c r="CF189" s="104">
        <v>8.1999999999999993</v>
      </c>
      <c r="CG189" s="92">
        <v>31.45</v>
      </c>
      <c r="CH189" s="90">
        <v>23.55</v>
      </c>
      <c r="CI189" s="91">
        <v>8</v>
      </c>
      <c r="CJ189" s="102">
        <v>32.4</v>
      </c>
      <c r="CK189" s="96">
        <v>22</v>
      </c>
      <c r="CL189" s="104">
        <v>8.6</v>
      </c>
      <c r="CM189" s="92">
        <v>31.75</v>
      </c>
      <c r="CN189" s="90">
        <v>21.6</v>
      </c>
      <c r="CO189" s="91">
        <v>9.8000000000000007</v>
      </c>
      <c r="CP189" s="102">
        <v>30.1</v>
      </c>
      <c r="CQ189" s="96">
        <v>21.2</v>
      </c>
      <c r="CR189" s="104">
        <v>8.6</v>
      </c>
      <c r="CS189" s="92">
        <v>30.35</v>
      </c>
      <c r="CT189" s="90">
        <v>20.95</v>
      </c>
      <c r="CU189" s="91">
        <v>7.5</v>
      </c>
      <c r="CV189" s="102">
        <v>31.75</v>
      </c>
      <c r="CW189" s="96">
        <v>23.8</v>
      </c>
      <c r="CX189" s="104">
        <v>9.1999999999999993</v>
      </c>
      <c r="CY189" s="92">
        <v>32.85</v>
      </c>
      <c r="CZ189" s="90">
        <v>23.6</v>
      </c>
      <c r="DA189" s="91">
        <v>8.8000000000000007</v>
      </c>
      <c r="DB189" s="102">
        <v>32.65</v>
      </c>
      <c r="DC189" s="96">
        <v>23.4</v>
      </c>
      <c r="DD189" s="104">
        <v>9.1</v>
      </c>
      <c r="DE189" s="92">
        <v>32.5</v>
      </c>
      <c r="DF189" s="90">
        <v>23.85</v>
      </c>
      <c r="DG189" s="91">
        <v>9.6</v>
      </c>
      <c r="DH189" s="102">
        <v>31.92</v>
      </c>
      <c r="DI189" s="96">
        <v>23.85</v>
      </c>
      <c r="DJ189" s="104">
        <v>8</v>
      </c>
      <c r="DK189" s="92">
        <v>32.450000000000003</v>
      </c>
      <c r="DL189" s="90">
        <v>24.4</v>
      </c>
      <c r="DM189" s="91">
        <v>10.199999999999999</v>
      </c>
      <c r="DN189" s="102">
        <v>33.049999999999997</v>
      </c>
      <c r="DO189" s="96">
        <v>23.8</v>
      </c>
      <c r="DP189" s="104">
        <v>9.4</v>
      </c>
      <c r="DQ189" s="92">
        <v>34.4</v>
      </c>
      <c r="DR189" s="90">
        <v>23.75</v>
      </c>
      <c r="DS189" s="91">
        <v>8.9</v>
      </c>
      <c r="DT189" s="102">
        <v>31.86</v>
      </c>
      <c r="DU189" s="96">
        <v>23.63</v>
      </c>
      <c r="DV189" s="104">
        <v>8.3000000000000007</v>
      </c>
      <c r="DW189" s="92">
        <v>32.54</v>
      </c>
      <c r="DX189" s="90">
        <v>24.44</v>
      </c>
      <c r="DY189" s="91">
        <v>9.6</v>
      </c>
      <c r="DZ189" s="102">
        <v>33.6</v>
      </c>
      <c r="EA189" s="96">
        <v>23.7</v>
      </c>
      <c r="EB189" s="104">
        <v>9.1</v>
      </c>
      <c r="EC189" s="92">
        <v>33.340000000000003</v>
      </c>
      <c r="ED189" s="90">
        <v>23.56</v>
      </c>
      <c r="EE189" s="91">
        <v>8.5</v>
      </c>
      <c r="EF189" s="102">
        <v>34.78</v>
      </c>
      <c r="EG189" s="96">
        <v>23.8</v>
      </c>
      <c r="EH189" s="104">
        <v>10.199999999999999</v>
      </c>
      <c r="EI189" s="92">
        <v>31.29</v>
      </c>
      <c r="EJ189" s="90">
        <v>23.4</v>
      </c>
      <c r="EK189" s="91">
        <v>8.9</v>
      </c>
      <c r="EL189" s="102">
        <v>33.6</v>
      </c>
      <c r="EM189" s="96">
        <v>22.6</v>
      </c>
      <c r="EN189" s="104">
        <v>8.6</v>
      </c>
      <c r="EO189" s="92">
        <v>32.28</v>
      </c>
      <c r="EP189" s="90">
        <v>25.36</v>
      </c>
      <c r="EQ189" s="91">
        <v>10.4</v>
      </c>
      <c r="ER189" s="102">
        <v>34.1</v>
      </c>
      <c r="ES189" s="96">
        <v>24.14</v>
      </c>
      <c r="ET189" s="104">
        <v>10</v>
      </c>
      <c r="EU189" s="92">
        <v>34.14</v>
      </c>
      <c r="EV189" s="90">
        <v>24.3</v>
      </c>
      <c r="EW189" s="91">
        <v>10.1</v>
      </c>
      <c r="EX189" s="102">
        <v>33.56</v>
      </c>
      <c r="EY189" s="96">
        <v>24.56</v>
      </c>
      <c r="EZ189" s="104">
        <v>10.1</v>
      </c>
      <c r="FA189" s="92">
        <v>32.24</v>
      </c>
      <c r="FB189" s="90">
        <v>23.96</v>
      </c>
      <c r="FC189" s="91">
        <v>9</v>
      </c>
      <c r="FD189" s="102">
        <v>32.1</v>
      </c>
      <c r="FE189" s="96">
        <v>23.66</v>
      </c>
      <c r="FF189" s="104">
        <v>8.9</v>
      </c>
      <c r="FG189" s="92">
        <v>32.479999999999997</v>
      </c>
      <c r="FH189" s="90">
        <v>23.52</v>
      </c>
      <c r="FI189" s="91">
        <v>8.5</v>
      </c>
      <c r="FJ189" s="102">
        <v>32.54</v>
      </c>
      <c r="FK189" s="96">
        <v>23.86</v>
      </c>
      <c r="FL189" s="104">
        <v>9.1</v>
      </c>
      <c r="FM189" s="92">
        <v>33.08</v>
      </c>
      <c r="FN189" s="90">
        <v>24.26</v>
      </c>
      <c r="FO189" s="91">
        <v>9.3000000000000007</v>
      </c>
      <c r="FP189" s="102">
        <v>33.96</v>
      </c>
      <c r="FQ189" s="96">
        <v>23.2</v>
      </c>
      <c r="FR189" s="104">
        <v>8.8000000000000007</v>
      </c>
      <c r="FS189" s="92">
        <v>33.46</v>
      </c>
      <c r="FT189" s="90">
        <v>23.28</v>
      </c>
      <c r="FU189" s="91">
        <v>8.6</v>
      </c>
      <c r="FV189" s="102">
        <v>32.24</v>
      </c>
      <c r="FW189" s="96">
        <v>22.6</v>
      </c>
      <c r="FX189" s="104">
        <v>7</v>
      </c>
      <c r="FY189" s="92">
        <v>31.7</v>
      </c>
      <c r="FZ189" s="90">
        <v>24.12</v>
      </c>
      <c r="GA189" s="91">
        <v>9.1999999999999993</v>
      </c>
      <c r="GB189" s="102">
        <v>32.06</v>
      </c>
      <c r="GC189" s="96">
        <v>24.42</v>
      </c>
      <c r="GD189" s="104">
        <v>8.5</v>
      </c>
      <c r="GE189" s="92">
        <v>35.159999999999997</v>
      </c>
      <c r="GF189" s="90">
        <v>24.22</v>
      </c>
      <c r="GG189" s="91">
        <v>10.4</v>
      </c>
      <c r="GH189" s="102">
        <v>32.6</v>
      </c>
      <c r="GI189" s="96">
        <v>24.1</v>
      </c>
      <c r="GJ189" s="104">
        <v>8.6999999999999993</v>
      </c>
      <c r="GK189" s="92">
        <v>33.78</v>
      </c>
      <c r="GL189" s="90">
        <v>23.78</v>
      </c>
      <c r="GM189" s="91">
        <v>9.4</v>
      </c>
      <c r="GN189" s="102">
        <v>33.82</v>
      </c>
      <c r="GO189" s="96">
        <v>24.3</v>
      </c>
      <c r="GP189" s="104">
        <v>9.6</v>
      </c>
      <c r="GQ189" s="92">
        <v>34.92</v>
      </c>
      <c r="GR189" s="90">
        <v>24.26</v>
      </c>
      <c r="GS189" s="91">
        <v>9.4</v>
      </c>
      <c r="GT189" s="102">
        <v>34.28</v>
      </c>
      <c r="GU189" s="96">
        <v>23.66</v>
      </c>
      <c r="GV189" s="104">
        <v>7.7</v>
      </c>
      <c r="GW189" s="92">
        <v>33.340000000000003</v>
      </c>
      <c r="GX189" s="90">
        <v>24.62</v>
      </c>
      <c r="GY189" s="91">
        <v>9.6</v>
      </c>
      <c r="GZ189" s="102">
        <v>31.88</v>
      </c>
      <c r="HA189" s="96">
        <v>23.54</v>
      </c>
      <c r="HB189" s="104">
        <v>7.9</v>
      </c>
      <c r="HC189" s="92">
        <v>32.1</v>
      </c>
      <c r="HD189" s="90">
        <v>23.54</v>
      </c>
      <c r="HE189" s="91">
        <v>8.6</v>
      </c>
      <c r="HF189" s="102">
        <v>33</v>
      </c>
      <c r="HG189" s="96">
        <v>24.28</v>
      </c>
      <c r="HH189" s="104">
        <v>9.1</v>
      </c>
      <c r="HI189" s="92">
        <v>33.119999999999997</v>
      </c>
      <c r="HJ189" s="90">
        <v>24.7</v>
      </c>
      <c r="HK189" s="91">
        <v>10</v>
      </c>
      <c r="HL189" s="102">
        <v>34.340000000000003</v>
      </c>
      <c r="HM189" s="96">
        <v>23.4</v>
      </c>
      <c r="HN189" s="104">
        <v>9.5</v>
      </c>
      <c r="HO189" s="92">
        <v>34.1</v>
      </c>
      <c r="HP189" s="90">
        <v>24.16</v>
      </c>
      <c r="HQ189" s="91">
        <v>10</v>
      </c>
      <c r="HR189" s="102">
        <v>34.06</v>
      </c>
      <c r="HS189" s="96">
        <v>24.36</v>
      </c>
      <c r="HT189" s="104">
        <v>9.6</v>
      </c>
      <c r="HU189" s="92">
        <v>33.54</v>
      </c>
      <c r="HV189" s="125">
        <v>24.06</v>
      </c>
      <c r="HW189" s="126">
        <v>9.1</v>
      </c>
      <c r="HX189" s="127">
        <v>32.74</v>
      </c>
      <c r="HY189" s="128">
        <v>23.68</v>
      </c>
      <c r="HZ189" s="129">
        <v>8.3000000000000007</v>
      </c>
      <c r="IA189" s="130">
        <v>32.68</v>
      </c>
      <c r="IB189" s="125">
        <v>24.02</v>
      </c>
      <c r="IC189" s="126">
        <v>9.1999999999999993</v>
      </c>
      <c r="ID189" s="127">
        <v>31.54</v>
      </c>
      <c r="IE189" s="128">
        <v>23.18</v>
      </c>
      <c r="IF189" s="129">
        <v>8.3000000000000007</v>
      </c>
      <c r="IG189" s="130">
        <v>31.26</v>
      </c>
      <c r="IH189" s="125">
        <v>23.24</v>
      </c>
      <c r="II189" s="126">
        <v>8.3000000000000007</v>
      </c>
      <c r="IJ189" s="127">
        <v>31.58</v>
      </c>
      <c r="IK189" s="128">
        <v>24.62</v>
      </c>
      <c r="IL189" s="129">
        <v>9.5</v>
      </c>
      <c r="IM189" s="130">
        <v>32.24</v>
      </c>
      <c r="IN189" s="125">
        <v>23.24</v>
      </c>
      <c r="IO189" s="126">
        <v>8.5</v>
      </c>
      <c r="IP189" s="127">
        <v>32.299999999999997</v>
      </c>
      <c r="IQ189" s="128">
        <v>23.72</v>
      </c>
      <c r="IR189" s="129">
        <v>8.3000000000000007</v>
      </c>
    </row>
    <row r="190" spans="1:252" s="1" customFormat="1">
      <c r="A190" s="54" t="s">
        <v>587</v>
      </c>
      <c r="B190" s="136">
        <f t="shared" si="24"/>
        <v>0</v>
      </c>
      <c r="C190" s="136">
        <f t="shared" si="25"/>
        <v>0</v>
      </c>
      <c r="D190" s="136">
        <f t="shared" si="26"/>
        <v>0</v>
      </c>
      <c r="E190" s="136">
        <f t="shared" si="27"/>
        <v>0</v>
      </c>
      <c r="F190" s="136">
        <f t="shared" si="28"/>
        <v>0</v>
      </c>
      <c r="G190" s="136">
        <f t="shared" si="29"/>
        <v>0</v>
      </c>
      <c r="H190" s="137">
        <f t="shared" ref="H190:H253" si="33">COUNT(N190,Q190,T190,W190,Z190,AC190,AF190,AI190,AL190,AO190,AR190,AU190,AX190,BA190,BD190,BG190,BJ190,BM190,BP190,BS190,BV190,BY190,CB190,CE190,CH190,CK190,CN190,CQ190,CT190,CW190,CZ190,DC190,DF190,DI190,DL190,DO190,DR190,DU190,DX190,EA190,ED190,EG190,EJ190,EM190,EP190,ES190,EV190,EY190,FB190,FE190,FH190,FK190,FN190,FQ190,FT190,FW190,FZ190,GC190,GF190,GI190,GL190,GO190,GR190,GU190,GX190,HA190,HD190,HG190,HJ190,HM190,HP190,HS190,HV190,HY190,IB190,IE190,IH190,IK190,IN190,IQ190)</f>
        <v>0</v>
      </c>
      <c r="I190" s="137">
        <f t="shared" si="30"/>
        <v>0</v>
      </c>
      <c r="J190" s="136">
        <f t="shared" si="31"/>
        <v>0</v>
      </c>
      <c r="K190" s="136">
        <f t="shared" si="32"/>
        <v>0</v>
      </c>
      <c r="L190" s="138">
        <f t="shared" si="23"/>
        <v>0</v>
      </c>
      <c r="M190" s="92"/>
      <c r="N190" s="90"/>
      <c r="O190" s="91"/>
      <c r="P190" s="102"/>
      <c r="Q190" s="96"/>
      <c r="R190" s="104"/>
      <c r="S190" s="92"/>
      <c r="T190" s="90"/>
      <c r="U190" s="91"/>
      <c r="V190" s="102"/>
      <c r="W190" s="96"/>
      <c r="X190" s="104"/>
      <c r="Y190" s="92"/>
      <c r="Z190" s="90"/>
      <c r="AA190" s="91"/>
      <c r="AB190" s="102"/>
      <c r="AC190" s="96"/>
      <c r="AD190" s="104"/>
      <c r="AE190" s="92"/>
      <c r="AF190" s="90"/>
      <c r="AG190" s="91"/>
      <c r="AH190" s="102"/>
      <c r="AI190" s="96"/>
      <c r="AJ190" s="104"/>
      <c r="AK190" s="92"/>
      <c r="AL190" s="90"/>
      <c r="AM190" s="91"/>
      <c r="AN190" s="102"/>
      <c r="AO190" s="96"/>
      <c r="AP190" s="104"/>
      <c r="AQ190" s="92"/>
      <c r="AR190" s="90"/>
      <c r="AS190" s="91"/>
      <c r="AT190" s="102"/>
      <c r="AU190" s="96"/>
      <c r="AV190" s="104"/>
      <c r="AW190" s="92"/>
      <c r="AX190" s="90"/>
      <c r="AY190" s="91"/>
      <c r="AZ190" s="102"/>
      <c r="BA190" s="96"/>
      <c r="BB190" s="104"/>
      <c r="BC190" s="92"/>
      <c r="BD190" s="90"/>
      <c r="BE190" s="91"/>
      <c r="BF190" s="102"/>
      <c r="BG190" s="96"/>
      <c r="BH190" s="104"/>
      <c r="BI190" s="92"/>
      <c r="BJ190" s="90"/>
      <c r="BK190" s="91"/>
      <c r="BL190" s="102"/>
      <c r="BM190" s="96"/>
      <c r="BN190" s="104"/>
      <c r="BO190" s="92"/>
      <c r="BP190" s="90"/>
      <c r="BQ190" s="91"/>
      <c r="BR190" s="102"/>
      <c r="BS190" s="96"/>
      <c r="BT190" s="104"/>
      <c r="BU190" s="92"/>
      <c r="BV190" s="90"/>
      <c r="BW190" s="91"/>
      <c r="BX190" s="102"/>
      <c r="BY190" s="96"/>
      <c r="BZ190" s="104"/>
      <c r="CA190" s="92"/>
      <c r="CB190" s="90"/>
      <c r="CC190" s="91"/>
      <c r="CD190" s="102"/>
      <c r="CE190" s="96"/>
      <c r="CF190" s="104"/>
      <c r="CG190" s="92"/>
      <c r="CH190" s="90"/>
      <c r="CI190" s="91"/>
      <c r="CJ190" s="102"/>
      <c r="CK190" s="96"/>
      <c r="CL190" s="104"/>
      <c r="CM190" s="92"/>
      <c r="CN190" s="90"/>
      <c r="CO190" s="91"/>
      <c r="CP190" s="102"/>
      <c r="CQ190" s="96"/>
      <c r="CR190" s="104"/>
      <c r="CS190" s="92"/>
      <c r="CT190" s="90"/>
      <c r="CU190" s="91"/>
      <c r="CV190" s="102"/>
      <c r="CW190" s="96"/>
      <c r="CX190" s="104"/>
      <c r="CY190" s="92"/>
      <c r="CZ190" s="90"/>
      <c r="DA190" s="91"/>
      <c r="DB190" s="102"/>
      <c r="DC190" s="96"/>
      <c r="DD190" s="104"/>
      <c r="DE190" s="92"/>
      <c r="DF190" s="90"/>
      <c r="DG190" s="91"/>
      <c r="DH190" s="102"/>
      <c r="DI190" s="96"/>
      <c r="DJ190" s="104"/>
      <c r="DK190" s="92"/>
      <c r="DL190" s="90"/>
      <c r="DM190" s="91"/>
      <c r="DN190" s="102"/>
      <c r="DO190" s="96"/>
      <c r="DP190" s="104"/>
      <c r="DQ190" s="92"/>
      <c r="DR190" s="90"/>
      <c r="DS190" s="91"/>
      <c r="DT190" s="102"/>
      <c r="DU190" s="96"/>
      <c r="DV190" s="104"/>
      <c r="DW190" s="92"/>
      <c r="DX190" s="90"/>
      <c r="DY190" s="91"/>
      <c r="DZ190" s="102"/>
      <c r="EA190" s="96"/>
      <c r="EB190" s="104"/>
      <c r="EC190" s="92"/>
      <c r="ED190" s="90"/>
      <c r="EE190" s="91"/>
      <c r="EF190" s="102"/>
      <c r="EG190" s="96"/>
      <c r="EH190" s="104"/>
      <c r="EI190" s="92"/>
      <c r="EJ190" s="90"/>
      <c r="EK190" s="91"/>
      <c r="EL190" s="102"/>
      <c r="EM190" s="96"/>
      <c r="EN190" s="104"/>
      <c r="EO190" s="92"/>
      <c r="EP190" s="90"/>
      <c r="EQ190" s="91"/>
      <c r="ER190" s="102"/>
      <c r="ES190" s="96"/>
      <c r="ET190" s="104"/>
      <c r="EU190" s="92"/>
      <c r="EV190" s="90"/>
      <c r="EW190" s="91"/>
      <c r="EX190" s="102"/>
      <c r="EY190" s="96"/>
      <c r="EZ190" s="104"/>
      <c r="FA190" s="92"/>
      <c r="FB190" s="90"/>
      <c r="FC190" s="91"/>
      <c r="FD190" s="102"/>
      <c r="FE190" s="96"/>
      <c r="FF190" s="104"/>
      <c r="FG190" s="92"/>
      <c r="FH190" s="90"/>
      <c r="FI190" s="91"/>
      <c r="FJ190" s="102"/>
      <c r="FK190" s="96"/>
      <c r="FL190" s="104"/>
      <c r="FM190" s="92"/>
      <c r="FN190" s="90"/>
      <c r="FO190" s="91"/>
      <c r="FP190" s="102"/>
      <c r="FQ190" s="96"/>
      <c r="FR190" s="104"/>
      <c r="FS190" s="92"/>
      <c r="FT190" s="90"/>
      <c r="FU190" s="91"/>
      <c r="FV190" s="102"/>
      <c r="FW190" s="96"/>
      <c r="FX190" s="104"/>
      <c r="FY190" s="92"/>
      <c r="FZ190" s="90"/>
      <c r="GA190" s="91"/>
      <c r="GB190" s="102"/>
      <c r="GC190" s="96"/>
      <c r="GD190" s="104"/>
      <c r="GE190" s="92"/>
      <c r="GF190" s="90"/>
      <c r="GG190" s="91"/>
      <c r="GH190" s="102"/>
      <c r="GI190" s="96"/>
      <c r="GJ190" s="104"/>
      <c r="GK190" s="92"/>
      <c r="GL190" s="90"/>
      <c r="GM190" s="91"/>
      <c r="GN190" s="102"/>
      <c r="GO190" s="96"/>
      <c r="GP190" s="104"/>
      <c r="GQ190" s="92"/>
      <c r="GR190" s="90"/>
      <c r="GS190" s="91"/>
      <c r="GT190" s="102"/>
      <c r="GU190" s="96"/>
      <c r="GV190" s="104"/>
      <c r="GW190" s="92"/>
      <c r="GX190" s="90"/>
      <c r="GY190" s="91"/>
      <c r="GZ190" s="102"/>
      <c r="HA190" s="96"/>
      <c r="HB190" s="104"/>
      <c r="HC190" s="92"/>
      <c r="HD190" s="90"/>
      <c r="HE190" s="91"/>
      <c r="HF190" s="102"/>
      <c r="HG190" s="96"/>
      <c r="HH190" s="104"/>
      <c r="HI190" s="92"/>
      <c r="HJ190" s="90"/>
      <c r="HK190" s="91"/>
      <c r="HL190" s="102"/>
      <c r="HM190" s="96"/>
      <c r="HN190" s="104"/>
      <c r="HO190" s="92"/>
      <c r="HP190" s="90"/>
      <c r="HQ190" s="91"/>
      <c r="HR190" s="102"/>
      <c r="HS190" s="96"/>
      <c r="HT190" s="104"/>
      <c r="HU190" s="92"/>
      <c r="HV190" s="125"/>
      <c r="HW190" s="126"/>
      <c r="HX190" s="127"/>
      <c r="HY190" s="128"/>
      <c r="HZ190" s="129"/>
      <c r="IA190" s="130"/>
      <c r="IB190" s="125"/>
      <c r="IC190" s="126"/>
      <c r="ID190" s="127"/>
      <c r="IE190" s="128"/>
      <c r="IF190" s="129"/>
      <c r="IG190" s="130"/>
      <c r="IH190" s="125"/>
      <c r="II190" s="126"/>
      <c r="IJ190" s="127"/>
      <c r="IK190" s="128"/>
      <c r="IL190" s="129"/>
      <c r="IM190" s="130"/>
      <c r="IN190" s="125"/>
      <c r="IO190" s="126"/>
      <c r="IP190" s="127"/>
      <c r="IQ190" s="128"/>
      <c r="IR190" s="129"/>
    </row>
    <row r="191" spans="1:252" s="1" customFormat="1">
      <c r="A191" s="54" t="s">
        <v>588</v>
      </c>
      <c r="B191" s="136">
        <f t="shared" si="24"/>
        <v>0</v>
      </c>
      <c r="C191" s="136">
        <f t="shared" si="25"/>
        <v>0</v>
      </c>
      <c r="D191" s="136">
        <f t="shared" si="26"/>
        <v>0</v>
      </c>
      <c r="E191" s="136">
        <f t="shared" si="27"/>
        <v>0</v>
      </c>
      <c r="F191" s="136">
        <f t="shared" si="28"/>
        <v>0</v>
      </c>
      <c r="G191" s="136">
        <f t="shared" si="29"/>
        <v>0</v>
      </c>
      <c r="H191" s="137">
        <f t="shared" si="33"/>
        <v>0</v>
      </c>
      <c r="I191" s="137">
        <f t="shared" si="30"/>
        <v>0</v>
      </c>
      <c r="J191" s="136">
        <f t="shared" si="31"/>
        <v>0</v>
      </c>
      <c r="K191" s="136">
        <f t="shared" si="32"/>
        <v>0</v>
      </c>
      <c r="L191" s="138">
        <f t="shared" si="23"/>
        <v>0</v>
      </c>
      <c r="M191" s="92"/>
      <c r="N191" s="90"/>
      <c r="O191" s="91"/>
      <c r="P191" s="102"/>
      <c r="Q191" s="96"/>
      <c r="R191" s="104"/>
      <c r="S191" s="92"/>
      <c r="T191" s="90"/>
      <c r="U191" s="91"/>
      <c r="V191" s="102"/>
      <c r="W191" s="96"/>
      <c r="X191" s="104"/>
      <c r="Y191" s="92"/>
      <c r="Z191" s="90"/>
      <c r="AA191" s="91"/>
      <c r="AB191" s="102"/>
      <c r="AC191" s="96"/>
      <c r="AD191" s="104"/>
      <c r="AE191" s="92"/>
      <c r="AF191" s="90"/>
      <c r="AG191" s="91"/>
      <c r="AH191" s="102"/>
      <c r="AI191" s="96"/>
      <c r="AJ191" s="104"/>
      <c r="AK191" s="92"/>
      <c r="AL191" s="90"/>
      <c r="AM191" s="91"/>
      <c r="AN191" s="102"/>
      <c r="AO191" s="96"/>
      <c r="AP191" s="104"/>
      <c r="AQ191" s="92"/>
      <c r="AR191" s="90"/>
      <c r="AS191" s="91"/>
      <c r="AT191" s="102"/>
      <c r="AU191" s="96"/>
      <c r="AV191" s="104"/>
      <c r="AW191" s="92"/>
      <c r="AX191" s="90"/>
      <c r="AY191" s="91"/>
      <c r="AZ191" s="102"/>
      <c r="BA191" s="96"/>
      <c r="BB191" s="104"/>
      <c r="BC191" s="92"/>
      <c r="BD191" s="90"/>
      <c r="BE191" s="91"/>
      <c r="BF191" s="102"/>
      <c r="BG191" s="96"/>
      <c r="BH191" s="104"/>
      <c r="BI191" s="92"/>
      <c r="BJ191" s="90"/>
      <c r="BK191" s="91"/>
      <c r="BL191" s="102"/>
      <c r="BM191" s="96"/>
      <c r="BN191" s="104"/>
      <c r="BO191" s="92"/>
      <c r="BP191" s="90"/>
      <c r="BQ191" s="91"/>
      <c r="BR191" s="102"/>
      <c r="BS191" s="96"/>
      <c r="BT191" s="104"/>
      <c r="BU191" s="92"/>
      <c r="BV191" s="90"/>
      <c r="BW191" s="91"/>
      <c r="BX191" s="102"/>
      <c r="BY191" s="96"/>
      <c r="BZ191" s="104"/>
      <c r="CA191" s="92"/>
      <c r="CB191" s="90"/>
      <c r="CC191" s="91"/>
      <c r="CD191" s="102"/>
      <c r="CE191" s="96"/>
      <c r="CF191" s="104"/>
      <c r="CG191" s="92"/>
      <c r="CH191" s="90"/>
      <c r="CI191" s="91"/>
      <c r="CJ191" s="102"/>
      <c r="CK191" s="96"/>
      <c r="CL191" s="104"/>
      <c r="CM191" s="92"/>
      <c r="CN191" s="90"/>
      <c r="CO191" s="91"/>
      <c r="CP191" s="102"/>
      <c r="CQ191" s="96"/>
      <c r="CR191" s="104"/>
      <c r="CS191" s="92"/>
      <c r="CT191" s="90"/>
      <c r="CU191" s="91"/>
      <c r="CV191" s="102"/>
      <c r="CW191" s="96"/>
      <c r="CX191" s="104"/>
      <c r="CY191" s="92"/>
      <c r="CZ191" s="90"/>
      <c r="DA191" s="91"/>
      <c r="DB191" s="102"/>
      <c r="DC191" s="96"/>
      <c r="DD191" s="104"/>
      <c r="DE191" s="92"/>
      <c r="DF191" s="90"/>
      <c r="DG191" s="91"/>
      <c r="DH191" s="102"/>
      <c r="DI191" s="96"/>
      <c r="DJ191" s="104"/>
      <c r="DK191" s="92"/>
      <c r="DL191" s="90"/>
      <c r="DM191" s="91"/>
      <c r="DN191" s="102"/>
      <c r="DO191" s="96"/>
      <c r="DP191" s="104"/>
      <c r="DQ191" s="92"/>
      <c r="DR191" s="90"/>
      <c r="DS191" s="91"/>
      <c r="DT191" s="102"/>
      <c r="DU191" s="96"/>
      <c r="DV191" s="104"/>
      <c r="DW191" s="92"/>
      <c r="DX191" s="90"/>
      <c r="DY191" s="91"/>
      <c r="DZ191" s="102"/>
      <c r="EA191" s="96"/>
      <c r="EB191" s="104"/>
      <c r="EC191" s="92"/>
      <c r="ED191" s="90"/>
      <c r="EE191" s="91"/>
      <c r="EF191" s="102"/>
      <c r="EG191" s="96"/>
      <c r="EH191" s="104"/>
      <c r="EI191" s="92"/>
      <c r="EJ191" s="90"/>
      <c r="EK191" s="91"/>
      <c r="EL191" s="102"/>
      <c r="EM191" s="96"/>
      <c r="EN191" s="104"/>
      <c r="EO191" s="92"/>
      <c r="EP191" s="90"/>
      <c r="EQ191" s="91"/>
      <c r="ER191" s="102"/>
      <c r="ES191" s="96"/>
      <c r="ET191" s="104"/>
      <c r="EU191" s="92"/>
      <c r="EV191" s="90"/>
      <c r="EW191" s="91"/>
      <c r="EX191" s="102"/>
      <c r="EY191" s="96"/>
      <c r="EZ191" s="104"/>
      <c r="FA191" s="92"/>
      <c r="FB191" s="90"/>
      <c r="FC191" s="91"/>
      <c r="FD191" s="102"/>
      <c r="FE191" s="96"/>
      <c r="FF191" s="104"/>
      <c r="FG191" s="92"/>
      <c r="FH191" s="90"/>
      <c r="FI191" s="91"/>
      <c r="FJ191" s="102"/>
      <c r="FK191" s="96"/>
      <c r="FL191" s="104"/>
      <c r="FM191" s="92"/>
      <c r="FN191" s="90"/>
      <c r="FO191" s="91"/>
      <c r="FP191" s="102"/>
      <c r="FQ191" s="96"/>
      <c r="FR191" s="104"/>
      <c r="FS191" s="92"/>
      <c r="FT191" s="90"/>
      <c r="FU191" s="91"/>
      <c r="FV191" s="102"/>
      <c r="FW191" s="96"/>
      <c r="FX191" s="104"/>
      <c r="FY191" s="92"/>
      <c r="FZ191" s="90"/>
      <c r="GA191" s="91"/>
      <c r="GB191" s="102"/>
      <c r="GC191" s="96"/>
      <c r="GD191" s="104"/>
      <c r="GE191" s="92"/>
      <c r="GF191" s="90"/>
      <c r="GG191" s="91"/>
      <c r="GH191" s="102"/>
      <c r="GI191" s="96"/>
      <c r="GJ191" s="104"/>
      <c r="GK191" s="92"/>
      <c r="GL191" s="90"/>
      <c r="GM191" s="91"/>
      <c r="GN191" s="102"/>
      <c r="GO191" s="96"/>
      <c r="GP191" s="104"/>
      <c r="GQ191" s="92"/>
      <c r="GR191" s="90"/>
      <c r="GS191" s="91"/>
      <c r="GT191" s="102"/>
      <c r="GU191" s="96"/>
      <c r="GV191" s="104"/>
      <c r="GW191" s="92"/>
      <c r="GX191" s="90"/>
      <c r="GY191" s="91"/>
      <c r="GZ191" s="102"/>
      <c r="HA191" s="96"/>
      <c r="HB191" s="104"/>
      <c r="HC191" s="92"/>
      <c r="HD191" s="90"/>
      <c r="HE191" s="91"/>
      <c r="HF191" s="102"/>
      <c r="HG191" s="96"/>
      <c r="HH191" s="104"/>
      <c r="HI191" s="92"/>
      <c r="HJ191" s="90"/>
      <c r="HK191" s="91"/>
      <c r="HL191" s="102"/>
      <c r="HM191" s="96"/>
      <c r="HN191" s="104"/>
      <c r="HO191" s="92"/>
      <c r="HP191" s="90"/>
      <c r="HQ191" s="91"/>
      <c r="HR191" s="102"/>
      <c r="HS191" s="96"/>
      <c r="HT191" s="104"/>
      <c r="HU191" s="92"/>
      <c r="HV191" s="125"/>
      <c r="HW191" s="126"/>
      <c r="HX191" s="127"/>
      <c r="HY191" s="128"/>
      <c r="HZ191" s="129"/>
      <c r="IA191" s="130"/>
      <c r="IB191" s="125"/>
      <c r="IC191" s="126"/>
      <c r="ID191" s="127"/>
      <c r="IE191" s="128"/>
      <c r="IF191" s="129"/>
      <c r="IG191" s="130"/>
      <c r="IH191" s="125"/>
      <c r="II191" s="126"/>
      <c r="IJ191" s="127"/>
      <c r="IK191" s="128"/>
      <c r="IL191" s="129"/>
      <c r="IM191" s="130"/>
      <c r="IN191" s="125"/>
      <c r="IO191" s="126"/>
      <c r="IP191" s="127"/>
      <c r="IQ191" s="128"/>
      <c r="IR191" s="129"/>
    </row>
    <row r="192" spans="1:252" s="1" customFormat="1">
      <c r="A192" s="54" t="s">
        <v>590</v>
      </c>
      <c r="B192" s="136">
        <f t="shared" si="24"/>
        <v>32</v>
      </c>
      <c r="C192" s="136">
        <f t="shared" si="25"/>
        <v>35.940000000000005</v>
      </c>
      <c r="D192" s="136">
        <f t="shared" si="26"/>
        <v>39</v>
      </c>
      <c r="E192" s="136">
        <f t="shared" si="27"/>
        <v>24.2</v>
      </c>
      <c r="F192" s="136">
        <f t="shared" si="28"/>
        <v>25.08</v>
      </c>
      <c r="G192" s="136">
        <f t="shared" si="29"/>
        <v>25.7</v>
      </c>
      <c r="H192" s="137">
        <f t="shared" si="33"/>
        <v>15</v>
      </c>
      <c r="I192" s="137">
        <f t="shared" si="30"/>
        <v>0</v>
      </c>
      <c r="J192" s="136">
        <f t="shared" si="31"/>
        <v>0</v>
      </c>
      <c r="K192" s="136">
        <f t="shared" si="32"/>
        <v>0</v>
      </c>
      <c r="L192" s="138">
        <f t="shared" si="23"/>
        <v>0</v>
      </c>
      <c r="M192" s="92">
        <v>38.799999999999997</v>
      </c>
      <c r="N192" s="90">
        <v>25.7</v>
      </c>
      <c r="O192" s="91"/>
      <c r="P192" s="102">
        <v>36.799999999999997</v>
      </c>
      <c r="Q192" s="96">
        <v>25.3</v>
      </c>
      <c r="R192" s="104"/>
      <c r="S192" s="92">
        <v>39</v>
      </c>
      <c r="T192" s="90">
        <v>25</v>
      </c>
      <c r="U192" s="91"/>
      <c r="V192" s="102">
        <v>36.9</v>
      </c>
      <c r="W192" s="96">
        <v>25</v>
      </c>
      <c r="X192" s="104"/>
      <c r="Y192" s="92">
        <v>36.799999999999997</v>
      </c>
      <c r="Z192" s="90">
        <v>25</v>
      </c>
      <c r="AA192" s="91"/>
      <c r="AB192" s="102">
        <v>36.799999999999997</v>
      </c>
      <c r="AC192" s="96">
        <v>25</v>
      </c>
      <c r="AD192" s="104"/>
      <c r="AE192" s="92">
        <v>36.5</v>
      </c>
      <c r="AF192" s="90">
        <v>25.5</v>
      </c>
      <c r="AG192" s="91"/>
      <c r="AH192" s="102">
        <v>35.4</v>
      </c>
      <c r="AI192" s="96">
        <v>25.5</v>
      </c>
      <c r="AJ192" s="104"/>
      <c r="AK192" s="92">
        <v>35.5</v>
      </c>
      <c r="AL192" s="90">
        <v>25.2</v>
      </c>
      <c r="AM192" s="91"/>
      <c r="AN192" s="102">
        <v>35.9</v>
      </c>
      <c r="AO192" s="96">
        <v>25.6</v>
      </c>
      <c r="AP192" s="104"/>
      <c r="AQ192" s="92">
        <v>34.5</v>
      </c>
      <c r="AR192" s="90">
        <v>25.1</v>
      </c>
      <c r="AS192" s="91"/>
      <c r="AT192" s="102">
        <v>36.1</v>
      </c>
      <c r="AU192" s="96">
        <v>24.4</v>
      </c>
      <c r="AV192" s="104"/>
      <c r="AW192" s="92">
        <v>34.1</v>
      </c>
      <c r="AX192" s="90">
        <v>25.1</v>
      </c>
      <c r="AY192" s="91"/>
      <c r="AZ192" s="102">
        <v>34</v>
      </c>
      <c r="BA192" s="96">
        <v>24.6</v>
      </c>
      <c r="BB192" s="104"/>
      <c r="BC192" s="92">
        <v>32</v>
      </c>
      <c r="BD192" s="90">
        <v>24.2</v>
      </c>
      <c r="BE192" s="91"/>
      <c r="BF192" s="102"/>
      <c r="BG192" s="96"/>
      <c r="BH192" s="104"/>
      <c r="BI192" s="92"/>
      <c r="BJ192" s="90"/>
      <c r="BK192" s="91"/>
      <c r="BL192" s="102"/>
      <c r="BM192" s="96"/>
      <c r="BN192" s="104"/>
      <c r="BO192" s="92"/>
      <c r="BP192" s="90"/>
      <c r="BQ192" s="91"/>
      <c r="BR192" s="102"/>
      <c r="BS192" s="96"/>
      <c r="BT192" s="104"/>
      <c r="BU192" s="92"/>
      <c r="BV192" s="90"/>
      <c r="BW192" s="91"/>
      <c r="BX192" s="102"/>
      <c r="BY192" s="96"/>
      <c r="BZ192" s="104"/>
      <c r="CA192" s="92"/>
      <c r="CB192" s="90"/>
      <c r="CC192" s="91"/>
      <c r="CD192" s="102"/>
      <c r="CE192" s="96"/>
      <c r="CF192" s="104"/>
      <c r="CG192" s="92"/>
      <c r="CH192" s="90"/>
      <c r="CI192" s="91"/>
      <c r="CJ192" s="102"/>
      <c r="CK192" s="96"/>
      <c r="CL192" s="104"/>
      <c r="CM192" s="92"/>
      <c r="CN192" s="90"/>
      <c r="CO192" s="91"/>
      <c r="CP192" s="102"/>
      <c r="CQ192" s="96"/>
      <c r="CR192" s="104"/>
      <c r="CS192" s="92"/>
      <c r="CT192" s="90"/>
      <c r="CU192" s="91"/>
      <c r="CV192" s="102"/>
      <c r="CW192" s="96"/>
      <c r="CX192" s="104"/>
      <c r="CY192" s="92"/>
      <c r="CZ192" s="90"/>
      <c r="DA192" s="91"/>
      <c r="DB192" s="102"/>
      <c r="DC192" s="96"/>
      <c r="DD192" s="104"/>
      <c r="DE192" s="92"/>
      <c r="DF192" s="90"/>
      <c r="DG192" s="91"/>
      <c r="DH192" s="102"/>
      <c r="DI192" s="96"/>
      <c r="DJ192" s="104"/>
      <c r="DK192" s="92"/>
      <c r="DL192" s="90"/>
      <c r="DM192" s="91"/>
      <c r="DN192" s="102"/>
      <c r="DO192" s="96"/>
      <c r="DP192" s="104"/>
      <c r="DQ192" s="92"/>
      <c r="DR192" s="90"/>
      <c r="DS192" s="91"/>
      <c r="DT192" s="102"/>
      <c r="DU192" s="96"/>
      <c r="DV192" s="104"/>
      <c r="DW192" s="92"/>
      <c r="DX192" s="90"/>
      <c r="DY192" s="91"/>
      <c r="DZ192" s="102"/>
      <c r="EA192" s="96"/>
      <c r="EB192" s="104"/>
      <c r="EC192" s="92"/>
      <c r="ED192" s="90"/>
      <c r="EE192" s="91"/>
      <c r="EF192" s="102"/>
      <c r="EG192" s="96"/>
      <c r="EH192" s="104"/>
      <c r="EI192" s="92"/>
      <c r="EJ192" s="90"/>
      <c r="EK192" s="91"/>
      <c r="EL192" s="102"/>
      <c r="EM192" s="96"/>
      <c r="EN192" s="104"/>
      <c r="EO192" s="92"/>
      <c r="EP192" s="90"/>
      <c r="EQ192" s="91"/>
      <c r="ER192" s="102"/>
      <c r="ES192" s="96"/>
      <c r="ET192" s="104"/>
      <c r="EU192" s="92"/>
      <c r="EV192" s="90"/>
      <c r="EW192" s="91"/>
      <c r="EX192" s="102"/>
      <c r="EY192" s="96"/>
      <c r="EZ192" s="104"/>
      <c r="FA192" s="92"/>
      <c r="FB192" s="90"/>
      <c r="FC192" s="91"/>
      <c r="FD192" s="102"/>
      <c r="FE192" s="96"/>
      <c r="FF192" s="104"/>
      <c r="FG192" s="92"/>
      <c r="FH192" s="90"/>
      <c r="FI192" s="91"/>
      <c r="FJ192" s="102"/>
      <c r="FK192" s="96"/>
      <c r="FL192" s="104"/>
      <c r="FM192" s="92"/>
      <c r="FN192" s="90"/>
      <c r="FO192" s="91"/>
      <c r="FP192" s="102"/>
      <c r="FQ192" s="96"/>
      <c r="FR192" s="104"/>
      <c r="FS192" s="92"/>
      <c r="FT192" s="90"/>
      <c r="FU192" s="91"/>
      <c r="FV192" s="102"/>
      <c r="FW192" s="96"/>
      <c r="FX192" s="104"/>
      <c r="FY192" s="92"/>
      <c r="FZ192" s="90"/>
      <c r="GA192" s="91"/>
      <c r="GB192" s="102"/>
      <c r="GC192" s="96"/>
      <c r="GD192" s="104"/>
      <c r="GE192" s="92"/>
      <c r="GF192" s="90"/>
      <c r="GG192" s="91"/>
      <c r="GH192" s="102"/>
      <c r="GI192" s="96"/>
      <c r="GJ192" s="104"/>
      <c r="GK192" s="92"/>
      <c r="GL192" s="90"/>
      <c r="GM192" s="91"/>
      <c r="GN192" s="102"/>
      <c r="GO192" s="96"/>
      <c r="GP192" s="104"/>
      <c r="GQ192" s="92"/>
      <c r="GR192" s="90"/>
      <c r="GS192" s="91"/>
      <c r="GT192" s="102"/>
      <c r="GU192" s="96"/>
      <c r="GV192" s="104"/>
      <c r="GW192" s="92"/>
      <c r="GX192" s="90"/>
      <c r="GY192" s="91"/>
      <c r="GZ192" s="102"/>
      <c r="HA192" s="96"/>
      <c r="HB192" s="104"/>
      <c r="HC192" s="92"/>
      <c r="HD192" s="90"/>
      <c r="HE192" s="91"/>
      <c r="HF192" s="102"/>
      <c r="HG192" s="96"/>
      <c r="HH192" s="104"/>
      <c r="HI192" s="92"/>
      <c r="HJ192" s="90"/>
      <c r="HK192" s="91"/>
      <c r="HL192" s="102"/>
      <c r="HM192" s="96"/>
      <c r="HN192" s="104"/>
      <c r="HO192" s="92"/>
      <c r="HP192" s="90"/>
      <c r="HQ192" s="91"/>
      <c r="HR192" s="102"/>
      <c r="HS192" s="96"/>
      <c r="HT192" s="104"/>
      <c r="HU192" s="92"/>
      <c r="HV192" s="125"/>
      <c r="HW192" s="126"/>
      <c r="HX192" s="127"/>
      <c r="HY192" s="128"/>
      <c r="HZ192" s="129"/>
      <c r="IA192" s="130"/>
      <c r="IB192" s="125"/>
      <c r="IC192" s="126"/>
      <c r="ID192" s="127"/>
      <c r="IE192" s="128"/>
      <c r="IF192" s="129"/>
      <c r="IG192" s="130"/>
      <c r="IH192" s="125"/>
      <c r="II192" s="126"/>
      <c r="IJ192" s="127"/>
      <c r="IK192" s="128"/>
      <c r="IL192" s="129"/>
      <c r="IM192" s="130"/>
      <c r="IN192" s="125"/>
      <c r="IO192" s="126"/>
      <c r="IP192" s="127"/>
      <c r="IQ192" s="128"/>
      <c r="IR192" s="129"/>
    </row>
    <row r="193" spans="1:252" s="1" customFormat="1">
      <c r="A193" s="54" t="s">
        <v>713</v>
      </c>
      <c r="B193" s="136">
        <f t="shared" si="24"/>
        <v>0</v>
      </c>
      <c r="C193" s="136">
        <f t="shared" si="25"/>
        <v>0</v>
      </c>
      <c r="D193" s="136">
        <f t="shared" si="26"/>
        <v>0</v>
      </c>
      <c r="E193" s="136">
        <f t="shared" si="27"/>
        <v>0</v>
      </c>
      <c r="F193" s="136">
        <f t="shared" si="28"/>
        <v>0</v>
      </c>
      <c r="G193" s="136">
        <f t="shared" si="29"/>
        <v>0</v>
      </c>
      <c r="H193" s="137">
        <f t="shared" si="33"/>
        <v>0</v>
      </c>
      <c r="I193" s="137">
        <f t="shared" si="30"/>
        <v>0</v>
      </c>
      <c r="J193" s="136">
        <f t="shared" si="31"/>
        <v>0</v>
      </c>
      <c r="K193" s="136">
        <f t="shared" si="32"/>
        <v>0</v>
      </c>
      <c r="L193" s="138">
        <f t="shared" si="23"/>
        <v>0</v>
      </c>
      <c r="M193" s="92"/>
      <c r="N193" s="90"/>
      <c r="O193" s="91"/>
      <c r="P193" s="102"/>
      <c r="Q193" s="96"/>
      <c r="R193" s="104"/>
      <c r="S193" s="92"/>
      <c r="T193" s="90"/>
      <c r="U193" s="91"/>
      <c r="V193" s="102"/>
      <c r="W193" s="96"/>
      <c r="X193" s="104"/>
      <c r="Y193" s="92"/>
      <c r="Z193" s="90"/>
      <c r="AA193" s="91"/>
      <c r="AB193" s="102"/>
      <c r="AC193" s="96"/>
      <c r="AD193" s="104"/>
      <c r="AE193" s="92"/>
      <c r="AF193" s="90"/>
      <c r="AG193" s="91"/>
      <c r="AH193" s="102"/>
      <c r="AI193" s="96"/>
      <c r="AJ193" s="104"/>
      <c r="AK193" s="92"/>
      <c r="AL193" s="90"/>
      <c r="AM193" s="91"/>
      <c r="AN193" s="102"/>
      <c r="AO193" s="96"/>
      <c r="AP193" s="104"/>
      <c r="AQ193" s="92"/>
      <c r="AR193" s="90"/>
      <c r="AS193" s="91"/>
      <c r="AT193" s="102"/>
      <c r="AU193" s="96"/>
      <c r="AV193" s="104"/>
      <c r="AW193" s="92"/>
      <c r="AX193" s="90"/>
      <c r="AY193" s="91"/>
      <c r="AZ193" s="102"/>
      <c r="BA193" s="96"/>
      <c r="BB193" s="104"/>
      <c r="BC193" s="92"/>
      <c r="BD193" s="90"/>
      <c r="BE193" s="91"/>
      <c r="BF193" s="102"/>
      <c r="BG193" s="96"/>
      <c r="BH193" s="104"/>
      <c r="BI193" s="92"/>
      <c r="BJ193" s="90"/>
      <c r="BK193" s="91"/>
      <c r="BL193" s="102"/>
      <c r="BM193" s="96"/>
      <c r="BN193" s="104"/>
      <c r="BO193" s="92"/>
      <c r="BP193" s="90"/>
      <c r="BQ193" s="91"/>
      <c r="BR193" s="102"/>
      <c r="BS193" s="96"/>
      <c r="BT193" s="104"/>
      <c r="BU193" s="92"/>
      <c r="BV193" s="90"/>
      <c r="BW193" s="91"/>
      <c r="BX193" s="102"/>
      <c r="BY193" s="96"/>
      <c r="BZ193" s="104"/>
      <c r="CA193" s="92"/>
      <c r="CB193" s="90"/>
      <c r="CC193" s="91"/>
      <c r="CD193" s="102"/>
      <c r="CE193" s="96"/>
      <c r="CF193" s="104"/>
      <c r="CG193" s="92"/>
      <c r="CH193" s="90"/>
      <c r="CI193" s="91"/>
      <c r="CJ193" s="102"/>
      <c r="CK193" s="96"/>
      <c r="CL193" s="104"/>
      <c r="CM193" s="92"/>
      <c r="CN193" s="90"/>
      <c r="CO193" s="91"/>
      <c r="CP193" s="102"/>
      <c r="CQ193" s="96"/>
      <c r="CR193" s="104"/>
      <c r="CS193" s="92"/>
      <c r="CT193" s="90"/>
      <c r="CU193" s="91"/>
      <c r="CV193" s="102"/>
      <c r="CW193" s="96"/>
      <c r="CX193" s="104"/>
      <c r="CY193" s="92"/>
      <c r="CZ193" s="90"/>
      <c r="DA193" s="91"/>
      <c r="DB193" s="102"/>
      <c r="DC193" s="96"/>
      <c r="DD193" s="104"/>
      <c r="DE193" s="92"/>
      <c r="DF193" s="90"/>
      <c r="DG193" s="91"/>
      <c r="DH193" s="102"/>
      <c r="DI193" s="96"/>
      <c r="DJ193" s="104"/>
      <c r="DK193" s="92"/>
      <c r="DL193" s="90"/>
      <c r="DM193" s="91"/>
      <c r="DN193" s="102"/>
      <c r="DO193" s="96"/>
      <c r="DP193" s="104"/>
      <c r="DQ193" s="92"/>
      <c r="DR193" s="90"/>
      <c r="DS193" s="91"/>
      <c r="DT193" s="102"/>
      <c r="DU193" s="96"/>
      <c r="DV193" s="104"/>
      <c r="DW193" s="92"/>
      <c r="DX193" s="90"/>
      <c r="DY193" s="91"/>
      <c r="DZ193" s="102"/>
      <c r="EA193" s="96"/>
      <c r="EB193" s="104"/>
      <c r="EC193" s="92"/>
      <c r="ED193" s="90"/>
      <c r="EE193" s="91"/>
      <c r="EF193" s="102"/>
      <c r="EG193" s="96"/>
      <c r="EH193" s="104"/>
      <c r="EI193" s="92"/>
      <c r="EJ193" s="90"/>
      <c r="EK193" s="91"/>
      <c r="EL193" s="102"/>
      <c r="EM193" s="96"/>
      <c r="EN193" s="104"/>
      <c r="EO193" s="92"/>
      <c r="EP193" s="90"/>
      <c r="EQ193" s="91"/>
      <c r="ER193" s="102"/>
      <c r="ES193" s="96"/>
      <c r="ET193" s="104"/>
      <c r="EU193" s="92"/>
      <c r="EV193" s="90"/>
      <c r="EW193" s="91"/>
      <c r="EX193" s="102"/>
      <c r="EY193" s="96"/>
      <c r="EZ193" s="104"/>
      <c r="FA193" s="92"/>
      <c r="FB193" s="90"/>
      <c r="FC193" s="91"/>
      <c r="FD193" s="102"/>
      <c r="FE193" s="96"/>
      <c r="FF193" s="104"/>
      <c r="FG193" s="92"/>
      <c r="FH193" s="90"/>
      <c r="FI193" s="91"/>
      <c r="FJ193" s="102"/>
      <c r="FK193" s="96"/>
      <c r="FL193" s="104"/>
      <c r="FM193" s="92"/>
      <c r="FN193" s="90"/>
      <c r="FO193" s="91"/>
      <c r="FP193" s="102"/>
      <c r="FQ193" s="96"/>
      <c r="FR193" s="104"/>
      <c r="FS193" s="92"/>
      <c r="FT193" s="90"/>
      <c r="FU193" s="91"/>
      <c r="FV193" s="102"/>
      <c r="FW193" s="96"/>
      <c r="FX193" s="104"/>
      <c r="FY193" s="92"/>
      <c r="FZ193" s="90"/>
      <c r="GA193" s="91"/>
      <c r="GB193" s="102"/>
      <c r="GC193" s="96"/>
      <c r="GD193" s="104"/>
      <c r="GE193" s="92"/>
      <c r="GF193" s="90"/>
      <c r="GG193" s="91"/>
      <c r="GH193" s="102"/>
      <c r="GI193" s="96"/>
      <c r="GJ193" s="104"/>
      <c r="GK193" s="92"/>
      <c r="GL193" s="90"/>
      <c r="GM193" s="91"/>
      <c r="GN193" s="102"/>
      <c r="GO193" s="96"/>
      <c r="GP193" s="104"/>
      <c r="GQ193" s="92"/>
      <c r="GR193" s="90"/>
      <c r="GS193" s="91"/>
      <c r="GT193" s="102"/>
      <c r="GU193" s="96"/>
      <c r="GV193" s="104"/>
      <c r="GW193" s="92"/>
      <c r="GX193" s="90"/>
      <c r="GY193" s="91"/>
      <c r="GZ193" s="102"/>
      <c r="HA193" s="96"/>
      <c r="HB193" s="104"/>
      <c r="HC193" s="92"/>
      <c r="HD193" s="90"/>
      <c r="HE193" s="91"/>
      <c r="HF193" s="102"/>
      <c r="HG193" s="96"/>
      <c r="HH193" s="104"/>
      <c r="HI193" s="92"/>
      <c r="HJ193" s="90"/>
      <c r="HK193" s="91"/>
      <c r="HL193" s="102"/>
      <c r="HM193" s="96"/>
      <c r="HN193" s="104"/>
      <c r="HO193" s="92"/>
      <c r="HP193" s="90"/>
      <c r="HQ193" s="91"/>
      <c r="HR193" s="102"/>
      <c r="HS193" s="96"/>
      <c r="HT193" s="104"/>
      <c r="HU193" s="92"/>
      <c r="HV193" s="125"/>
      <c r="HW193" s="126"/>
      <c r="HX193" s="127"/>
      <c r="HY193" s="128"/>
      <c r="HZ193" s="129"/>
      <c r="IA193" s="130"/>
      <c r="IB193" s="125"/>
      <c r="IC193" s="126"/>
      <c r="ID193" s="127"/>
      <c r="IE193" s="128"/>
      <c r="IF193" s="129"/>
      <c r="IG193" s="130"/>
      <c r="IH193" s="125"/>
      <c r="II193" s="126"/>
      <c r="IJ193" s="127"/>
      <c r="IK193" s="128"/>
      <c r="IL193" s="129"/>
      <c r="IM193" s="130"/>
      <c r="IN193" s="125"/>
      <c r="IO193" s="126"/>
      <c r="IP193" s="127"/>
      <c r="IQ193" s="128"/>
      <c r="IR193" s="129"/>
    </row>
    <row r="194" spans="1:252" s="1" customFormat="1">
      <c r="A194" s="54" t="s">
        <v>714</v>
      </c>
      <c r="B194" s="136">
        <f t="shared" si="24"/>
        <v>0</v>
      </c>
      <c r="C194" s="136">
        <f t="shared" si="25"/>
        <v>0</v>
      </c>
      <c r="D194" s="136">
        <f t="shared" si="26"/>
        <v>0</v>
      </c>
      <c r="E194" s="136">
        <f t="shared" si="27"/>
        <v>0</v>
      </c>
      <c r="F194" s="136">
        <f t="shared" si="28"/>
        <v>0</v>
      </c>
      <c r="G194" s="136">
        <f t="shared" si="29"/>
        <v>0</v>
      </c>
      <c r="H194" s="137">
        <f t="shared" si="33"/>
        <v>0</v>
      </c>
      <c r="I194" s="137">
        <f t="shared" si="30"/>
        <v>0</v>
      </c>
      <c r="J194" s="136">
        <f t="shared" si="31"/>
        <v>0</v>
      </c>
      <c r="K194" s="136">
        <f t="shared" si="32"/>
        <v>0</v>
      </c>
      <c r="L194" s="138">
        <f t="shared" si="23"/>
        <v>0</v>
      </c>
      <c r="M194" s="92"/>
      <c r="N194" s="90"/>
      <c r="O194" s="91"/>
      <c r="P194" s="102"/>
      <c r="Q194" s="96"/>
      <c r="R194" s="104"/>
      <c r="S194" s="92"/>
      <c r="T194" s="90"/>
      <c r="U194" s="91"/>
      <c r="V194" s="102"/>
      <c r="W194" s="96"/>
      <c r="X194" s="104"/>
      <c r="Y194" s="92"/>
      <c r="Z194" s="90"/>
      <c r="AA194" s="91"/>
      <c r="AB194" s="102"/>
      <c r="AC194" s="96"/>
      <c r="AD194" s="104"/>
      <c r="AE194" s="92"/>
      <c r="AF194" s="90"/>
      <c r="AG194" s="91"/>
      <c r="AH194" s="102"/>
      <c r="AI194" s="96"/>
      <c r="AJ194" s="104"/>
      <c r="AK194" s="92"/>
      <c r="AL194" s="90"/>
      <c r="AM194" s="91"/>
      <c r="AN194" s="102"/>
      <c r="AO194" s="96"/>
      <c r="AP194" s="104"/>
      <c r="AQ194" s="92"/>
      <c r="AR194" s="90"/>
      <c r="AS194" s="91"/>
      <c r="AT194" s="102"/>
      <c r="AU194" s="96"/>
      <c r="AV194" s="104"/>
      <c r="AW194" s="92"/>
      <c r="AX194" s="90"/>
      <c r="AY194" s="91"/>
      <c r="AZ194" s="102"/>
      <c r="BA194" s="96"/>
      <c r="BB194" s="104"/>
      <c r="BC194" s="92"/>
      <c r="BD194" s="90"/>
      <c r="BE194" s="91"/>
      <c r="BF194" s="102"/>
      <c r="BG194" s="96"/>
      <c r="BH194" s="104"/>
      <c r="BI194" s="92"/>
      <c r="BJ194" s="90"/>
      <c r="BK194" s="91"/>
      <c r="BL194" s="102"/>
      <c r="BM194" s="96"/>
      <c r="BN194" s="104"/>
      <c r="BO194" s="92"/>
      <c r="BP194" s="90"/>
      <c r="BQ194" s="91"/>
      <c r="BR194" s="102"/>
      <c r="BS194" s="96"/>
      <c r="BT194" s="104"/>
      <c r="BU194" s="92"/>
      <c r="BV194" s="90"/>
      <c r="BW194" s="91"/>
      <c r="BX194" s="102"/>
      <c r="BY194" s="96"/>
      <c r="BZ194" s="104"/>
      <c r="CA194" s="92"/>
      <c r="CB194" s="90"/>
      <c r="CC194" s="91"/>
      <c r="CD194" s="102"/>
      <c r="CE194" s="96"/>
      <c r="CF194" s="104"/>
      <c r="CG194" s="92"/>
      <c r="CH194" s="90"/>
      <c r="CI194" s="91"/>
      <c r="CJ194" s="102"/>
      <c r="CK194" s="96"/>
      <c r="CL194" s="104"/>
      <c r="CM194" s="92"/>
      <c r="CN194" s="90"/>
      <c r="CO194" s="91"/>
      <c r="CP194" s="102"/>
      <c r="CQ194" s="96"/>
      <c r="CR194" s="104"/>
      <c r="CS194" s="92"/>
      <c r="CT194" s="90"/>
      <c r="CU194" s="91"/>
      <c r="CV194" s="102"/>
      <c r="CW194" s="96"/>
      <c r="CX194" s="104"/>
      <c r="CY194" s="92"/>
      <c r="CZ194" s="90"/>
      <c r="DA194" s="91"/>
      <c r="DB194" s="102"/>
      <c r="DC194" s="96"/>
      <c r="DD194" s="104"/>
      <c r="DE194" s="92"/>
      <c r="DF194" s="90"/>
      <c r="DG194" s="91"/>
      <c r="DH194" s="102"/>
      <c r="DI194" s="96"/>
      <c r="DJ194" s="104"/>
      <c r="DK194" s="92"/>
      <c r="DL194" s="90"/>
      <c r="DM194" s="91"/>
      <c r="DN194" s="102"/>
      <c r="DO194" s="96"/>
      <c r="DP194" s="104"/>
      <c r="DQ194" s="92"/>
      <c r="DR194" s="90"/>
      <c r="DS194" s="91"/>
      <c r="DT194" s="102"/>
      <c r="DU194" s="96"/>
      <c r="DV194" s="104"/>
      <c r="DW194" s="92"/>
      <c r="DX194" s="90"/>
      <c r="DY194" s="91"/>
      <c r="DZ194" s="102"/>
      <c r="EA194" s="96"/>
      <c r="EB194" s="104"/>
      <c r="EC194" s="92"/>
      <c r="ED194" s="90"/>
      <c r="EE194" s="91"/>
      <c r="EF194" s="102"/>
      <c r="EG194" s="96"/>
      <c r="EH194" s="104"/>
      <c r="EI194" s="92"/>
      <c r="EJ194" s="90"/>
      <c r="EK194" s="91"/>
      <c r="EL194" s="102"/>
      <c r="EM194" s="96"/>
      <c r="EN194" s="104"/>
      <c r="EO194" s="92"/>
      <c r="EP194" s="90"/>
      <c r="EQ194" s="91"/>
      <c r="ER194" s="102"/>
      <c r="ES194" s="96"/>
      <c r="ET194" s="104"/>
      <c r="EU194" s="92"/>
      <c r="EV194" s="90"/>
      <c r="EW194" s="91"/>
      <c r="EX194" s="102"/>
      <c r="EY194" s="96"/>
      <c r="EZ194" s="104"/>
      <c r="FA194" s="92"/>
      <c r="FB194" s="90"/>
      <c r="FC194" s="91"/>
      <c r="FD194" s="102"/>
      <c r="FE194" s="96"/>
      <c r="FF194" s="104"/>
      <c r="FG194" s="92"/>
      <c r="FH194" s="90"/>
      <c r="FI194" s="91"/>
      <c r="FJ194" s="102"/>
      <c r="FK194" s="96"/>
      <c r="FL194" s="104"/>
      <c r="FM194" s="92"/>
      <c r="FN194" s="90"/>
      <c r="FO194" s="91"/>
      <c r="FP194" s="102"/>
      <c r="FQ194" s="96"/>
      <c r="FR194" s="104"/>
      <c r="FS194" s="92"/>
      <c r="FT194" s="90"/>
      <c r="FU194" s="91"/>
      <c r="FV194" s="102"/>
      <c r="FW194" s="96"/>
      <c r="FX194" s="104"/>
      <c r="FY194" s="92"/>
      <c r="FZ194" s="90"/>
      <c r="GA194" s="91"/>
      <c r="GB194" s="102"/>
      <c r="GC194" s="96"/>
      <c r="GD194" s="104"/>
      <c r="GE194" s="92"/>
      <c r="GF194" s="90"/>
      <c r="GG194" s="91"/>
      <c r="GH194" s="102"/>
      <c r="GI194" s="96"/>
      <c r="GJ194" s="104"/>
      <c r="GK194" s="92"/>
      <c r="GL194" s="90"/>
      <c r="GM194" s="91"/>
      <c r="GN194" s="102"/>
      <c r="GO194" s="96"/>
      <c r="GP194" s="104"/>
      <c r="GQ194" s="92"/>
      <c r="GR194" s="90"/>
      <c r="GS194" s="91"/>
      <c r="GT194" s="102"/>
      <c r="GU194" s="96"/>
      <c r="GV194" s="104"/>
      <c r="GW194" s="92"/>
      <c r="GX194" s="90"/>
      <c r="GY194" s="91"/>
      <c r="GZ194" s="102"/>
      <c r="HA194" s="96"/>
      <c r="HB194" s="104"/>
      <c r="HC194" s="92"/>
      <c r="HD194" s="90"/>
      <c r="HE194" s="91"/>
      <c r="HF194" s="102"/>
      <c r="HG194" s="96"/>
      <c r="HH194" s="104"/>
      <c r="HI194" s="92"/>
      <c r="HJ194" s="90"/>
      <c r="HK194" s="91"/>
      <c r="HL194" s="102"/>
      <c r="HM194" s="96"/>
      <c r="HN194" s="104"/>
      <c r="HO194" s="92"/>
      <c r="HP194" s="90"/>
      <c r="HQ194" s="91"/>
      <c r="HR194" s="102"/>
      <c r="HS194" s="96"/>
      <c r="HT194" s="104"/>
      <c r="HU194" s="92"/>
      <c r="HV194" s="125"/>
      <c r="HW194" s="126"/>
      <c r="HX194" s="127"/>
      <c r="HY194" s="128"/>
      <c r="HZ194" s="129"/>
      <c r="IA194" s="130"/>
      <c r="IB194" s="125"/>
      <c r="IC194" s="126"/>
      <c r="ID194" s="127"/>
      <c r="IE194" s="128"/>
      <c r="IF194" s="129"/>
      <c r="IG194" s="130"/>
      <c r="IH194" s="125"/>
      <c r="II194" s="126"/>
      <c r="IJ194" s="127"/>
      <c r="IK194" s="128"/>
      <c r="IL194" s="129"/>
      <c r="IM194" s="130"/>
      <c r="IN194" s="125"/>
      <c r="IO194" s="126"/>
      <c r="IP194" s="127"/>
      <c r="IQ194" s="128"/>
      <c r="IR194" s="129"/>
    </row>
    <row r="195" spans="1:252" s="1" customFormat="1">
      <c r="A195" s="54" t="s">
        <v>715</v>
      </c>
      <c r="B195" s="136">
        <f t="shared" si="24"/>
        <v>35.4</v>
      </c>
      <c r="C195" s="136">
        <f t="shared" si="25"/>
        <v>36.166666666666664</v>
      </c>
      <c r="D195" s="136">
        <f t="shared" si="26"/>
        <v>36.799999999999997</v>
      </c>
      <c r="E195" s="136">
        <f t="shared" si="27"/>
        <v>25.3</v>
      </c>
      <c r="F195" s="136">
        <f t="shared" si="28"/>
        <v>25.633333333333336</v>
      </c>
      <c r="G195" s="136">
        <f t="shared" si="29"/>
        <v>25.8</v>
      </c>
      <c r="H195" s="137">
        <f t="shared" si="33"/>
        <v>3</v>
      </c>
      <c r="I195" s="137">
        <f t="shared" si="30"/>
        <v>0</v>
      </c>
      <c r="J195" s="136">
        <f t="shared" si="31"/>
        <v>0</v>
      </c>
      <c r="K195" s="136">
        <f t="shared" si="32"/>
        <v>0</v>
      </c>
      <c r="L195" s="138">
        <f t="shared" si="23"/>
        <v>0</v>
      </c>
      <c r="M195" s="92">
        <v>36.799999999999997</v>
      </c>
      <c r="N195" s="90">
        <v>25.3</v>
      </c>
      <c r="O195" s="91"/>
      <c r="P195" s="102">
        <v>36.299999999999997</v>
      </c>
      <c r="Q195" s="96">
        <v>25.8</v>
      </c>
      <c r="R195" s="104"/>
      <c r="S195" s="92">
        <v>35.4</v>
      </c>
      <c r="T195" s="90">
        <v>25.8</v>
      </c>
      <c r="U195" s="91"/>
      <c r="V195" s="102"/>
      <c r="W195" s="96"/>
      <c r="X195" s="104"/>
      <c r="Y195" s="92"/>
      <c r="Z195" s="90"/>
      <c r="AA195" s="91"/>
      <c r="AB195" s="102"/>
      <c r="AC195" s="96"/>
      <c r="AD195" s="104"/>
      <c r="AE195" s="92"/>
      <c r="AF195" s="90"/>
      <c r="AG195" s="91"/>
      <c r="AH195" s="102"/>
      <c r="AI195" s="96"/>
      <c r="AJ195" s="104"/>
      <c r="AK195" s="92"/>
      <c r="AL195" s="90"/>
      <c r="AM195" s="91"/>
      <c r="AN195" s="102"/>
      <c r="AO195" s="96"/>
      <c r="AP195" s="104"/>
      <c r="AQ195" s="92"/>
      <c r="AR195" s="90"/>
      <c r="AS195" s="91"/>
      <c r="AT195" s="102"/>
      <c r="AU195" s="96"/>
      <c r="AV195" s="104"/>
      <c r="AW195" s="92"/>
      <c r="AX195" s="90"/>
      <c r="AY195" s="91"/>
      <c r="AZ195" s="102"/>
      <c r="BA195" s="96"/>
      <c r="BB195" s="104"/>
      <c r="BC195" s="92"/>
      <c r="BD195" s="90"/>
      <c r="BE195" s="91"/>
      <c r="BF195" s="102"/>
      <c r="BG195" s="96"/>
      <c r="BH195" s="104"/>
      <c r="BI195" s="92"/>
      <c r="BJ195" s="90"/>
      <c r="BK195" s="91"/>
      <c r="BL195" s="102"/>
      <c r="BM195" s="96"/>
      <c r="BN195" s="104"/>
      <c r="BO195" s="92"/>
      <c r="BP195" s="90"/>
      <c r="BQ195" s="91"/>
      <c r="BR195" s="102"/>
      <c r="BS195" s="96"/>
      <c r="BT195" s="104"/>
      <c r="BU195" s="92"/>
      <c r="BV195" s="90"/>
      <c r="BW195" s="91"/>
      <c r="BX195" s="102"/>
      <c r="BY195" s="96"/>
      <c r="BZ195" s="104"/>
      <c r="CA195" s="92"/>
      <c r="CB195" s="90"/>
      <c r="CC195" s="91"/>
      <c r="CD195" s="102"/>
      <c r="CE195" s="96"/>
      <c r="CF195" s="104"/>
      <c r="CG195" s="92"/>
      <c r="CH195" s="90"/>
      <c r="CI195" s="91"/>
      <c r="CJ195" s="102"/>
      <c r="CK195" s="96"/>
      <c r="CL195" s="104"/>
      <c r="CM195" s="92"/>
      <c r="CN195" s="90"/>
      <c r="CO195" s="91"/>
      <c r="CP195" s="102"/>
      <c r="CQ195" s="96"/>
      <c r="CR195" s="104"/>
      <c r="CS195" s="92"/>
      <c r="CT195" s="90"/>
      <c r="CU195" s="91"/>
      <c r="CV195" s="102"/>
      <c r="CW195" s="96"/>
      <c r="CX195" s="104"/>
      <c r="CY195" s="92"/>
      <c r="CZ195" s="90"/>
      <c r="DA195" s="91"/>
      <c r="DB195" s="102"/>
      <c r="DC195" s="96"/>
      <c r="DD195" s="104"/>
      <c r="DE195" s="92"/>
      <c r="DF195" s="90"/>
      <c r="DG195" s="91"/>
      <c r="DH195" s="102"/>
      <c r="DI195" s="96"/>
      <c r="DJ195" s="104"/>
      <c r="DK195" s="92"/>
      <c r="DL195" s="90"/>
      <c r="DM195" s="91"/>
      <c r="DN195" s="102"/>
      <c r="DO195" s="96"/>
      <c r="DP195" s="104"/>
      <c r="DQ195" s="92"/>
      <c r="DR195" s="90"/>
      <c r="DS195" s="91"/>
      <c r="DT195" s="102"/>
      <c r="DU195" s="96"/>
      <c r="DV195" s="104"/>
      <c r="DW195" s="92"/>
      <c r="DX195" s="90"/>
      <c r="DY195" s="91"/>
      <c r="DZ195" s="102"/>
      <c r="EA195" s="96"/>
      <c r="EB195" s="104"/>
      <c r="EC195" s="92"/>
      <c r="ED195" s="90"/>
      <c r="EE195" s="91"/>
      <c r="EF195" s="102"/>
      <c r="EG195" s="96"/>
      <c r="EH195" s="104"/>
      <c r="EI195" s="92"/>
      <c r="EJ195" s="90"/>
      <c r="EK195" s="91"/>
      <c r="EL195" s="102"/>
      <c r="EM195" s="96"/>
      <c r="EN195" s="104"/>
      <c r="EO195" s="92"/>
      <c r="EP195" s="90"/>
      <c r="EQ195" s="91"/>
      <c r="ER195" s="102"/>
      <c r="ES195" s="96"/>
      <c r="ET195" s="104"/>
      <c r="EU195" s="92"/>
      <c r="EV195" s="90"/>
      <c r="EW195" s="91"/>
      <c r="EX195" s="102"/>
      <c r="EY195" s="96"/>
      <c r="EZ195" s="104"/>
      <c r="FA195" s="92"/>
      <c r="FB195" s="90"/>
      <c r="FC195" s="91"/>
      <c r="FD195" s="102"/>
      <c r="FE195" s="96"/>
      <c r="FF195" s="104"/>
      <c r="FG195" s="92"/>
      <c r="FH195" s="90"/>
      <c r="FI195" s="91"/>
      <c r="FJ195" s="102"/>
      <c r="FK195" s="96"/>
      <c r="FL195" s="104"/>
      <c r="FM195" s="92"/>
      <c r="FN195" s="90"/>
      <c r="FO195" s="91"/>
      <c r="FP195" s="102"/>
      <c r="FQ195" s="96"/>
      <c r="FR195" s="104"/>
      <c r="FS195" s="92"/>
      <c r="FT195" s="90"/>
      <c r="FU195" s="91"/>
      <c r="FV195" s="102"/>
      <c r="FW195" s="96"/>
      <c r="FX195" s="104"/>
      <c r="FY195" s="92"/>
      <c r="FZ195" s="90"/>
      <c r="GA195" s="91"/>
      <c r="GB195" s="102"/>
      <c r="GC195" s="96"/>
      <c r="GD195" s="104"/>
      <c r="GE195" s="92"/>
      <c r="GF195" s="90"/>
      <c r="GG195" s="91"/>
      <c r="GH195" s="102"/>
      <c r="GI195" s="96"/>
      <c r="GJ195" s="104"/>
      <c r="GK195" s="92"/>
      <c r="GL195" s="90"/>
      <c r="GM195" s="91"/>
      <c r="GN195" s="102"/>
      <c r="GO195" s="96"/>
      <c r="GP195" s="104"/>
      <c r="GQ195" s="92"/>
      <c r="GR195" s="90"/>
      <c r="GS195" s="91"/>
      <c r="GT195" s="102"/>
      <c r="GU195" s="96"/>
      <c r="GV195" s="104"/>
      <c r="GW195" s="92"/>
      <c r="GX195" s="90"/>
      <c r="GY195" s="91"/>
      <c r="GZ195" s="102"/>
      <c r="HA195" s="96"/>
      <c r="HB195" s="104"/>
      <c r="HC195" s="92"/>
      <c r="HD195" s="90"/>
      <c r="HE195" s="91"/>
      <c r="HF195" s="102"/>
      <c r="HG195" s="96"/>
      <c r="HH195" s="104"/>
      <c r="HI195" s="92"/>
      <c r="HJ195" s="90"/>
      <c r="HK195" s="91"/>
      <c r="HL195" s="102"/>
      <c r="HM195" s="96"/>
      <c r="HN195" s="104"/>
      <c r="HO195" s="92"/>
      <c r="HP195" s="90"/>
      <c r="HQ195" s="91"/>
      <c r="HR195" s="102"/>
      <c r="HS195" s="96"/>
      <c r="HT195" s="104"/>
      <c r="HU195" s="92"/>
      <c r="HV195" s="125"/>
      <c r="HW195" s="126"/>
      <c r="HX195" s="127"/>
      <c r="HY195" s="128"/>
      <c r="HZ195" s="129"/>
      <c r="IA195" s="130"/>
      <c r="IB195" s="125"/>
      <c r="IC195" s="126"/>
      <c r="ID195" s="127"/>
      <c r="IE195" s="128"/>
      <c r="IF195" s="129"/>
      <c r="IG195" s="130"/>
      <c r="IH195" s="125"/>
      <c r="II195" s="126"/>
      <c r="IJ195" s="127"/>
      <c r="IK195" s="128"/>
      <c r="IL195" s="129"/>
      <c r="IM195" s="130"/>
      <c r="IN195" s="125"/>
      <c r="IO195" s="126"/>
      <c r="IP195" s="127"/>
      <c r="IQ195" s="128"/>
      <c r="IR195" s="129"/>
    </row>
    <row r="196" spans="1:252" s="1" customFormat="1">
      <c r="A196" s="54" t="s">
        <v>717</v>
      </c>
      <c r="B196" s="136">
        <f t="shared" si="24"/>
        <v>0</v>
      </c>
      <c r="C196" s="136">
        <f t="shared" si="25"/>
        <v>0</v>
      </c>
      <c r="D196" s="136">
        <f t="shared" si="26"/>
        <v>0</v>
      </c>
      <c r="E196" s="136">
        <f t="shared" si="27"/>
        <v>0</v>
      </c>
      <c r="F196" s="136">
        <f t="shared" si="28"/>
        <v>0</v>
      </c>
      <c r="G196" s="136">
        <f t="shared" si="29"/>
        <v>0</v>
      </c>
      <c r="H196" s="137">
        <f t="shared" si="33"/>
        <v>0</v>
      </c>
      <c r="I196" s="137">
        <f t="shared" si="30"/>
        <v>0</v>
      </c>
      <c r="J196" s="136">
        <f t="shared" si="31"/>
        <v>0</v>
      </c>
      <c r="K196" s="136">
        <f t="shared" si="32"/>
        <v>0</v>
      </c>
      <c r="L196" s="138">
        <f t="shared" si="23"/>
        <v>0</v>
      </c>
      <c r="M196" s="92"/>
      <c r="N196" s="90"/>
      <c r="O196" s="91"/>
      <c r="P196" s="102"/>
      <c r="Q196" s="96"/>
      <c r="R196" s="104"/>
      <c r="S196" s="92"/>
      <c r="T196" s="90"/>
      <c r="U196" s="91"/>
      <c r="V196" s="102"/>
      <c r="W196" s="96"/>
      <c r="X196" s="104"/>
      <c r="Y196" s="92"/>
      <c r="Z196" s="90"/>
      <c r="AA196" s="91"/>
      <c r="AB196" s="102"/>
      <c r="AC196" s="96"/>
      <c r="AD196" s="104"/>
      <c r="AE196" s="92"/>
      <c r="AF196" s="90"/>
      <c r="AG196" s="91"/>
      <c r="AH196" s="102"/>
      <c r="AI196" s="96"/>
      <c r="AJ196" s="104"/>
      <c r="AK196" s="92"/>
      <c r="AL196" s="90"/>
      <c r="AM196" s="91"/>
      <c r="AN196" s="102"/>
      <c r="AO196" s="96"/>
      <c r="AP196" s="104"/>
      <c r="AQ196" s="92"/>
      <c r="AR196" s="90"/>
      <c r="AS196" s="91"/>
      <c r="AT196" s="102"/>
      <c r="AU196" s="96"/>
      <c r="AV196" s="104"/>
      <c r="AW196" s="92"/>
      <c r="AX196" s="90"/>
      <c r="AY196" s="91"/>
      <c r="AZ196" s="102"/>
      <c r="BA196" s="96"/>
      <c r="BB196" s="104"/>
      <c r="BC196" s="92"/>
      <c r="BD196" s="90"/>
      <c r="BE196" s="91"/>
      <c r="BF196" s="102"/>
      <c r="BG196" s="96"/>
      <c r="BH196" s="104"/>
      <c r="BI196" s="92"/>
      <c r="BJ196" s="90"/>
      <c r="BK196" s="91"/>
      <c r="BL196" s="102"/>
      <c r="BM196" s="96"/>
      <c r="BN196" s="104"/>
      <c r="BO196" s="92"/>
      <c r="BP196" s="90"/>
      <c r="BQ196" s="91"/>
      <c r="BR196" s="102"/>
      <c r="BS196" s="96"/>
      <c r="BT196" s="104"/>
      <c r="BU196" s="92"/>
      <c r="BV196" s="90"/>
      <c r="BW196" s="91"/>
      <c r="BX196" s="102"/>
      <c r="BY196" s="96"/>
      <c r="BZ196" s="104"/>
      <c r="CA196" s="92"/>
      <c r="CB196" s="90"/>
      <c r="CC196" s="91"/>
      <c r="CD196" s="102"/>
      <c r="CE196" s="96"/>
      <c r="CF196" s="104"/>
      <c r="CG196" s="92"/>
      <c r="CH196" s="90"/>
      <c r="CI196" s="91"/>
      <c r="CJ196" s="102"/>
      <c r="CK196" s="96"/>
      <c r="CL196" s="104"/>
      <c r="CM196" s="92"/>
      <c r="CN196" s="90"/>
      <c r="CO196" s="91"/>
      <c r="CP196" s="102"/>
      <c r="CQ196" s="96"/>
      <c r="CR196" s="104"/>
      <c r="CS196" s="92"/>
      <c r="CT196" s="90"/>
      <c r="CU196" s="91"/>
      <c r="CV196" s="102"/>
      <c r="CW196" s="96"/>
      <c r="CX196" s="104"/>
      <c r="CY196" s="92"/>
      <c r="CZ196" s="90"/>
      <c r="DA196" s="91"/>
      <c r="DB196" s="102"/>
      <c r="DC196" s="96"/>
      <c r="DD196" s="104"/>
      <c r="DE196" s="92"/>
      <c r="DF196" s="90"/>
      <c r="DG196" s="91"/>
      <c r="DH196" s="102"/>
      <c r="DI196" s="96"/>
      <c r="DJ196" s="104"/>
      <c r="DK196" s="92"/>
      <c r="DL196" s="90"/>
      <c r="DM196" s="91"/>
      <c r="DN196" s="102"/>
      <c r="DO196" s="96"/>
      <c r="DP196" s="104"/>
      <c r="DQ196" s="92"/>
      <c r="DR196" s="90"/>
      <c r="DS196" s="91"/>
      <c r="DT196" s="102"/>
      <c r="DU196" s="96"/>
      <c r="DV196" s="104"/>
      <c r="DW196" s="92"/>
      <c r="DX196" s="90"/>
      <c r="DY196" s="91"/>
      <c r="DZ196" s="102"/>
      <c r="EA196" s="96"/>
      <c r="EB196" s="104"/>
      <c r="EC196" s="92"/>
      <c r="ED196" s="90"/>
      <c r="EE196" s="91"/>
      <c r="EF196" s="102"/>
      <c r="EG196" s="96"/>
      <c r="EH196" s="104"/>
      <c r="EI196" s="92"/>
      <c r="EJ196" s="90"/>
      <c r="EK196" s="91"/>
      <c r="EL196" s="102"/>
      <c r="EM196" s="96"/>
      <c r="EN196" s="104"/>
      <c r="EO196" s="92"/>
      <c r="EP196" s="90"/>
      <c r="EQ196" s="91"/>
      <c r="ER196" s="102"/>
      <c r="ES196" s="96"/>
      <c r="ET196" s="104"/>
      <c r="EU196" s="92"/>
      <c r="EV196" s="90"/>
      <c r="EW196" s="91"/>
      <c r="EX196" s="102"/>
      <c r="EY196" s="96"/>
      <c r="EZ196" s="104"/>
      <c r="FA196" s="92"/>
      <c r="FB196" s="90"/>
      <c r="FC196" s="91"/>
      <c r="FD196" s="102"/>
      <c r="FE196" s="96"/>
      <c r="FF196" s="104"/>
      <c r="FG196" s="92"/>
      <c r="FH196" s="90"/>
      <c r="FI196" s="91"/>
      <c r="FJ196" s="102"/>
      <c r="FK196" s="96"/>
      <c r="FL196" s="104"/>
      <c r="FM196" s="92"/>
      <c r="FN196" s="90"/>
      <c r="FO196" s="91"/>
      <c r="FP196" s="102"/>
      <c r="FQ196" s="96"/>
      <c r="FR196" s="104"/>
      <c r="FS196" s="92"/>
      <c r="FT196" s="90"/>
      <c r="FU196" s="91"/>
      <c r="FV196" s="102"/>
      <c r="FW196" s="96"/>
      <c r="FX196" s="104"/>
      <c r="FY196" s="92"/>
      <c r="FZ196" s="90"/>
      <c r="GA196" s="91"/>
      <c r="GB196" s="102"/>
      <c r="GC196" s="96"/>
      <c r="GD196" s="104"/>
      <c r="GE196" s="92"/>
      <c r="GF196" s="90"/>
      <c r="GG196" s="91"/>
      <c r="GH196" s="102"/>
      <c r="GI196" s="96"/>
      <c r="GJ196" s="104"/>
      <c r="GK196" s="92"/>
      <c r="GL196" s="90"/>
      <c r="GM196" s="91"/>
      <c r="GN196" s="102"/>
      <c r="GO196" s="96"/>
      <c r="GP196" s="104"/>
      <c r="GQ196" s="92"/>
      <c r="GR196" s="90"/>
      <c r="GS196" s="91"/>
      <c r="GT196" s="102"/>
      <c r="GU196" s="96"/>
      <c r="GV196" s="104"/>
      <c r="GW196" s="92"/>
      <c r="GX196" s="90"/>
      <c r="GY196" s="91"/>
      <c r="GZ196" s="102"/>
      <c r="HA196" s="96"/>
      <c r="HB196" s="104"/>
      <c r="HC196" s="92"/>
      <c r="HD196" s="90"/>
      <c r="HE196" s="91"/>
      <c r="HF196" s="102"/>
      <c r="HG196" s="96"/>
      <c r="HH196" s="104"/>
      <c r="HI196" s="92"/>
      <c r="HJ196" s="90"/>
      <c r="HK196" s="91"/>
      <c r="HL196" s="102"/>
      <c r="HM196" s="96"/>
      <c r="HN196" s="104"/>
      <c r="HO196" s="92"/>
      <c r="HP196" s="90"/>
      <c r="HQ196" s="91"/>
      <c r="HR196" s="102"/>
      <c r="HS196" s="96"/>
      <c r="HT196" s="104"/>
      <c r="HU196" s="92"/>
      <c r="HV196" s="125"/>
      <c r="HW196" s="126"/>
      <c r="HX196" s="127"/>
      <c r="HY196" s="128"/>
      <c r="HZ196" s="129"/>
      <c r="IA196" s="130"/>
      <c r="IB196" s="125"/>
      <c r="IC196" s="126"/>
      <c r="ID196" s="127"/>
      <c r="IE196" s="128"/>
      <c r="IF196" s="129"/>
      <c r="IG196" s="130"/>
      <c r="IH196" s="125"/>
      <c r="II196" s="126"/>
      <c r="IJ196" s="127"/>
      <c r="IK196" s="128"/>
      <c r="IL196" s="129"/>
      <c r="IM196" s="130"/>
      <c r="IN196" s="125"/>
      <c r="IO196" s="126"/>
      <c r="IP196" s="127"/>
      <c r="IQ196" s="128"/>
      <c r="IR196" s="129"/>
    </row>
    <row r="197" spans="1:252" s="1" customFormat="1">
      <c r="A197" s="54" t="s">
        <v>719</v>
      </c>
      <c r="B197" s="136">
        <f t="shared" si="24"/>
        <v>0</v>
      </c>
      <c r="C197" s="136">
        <f t="shared" si="25"/>
        <v>0</v>
      </c>
      <c r="D197" s="136">
        <f t="shared" si="26"/>
        <v>0</v>
      </c>
      <c r="E197" s="136">
        <f t="shared" si="27"/>
        <v>0</v>
      </c>
      <c r="F197" s="136">
        <f t="shared" si="28"/>
        <v>0</v>
      </c>
      <c r="G197" s="136">
        <f t="shared" si="29"/>
        <v>0</v>
      </c>
      <c r="H197" s="137">
        <f t="shared" si="33"/>
        <v>0</v>
      </c>
      <c r="I197" s="137">
        <f t="shared" si="30"/>
        <v>0</v>
      </c>
      <c r="J197" s="136">
        <f t="shared" si="31"/>
        <v>0</v>
      </c>
      <c r="K197" s="136">
        <f t="shared" si="32"/>
        <v>0</v>
      </c>
      <c r="L197" s="138">
        <f t="shared" si="23"/>
        <v>0</v>
      </c>
      <c r="M197" s="92"/>
      <c r="N197" s="90"/>
      <c r="O197" s="91"/>
      <c r="P197" s="102"/>
      <c r="Q197" s="96"/>
      <c r="R197" s="104"/>
      <c r="S197" s="92"/>
      <c r="T197" s="90"/>
      <c r="U197" s="91"/>
      <c r="V197" s="102"/>
      <c r="W197" s="96"/>
      <c r="X197" s="104"/>
      <c r="Y197" s="92"/>
      <c r="Z197" s="90"/>
      <c r="AA197" s="91"/>
      <c r="AB197" s="102"/>
      <c r="AC197" s="96"/>
      <c r="AD197" s="104"/>
      <c r="AE197" s="92"/>
      <c r="AF197" s="90"/>
      <c r="AG197" s="91"/>
      <c r="AH197" s="102"/>
      <c r="AI197" s="96"/>
      <c r="AJ197" s="104"/>
      <c r="AK197" s="92"/>
      <c r="AL197" s="90"/>
      <c r="AM197" s="91"/>
      <c r="AN197" s="102"/>
      <c r="AO197" s="96"/>
      <c r="AP197" s="104"/>
      <c r="AQ197" s="92"/>
      <c r="AR197" s="90"/>
      <c r="AS197" s="91"/>
      <c r="AT197" s="102"/>
      <c r="AU197" s="96"/>
      <c r="AV197" s="104"/>
      <c r="AW197" s="92"/>
      <c r="AX197" s="90"/>
      <c r="AY197" s="91"/>
      <c r="AZ197" s="102"/>
      <c r="BA197" s="96"/>
      <c r="BB197" s="104"/>
      <c r="BC197" s="92"/>
      <c r="BD197" s="90"/>
      <c r="BE197" s="91"/>
      <c r="BF197" s="102"/>
      <c r="BG197" s="96"/>
      <c r="BH197" s="104"/>
      <c r="BI197" s="92"/>
      <c r="BJ197" s="90"/>
      <c r="BK197" s="91"/>
      <c r="BL197" s="102"/>
      <c r="BM197" s="96"/>
      <c r="BN197" s="104"/>
      <c r="BO197" s="92"/>
      <c r="BP197" s="90"/>
      <c r="BQ197" s="91"/>
      <c r="BR197" s="102"/>
      <c r="BS197" s="96"/>
      <c r="BT197" s="104"/>
      <c r="BU197" s="92"/>
      <c r="BV197" s="90"/>
      <c r="BW197" s="91"/>
      <c r="BX197" s="102"/>
      <c r="BY197" s="96"/>
      <c r="BZ197" s="104"/>
      <c r="CA197" s="92"/>
      <c r="CB197" s="90"/>
      <c r="CC197" s="91"/>
      <c r="CD197" s="102"/>
      <c r="CE197" s="96"/>
      <c r="CF197" s="104"/>
      <c r="CG197" s="92"/>
      <c r="CH197" s="90"/>
      <c r="CI197" s="91"/>
      <c r="CJ197" s="102"/>
      <c r="CK197" s="96"/>
      <c r="CL197" s="104"/>
      <c r="CM197" s="92"/>
      <c r="CN197" s="90"/>
      <c r="CO197" s="91"/>
      <c r="CP197" s="102"/>
      <c r="CQ197" s="96"/>
      <c r="CR197" s="104"/>
      <c r="CS197" s="92"/>
      <c r="CT197" s="90"/>
      <c r="CU197" s="91"/>
      <c r="CV197" s="102"/>
      <c r="CW197" s="96"/>
      <c r="CX197" s="104"/>
      <c r="CY197" s="92"/>
      <c r="CZ197" s="90"/>
      <c r="DA197" s="91"/>
      <c r="DB197" s="102"/>
      <c r="DC197" s="96"/>
      <c r="DD197" s="104"/>
      <c r="DE197" s="92"/>
      <c r="DF197" s="90"/>
      <c r="DG197" s="91"/>
      <c r="DH197" s="102"/>
      <c r="DI197" s="96"/>
      <c r="DJ197" s="104"/>
      <c r="DK197" s="92"/>
      <c r="DL197" s="90"/>
      <c r="DM197" s="91"/>
      <c r="DN197" s="102"/>
      <c r="DO197" s="96"/>
      <c r="DP197" s="104"/>
      <c r="DQ197" s="92"/>
      <c r="DR197" s="90"/>
      <c r="DS197" s="91"/>
      <c r="DT197" s="102"/>
      <c r="DU197" s="96"/>
      <c r="DV197" s="104"/>
      <c r="DW197" s="92"/>
      <c r="DX197" s="90"/>
      <c r="DY197" s="91"/>
      <c r="DZ197" s="102"/>
      <c r="EA197" s="96"/>
      <c r="EB197" s="104"/>
      <c r="EC197" s="92"/>
      <c r="ED197" s="90"/>
      <c r="EE197" s="91"/>
      <c r="EF197" s="102"/>
      <c r="EG197" s="96"/>
      <c r="EH197" s="104"/>
      <c r="EI197" s="92"/>
      <c r="EJ197" s="90"/>
      <c r="EK197" s="91"/>
      <c r="EL197" s="102"/>
      <c r="EM197" s="96"/>
      <c r="EN197" s="104"/>
      <c r="EO197" s="92"/>
      <c r="EP197" s="90"/>
      <c r="EQ197" s="91"/>
      <c r="ER197" s="102"/>
      <c r="ES197" s="96"/>
      <c r="ET197" s="104"/>
      <c r="EU197" s="92"/>
      <c r="EV197" s="90"/>
      <c r="EW197" s="91"/>
      <c r="EX197" s="102"/>
      <c r="EY197" s="96"/>
      <c r="EZ197" s="104"/>
      <c r="FA197" s="92"/>
      <c r="FB197" s="90"/>
      <c r="FC197" s="91"/>
      <c r="FD197" s="102"/>
      <c r="FE197" s="96"/>
      <c r="FF197" s="104"/>
      <c r="FG197" s="92"/>
      <c r="FH197" s="90"/>
      <c r="FI197" s="91"/>
      <c r="FJ197" s="102"/>
      <c r="FK197" s="96"/>
      <c r="FL197" s="104"/>
      <c r="FM197" s="92"/>
      <c r="FN197" s="90"/>
      <c r="FO197" s="91"/>
      <c r="FP197" s="102"/>
      <c r="FQ197" s="96"/>
      <c r="FR197" s="104"/>
      <c r="FS197" s="92"/>
      <c r="FT197" s="90"/>
      <c r="FU197" s="91"/>
      <c r="FV197" s="102"/>
      <c r="FW197" s="96"/>
      <c r="FX197" s="104"/>
      <c r="FY197" s="92"/>
      <c r="FZ197" s="90"/>
      <c r="GA197" s="91"/>
      <c r="GB197" s="102"/>
      <c r="GC197" s="96"/>
      <c r="GD197" s="104"/>
      <c r="GE197" s="92"/>
      <c r="GF197" s="90"/>
      <c r="GG197" s="91"/>
      <c r="GH197" s="102"/>
      <c r="GI197" s="96"/>
      <c r="GJ197" s="104"/>
      <c r="GK197" s="92"/>
      <c r="GL197" s="90"/>
      <c r="GM197" s="91"/>
      <c r="GN197" s="102"/>
      <c r="GO197" s="96"/>
      <c r="GP197" s="104"/>
      <c r="GQ197" s="92"/>
      <c r="GR197" s="90"/>
      <c r="GS197" s="91"/>
      <c r="GT197" s="102"/>
      <c r="GU197" s="96"/>
      <c r="GV197" s="104"/>
      <c r="GW197" s="92"/>
      <c r="GX197" s="90"/>
      <c r="GY197" s="91"/>
      <c r="GZ197" s="102"/>
      <c r="HA197" s="96"/>
      <c r="HB197" s="104"/>
      <c r="HC197" s="92"/>
      <c r="HD197" s="90"/>
      <c r="HE197" s="91"/>
      <c r="HF197" s="102"/>
      <c r="HG197" s="96"/>
      <c r="HH197" s="104"/>
      <c r="HI197" s="92"/>
      <c r="HJ197" s="90"/>
      <c r="HK197" s="91"/>
      <c r="HL197" s="102"/>
      <c r="HM197" s="96"/>
      <c r="HN197" s="104"/>
      <c r="HO197" s="92"/>
      <c r="HP197" s="90"/>
      <c r="HQ197" s="91"/>
      <c r="HR197" s="102"/>
      <c r="HS197" s="96"/>
      <c r="HT197" s="104"/>
      <c r="HU197" s="92"/>
      <c r="HV197" s="125"/>
      <c r="HW197" s="126"/>
      <c r="HX197" s="127"/>
      <c r="HY197" s="128"/>
      <c r="HZ197" s="129"/>
      <c r="IA197" s="130"/>
      <c r="IB197" s="125"/>
      <c r="IC197" s="126"/>
      <c r="ID197" s="127"/>
      <c r="IE197" s="128"/>
      <c r="IF197" s="129"/>
      <c r="IG197" s="130"/>
      <c r="IH197" s="125"/>
      <c r="II197" s="126"/>
      <c r="IJ197" s="127"/>
      <c r="IK197" s="128"/>
      <c r="IL197" s="129"/>
      <c r="IM197" s="130"/>
      <c r="IN197" s="125"/>
      <c r="IO197" s="126"/>
      <c r="IP197" s="127"/>
      <c r="IQ197" s="128"/>
      <c r="IR197" s="129"/>
    </row>
    <row r="198" spans="1:252" s="1" customFormat="1">
      <c r="A198" s="54" t="s">
        <v>602</v>
      </c>
      <c r="B198" s="136">
        <f t="shared" si="24"/>
        <v>0</v>
      </c>
      <c r="C198" s="136">
        <f t="shared" si="25"/>
        <v>0</v>
      </c>
      <c r="D198" s="136">
        <f t="shared" si="26"/>
        <v>0</v>
      </c>
      <c r="E198" s="136">
        <f t="shared" si="27"/>
        <v>0</v>
      </c>
      <c r="F198" s="136">
        <f t="shared" si="28"/>
        <v>0</v>
      </c>
      <c r="G198" s="136">
        <f t="shared" si="29"/>
        <v>0</v>
      </c>
      <c r="H198" s="137">
        <f t="shared" si="33"/>
        <v>0</v>
      </c>
      <c r="I198" s="137">
        <f t="shared" si="30"/>
        <v>0</v>
      </c>
      <c r="J198" s="136">
        <f t="shared" si="31"/>
        <v>0</v>
      </c>
      <c r="K198" s="136">
        <f t="shared" si="32"/>
        <v>0</v>
      </c>
      <c r="L198" s="138">
        <f t="shared" si="23"/>
        <v>0</v>
      </c>
      <c r="M198" s="92"/>
      <c r="N198" s="90"/>
      <c r="O198" s="91"/>
      <c r="P198" s="102"/>
      <c r="Q198" s="96"/>
      <c r="R198" s="104"/>
      <c r="S198" s="92"/>
      <c r="T198" s="90"/>
      <c r="U198" s="91"/>
      <c r="V198" s="102"/>
      <c r="W198" s="96"/>
      <c r="X198" s="104"/>
      <c r="Y198" s="92"/>
      <c r="Z198" s="90"/>
      <c r="AA198" s="91"/>
      <c r="AB198" s="102"/>
      <c r="AC198" s="96"/>
      <c r="AD198" s="104"/>
      <c r="AE198" s="92"/>
      <c r="AF198" s="90"/>
      <c r="AG198" s="91"/>
      <c r="AH198" s="102"/>
      <c r="AI198" s="96"/>
      <c r="AJ198" s="104"/>
      <c r="AK198" s="92"/>
      <c r="AL198" s="90"/>
      <c r="AM198" s="91"/>
      <c r="AN198" s="102"/>
      <c r="AO198" s="96"/>
      <c r="AP198" s="104"/>
      <c r="AQ198" s="92"/>
      <c r="AR198" s="90"/>
      <c r="AS198" s="91"/>
      <c r="AT198" s="102"/>
      <c r="AU198" s="96"/>
      <c r="AV198" s="104"/>
      <c r="AW198" s="92"/>
      <c r="AX198" s="90"/>
      <c r="AY198" s="91"/>
      <c r="AZ198" s="102"/>
      <c r="BA198" s="96"/>
      <c r="BB198" s="104"/>
      <c r="BC198" s="92"/>
      <c r="BD198" s="90"/>
      <c r="BE198" s="91"/>
      <c r="BF198" s="102"/>
      <c r="BG198" s="96"/>
      <c r="BH198" s="104"/>
      <c r="BI198" s="92"/>
      <c r="BJ198" s="90"/>
      <c r="BK198" s="91"/>
      <c r="BL198" s="102"/>
      <c r="BM198" s="96"/>
      <c r="BN198" s="104"/>
      <c r="BO198" s="92"/>
      <c r="BP198" s="90"/>
      <c r="BQ198" s="91"/>
      <c r="BR198" s="102"/>
      <c r="BS198" s="96"/>
      <c r="BT198" s="104"/>
      <c r="BU198" s="92"/>
      <c r="BV198" s="90"/>
      <c r="BW198" s="91"/>
      <c r="BX198" s="102"/>
      <c r="BY198" s="96"/>
      <c r="BZ198" s="104"/>
      <c r="CA198" s="92"/>
      <c r="CB198" s="90"/>
      <c r="CC198" s="91"/>
      <c r="CD198" s="102"/>
      <c r="CE198" s="96"/>
      <c r="CF198" s="104"/>
      <c r="CG198" s="92"/>
      <c r="CH198" s="90"/>
      <c r="CI198" s="91"/>
      <c r="CJ198" s="102"/>
      <c r="CK198" s="96"/>
      <c r="CL198" s="104"/>
      <c r="CM198" s="92"/>
      <c r="CN198" s="90"/>
      <c r="CO198" s="91"/>
      <c r="CP198" s="102"/>
      <c r="CQ198" s="96"/>
      <c r="CR198" s="104"/>
      <c r="CS198" s="92"/>
      <c r="CT198" s="90"/>
      <c r="CU198" s="91"/>
      <c r="CV198" s="102"/>
      <c r="CW198" s="96"/>
      <c r="CX198" s="104"/>
      <c r="CY198" s="92"/>
      <c r="CZ198" s="90"/>
      <c r="DA198" s="91"/>
      <c r="DB198" s="102"/>
      <c r="DC198" s="96"/>
      <c r="DD198" s="104"/>
      <c r="DE198" s="92"/>
      <c r="DF198" s="90"/>
      <c r="DG198" s="91"/>
      <c r="DH198" s="102"/>
      <c r="DI198" s="96"/>
      <c r="DJ198" s="104"/>
      <c r="DK198" s="92"/>
      <c r="DL198" s="90"/>
      <c r="DM198" s="91"/>
      <c r="DN198" s="102"/>
      <c r="DO198" s="96"/>
      <c r="DP198" s="104"/>
      <c r="DQ198" s="92"/>
      <c r="DR198" s="90"/>
      <c r="DS198" s="91"/>
      <c r="DT198" s="102"/>
      <c r="DU198" s="96"/>
      <c r="DV198" s="104"/>
      <c r="DW198" s="92"/>
      <c r="DX198" s="90"/>
      <c r="DY198" s="91"/>
      <c r="DZ198" s="102"/>
      <c r="EA198" s="96"/>
      <c r="EB198" s="104"/>
      <c r="EC198" s="92"/>
      <c r="ED198" s="90"/>
      <c r="EE198" s="91"/>
      <c r="EF198" s="102"/>
      <c r="EG198" s="96"/>
      <c r="EH198" s="104"/>
      <c r="EI198" s="92"/>
      <c r="EJ198" s="90"/>
      <c r="EK198" s="91"/>
      <c r="EL198" s="102"/>
      <c r="EM198" s="96"/>
      <c r="EN198" s="104"/>
      <c r="EO198" s="92"/>
      <c r="EP198" s="90"/>
      <c r="EQ198" s="91"/>
      <c r="ER198" s="102"/>
      <c r="ES198" s="96"/>
      <c r="ET198" s="104"/>
      <c r="EU198" s="92"/>
      <c r="EV198" s="90"/>
      <c r="EW198" s="91"/>
      <c r="EX198" s="102"/>
      <c r="EY198" s="96"/>
      <c r="EZ198" s="104"/>
      <c r="FA198" s="92"/>
      <c r="FB198" s="90"/>
      <c r="FC198" s="91"/>
      <c r="FD198" s="102"/>
      <c r="FE198" s="96"/>
      <c r="FF198" s="104"/>
      <c r="FG198" s="92"/>
      <c r="FH198" s="90"/>
      <c r="FI198" s="91"/>
      <c r="FJ198" s="102"/>
      <c r="FK198" s="96"/>
      <c r="FL198" s="104"/>
      <c r="FM198" s="92"/>
      <c r="FN198" s="90"/>
      <c r="FO198" s="91"/>
      <c r="FP198" s="102"/>
      <c r="FQ198" s="96"/>
      <c r="FR198" s="104"/>
      <c r="FS198" s="92"/>
      <c r="FT198" s="90"/>
      <c r="FU198" s="91"/>
      <c r="FV198" s="102"/>
      <c r="FW198" s="96"/>
      <c r="FX198" s="104"/>
      <c r="FY198" s="92"/>
      <c r="FZ198" s="90"/>
      <c r="GA198" s="91"/>
      <c r="GB198" s="102"/>
      <c r="GC198" s="96"/>
      <c r="GD198" s="104"/>
      <c r="GE198" s="92"/>
      <c r="GF198" s="90"/>
      <c r="GG198" s="91"/>
      <c r="GH198" s="102"/>
      <c r="GI198" s="96"/>
      <c r="GJ198" s="104"/>
      <c r="GK198" s="92"/>
      <c r="GL198" s="90"/>
      <c r="GM198" s="91"/>
      <c r="GN198" s="102"/>
      <c r="GO198" s="96"/>
      <c r="GP198" s="104"/>
      <c r="GQ198" s="92"/>
      <c r="GR198" s="90"/>
      <c r="GS198" s="91"/>
      <c r="GT198" s="102"/>
      <c r="GU198" s="96"/>
      <c r="GV198" s="104"/>
      <c r="GW198" s="92"/>
      <c r="GX198" s="90"/>
      <c r="GY198" s="91"/>
      <c r="GZ198" s="102"/>
      <c r="HA198" s="96"/>
      <c r="HB198" s="104"/>
      <c r="HC198" s="92"/>
      <c r="HD198" s="90"/>
      <c r="HE198" s="91"/>
      <c r="HF198" s="102"/>
      <c r="HG198" s="96"/>
      <c r="HH198" s="104"/>
      <c r="HI198" s="92"/>
      <c r="HJ198" s="90"/>
      <c r="HK198" s="91"/>
      <c r="HL198" s="102"/>
      <c r="HM198" s="96"/>
      <c r="HN198" s="104"/>
      <c r="HO198" s="92"/>
      <c r="HP198" s="90"/>
      <c r="HQ198" s="91"/>
      <c r="HR198" s="102"/>
      <c r="HS198" s="96"/>
      <c r="HT198" s="104"/>
      <c r="HU198" s="92"/>
      <c r="HV198" s="125"/>
      <c r="HW198" s="126"/>
      <c r="HX198" s="127"/>
      <c r="HY198" s="128"/>
      <c r="HZ198" s="129"/>
      <c r="IA198" s="130"/>
      <c r="IB198" s="125"/>
      <c r="IC198" s="126"/>
      <c r="ID198" s="127"/>
      <c r="IE198" s="128"/>
      <c r="IF198" s="129"/>
      <c r="IG198" s="130"/>
      <c r="IH198" s="125"/>
      <c r="II198" s="126"/>
      <c r="IJ198" s="127"/>
      <c r="IK198" s="128"/>
      <c r="IL198" s="129"/>
      <c r="IM198" s="130"/>
      <c r="IN198" s="125"/>
      <c r="IO198" s="126"/>
      <c r="IP198" s="127"/>
      <c r="IQ198" s="128"/>
      <c r="IR198" s="129"/>
    </row>
    <row r="199" spans="1:252" s="1" customFormat="1">
      <c r="A199" s="54" t="s">
        <v>1121</v>
      </c>
      <c r="B199" s="136">
        <f t="shared" si="24"/>
        <v>37.200000000000003</v>
      </c>
      <c r="C199" s="136">
        <f t="shared" si="25"/>
        <v>37.900000000000006</v>
      </c>
      <c r="D199" s="136">
        <f t="shared" si="26"/>
        <v>38.6</v>
      </c>
      <c r="E199" s="136">
        <f t="shared" si="27"/>
        <v>29.1</v>
      </c>
      <c r="F199" s="136">
        <f t="shared" si="28"/>
        <v>29.1</v>
      </c>
      <c r="G199" s="136">
        <f t="shared" si="29"/>
        <v>29.1</v>
      </c>
      <c r="H199" s="137">
        <f t="shared" si="33"/>
        <v>2</v>
      </c>
      <c r="I199" s="137">
        <f t="shared" si="30"/>
        <v>0</v>
      </c>
      <c r="J199" s="136">
        <f t="shared" si="31"/>
        <v>0</v>
      </c>
      <c r="K199" s="136">
        <f t="shared" si="32"/>
        <v>0</v>
      </c>
      <c r="L199" s="138">
        <f t="shared" si="23"/>
        <v>0</v>
      </c>
      <c r="M199" s="92">
        <v>37.200000000000003</v>
      </c>
      <c r="N199" s="90">
        <v>29.1</v>
      </c>
      <c r="O199" s="91"/>
      <c r="P199" s="102">
        <v>38.6</v>
      </c>
      <c r="Q199" s="96">
        <v>29.1</v>
      </c>
      <c r="R199" s="104"/>
      <c r="S199" s="92"/>
      <c r="T199" s="90"/>
      <c r="U199" s="91"/>
      <c r="V199" s="102"/>
      <c r="W199" s="96"/>
      <c r="X199" s="104"/>
      <c r="Y199" s="92"/>
      <c r="Z199" s="90"/>
      <c r="AA199" s="91"/>
      <c r="AB199" s="102"/>
      <c r="AC199" s="96"/>
      <c r="AD199" s="104"/>
      <c r="AE199" s="92"/>
      <c r="AF199" s="90"/>
      <c r="AG199" s="91"/>
      <c r="AH199" s="102"/>
      <c r="AI199" s="96"/>
      <c r="AJ199" s="104"/>
      <c r="AK199" s="92"/>
      <c r="AL199" s="90"/>
      <c r="AM199" s="91"/>
      <c r="AN199" s="102"/>
      <c r="AO199" s="96"/>
      <c r="AP199" s="104"/>
      <c r="AQ199" s="92"/>
      <c r="AR199" s="90"/>
      <c r="AS199" s="91"/>
      <c r="AT199" s="102"/>
      <c r="AU199" s="96"/>
      <c r="AV199" s="104"/>
      <c r="AW199" s="92"/>
      <c r="AX199" s="90"/>
      <c r="AY199" s="91"/>
      <c r="AZ199" s="102"/>
      <c r="BA199" s="96"/>
      <c r="BB199" s="104"/>
      <c r="BC199" s="92"/>
      <c r="BD199" s="90"/>
      <c r="BE199" s="91"/>
      <c r="BF199" s="102"/>
      <c r="BG199" s="96"/>
      <c r="BH199" s="104"/>
      <c r="BI199" s="92"/>
      <c r="BJ199" s="90"/>
      <c r="BK199" s="91"/>
      <c r="BL199" s="102"/>
      <c r="BM199" s="96"/>
      <c r="BN199" s="104"/>
      <c r="BO199" s="92"/>
      <c r="BP199" s="90"/>
      <c r="BQ199" s="91"/>
      <c r="BR199" s="102"/>
      <c r="BS199" s="96"/>
      <c r="BT199" s="104"/>
      <c r="BU199" s="92"/>
      <c r="BV199" s="90"/>
      <c r="BW199" s="91"/>
      <c r="BX199" s="102"/>
      <c r="BY199" s="96"/>
      <c r="BZ199" s="104"/>
      <c r="CA199" s="92"/>
      <c r="CB199" s="90"/>
      <c r="CC199" s="91"/>
      <c r="CD199" s="102"/>
      <c r="CE199" s="96"/>
      <c r="CF199" s="104"/>
      <c r="CG199" s="92"/>
      <c r="CH199" s="90"/>
      <c r="CI199" s="91"/>
      <c r="CJ199" s="102"/>
      <c r="CK199" s="96"/>
      <c r="CL199" s="104"/>
      <c r="CM199" s="92"/>
      <c r="CN199" s="90"/>
      <c r="CO199" s="91"/>
      <c r="CP199" s="102"/>
      <c r="CQ199" s="96"/>
      <c r="CR199" s="104"/>
      <c r="CS199" s="92"/>
      <c r="CT199" s="90"/>
      <c r="CU199" s="91"/>
      <c r="CV199" s="102"/>
      <c r="CW199" s="96"/>
      <c r="CX199" s="104"/>
      <c r="CY199" s="92"/>
      <c r="CZ199" s="90"/>
      <c r="DA199" s="91"/>
      <c r="DB199" s="102"/>
      <c r="DC199" s="96"/>
      <c r="DD199" s="104"/>
      <c r="DE199" s="92"/>
      <c r="DF199" s="90"/>
      <c r="DG199" s="91"/>
      <c r="DH199" s="102"/>
      <c r="DI199" s="96"/>
      <c r="DJ199" s="104"/>
      <c r="DK199" s="92"/>
      <c r="DL199" s="90"/>
      <c r="DM199" s="91"/>
      <c r="DN199" s="102"/>
      <c r="DO199" s="96"/>
      <c r="DP199" s="104"/>
      <c r="DQ199" s="92"/>
      <c r="DR199" s="90"/>
      <c r="DS199" s="91"/>
      <c r="DT199" s="102"/>
      <c r="DU199" s="96"/>
      <c r="DV199" s="104"/>
      <c r="DW199" s="92"/>
      <c r="DX199" s="90"/>
      <c r="DY199" s="91"/>
      <c r="DZ199" s="102"/>
      <c r="EA199" s="96"/>
      <c r="EB199" s="104"/>
      <c r="EC199" s="92"/>
      <c r="ED199" s="90"/>
      <c r="EE199" s="91"/>
      <c r="EF199" s="102"/>
      <c r="EG199" s="96"/>
      <c r="EH199" s="104"/>
      <c r="EI199" s="92"/>
      <c r="EJ199" s="90"/>
      <c r="EK199" s="91"/>
      <c r="EL199" s="102"/>
      <c r="EM199" s="96"/>
      <c r="EN199" s="104"/>
      <c r="EO199" s="92"/>
      <c r="EP199" s="90"/>
      <c r="EQ199" s="91"/>
      <c r="ER199" s="102"/>
      <c r="ES199" s="96"/>
      <c r="ET199" s="104"/>
      <c r="EU199" s="92"/>
      <c r="EV199" s="90"/>
      <c r="EW199" s="91"/>
      <c r="EX199" s="102"/>
      <c r="EY199" s="96"/>
      <c r="EZ199" s="104"/>
      <c r="FA199" s="92"/>
      <c r="FB199" s="90"/>
      <c r="FC199" s="91"/>
      <c r="FD199" s="102"/>
      <c r="FE199" s="96"/>
      <c r="FF199" s="104"/>
      <c r="FG199" s="92"/>
      <c r="FH199" s="90"/>
      <c r="FI199" s="91"/>
      <c r="FJ199" s="102"/>
      <c r="FK199" s="96"/>
      <c r="FL199" s="104"/>
      <c r="FM199" s="92"/>
      <c r="FN199" s="90"/>
      <c r="FO199" s="91"/>
      <c r="FP199" s="102"/>
      <c r="FQ199" s="96"/>
      <c r="FR199" s="104"/>
      <c r="FS199" s="92"/>
      <c r="FT199" s="90"/>
      <c r="FU199" s="91"/>
      <c r="FV199" s="102"/>
      <c r="FW199" s="96"/>
      <c r="FX199" s="104"/>
      <c r="FY199" s="92"/>
      <c r="FZ199" s="90"/>
      <c r="GA199" s="91"/>
      <c r="GB199" s="102"/>
      <c r="GC199" s="96"/>
      <c r="GD199" s="104"/>
      <c r="GE199" s="92"/>
      <c r="GF199" s="90"/>
      <c r="GG199" s="91"/>
      <c r="GH199" s="102"/>
      <c r="GI199" s="96"/>
      <c r="GJ199" s="104"/>
      <c r="GK199" s="92"/>
      <c r="GL199" s="90"/>
      <c r="GM199" s="91"/>
      <c r="GN199" s="102"/>
      <c r="GO199" s="96"/>
      <c r="GP199" s="104"/>
      <c r="GQ199" s="92"/>
      <c r="GR199" s="90"/>
      <c r="GS199" s="91"/>
      <c r="GT199" s="102"/>
      <c r="GU199" s="96"/>
      <c r="GV199" s="104"/>
      <c r="GW199" s="92"/>
      <c r="GX199" s="90"/>
      <c r="GY199" s="91"/>
      <c r="GZ199" s="102"/>
      <c r="HA199" s="96"/>
      <c r="HB199" s="104"/>
      <c r="HC199" s="92"/>
      <c r="HD199" s="90"/>
      <c r="HE199" s="91"/>
      <c r="HF199" s="102"/>
      <c r="HG199" s="96"/>
      <c r="HH199" s="104"/>
      <c r="HI199" s="92"/>
      <c r="HJ199" s="90"/>
      <c r="HK199" s="91"/>
      <c r="HL199" s="102"/>
      <c r="HM199" s="96"/>
      <c r="HN199" s="104"/>
      <c r="HO199" s="92"/>
      <c r="HP199" s="90"/>
      <c r="HQ199" s="91"/>
      <c r="HR199" s="102"/>
      <c r="HS199" s="96"/>
      <c r="HT199" s="104"/>
      <c r="HU199" s="92"/>
      <c r="HV199" s="125"/>
      <c r="HW199" s="126"/>
      <c r="HX199" s="127"/>
      <c r="HY199" s="128"/>
      <c r="HZ199" s="129"/>
      <c r="IA199" s="130"/>
      <c r="IB199" s="125"/>
      <c r="IC199" s="126"/>
      <c r="ID199" s="127"/>
      <c r="IE199" s="128"/>
      <c r="IF199" s="129"/>
      <c r="IG199" s="130"/>
      <c r="IH199" s="125"/>
      <c r="II199" s="126"/>
      <c r="IJ199" s="127"/>
      <c r="IK199" s="128"/>
      <c r="IL199" s="129"/>
      <c r="IM199" s="130"/>
      <c r="IN199" s="125"/>
      <c r="IO199" s="126"/>
      <c r="IP199" s="127"/>
      <c r="IQ199" s="128"/>
      <c r="IR199" s="129"/>
    </row>
    <row r="200" spans="1:252" s="1" customFormat="1">
      <c r="A200" s="54" t="s">
        <v>1222</v>
      </c>
      <c r="B200" s="136">
        <f t="shared" si="24"/>
        <v>0</v>
      </c>
      <c r="C200" s="136">
        <f t="shared" si="25"/>
        <v>0</v>
      </c>
      <c r="D200" s="136">
        <f t="shared" si="26"/>
        <v>0</v>
      </c>
      <c r="E200" s="136">
        <f t="shared" si="27"/>
        <v>0</v>
      </c>
      <c r="F200" s="136">
        <f t="shared" si="28"/>
        <v>0</v>
      </c>
      <c r="G200" s="136">
        <f t="shared" si="29"/>
        <v>0</v>
      </c>
      <c r="H200" s="137">
        <f t="shared" si="33"/>
        <v>0</v>
      </c>
      <c r="I200" s="137">
        <f t="shared" si="30"/>
        <v>0</v>
      </c>
      <c r="J200" s="136">
        <f t="shared" si="31"/>
        <v>0</v>
      </c>
      <c r="K200" s="136">
        <f t="shared" si="32"/>
        <v>0</v>
      </c>
      <c r="L200" s="138">
        <f t="shared" si="23"/>
        <v>0</v>
      </c>
      <c r="M200" s="92"/>
      <c r="N200" s="90"/>
      <c r="O200" s="91"/>
      <c r="P200" s="102"/>
      <c r="Q200" s="96"/>
      <c r="R200" s="104"/>
      <c r="S200" s="92"/>
      <c r="T200" s="90"/>
      <c r="U200" s="91"/>
      <c r="V200" s="102"/>
      <c r="W200" s="96"/>
      <c r="X200" s="104"/>
      <c r="Y200" s="92"/>
      <c r="Z200" s="90"/>
      <c r="AA200" s="91"/>
      <c r="AB200" s="102"/>
      <c r="AC200" s="96"/>
      <c r="AD200" s="104"/>
      <c r="AE200" s="92"/>
      <c r="AF200" s="90"/>
      <c r="AG200" s="91"/>
      <c r="AH200" s="102"/>
      <c r="AI200" s="96"/>
      <c r="AJ200" s="104"/>
      <c r="AK200" s="92"/>
      <c r="AL200" s="90"/>
      <c r="AM200" s="91"/>
      <c r="AN200" s="102"/>
      <c r="AO200" s="96"/>
      <c r="AP200" s="104"/>
      <c r="AQ200" s="92"/>
      <c r="AR200" s="90"/>
      <c r="AS200" s="91"/>
      <c r="AT200" s="102"/>
      <c r="AU200" s="96"/>
      <c r="AV200" s="104"/>
      <c r="AW200" s="92"/>
      <c r="AX200" s="90"/>
      <c r="AY200" s="91"/>
      <c r="AZ200" s="102"/>
      <c r="BA200" s="96"/>
      <c r="BB200" s="104"/>
      <c r="BC200" s="92"/>
      <c r="BD200" s="90"/>
      <c r="BE200" s="91"/>
      <c r="BF200" s="102"/>
      <c r="BG200" s="96"/>
      <c r="BH200" s="104"/>
      <c r="BI200" s="92"/>
      <c r="BJ200" s="90"/>
      <c r="BK200" s="91"/>
      <c r="BL200" s="102"/>
      <c r="BM200" s="96"/>
      <c r="BN200" s="104"/>
      <c r="BO200" s="92"/>
      <c r="BP200" s="90"/>
      <c r="BQ200" s="91"/>
      <c r="BR200" s="102"/>
      <c r="BS200" s="96"/>
      <c r="BT200" s="104"/>
      <c r="BU200" s="92"/>
      <c r="BV200" s="90"/>
      <c r="BW200" s="91"/>
      <c r="BX200" s="102"/>
      <c r="BY200" s="96"/>
      <c r="BZ200" s="104"/>
      <c r="CA200" s="92"/>
      <c r="CB200" s="90"/>
      <c r="CC200" s="91"/>
      <c r="CD200" s="102"/>
      <c r="CE200" s="96"/>
      <c r="CF200" s="104"/>
      <c r="CG200" s="92"/>
      <c r="CH200" s="90"/>
      <c r="CI200" s="91"/>
      <c r="CJ200" s="102"/>
      <c r="CK200" s="96"/>
      <c r="CL200" s="104"/>
      <c r="CM200" s="92"/>
      <c r="CN200" s="90"/>
      <c r="CO200" s="91"/>
      <c r="CP200" s="102"/>
      <c r="CQ200" s="96"/>
      <c r="CR200" s="104"/>
      <c r="CS200" s="92"/>
      <c r="CT200" s="90"/>
      <c r="CU200" s="91"/>
      <c r="CV200" s="102"/>
      <c r="CW200" s="96"/>
      <c r="CX200" s="104"/>
      <c r="CY200" s="92"/>
      <c r="CZ200" s="90"/>
      <c r="DA200" s="91"/>
      <c r="DB200" s="102"/>
      <c r="DC200" s="96"/>
      <c r="DD200" s="104"/>
      <c r="DE200" s="92"/>
      <c r="DF200" s="90"/>
      <c r="DG200" s="91"/>
      <c r="DH200" s="102"/>
      <c r="DI200" s="96"/>
      <c r="DJ200" s="104"/>
      <c r="DK200" s="92"/>
      <c r="DL200" s="90"/>
      <c r="DM200" s="91"/>
      <c r="DN200" s="102"/>
      <c r="DO200" s="96"/>
      <c r="DP200" s="104"/>
      <c r="DQ200" s="92"/>
      <c r="DR200" s="90"/>
      <c r="DS200" s="91"/>
      <c r="DT200" s="102"/>
      <c r="DU200" s="96"/>
      <c r="DV200" s="104"/>
      <c r="DW200" s="92"/>
      <c r="DX200" s="90"/>
      <c r="DY200" s="91"/>
      <c r="DZ200" s="102"/>
      <c r="EA200" s="96"/>
      <c r="EB200" s="104"/>
      <c r="EC200" s="92"/>
      <c r="ED200" s="90"/>
      <c r="EE200" s="91"/>
      <c r="EF200" s="102"/>
      <c r="EG200" s="96"/>
      <c r="EH200" s="104"/>
      <c r="EI200" s="92"/>
      <c r="EJ200" s="90"/>
      <c r="EK200" s="91"/>
      <c r="EL200" s="102"/>
      <c r="EM200" s="96"/>
      <c r="EN200" s="104"/>
      <c r="EO200" s="92"/>
      <c r="EP200" s="90"/>
      <c r="EQ200" s="91"/>
      <c r="ER200" s="102"/>
      <c r="ES200" s="96"/>
      <c r="ET200" s="104"/>
      <c r="EU200" s="92"/>
      <c r="EV200" s="90"/>
      <c r="EW200" s="91"/>
      <c r="EX200" s="102"/>
      <c r="EY200" s="96"/>
      <c r="EZ200" s="104"/>
      <c r="FA200" s="92"/>
      <c r="FB200" s="90"/>
      <c r="FC200" s="91"/>
      <c r="FD200" s="102"/>
      <c r="FE200" s="96"/>
      <c r="FF200" s="104"/>
      <c r="FG200" s="92"/>
      <c r="FH200" s="90"/>
      <c r="FI200" s="91"/>
      <c r="FJ200" s="102"/>
      <c r="FK200" s="96"/>
      <c r="FL200" s="104"/>
      <c r="FM200" s="92"/>
      <c r="FN200" s="90"/>
      <c r="FO200" s="91"/>
      <c r="FP200" s="102"/>
      <c r="FQ200" s="96"/>
      <c r="FR200" s="104"/>
      <c r="FS200" s="92"/>
      <c r="FT200" s="90"/>
      <c r="FU200" s="91"/>
      <c r="FV200" s="102"/>
      <c r="FW200" s="96"/>
      <c r="FX200" s="104"/>
      <c r="FY200" s="92"/>
      <c r="FZ200" s="90"/>
      <c r="GA200" s="91"/>
      <c r="GB200" s="102"/>
      <c r="GC200" s="96"/>
      <c r="GD200" s="104"/>
      <c r="GE200" s="92"/>
      <c r="GF200" s="90"/>
      <c r="GG200" s="91"/>
      <c r="GH200" s="102"/>
      <c r="GI200" s="96"/>
      <c r="GJ200" s="104"/>
      <c r="GK200" s="92"/>
      <c r="GL200" s="90"/>
      <c r="GM200" s="91"/>
      <c r="GN200" s="102"/>
      <c r="GO200" s="96"/>
      <c r="GP200" s="104"/>
      <c r="GQ200" s="92"/>
      <c r="GR200" s="90"/>
      <c r="GS200" s="91"/>
      <c r="GT200" s="102"/>
      <c r="GU200" s="96"/>
      <c r="GV200" s="104"/>
      <c r="GW200" s="92"/>
      <c r="GX200" s="90"/>
      <c r="GY200" s="91"/>
      <c r="GZ200" s="102"/>
      <c r="HA200" s="96"/>
      <c r="HB200" s="104"/>
      <c r="HC200" s="92"/>
      <c r="HD200" s="90"/>
      <c r="HE200" s="91"/>
      <c r="HF200" s="102"/>
      <c r="HG200" s="96"/>
      <c r="HH200" s="104"/>
      <c r="HI200" s="92"/>
      <c r="HJ200" s="90"/>
      <c r="HK200" s="91"/>
      <c r="HL200" s="102"/>
      <c r="HM200" s="96"/>
      <c r="HN200" s="104"/>
      <c r="HO200" s="92"/>
      <c r="HP200" s="90"/>
      <c r="HQ200" s="91"/>
      <c r="HR200" s="102"/>
      <c r="HS200" s="96"/>
      <c r="HT200" s="104"/>
      <c r="HU200" s="92"/>
      <c r="HV200" s="125"/>
      <c r="HW200" s="126"/>
      <c r="HX200" s="127"/>
      <c r="HY200" s="128"/>
      <c r="HZ200" s="129"/>
      <c r="IA200" s="130"/>
      <c r="IB200" s="125"/>
      <c r="IC200" s="126"/>
      <c r="ID200" s="127"/>
      <c r="IE200" s="128"/>
      <c r="IF200" s="129"/>
      <c r="IG200" s="130"/>
      <c r="IH200" s="125"/>
      <c r="II200" s="126"/>
      <c r="IJ200" s="127"/>
      <c r="IK200" s="128"/>
      <c r="IL200" s="129"/>
      <c r="IM200" s="130"/>
      <c r="IN200" s="125"/>
      <c r="IO200" s="126"/>
      <c r="IP200" s="127"/>
      <c r="IQ200" s="128"/>
      <c r="IR200" s="129"/>
    </row>
    <row r="201" spans="1:252" s="1" customFormat="1">
      <c r="A201" s="54" t="s">
        <v>720</v>
      </c>
      <c r="B201" s="136">
        <f t="shared" si="24"/>
        <v>0</v>
      </c>
      <c r="C201" s="136">
        <f t="shared" si="25"/>
        <v>0</v>
      </c>
      <c r="D201" s="136">
        <f t="shared" si="26"/>
        <v>0</v>
      </c>
      <c r="E201" s="136">
        <f t="shared" si="27"/>
        <v>0</v>
      </c>
      <c r="F201" s="136">
        <f t="shared" si="28"/>
        <v>0</v>
      </c>
      <c r="G201" s="136">
        <f t="shared" si="29"/>
        <v>0</v>
      </c>
      <c r="H201" s="137">
        <f t="shared" si="33"/>
        <v>0</v>
      </c>
      <c r="I201" s="137">
        <f t="shared" si="30"/>
        <v>0</v>
      </c>
      <c r="J201" s="136">
        <f t="shared" si="31"/>
        <v>0</v>
      </c>
      <c r="K201" s="136">
        <f t="shared" si="32"/>
        <v>0</v>
      </c>
      <c r="L201" s="138">
        <f t="shared" si="23"/>
        <v>0</v>
      </c>
      <c r="M201" s="92"/>
      <c r="N201" s="90"/>
      <c r="O201" s="91"/>
      <c r="P201" s="102"/>
      <c r="Q201" s="96"/>
      <c r="R201" s="104"/>
      <c r="S201" s="92"/>
      <c r="T201" s="90"/>
      <c r="U201" s="91"/>
      <c r="V201" s="102"/>
      <c r="W201" s="96"/>
      <c r="X201" s="104"/>
      <c r="Y201" s="92"/>
      <c r="Z201" s="90"/>
      <c r="AA201" s="91"/>
      <c r="AB201" s="102"/>
      <c r="AC201" s="96"/>
      <c r="AD201" s="104"/>
      <c r="AE201" s="92"/>
      <c r="AF201" s="90"/>
      <c r="AG201" s="91"/>
      <c r="AH201" s="102"/>
      <c r="AI201" s="96"/>
      <c r="AJ201" s="104"/>
      <c r="AK201" s="92"/>
      <c r="AL201" s="90"/>
      <c r="AM201" s="91"/>
      <c r="AN201" s="102"/>
      <c r="AO201" s="96"/>
      <c r="AP201" s="104"/>
      <c r="AQ201" s="92"/>
      <c r="AR201" s="90"/>
      <c r="AS201" s="91"/>
      <c r="AT201" s="102"/>
      <c r="AU201" s="96"/>
      <c r="AV201" s="104"/>
      <c r="AW201" s="92"/>
      <c r="AX201" s="90"/>
      <c r="AY201" s="91"/>
      <c r="AZ201" s="102"/>
      <c r="BA201" s="96"/>
      <c r="BB201" s="104"/>
      <c r="BC201" s="92"/>
      <c r="BD201" s="90"/>
      <c r="BE201" s="91"/>
      <c r="BF201" s="102"/>
      <c r="BG201" s="96"/>
      <c r="BH201" s="104"/>
      <c r="BI201" s="92"/>
      <c r="BJ201" s="90"/>
      <c r="BK201" s="91"/>
      <c r="BL201" s="102"/>
      <c r="BM201" s="96"/>
      <c r="BN201" s="104"/>
      <c r="BO201" s="92"/>
      <c r="BP201" s="90"/>
      <c r="BQ201" s="91"/>
      <c r="BR201" s="102"/>
      <c r="BS201" s="96"/>
      <c r="BT201" s="104"/>
      <c r="BU201" s="92"/>
      <c r="BV201" s="90"/>
      <c r="BW201" s="91"/>
      <c r="BX201" s="102"/>
      <c r="BY201" s="96"/>
      <c r="BZ201" s="104"/>
      <c r="CA201" s="92"/>
      <c r="CB201" s="90"/>
      <c r="CC201" s="91"/>
      <c r="CD201" s="102"/>
      <c r="CE201" s="96"/>
      <c r="CF201" s="104"/>
      <c r="CG201" s="92"/>
      <c r="CH201" s="90"/>
      <c r="CI201" s="91"/>
      <c r="CJ201" s="102"/>
      <c r="CK201" s="96"/>
      <c r="CL201" s="104"/>
      <c r="CM201" s="92"/>
      <c r="CN201" s="90"/>
      <c r="CO201" s="91"/>
      <c r="CP201" s="102"/>
      <c r="CQ201" s="96"/>
      <c r="CR201" s="104"/>
      <c r="CS201" s="92"/>
      <c r="CT201" s="90"/>
      <c r="CU201" s="91"/>
      <c r="CV201" s="102"/>
      <c r="CW201" s="96"/>
      <c r="CX201" s="104"/>
      <c r="CY201" s="92"/>
      <c r="CZ201" s="90"/>
      <c r="DA201" s="91"/>
      <c r="DB201" s="102"/>
      <c r="DC201" s="96"/>
      <c r="DD201" s="104"/>
      <c r="DE201" s="92"/>
      <c r="DF201" s="90"/>
      <c r="DG201" s="91"/>
      <c r="DH201" s="102"/>
      <c r="DI201" s="96"/>
      <c r="DJ201" s="104"/>
      <c r="DK201" s="92"/>
      <c r="DL201" s="90"/>
      <c r="DM201" s="91"/>
      <c r="DN201" s="102"/>
      <c r="DO201" s="96"/>
      <c r="DP201" s="104"/>
      <c r="DQ201" s="92"/>
      <c r="DR201" s="90"/>
      <c r="DS201" s="91"/>
      <c r="DT201" s="102"/>
      <c r="DU201" s="96"/>
      <c r="DV201" s="104"/>
      <c r="DW201" s="92"/>
      <c r="DX201" s="90"/>
      <c r="DY201" s="91"/>
      <c r="DZ201" s="102"/>
      <c r="EA201" s="96"/>
      <c r="EB201" s="104"/>
      <c r="EC201" s="92"/>
      <c r="ED201" s="90"/>
      <c r="EE201" s="91"/>
      <c r="EF201" s="102"/>
      <c r="EG201" s="96"/>
      <c r="EH201" s="104"/>
      <c r="EI201" s="92"/>
      <c r="EJ201" s="90"/>
      <c r="EK201" s="91"/>
      <c r="EL201" s="102"/>
      <c r="EM201" s="96"/>
      <c r="EN201" s="104"/>
      <c r="EO201" s="92"/>
      <c r="EP201" s="90"/>
      <c r="EQ201" s="91"/>
      <c r="ER201" s="102"/>
      <c r="ES201" s="96"/>
      <c r="ET201" s="104"/>
      <c r="EU201" s="92"/>
      <c r="EV201" s="90"/>
      <c r="EW201" s="91"/>
      <c r="EX201" s="102"/>
      <c r="EY201" s="96"/>
      <c r="EZ201" s="104"/>
      <c r="FA201" s="92"/>
      <c r="FB201" s="90"/>
      <c r="FC201" s="91"/>
      <c r="FD201" s="102"/>
      <c r="FE201" s="96"/>
      <c r="FF201" s="104"/>
      <c r="FG201" s="92"/>
      <c r="FH201" s="90"/>
      <c r="FI201" s="91"/>
      <c r="FJ201" s="102"/>
      <c r="FK201" s="96"/>
      <c r="FL201" s="104"/>
      <c r="FM201" s="92"/>
      <c r="FN201" s="90"/>
      <c r="FO201" s="91"/>
      <c r="FP201" s="102"/>
      <c r="FQ201" s="96"/>
      <c r="FR201" s="104"/>
      <c r="FS201" s="92"/>
      <c r="FT201" s="90"/>
      <c r="FU201" s="91"/>
      <c r="FV201" s="102"/>
      <c r="FW201" s="96"/>
      <c r="FX201" s="104"/>
      <c r="FY201" s="92"/>
      <c r="FZ201" s="90"/>
      <c r="GA201" s="91"/>
      <c r="GB201" s="102"/>
      <c r="GC201" s="96"/>
      <c r="GD201" s="104"/>
      <c r="GE201" s="92"/>
      <c r="GF201" s="90"/>
      <c r="GG201" s="91"/>
      <c r="GH201" s="102"/>
      <c r="GI201" s="96"/>
      <c r="GJ201" s="104"/>
      <c r="GK201" s="92"/>
      <c r="GL201" s="90"/>
      <c r="GM201" s="91"/>
      <c r="GN201" s="102"/>
      <c r="GO201" s="96"/>
      <c r="GP201" s="104"/>
      <c r="GQ201" s="92"/>
      <c r="GR201" s="90"/>
      <c r="GS201" s="91"/>
      <c r="GT201" s="102"/>
      <c r="GU201" s="96"/>
      <c r="GV201" s="104"/>
      <c r="GW201" s="92"/>
      <c r="GX201" s="90"/>
      <c r="GY201" s="91"/>
      <c r="GZ201" s="102"/>
      <c r="HA201" s="96"/>
      <c r="HB201" s="104"/>
      <c r="HC201" s="92"/>
      <c r="HD201" s="90"/>
      <c r="HE201" s="91"/>
      <c r="HF201" s="102"/>
      <c r="HG201" s="96"/>
      <c r="HH201" s="104"/>
      <c r="HI201" s="92"/>
      <c r="HJ201" s="90"/>
      <c r="HK201" s="91"/>
      <c r="HL201" s="102"/>
      <c r="HM201" s="96"/>
      <c r="HN201" s="104"/>
      <c r="HO201" s="92"/>
      <c r="HP201" s="90"/>
      <c r="HQ201" s="91"/>
      <c r="HR201" s="102"/>
      <c r="HS201" s="96"/>
      <c r="HT201" s="104"/>
      <c r="HU201" s="92"/>
      <c r="HV201" s="125"/>
      <c r="HW201" s="126"/>
      <c r="HX201" s="127"/>
      <c r="HY201" s="128"/>
      <c r="HZ201" s="129"/>
      <c r="IA201" s="130"/>
      <c r="IB201" s="125"/>
      <c r="IC201" s="126"/>
      <c r="ID201" s="127"/>
      <c r="IE201" s="128"/>
      <c r="IF201" s="129"/>
      <c r="IG201" s="130"/>
      <c r="IH201" s="125"/>
      <c r="II201" s="126"/>
      <c r="IJ201" s="127"/>
      <c r="IK201" s="128"/>
      <c r="IL201" s="129"/>
      <c r="IM201" s="130"/>
      <c r="IN201" s="125"/>
      <c r="IO201" s="126"/>
      <c r="IP201" s="127"/>
      <c r="IQ201" s="128"/>
      <c r="IR201" s="129"/>
    </row>
    <row r="202" spans="1:252" s="1" customFormat="1">
      <c r="A202" s="54" t="s">
        <v>721</v>
      </c>
      <c r="B202" s="136">
        <f t="shared" si="24"/>
        <v>0</v>
      </c>
      <c r="C202" s="136">
        <f t="shared" si="25"/>
        <v>0</v>
      </c>
      <c r="D202" s="136">
        <f t="shared" si="26"/>
        <v>0</v>
      </c>
      <c r="E202" s="136">
        <f t="shared" si="27"/>
        <v>0</v>
      </c>
      <c r="F202" s="136">
        <f t="shared" si="28"/>
        <v>0</v>
      </c>
      <c r="G202" s="136">
        <f t="shared" si="29"/>
        <v>0</v>
      </c>
      <c r="H202" s="137">
        <f t="shared" si="33"/>
        <v>0</v>
      </c>
      <c r="I202" s="137">
        <f t="shared" si="30"/>
        <v>0</v>
      </c>
      <c r="J202" s="136">
        <f t="shared" si="31"/>
        <v>0</v>
      </c>
      <c r="K202" s="136">
        <f t="shared" si="32"/>
        <v>0</v>
      </c>
      <c r="L202" s="138">
        <f t="shared" si="23"/>
        <v>0</v>
      </c>
      <c r="M202" s="92"/>
      <c r="N202" s="90"/>
      <c r="O202" s="91"/>
      <c r="P202" s="102"/>
      <c r="Q202" s="96"/>
      <c r="R202" s="104"/>
      <c r="S202" s="92"/>
      <c r="T202" s="90"/>
      <c r="U202" s="91"/>
      <c r="V202" s="102"/>
      <c r="W202" s="96"/>
      <c r="X202" s="104"/>
      <c r="Y202" s="92"/>
      <c r="Z202" s="90"/>
      <c r="AA202" s="91"/>
      <c r="AB202" s="102"/>
      <c r="AC202" s="96"/>
      <c r="AD202" s="104"/>
      <c r="AE202" s="92"/>
      <c r="AF202" s="90"/>
      <c r="AG202" s="91"/>
      <c r="AH202" s="102"/>
      <c r="AI202" s="96"/>
      <c r="AJ202" s="104"/>
      <c r="AK202" s="92"/>
      <c r="AL202" s="90"/>
      <c r="AM202" s="91"/>
      <c r="AN202" s="102"/>
      <c r="AO202" s="96"/>
      <c r="AP202" s="104"/>
      <c r="AQ202" s="92"/>
      <c r="AR202" s="90"/>
      <c r="AS202" s="91"/>
      <c r="AT202" s="102"/>
      <c r="AU202" s="96"/>
      <c r="AV202" s="104"/>
      <c r="AW202" s="92"/>
      <c r="AX202" s="90"/>
      <c r="AY202" s="91"/>
      <c r="AZ202" s="102"/>
      <c r="BA202" s="96"/>
      <c r="BB202" s="104"/>
      <c r="BC202" s="92"/>
      <c r="BD202" s="90"/>
      <c r="BE202" s="91"/>
      <c r="BF202" s="102"/>
      <c r="BG202" s="96"/>
      <c r="BH202" s="104"/>
      <c r="BI202" s="92"/>
      <c r="BJ202" s="90"/>
      <c r="BK202" s="91"/>
      <c r="BL202" s="102"/>
      <c r="BM202" s="96"/>
      <c r="BN202" s="104"/>
      <c r="BO202" s="92"/>
      <c r="BP202" s="90"/>
      <c r="BQ202" s="91"/>
      <c r="BR202" s="102"/>
      <c r="BS202" s="96"/>
      <c r="BT202" s="104"/>
      <c r="BU202" s="92"/>
      <c r="BV202" s="90"/>
      <c r="BW202" s="91"/>
      <c r="BX202" s="102"/>
      <c r="BY202" s="96"/>
      <c r="BZ202" s="104"/>
      <c r="CA202" s="92"/>
      <c r="CB202" s="90"/>
      <c r="CC202" s="91"/>
      <c r="CD202" s="102"/>
      <c r="CE202" s="96"/>
      <c r="CF202" s="104"/>
      <c r="CG202" s="92"/>
      <c r="CH202" s="90"/>
      <c r="CI202" s="91"/>
      <c r="CJ202" s="102"/>
      <c r="CK202" s="96"/>
      <c r="CL202" s="104"/>
      <c r="CM202" s="92"/>
      <c r="CN202" s="90"/>
      <c r="CO202" s="91"/>
      <c r="CP202" s="102"/>
      <c r="CQ202" s="96"/>
      <c r="CR202" s="104"/>
      <c r="CS202" s="92"/>
      <c r="CT202" s="90"/>
      <c r="CU202" s="91"/>
      <c r="CV202" s="102"/>
      <c r="CW202" s="96"/>
      <c r="CX202" s="104"/>
      <c r="CY202" s="92"/>
      <c r="CZ202" s="90"/>
      <c r="DA202" s="91"/>
      <c r="DB202" s="102"/>
      <c r="DC202" s="96"/>
      <c r="DD202" s="104"/>
      <c r="DE202" s="92"/>
      <c r="DF202" s="90"/>
      <c r="DG202" s="91"/>
      <c r="DH202" s="102"/>
      <c r="DI202" s="96"/>
      <c r="DJ202" s="104"/>
      <c r="DK202" s="92"/>
      <c r="DL202" s="90"/>
      <c r="DM202" s="91"/>
      <c r="DN202" s="102"/>
      <c r="DO202" s="96"/>
      <c r="DP202" s="104"/>
      <c r="DQ202" s="92"/>
      <c r="DR202" s="90"/>
      <c r="DS202" s="91"/>
      <c r="DT202" s="102"/>
      <c r="DU202" s="96"/>
      <c r="DV202" s="104"/>
      <c r="DW202" s="92"/>
      <c r="DX202" s="90"/>
      <c r="DY202" s="91"/>
      <c r="DZ202" s="102"/>
      <c r="EA202" s="96"/>
      <c r="EB202" s="104"/>
      <c r="EC202" s="92"/>
      <c r="ED202" s="90"/>
      <c r="EE202" s="91"/>
      <c r="EF202" s="102"/>
      <c r="EG202" s="96"/>
      <c r="EH202" s="104"/>
      <c r="EI202" s="92"/>
      <c r="EJ202" s="90"/>
      <c r="EK202" s="91"/>
      <c r="EL202" s="102"/>
      <c r="EM202" s="96"/>
      <c r="EN202" s="104"/>
      <c r="EO202" s="92"/>
      <c r="EP202" s="90"/>
      <c r="EQ202" s="91"/>
      <c r="ER202" s="102"/>
      <c r="ES202" s="96"/>
      <c r="ET202" s="104"/>
      <c r="EU202" s="92"/>
      <c r="EV202" s="90"/>
      <c r="EW202" s="91"/>
      <c r="EX202" s="102"/>
      <c r="EY202" s="96"/>
      <c r="EZ202" s="104"/>
      <c r="FA202" s="92"/>
      <c r="FB202" s="90"/>
      <c r="FC202" s="91"/>
      <c r="FD202" s="102"/>
      <c r="FE202" s="96"/>
      <c r="FF202" s="104"/>
      <c r="FG202" s="92"/>
      <c r="FH202" s="90"/>
      <c r="FI202" s="91"/>
      <c r="FJ202" s="102"/>
      <c r="FK202" s="96"/>
      <c r="FL202" s="104"/>
      <c r="FM202" s="92"/>
      <c r="FN202" s="90"/>
      <c r="FO202" s="91"/>
      <c r="FP202" s="102"/>
      <c r="FQ202" s="96"/>
      <c r="FR202" s="104"/>
      <c r="FS202" s="92"/>
      <c r="FT202" s="90"/>
      <c r="FU202" s="91"/>
      <c r="FV202" s="102"/>
      <c r="FW202" s="96"/>
      <c r="FX202" s="104"/>
      <c r="FY202" s="92"/>
      <c r="FZ202" s="90"/>
      <c r="GA202" s="91"/>
      <c r="GB202" s="102"/>
      <c r="GC202" s="96"/>
      <c r="GD202" s="104"/>
      <c r="GE202" s="92"/>
      <c r="GF202" s="90"/>
      <c r="GG202" s="91"/>
      <c r="GH202" s="102"/>
      <c r="GI202" s="96"/>
      <c r="GJ202" s="104"/>
      <c r="GK202" s="92"/>
      <c r="GL202" s="90"/>
      <c r="GM202" s="91"/>
      <c r="GN202" s="102"/>
      <c r="GO202" s="96"/>
      <c r="GP202" s="104"/>
      <c r="GQ202" s="92"/>
      <c r="GR202" s="90"/>
      <c r="GS202" s="91"/>
      <c r="GT202" s="102"/>
      <c r="GU202" s="96"/>
      <c r="GV202" s="104"/>
      <c r="GW202" s="92"/>
      <c r="GX202" s="90"/>
      <c r="GY202" s="91"/>
      <c r="GZ202" s="102"/>
      <c r="HA202" s="96"/>
      <c r="HB202" s="104"/>
      <c r="HC202" s="92"/>
      <c r="HD202" s="90"/>
      <c r="HE202" s="91"/>
      <c r="HF202" s="102"/>
      <c r="HG202" s="96"/>
      <c r="HH202" s="104"/>
      <c r="HI202" s="92"/>
      <c r="HJ202" s="90"/>
      <c r="HK202" s="91"/>
      <c r="HL202" s="102"/>
      <c r="HM202" s="96"/>
      <c r="HN202" s="104"/>
      <c r="HO202" s="92"/>
      <c r="HP202" s="90"/>
      <c r="HQ202" s="91"/>
      <c r="HR202" s="102"/>
      <c r="HS202" s="96"/>
      <c r="HT202" s="104"/>
      <c r="HU202" s="92"/>
      <c r="HV202" s="125"/>
      <c r="HW202" s="126"/>
      <c r="HX202" s="127"/>
      <c r="HY202" s="128"/>
      <c r="HZ202" s="129"/>
      <c r="IA202" s="130"/>
      <c r="IB202" s="125"/>
      <c r="IC202" s="126"/>
      <c r="ID202" s="127"/>
      <c r="IE202" s="128"/>
      <c r="IF202" s="129"/>
      <c r="IG202" s="130"/>
      <c r="IH202" s="125"/>
      <c r="II202" s="126"/>
      <c r="IJ202" s="127"/>
      <c r="IK202" s="128"/>
      <c r="IL202" s="129"/>
      <c r="IM202" s="130"/>
      <c r="IN202" s="125"/>
      <c r="IO202" s="126"/>
      <c r="IP202" s="127"/>
      <c r="IQ202" s="128"/>
      <c r="IR202" s="129"/>
    </row>
    <row r="203" spans="1:252" s="1" customFormat="1">
      <c r="A203" s="54" t="s">
        <v>1046</v>
      </c>
      <c r="B203" s="136">
        <f t="shared" si="24"/>
        <v>25.8</v>
      </c>
      <c r="C203" s="136">
        <f t="shared" si="25"/>
        <v>27.200000000000003</v>
      </c>
      <c r="D203" s="136">
        <f t="shared" si="26"/>
        <v>28.6</v>
      </c>
      <c r="E203" s="136">
        <f t="shared" si="27"/>
        <v>21.3</v>
      </c>
      <c r="F203" s="136">
        <f t="shared" si="28"/>
        <v>21.5</v>
      </c>
      <c r="G203" s="136">
        <f t="shared" si="29"/>
        <v>21.7</v>
      </c>
      <c r="H203" s="137">
        <f t="shared" si="33"/>
        <v>2</v>
      </c>
      <c r="I203" s="137">
        <f t="shared" si="30"/>
        <v>0</v>
      </c>
      <c r="J203" s="136">
        <f t="shared" si="31"/>
        <v>0</v>
      </c>
      <c r="K203" s="136">
        <f t="shared" si="32"/>
        <v>0</v>
      </c>
      <c r="L203" s="138">
        <f t="shared" si="23"/>
        <v>0</v>
      </c>
      <c r="M203" s="92">
        <v>28.6</v>
      </c>
      <c r="N203" s="90">
        <v>21.7</v>
      </c>
      <c r="O203" s="91"/>
      <c r="P203" s="102">
        <v>25.8</v>
      </c>
      <c r="Q203" s="96">
        <v>21.3</v>
      </c>
      <c r="R203" s="104"/>
      <c r="S203" s="92"/>
      <c r="T203" s="90"/>
      <c r="U203" s="91"/>
      <c r="V203" s="102"/>
      <c r="W203" s="96"/>
      <c r="X203" s="104"/>
      <c r="Y203" s="92"/>
      <c r="Z203" s="90"/>
      <c r="AA203" s="91"/>
      <c r="AB203" s="102"/>
      <c r="AC203" s="96"/>
      <c r="AD203" s="104"/>
      <c r="AE203" s="92"/>
      <c r="AF203" s="90"/>
      <c r="AG203" s="91"/>
      <c r="AH203" s="102"/>
      <c r="AI203" s="96"/>
      <c r="AJ203" s="104"/>
      <c r="AK203" s="92"/>
      <c r="AL203" s="90"/>
      <c r="AM203" s="91"/>
      <c r="AN203" s="102"/>
      <c r="AO203" s="96"/>
      <c r="AP203" s="104"/>
      <c r="AQ203" s="92"/>
      <c r="AR203" s="90"/>
      <c r="AS203" s="91"/>
      <c r="AT203" s="102"/>
      <c r="AU203" s="96"/>
      <c r="AV203" s="104"/>
      <c r="AW203" s="92"/>
      <c r="AX203" s="90"/>
      <c r="AY203" s="91"/>
      <c r="AZ203" s="102"/>
      <c r="BA203" s="96"/>
      <c r="BB203" s="104"/>
      <c r="BC203" s="92"/>
      <c r="BD203" s="90"/>
      <c r="BE203" s="91"/>
      <c r="BF203" s="102"/>
      <c r="BG203" s="96"/>
      <c r="BH203" s="104"/>
      <c r="BI203" s="92"/>
      <c r="BJ203" s="90"/>
      <c r="BK203" s="91"/>
      <c r="BL203" s="102"/>
      <c r="BM203" s="96"/>
      <c r="BN203" s="104"/>
      <c r="BO203" s="92"/>
      <c r="BP203" s="90"/>
      <c r="BQ203" s="91"/>
      <c r="BR203" s="102"/>
      <c r="BS203" s="96"/>
      <c r="BT203" s="104"/>
      <c r="BU203" s="92"/>
      <c r="BV203" s="90"/>
      <c r="BW203" s="91"/>
      <c r="BX203" s="102"/>
      <c r="BY203" s="96"/>
      <c r="BZ203" s="104"/>
      <c r="CA203" s="92"/>
      <c r="CB203" s="90"/>
      <c r="CC203" s="91"/>
      <c r="CD203" s="102"/>
      <c r="CE203" s="96"/>
      <c r="CF203" s="104"/>
      <c r="CG203" s="92"/>
      <c r="CH203" s="90"/>
      <c r="CI203" s="91"/>
      <c r="CJ203" s="102"/>
      <c r="CK203" s="96"/>
      <c r="CL203" s="104"/>
      <c r="CM203" s="92"/>
      <c r="CN203" s="90"/>
      <c r="CO203" s="91"/>
      <c r="CP203" s="102"/>
      <c r="CQ203" s="96"/>
      <c r="CR203" s="104"/>
      <c r="CS203" s="92"/>
      <c r="CT203" s="90"/>
      <c r="CU203" s="91"/>
      <c r="CV203" s="102"/>
      <c r="CW203" s="96"/>
      <c r="CX203" s="104"/>
      <c r="CY203" s="92"/>
      <c r="CZ203" s="90"/>
      <c r="DA203" s="91"/>
      <c r="DB203" s="102"/>
      <c r="DC203" s="96"/>
      <c r="DD203" s="104"/>
      <c r="DE203" s="92"/>
      <c r="DF203" s="90"/>
      <c r="DG203" s="91"/>
      <c r="DH203" s="102"/>
      <c r="DI203" s="96"/>
      <c r="DJ203" s="104"/>
      <c r="DK203" s="92"/>
      <c r="DL203" s="90"/>
      <c r="DM203" s="91"/>
      <c r="DN203" s="102"/>
      <c r="DO203" s="96"/>
      <c r="DP203" s="104"/>
      <c r="DQ203" s="92"/>
      <c r="DR203" s="90"/>
      <c r="DS203" s="91"/>
      <c r="DT203" s="102"/>
      <c r="DU203" s="96"/>
      <c r="DV203" s="104"/>
      <c r="DW203" s="92"/>
      <c r="DX203" s="90"/>
      <c r="DY203" s="91"/>
      <c r="DZ203" s="102"/>
      <c r="EA203" s="96"/>
      <c r="EB203" s="104"/>
      <c r="EC203" s="92"/>
      <c r="ED203" s="90"/>
      <c r="EE203" s="91"/>
      <c r="EF203" s="102"/>
      <c r="EG203" s="96"/>
      <c r="EH203" s="104"/>
      <c r="EI203" s="92"/>
      <c r="EJ203" s="90"/>
      <c r="EK203" s="91"/>
      <c r="EL203" s="102"/>
      <c r="EM203" s="96"/>
      <c r="EN203" s="104"/>
      <c r="EO203" s="92"/>
      <c r="EP203" s="90"/>
      <c r="EQ203" s="91"/>
      <c r="ER203" s="102"/>
      <c r="ES203" s="96"/>
      <c r="ET203" s="104"/>
      <c r="EU203" s="92"/>
      <c r="EV203" s="90"/>
      <c r="EW203" s="91"/>
      <c r="EX203" s="102"/>
      <c r="EY203" s="96"/>
      <c r="EZ203" s="104"/>
      <c r="FA203" s="92"/>
      <c r="FB203" s="90"/>
      <c r="FC203" s="91"/>
      <c r="FD203" s="102"/>
      <c r="FE203" s="96"/>
      <c r="FF203" s="104"/>
      <c r="FG203" s="92"/>
      <c r="FH203" s="90"/>
      <c r="FI203" s="91"/>
      <c r="FJ203" s="102"/>
      <c r="FK203" s="96"/>
      <c r="FL203" s="104"/>
      <c r="FM203" s="92"/>
      <c r="FN203" s="90"/>
      <c r="FO203" s="91"/>
      <c r="FP203" s="102"/>
      <c r="FQ203" s="96"/>
      <c r="FR203" s="104"/>
      <c r="FS203" s="92"/>
      <c r="FT203" s="90"/>
      <c r="FU203" s="91"/>
      <c r="FV203" s="102"/>
      <c r="FW203" s="96"/>
      <c r="FX203" s="104"/>
      <c r="FY203" s="92"/>
      <c r="FZ203" s="90"/>
      <c r="GA203" s="91"/>
      <c r="GB203" s="102"/>
      <c r="GC203" s="96"/>
      <c r="GD203" s="104"/>
      <c r="GE203" s="92"/>
      <c r="GF203" s="90"/>
      <c r="GG203" s="91"/>
      <c r="GH203" s="102"/>
      <c r="GI203" s="96"/>
      <c r="GJ203" s="104"/>
      <c r="GK203" s="92"/>
      <c r="GL203" s="90"/>
      <c r="GM203" s="91"/>
      <c r="GN203" s="102"/>
      <c r="GO203" s="96"/>
      <c r="GP203" s="104"/>
      <c r="GQ203" s="92"/>
      <c r="GR203" s="90"/>
      <c r="GS203" s="91"/>
      <c r="GT203" s="102"/>
      <c r="GU203" s="96"/>
      <c r="GV203" s="104"/>
      <c r="GW203" s="92"/>
      <c r="GX203" s="90"/>
      <c r="GY203" s="91"/>
      <c r="GZ203" s="102"/>
      <c r="HA203" s="96"/>
      <c r="HB203" s="104"/>
      <c r="HC203" s="92"/>
      <c r="HD203" s="90"/>
      <c r="HE203" s="91"/>
      <c r="HF203" s="102"/>
      <c r="HG203" s="96"/>
      <c r="HH203" s="104"/>
      <c r="HI203" s="92"/>
      <c r="HJ203" s="90"/>
      <c r="HK203" s="91"/>
      <c r="HL203" s="102"/>
      <c r="HM203" s="96"/>
      <c r="HN203" s="104"/>
      <c r="HO203" s="92"/>
      <c r="HP203" s="90"/>
      <c r="HQ203" s="91"/>
      <c r="HR203" s="102"/>
      <c r="HS203" s="96"/>
      <c r="HT203" s="104"/>
      <c r="HU203" s="92"/>
      <c r="HV203" s="125"/>
      <c r="HW203" s="126"/>
      <c r="HX203" s="127"/>
      <c r="HY203" s="128"/>
      <c r="HZ203" s="129"/>
      <c r="IA203" s="130"/>
      <c r="IB203" s="125"/>
      <c r="IC203" s="126"/>
      <c r="ID203" s="127"/>
      <c r="IE203" s="128"/>
      <c r="IF203" s="129"/>
      <c r="IG203" s="130"/>
      <c r="IH203" s="125"/>
      <c r="II203" s="126"/>
      <c r="IJ203" s="127"/>
      <c r="IK203" s="128"/>
      <c r="IL203" s="129"/>
      <c r="IM203" s="130"/>
      <c r="IN203" s="125"/>
      <c r="IO203" s="126"/>
      <c r="IP203" s="127"/>
      <c r="IQ203" s="128"/>
      <c r="IR203" s="129"/>
    </row>
    <row r="204" spans="1:252" s="1" customFormat="1">
      <c r="A204" s="54" t="s">
        <v>600</v>
      </c>
      <c r="B204" s="136">
        <f t="shared" si="24"/>
        <v>0</v>
      </c>
      <c r="C204" s="136">
        <f t="shared" si="25"/>
        <v>0</v>
      </c>
      <c r="D204" s="136">
        <f t="shared" si="26"/>
        <v>0</v>
      </c>
      <c r="E204" s="136">
        <f t="shared" si="27"/>
        <v>0</v>
      </c>
      <c r="F204" s="136">
        <f t="shared" si="28"/>
        <v>0</v>
      </c>
      <c r="G204" s="136">
        <f t="shared" si="29"/>
        <v>0</v>
      </c>
      <c r="H204" s="137">
        <f t="shared" si="33"/>
        <v>0</v>
      </c>
      <c r="I204" s="137">
        <f t="shared" si="30"/>
        <v>0</v>
      </c>
      <c r="J204" s="136">
        <f t="shared" si="31"/>
        <v>0</v>
      </c>
      <c r="K204" s="136">
        <f t="shared" si="32"/>
        <v>0</v>
      </c>
      <c r="L204" s="138">
        <f t="shared" si="23"/>
        <v>0</v>
      </c>
      <c r="M204" s="92"/>
      <c r="N204" s="90"/>
      <c r="O204" s="91"/>
      <c r="P204" s="102"/>
      <c r="Q204" s="96"/>
      <c r="R204" s="104"/>
      <c r="S204" s="92"/>
      <c r="T204" s="90"/>
      <c r="U204" s="91"/>
      <c r="V204" s="102"/>
      <c r="W204" s="96"/>
      <c r="X204" s="104"/>
      <c r="Y204" s="92"/>
      <c r="Z204" s="90"/>
      <c r="AA204" s="91"/>
      <c r="AB204" s="102"/>
      <c r="AC204" s="96"/>
      <c r="AD204" s="104"/>
      <c r="AE204" s="92"/>
      <c r="AF204" s="90"/>
      <c r="AG204" s="91"/>
      <c r="AH204" s="102"/>
      <c r="AI204" s="96"/>
      <c r="AJ204" s="104"/>
      <c r="AK204" s="92"/>
      <c r="AL204" s="90"/>
      <c r="AM204" s="91"/>
      <c r="AN204" s="102"/>
      <c r="AO204" s="96"/>
      <c r="AP204" s="104"/>
      <c r="AQ204" s="92"/>
      <c r="AR204" s="90"/>
      <c r="AS204" s="91"/>
      <c r="AT204" s="102"/>
      <c r="AU204" s="96"/>
      <c r="AV204" s="104"/>
      <c r="AW204" s="92"/>
      <c r="AX204" s="90"/>
      <c r="AY204" s="91"/>
      <c r="AZ204" s="102"/>
      <c r="BA204" s="96"/>
      <c r="BB204" s="104"/>
      <c r="BC204" s="92"/>
      <c r="BD204" s="90"/>
      <c r="BE204" s="91"/>
      <c r="BF204" s="102"/>
      <c r="BG204" s="96"/>
      <c r="BH204" s="104"/>
      <c r="BI204" s="92"/>
      <c r="BJ204" s="90"/>
      <c r="BK204" s="91"/>
      <c r="BL204" s="102"/>
      <c r="BM204" s="96"/>
      <c r="BN204" s="104"/>
      <c r="BO204" s="92"/>
      <c r="BP204" s="90"/>
      <c r="BQ204" s="91"/>
      <c r="BR204" s="102"/>
      <c r="BS204" s="96"/>
      <c r="BT204" s="104"/>
      <c r="BU204" s="92"/>
      <c r="BV204" s="90"/>
      <c r="BW204" s="91"/>
      <c r="BX204" s="102"/>
      <c r="BY204" s="96"/>
      <c r="BZ204" s="104"/>
      <c r="CA204" s="92"/>
      <c r="CB204" s="90"/>
      <c r="CC204" s="91"/>
      <c r="CD204" s="102"/>
      <c r="CE204" s="96"/>
      <c r="CF204" s="104"/>
      <c r="CG204" s="92"/>
      <c r="CH204" s="90"/>
      <c r="CI204" s="91"/>
      <c r="CJ204" s="102"/>
      <c r="CK204" s="96"/>
      <c r="CL204" s="104"/>
      <c r="CM204" s="92"/>
      <c r="CN204" s="90"/>
      <c r="CO204" s="91"/>
      <c r="CP204" s="102"/>
      <c r="CQ204" s="96"/>
      <c r="CR204" s="104"/>
      <c r="CS204" s="92"/>
      <c r="CT204" s="90"/>
      <c r="CU204" s="91"/>
      <c r="CV204" s="102"/>
      <c r="CW204" s="96"/>
      <c r="CX204" s="104"/>
      <c r="CY204" s="92"/>
      <c r="CZ204" s="90"/>
      <c r="DA204" s="91"/>
      <c r="DB204" s="102"/>
      <c r="DC204" s="96"/>
      <c r="DD204" s="104"/>
      <c r="DE204" s="92"/>
      <c r="DF204" s="90"/>
      <c r="DG204" s="91"/>
      <c r="DH204" s="102"/>
      <c r="DI204" s="96"/>
      <c r="DJ204" s="104"/>
      <c r="DK204" s="92"/>
      <c r="DL204" s="90"/>
      <c r="DM204" s="91"/>
      <c r="DN204" s="102"/>
      <c r="DO204" s="96"/>
      <c r="DP204" s="104"/>
      <c r="DQ204" s="92"/>
      <c r="DR204" s="90"/>
      <c r="DS204" s="91"/>
      <c r="DT204" s="102"/>
      <c r="DU204" s="96"/>
      <c r="DV204" s="104"/>
      <c r="DW204" s="92"/>
      <c r="DX204" s="90"/>
      <c r="DY204" s="91"/>
      <c r="DZ204" s="102"/>
      <c r="EA204" s="96"/>
      <c r="EB204" s="104"/>
      <c r="EC204" s="92"/>
      <c r="ED204" s="90"/>
      <c r="EE204" s="91"/>
      <c r="EF204" s="102"/>
      <c r="EG204" s="96"/>
      <c r="EH204" s="104"/>
      <c r="EI204" s="92"/>
      <c r="EJ204" s="90"/>
      <c r="EK204" s="91"/>
      <c r="EL204" s="102"/>
      <c r="EM204" s="96"/>
      <c r="EN204" s="104"/>
      <c r="EO204" s="92"/>
      <c r="EP204" s="90"/>
      <c r="EQ204" s="91"/>
      <c r="ER204" s="102"/>
      <c r="ES204" s="96"/>
      <c r="ET204" s="104"/>
      <c r="EU204" s="92"/>
      <c r="EV204" s="90"/>
      <c r="EW204" s="91"/>
      <c r="EX204" s="102"/>
      <c r="EY204" s="96"/>
      <c r="EZ204" s="104"/>
      <c r="FA204" s="92"/>
      <c r="FB204" s="90"/>
      <c r="FC204" s="91"/>
      <c r="FD204" s="102"/>
      <c r="FE204" s="96"/>
      <c r="FF204" s="104"/>
      <c r="FG204" s="92"/>
      <c r="FH204" s="90"/>
      <c r="FI204" s="91"/>
      <c r="FJ204" s="102"/>
      <c r="FK204" s="96"/>
      <c r="FL204" s="104"/>
      <c r="FM204" s="92"/>
      <c r="FN204" s="90"/>
      <c r="FO204" s="91"/>
      <c r="FP204" s="102"/>
      <c r="FQ204" s="96"/>
      <c r="FR204" s="104"/>
      <c r="FS204" s="92"/>
      <c r="FT204" s="90"/>
      <c r="FU204" s="91"/>
      <c r="FV204" s="102"/>
      <c r="FW204" s="96"/>
      <c r="FX204" s="104"/>
      <c r="FY204" s="92"/>
      <c r="FZ204" s="90"/>
      <c r="GA204" s="91"/>
      <c r="GB204" s="102"/>
      <c r="GC204" s="96"/>
      <c r="GD204" s="104"/>
      <c r="GE204" s="92"/>
      <c r="GF204" s="90"/>
      <c r="GG204" s="91"/>
      <c r="GH204" s="102"/>
      <c r="GI204" s="96"/>
      <c r="GJ204" s="104"/>
      <c r="GK204" s="92"/>
      <c r="GL204" s="90"/>
      <c r="GM204" s="91"/>
      <c r="GN204" s="102"/>
      <c r="GO204" s="96"/>
      <c r="GP204" s="104"/>
      <c r="GQ204" s="92"/>
      <c r="GR204" s="90"/>
      <c r="GS204" s="91"/>
      <c r="GT204" s="102"/>
      <c r="GU204" s="96"/>
      <c r="GV204" s="104"/>
      <c r="GW204" s="92"/>
      <c r="GX204" s="90"/>
      <c r="GY204" s="91"/>
      <c r="GZ204" s="102"/>
      <c r="HA204" s="96"/>
      <c r="HB204" s="104"/>
      <c r="HC204" s="92"/>
      <c r="HD204" s="90"/>
      <c r="HE204" s="91"/>
      <c r="HF204" s="102"/>
      <c r="HG204" s="96"/>
      <c r="HH204" s="104"/>
      <c r="HI204" s="92"/>
      <c r="HJ204" s="90"/>
      <c r="HK204" s="91"/>
      <c r="HL204" s="102"/>
      <c r="HM204" s="96"/>
      <c r="HN204" s="104"/>
      <c r="HO204" s="92"/>
      <c r="HP204" s="90"/>
      <c r="HQ204" s="91"/>
      <c r="HR204" s="102"/>
      <c r="HS204" s="96"/>
      <c r="HT204" s="104"/>
      <c r="HU204" s="92"/>
      <c r="HV204" s="125"/>
      <c r="HW204" s="126"/>
      <c r="HX204" s="127"/>
      <c r="HY204" s="128"/>
      <c r="HZ204" s="129"/>
      <c r="IA204" s="130"/>
      <c r="IB204" s="125"/>
      <c r="IC204" s="126"/>
      <c r="ID204" s="127"/>
      <c r="IE204" s="128"/>
      <c r="IF204" s="129"/>
      <c r="IG204" s="130"/>
      <c r="IH204" s="125"/>
      <c r="II204" s="126"/>
      <c r="IJ204" s="127"/>
      <c r="IK204" s="128"/>
      <c r="IL204" s="129"/>
      <c r="IM204" s="130"/>
      <c r="IN204" s="125"/>
      <c r="IO204" s="126"/>
      <c r="IP204" s="127"/>
      <c r="IQ204" s="128"/>
      <c r="IR204" s="129"/>
    </row>
    <row r="205" spans="1:252" s="1" customFormat="1" ht="12.75" customHeight="1">
      <c r="A205" s="54" t="s">
        <v>1223</v>
      </c>
      <c r="B205" s="136">
        <f t="shared" si="24"/>
        <v>0</v>
      </c>
      <c r="C205" s="136">
        <f t="shared" si="25"/>
        <v>0</v>
      </c>
      <c r="D205" s="136">
        <f t="shared" si="26"/>
        <v>0</v>
      </c>
      <c r="E205" s="136">
        <f t="shared" si="27"/>
        <v>0</v>
      </c>
      <c r="F205" s="136">
        <f t="shared" si="28"/>
        <v>0</v>
      </c>
      <c r="G205" s="136">
        <f t="shared" si="29"/>
        <v>0</v>
      </c>
      <c r="H205" s="137">
        <f t="shared" si="33"/>
        <v>0</v>
      </c>
      <c r="I205" s="137">
        <f t="shared" si="30"/>
        <v>0</v>
      </c>
      <c r="J205" s="136">
        <f t="shared" si="31"/>
        <v>0</v>
      </c>
      <c r="K205" s="136">
        <f t="shared" si="32"/>
        <v>0</v>
      </c>
      <c r="L205" s="138">
        <f t="shared" ref="L205:L268" si="34">COUNT(O205,R205,U205,X205,AA205,AD205,AG205,AJ205,AM205,AP205,AS205,AV205,AY205,BB205,BE205,BH205,BK205,BN205,BQ205,BT205,BW205,BZ205,CC205,CF205,CI205,CL205,CO205,CR205,CU205,CX205,DA205,DD205,DG205,DJ205,DM205,DP205,DS205,DV205,DY205,EB205,EE205,EH205,EK205,EN205,EQ205,ET205,EW205,EZ205,FC205,FF205,FI205,FL205,FO205,FR205,FU205,FX205,GA205,GD205,GG205,GJ205,GM205,GP205,GS205,GV205,GY205,HB205,HE205,HH205,HK205,HN205,HQ205,HT205,HW205,HZ205,IC205,IF205,II205,IL205,IO205,IR205)</f>
        <v>0</v>
      </c>
      <c r="M205" s="92"/>
      <c r="N205" s="90"/>
      <c r="O205" s="91"/>
      <c r="P205" s="102"/>
      <c r="Q205" s="96"/>
      <c r="R205" s="104"/>
      <c r="S205" s="92"/>
      <c r="T205" s="90"/>
      <c r="U205" s="91"/>
      <c r="V205" s="102"/>
      <c r="W205" s="96"/>
      <c r="X205" s="104"/>
      <c r="Y205" s="92"/>
      <c r="Z205" s="90"/>
      <c r="AA205" s="91"/>
      <c r="AB205" s="102"/>
      <c r="AC205" s="96"/>
      <c r="AD205" s="104"/>
      <c r="AE205" s="92"/>
      <c r="AF205" s="90"/>
      <c r="AG205" s="91"/>
      <c r="AH205" s="102"/>
      <c r="AI205" s="96"/>
      <c r="AJ205" s="104"/>
      <c r="AK205" s="92"/>
      <c r="AL205" s="90"/>
      <c r="AM205" s="91"/>
      <c r="AN205" s="102"/>
      <c r="AO205" s="96"/>
      <c r="AP205" s="104"/>
      <c r="AQ205" s="92"/>
      <c r="AR205" s="90"/>
      <c r="AS205" s="91"/>
      <c r="AT205" s="102"/>
      <c r="AU205" s="96"/>
      <c r="AV205" s="104"/>
      <c r="AW205" s="92"/>
      <c r="AX205" s="90"/>
      <c r="AY205" s="91"/>
      <c r="AZ205" s="102"/>
      <c r="BA205" s="96"/>
      <c r="BB205" s="104"/>
      <c r="BC205" s="92"/>
      <c r="BD205" s="90"/>
      <c r="BE205" s="91"/>
      <c r="BF205" s="102"/>
      <c r="BG205" s="96"/>
      <c r="BH205" s="104"/>
      <c r="BI205" s="92"/>
      <c r="BJ205" s="90"/>
      <c r="BK205" s="91"/>
      <c r="BL205" s="102"/>
      <c r="BM205" s="96"/>
      <c r="BN205" s="104"/>
      <c r="BO205" s="92"/>
      <c r="BP205" s="90"/>
      <c r="BQ205" s="91"/>
      <c r="BR205" s="102"/>
      <c r="BS205" s="96"/>
      <c r="BT205" s="104"/>
      <c r="BU205" s="92"/>
      <c r="BV205" s="90"/>
      <c r="BW205" s="91"/>
      <c r="BX205" s="102"/>
      <c r="BY205" s="96"/>
      <c r="BZ205" s="104"/>
      <c r="CA205" s="92"/>
      <c r="CB205" s="90"/>
      <c r="CC205" s="91"/>
      <c r="CD205" s="102"/>
      <c r="CE205" s="96"/>
      <c r="CF205" s="104"/>
      <c r="CG205" s="92"/>
      <c r="CH205" s="90"/>
      <c r="CI205" s="91"/>
      <c r="CJ205" s="102"/>
      <c r="CK205" s="96"/>
      <c r="CL205" s="104"/>
      <c r="CM205" s="92"/>
      <c r="CN205" s="90"/>
      <c r="CO205" s="91"/>
      <c r="CP205" s="102"/>
      <c r="CQ205" s="96"/>
      <c r="CR205" s="104"/>
      <c r="CS205" s="92"/>
      <c r="CT205" s="90"/>
      <c r="CU205" s="91"/>
      <c r="CV205" s="102"/>
      <c r="CW205" s="96"/>
      <c r="CX205" s="104"/>
      <c r="CY205" s="92"/>
      <c r="CZ205" s="90"/>
      <c r="DA205" s="91"/>
      <c r="DB205" s="102"/>
      <c r="DC205" s="96"/>
      <c r="DD205" s="104"/>
      <c r="DE205" s="92"/>
      <c r="DF205" s="90"/>
      <c r="DG205" s="91"/>
      <c r="DH205" s="102"/>
      <c r="DI205" s="96"/>
      <c r="DJ205" s="104"/>
      <c r="DK205" s="92"/>
      <c r="DL205" s="90"/>
      <c r="DM205" s="91"/>
      <c r="DN205" s="102"/>
      <c r="DO205" s="96"/>
      <c r="DP205" s="104"/>
      <c r="DQ205" s="92"/>
      <c r="DR205" s="90"/>
      <c r="DS205" s="91"/>
      <c r="DT205" s="102"/>
      <c r="DU205" s="96"/>
      <c r="DV205" s="104"/>
      <c r="DW205" s="92"/>
      <c r="DX205" s="90"/>
      <c r="DY205" s="91"/>
      <c r="DZ205" s="102"/>
      <c r="EA205" s="96"/>
      <c r="EB205" s="104"/>
      <c r="EC205" s="92"/>
      <c r="ED205" s="90"/>
      <c r="EE205" s="91"/>
      <c r="EF205" s="102"/>
      <c r="EG205" s="96"/>
      <c r="EH205" s="104"/>
      <c r="EI205" s="92"/>
      <c r="EJ205" s="90"/>
      <c r="EK205" s="91"/>
      <c r="EL205" s="102"/>
      <c r="EM205" s="96"/>
      <c r="EN205" s="104"/>
      <c r="EO205" s="92"/>
      <c r="EP205" s="90"/>
      <c r="EQ205" s="91"/>
      <c r="ER205" s="102"/>
      <c r="ES205" s="96"/>
      <c r="ET205" s="104"/>
      <c r="EU205" s="92"/>
      <c r="EV205" s="90"/>
      <c r="EW205" s="91"/>
      <c r="EX205" s="102"/>
      <c r="EY205" s="96"/>
      <c r="EZ205" s="104"/>
      <c r="FA205" s="92"/>
      <c r="FB205" s="90"/>
      <c r="FC205" s="91"/>
      <c r="FD205" s="102"/>
      <c r="FE205" s="96"/>
      <c r="FF205" s="104"/>
      <c r="FG205" s="92"/>
      <c r="FH205" s="90"/>
      <c r="FI205" s="91"/>
      <c r="FJ205" s="102"/>
      <c r="FK205" s="96"/>
      <c r="FL205" s="104"/>
      <c r="FM205" s="92"/>
      <c r="FN205" s="90"/>
      <c r="FO205" s="91"/>
      <c r="FP205" s="102"/>
      <c r="FQ205" s="96"/>
      <c r="FR205" s="104"/>
      <c r="FS205" s="92"/>
      <c r="FT205" s="90"/>
      <c r="FU205" s="91"/>
      <c r="FV205" s="102"/>
      <c r="FW205" s="96"/>
      <c r="FX205" s="104"/>
      <c r="FY205" s="92"/>
      <c r="FZ205" s="90"/>
      <c r="GA205" s="91"/>
      <c r="GB205" s="102"/>
      <c r="GC205" s="96"/>
      <c r="GD205" s="104"/>
      <c r="GE205" s="92"/>
      <c r="GF205" s="90"/>
      <c r="GG205" s="91"/>
      <c r="GH205" s="102"/>
      <c r="GI205" s="96"/>
      <c r="GJ205" s="104"/>
      <c r="GK205" s="92"/>
      <c r="GL205" s="90"/>
      <c r="GM205" s="91"/>
      <c r="GN205" s="102"/>
      <c r="GO205" s="96"/>
      <c r="GP205" s="104"/>
      <c r="GQ205" s="92"/>
      <c r="GR205" s="90"/>
      <c r="GS205" s="91"/>
      <c r="GT205" s="102"/>
      <c r="GU205" s="96"/>
      <c r="GV205" s="104"/>
      <c r="GW205" s="92"/>
      <c r="GX205" s="90"/>
      <c r="GY205" s="91"/>
      <c r="GZ205" s="102"/>
      <c r="HA205" s="96"/>
      <c r="HB205" s="104"/>
      <c r="HC205" s="92"/>
      <c r="HD205" s="90"/>
      <c r="HE205" s="91"/>
      <c r="HF205" s="102"/>
      <c r="HG205" s="96"/>
      <c r="HH205" s="104"/>
      <c r="HI205" s="92"/>
      <c r="HJ205" s="90"/>
      <c r="HK205" s="91"/>
      <c r="HL205" s="102"/>
      <c r="HM205" s="96"/>
      <c r="HN205" s="104"/>
      <c r="HO205" s="92"/>
      <c r="HP205" s="90"/>
      <c r="HQ205" s="91"/>
      <c r="HR205" s="102"/>
      <c r="HS205" s="96"/>
      <c r="HT205" s="104"/>
      <c r="HU205" s="92"/>
      <c r="HV205" s="125"/>
      <c r="HW205" s="126"/>
      <c r="HX205" s="127"/>
      <c r="HY205" s="128"/>
      <c r="HZ205" s="129"/>
      <c r="IA205" s="130"/>
      <c r="IB205" s="125"/>
      <c r="IC205" s="126"/>
      <c r="ID205" s="127"/>
      <c r="IE205" s="128"/>
      <c r="IF205" s="129"/>
      <c r="IG205" s="130"/>
      <c r="IH205" s="125"/>
      <c r="II205" s="126"/>
      <c r="IJ205" s="127"/>
      <c r="IK205" s="128"/>
      <c r="IL205" s="129"/>
      <c r="IM205" s="130"/>
      <c r="IN205" s="125"/>
      <c r="IO205" s="126"/>
      <c r="IP205" s="127"/>
      <c r="IQ205" s="128"/>
      <c r="IR205" s="129"/>
    </row>
    <row r="206" spans="1:252" s="1" customFormat="1">
      <c r="A206" s="54" t="s">
        <v>723</v>
      </c>
      <c r="B206" s="136">
        <f t="shared" ref="B206:B269" si="35">MIN(M206,P206,S206,V206,Y206,AB206,AE206,AH206,AK206,AN206,AQ206,AT206,AW206,AZ206,BC206,BF206,BI206,BL206,BO206,BR206,BU206,BX206,CA206,CD206,CG206,CJ206,CM206,CP206,CS206,CV206,CY206,DB206,DE206,DH206,DK206,DN206,DQ206,DT206,DW206,DZ206,EC206,EF206,EI206,EL206,EO206,ER206,EU206,EX206,FA206,FD206,FG206,FJ206,FM206,FP206,FS206,FV206,FY206,GB206,GE206,GH206,GK206,GN206,GQ206,GQ206,GT206,GW206,GZ206,HC206,HF206,HI206,HL206,HO206,HR206,HU206,HX206,IA206,ID206,IG206,IJ206,IM206,IP206)</f>
        <v>0</v>
      </c>
      <c r="C206" s="136">
        <f t="shared" ref="C206:C269" si="36">IF(SUM(M206+P206+S206+V206+Y206+AB206+AE206+AH206+AK206+AN206+AQ206+AT206+AW206+AZ206+BC206+BF206+BI206+BL206+BO206+BR206+BU206+BX206+CA206+CD206+CG206+CJ206+CM206+CP206+CS206+CV206+CY206+DB206+DE206+DH206+DK206+DN206+DQ206+DT206+DW206+DZ206+EC206+EF206+EI206+EL206+EO206+ER206+EU206+EX206+FA206+FD206+FG206+FJ206+FM206+FP206+FS206+FV206+FY206+GB206+GE206+GH206+GK206+GN206+GQ206+GQ206+GT206+GW206+GZ206+HC206+HF206+HI206+HL206+HO206+HR206+HU206+HX206+IA206+ID206+IG206+IJ206+IM206+IP206)=0,0,AVERAGE(M206,P206,S206,V206,Y206,AB206,AE206,AH206,AK206,AN206,AQ206,AT206,AW206,AZ206,BC206,BF206,BI206,BL206,BO206,BR206,BU206,BX206,CA206,CD206,CG206,CJ206,CM206,CP206,CS206,CV206,CY206,DB206,DE206,DH206,DK206,DN206,DQ206,DT206,DW206,DZ206,EC206,EF206,EI206,EL206,EO206,ER206,EU206,EX206,FA206,FD206,FG206,FJ206,FM206,FP206,FS206,FV206,FY206,GB206,GE206,GH206,GK206,GN206,GQ206,GQ206,GT206,GW206,GZ206,HC206,HF206,HI206,HL206,HO206,HR206,HU206,HX206,IA206,ID206,IG206,IJ206,IM206,IP206))</f>
        <v>0</v>
      </c>
      <c r="D206" s="136">
        <f t="shared" ref="D206:D269" si="37">MAX(M206,P206,S206,V206,Y206,AB206,AE206,AH206,AK206,AN206,AQ206,AT206,AW206,AZ206,BC206,BF206,BI206,BL206,BO206,BR206,BU206,BX206,CA206,CD206,CG206,CJ206,CM206,CP206,CS206,CV206,CY206,DB206,DE206,DH206,DK206,DN206,DQ206,DT206,DW206,DZ206,EC206,EF206,EI206,EL206,EO206,ER206,EU206,EX206,FA206,FD206,FG206,FJ206,FM206,FP206,FS206,FV206,FY206,GB206,GE206,GH206,GK206,GN206,GQ206,GQ206,GT206,GW206,GZ206,HC206,HF206,HI206,HL206,HO206,HR206,HU206,HX206,IA206,ID206,IG206,IJ206,IM206,IP206)</f>
        <v>0</v>
      </c>
      <c r="E206" s="136">
        <f t="shared" ref="E206:E269" si="38">MIN(N206,Q206,T206,W206,Z206,AC206,AF206,AI206,AL206,AO206,AR206,AU206,AX206,BA206,BD206,BG206,BJ206,BM206,BP206,BS206,BV206,BY206,CB206,CE206,CH206,CK206,CN206,CQ206,CT206,CW206,CZ206,DC206,DF206,DI206,DL206,DO206,DR206,DU206,DX206,EA206,ED206,EG206,EJ206,EM206,EP206,ES206,EV206,EY206,FB206,FE206,FH206,FK206,FN206,FQ206,FT206,FW206,FZ206,GC206,GF206,GI206,GL206,GO206,GR206,GR206,GU206,GX206,HA206,HD206,HG206,HJ206,HM206,HP206,HS206,HV206,HY206,IB206,IE206,IH206,IK206,IN206,IQ206)</f>
        <v>0</v>
      </c>
      <c r="F206" s="136">
        <f t="shared" ref="F206:F269" si="39">IF(SUM(N206+Q206+T206+W206+Z206+AC206+AF206+AI206+AL206+AO206+AR206+AU206+AX206+BA206+BD206+BG206+BJ206+BM206+BP206+BS206+BV206+BY206+CB206+CE206+CH206+CK206+CN206+CQ206+CT206+CW206+CZ206+DC206+DF206+DI206+DL206+DO206+DR206+DU206+DX206+EA206+ED206+EG206+EJ206+EM206+EP206+ES206+EV206+EY206+FB206+FE206+FH206+FK206+FN206+FQ206+FT206+FW206+FZ206+GC206+GF206+GI206+GL206+GO206+GR206+GR206+GU206+GX206+HA206+HD206+HG206+HJ206+HM206+HP206+HS206+HV206+HY206+IB206+IE206+IH206+IK206+IN206+IQ206)=0,0,AVERAGE(N206,Q206,T206,W206,Z206,AC206,AF206,AI206,AL206,AO206,AR206,AU206,AX206,BA206,BD206,BG206,BJ206,BM206,BP206,BS206,BV206,BY206,CB206,CE206,CH206,CK206,CN206,CQ206,CT206,CW206,CZ206,DC206,DF206,DI206,DL206,DO206,DR206,DU206,DX206,EA206,ED206,EG206,EJ206,EM206,EP206,ES206,EV206,EY206,FB206,FE206,FH206,FK206,FN206,FQ206,FT206,FW206,FZ206,GC206,GF206,GI206,GL206,GO206,GR206,GR206,GU206,GX206,HA206,HD206,HG206,HJ206,HM206,HP206,HS206,HV206,HY206,IB206,IE206,IH206,IK206,IN206,IQ206))</f>
        <v>0</v>
      </c>
      <c r="G206" s="136">
        <f t="shared" ref="G206:G269" si="40">MAX(N206,Q206,T206,W206,Z206,AC206,AF206,AI206,AL206,AO206,AR206,AU206,AX206,BA206,BD206,BG206,BJ206,BM206,BP206,BS206,BV206,BY206,CB206,CE206,CH206,CK206,CN206,CQ206,CT206,CW206,CZ206,DC206,DF206,DI206,DL206,DO206,DR206,DU206,DX206,EA206,ED206,EG206,EJ206,EM206,EP206,ES206,EV206,EY206,FB206,FE206,FH206,FK206,FN206,FQ206,FT206,FW206,FZ206,GC206,GF206,GI206,GL206,GO206,GR206,GR206,GU206,GX206,HA206,HD206,HG206,HJ206,HM206,HP206,HS206,HV206,HY206,IB206,IE206,IH206,IK206,IN206,IQ206)</f>
        <v>0</v>
      </c>
      <c r="H206" s="137">
        <f t="shared" si="33"/>
        <v>0</v>
      </c>
      <c r="I206" s="137">
        <f t="shared" ref="I206:I269" si="41">MIN(O206,R206,U206,X206,AA206,AD206,AG206,AJ206,AM206,AP206,AS206,AV206,AY206,BB206,BE206,BH206,BK206,BN206,BQ206,BT206,BW206,BZ206,CC206,CF206,CI206,CL206,CO206,CR206,CU206,CX206,DA206,DD206,DG206,DJ206,DM206,DP206,DS206,DV206,DY206,EB206,EE206,EH206,EK206,EN206,EQ206,ET206,EW206,EZ206,FC206,FF206,FI206,FL206,FO206,FR206,FU206,FX206,GA206,GD206,GG206,GJ206,GM206,GP206,GS206,GS206,GV206,GY206,HB206,HE206,HH206,HK206,HN206,HQ206,HT206,HW206,HZ206,IC206,IF206,II206,IL206,IO206,IR206)</f>
        <v>0</v>
      </c>
      <c r="J206" s="136">
        <f t="shared" ref="J206:J269" si="42">IF(SUM(O206+R206+U206+X206+AA206+AD206+AG206+AJ206+AM206+AP206+AS206+AV206+AY206+BB206+BE206+BH206+BK206+BN206+BQ206+BT206+BW206+BZ206+CC206+CF206+CI206+CL206+CO206+CR206+CU206+CX206+DA206+DD206+DG206+DJ206+DM206+DP206+DS206+DV206+DY206+EB206+EE206+EH206+EK206+EN206+EQ206+ET206+EW206+EZ206+FC206+FF206+FI206+FL206+FO206+FR206+FU206+FX206+GA206+GD206+GG206+GJ206+GM206+GP206+GS206+GS206+GV206+GY206+HB206+HE206+HH206+HK206+HN206+HQ206+HT206+HW206+HZ206+IC206+IF206+II206+IL206+IO206+IR206)=0,0,AVERAGE(O206,R206,U206,X206,AA206,AD206,AG206,AJ206,AM206,AP206,AS206,AV206,AY206,BB206,BE206,BH206,BK206,BN206,BQ206,BT206,BW206,BZ206,CC206,CF206,CI206,CL206,CO206,CR206,CU206,CX206,DA206,DD206,DG206,DJ206,DM206,DP206,DS206,DV206,DY206,EB206,EE206,EH206,EK206,EN206,EQ206,ET206,EW206,EZ206,FC206,FF206,FI206,FL206,FO206,FR206,FU206,FX206,GA206,GD206,GG206,GJ206,GM206,GP206,GS206,GS206,GV206,GY206,HB206,HE206,HH206,HK206,HN206,HQ206,HT206,HW206,HZ206,IC206,IF206,II206,IL206,IO206,IR206))</f>
        <v>0</v>
      </c>
      <c r="K206" s="136">
        <f t="shared" ref="K206:K269" si="43">MAX(O206,R206,U206,X206,AA206,AD206,AG206,AJ206,AM206,AP206,AS206,AV206,AY206,BB206,BE206,BH206,BK206,BN206,BQ206,BT206,BW206,BZ206,CC206,CF206,CI206,CL206,CO206,CR206,CU206,CX206,DA206,DD206,DG206,DJ206,DM206,DP206,DS206,DV206,DY206,EB206,EE206,EH206,EK206,EN206,EQ206,ET206,EW206,EZ206,FC206,FF206,FI206,FL206,FO206,FR206,FU206,FX206,GA206,GD206,GG206,GJ206,GM206,GP206,GS206,GS206,GV206,GY206,HB206,HE206,HH206,HK206,HN206,HQ206,HT206,HW206,HZ206,IC206,IF206,II206,IL206,IO206,IR206)</f>
        <v>0</v>
      </c>
      <c r="L206" s="138">
        <f t="shared" si="34"/>
        <v>0</v>
      </c>
      <c r="M206" s="92"/>
      <c r="N206" s="90"/>
      <c r="O206" s="91"/>
      <c r="P206" s="102"/>
      <c r="Q206" s="96"/>
      <c r="R206" s="104"/>
      <c r="S206" s="92"/>
      <c r="T206" s="90"/>
      <c r="U206" s="91"/>
      <c r="V206" s="102"/>
      <c r="W206" s="96"/>
      <c r="X206" s="104"/>
      <c r="Y206" s="92"/>
      <c r="Z206" s="90"/>
      <c r="AA206" s="91"/>
      <c r="AB206" s="102"/>
      <c r="AC206" s="96"/>
      <c r="AD206" s="104"/>
      <c r="AE206" s="92"/>
      <c r="AF206" s="90"/>
      <c r="AG206" s="91"/>
      <c r="AH206" s="102"/>
      <c r="AI206" s="96"/>
      <c r="AJ206" s="104"/>
      <c r="AK206" s="92"/>
      <c r="AL206" s="90"/>
      <c r="AM206" s="91"/>
      <c r="AN206" s="102"/>
      <c r="AO206" s="96"/>
      <c r="AP206" s="104"/>
      <c r="AQ206" s="92"/>
      <c r="AR206" s="90"/>
      <c r="AS206" s="91"/>
      <c r="AT206" s="102"/>
      <c r="AU206" s="96"/>
      <c r="AV206" s="104"/>
      <c r="AW206" s="92"/>
      <c r="AX206" s="90"/>
      <c r="AY206" s="91"/>
      <c r="AZ206" s="102"/>
      <c r="BA206" s="96"/>
      <c r="BB206" s="104"/>
      <c r="BC206" s="92"/>
      <c r="BD206" s="90"/>
      <c r="BE206" s="91"/>
      <c r="BF206" s="102"/>
      <c r="BG206" s="96"/>
      <c r="BH206" s="104"/>
      <c r="BI206" s="92"/>
      <c r="BJ206" s="90"/>
      <c r="BK206" s="91"/>
      <c r="BL206" s="102"/>
      <c r="BM206" s="96"/>
      <c r="BN206" s="104"/>
      <c r="BO206" s="92"/>
      <c r="BP206" s="90"/>
      <c r="BQ206" s="91"/>
      <c r="BR206" s="102"/>
      <c r="BS206" s="96"/>
      <c r="BT206" s="104"/>
      <c r="BU206" s="92"/>
      <c r="BV206" s="90"/>
      <c r="BW206" s="91"/>
      <c r="BX206" s="102"/>
      <c r="BY206" s="96"/>
      <c r="BZ206" s="104"/>
      <c r="CA206" s="92"/>
      <c r="CB206" s="90"/>
      <c r="CC206" s="91"/>
      <c r="CD206" s="102"/>
      <c r="CE206" s="96"/>
      <c r="CF206" s="104"/>
      <c r="CG206" s="92"/>
      <c r="CH206" s="90"/>
      <c r="CI206" s="91"/>
      <c r="CJ206" s="102"/>
      <c r="CK206" s="96"/>
      <c r="CL206" s="104"/>
      <c r="CM206" s="92"/>
      <c r="CN206" s="90"/>
      <c r="CO206" s="91"/>
      <c r="CP206" s="102"/>
      <c r="CQ206" s="96"/>
      <c r="CR206" s="104"/>
      <c r="CS206" s="92"/>
      <c r="CT206" s="90"/>
      <c r="CU206" s="91"/>
      <c r="CV206" s="102"/>
      <c r="CW206" s="96"/>
      <c r="CX206" s="104"/>
      <c r="CY206" s="92"/>
      <c r="CZ206" s="90"/>
      <c r="DA206" s="91"/>
      <c r="DB206" s="102"/>
      <c r="DC206" s="96"/>
      <c r="DD206" s="104"/>
      <c r="DE206" s="92"/>
      <c r="DF206" s="90"/>
      <c r="DG206" s="91"/>
      <c r="DH206" s="102"/>
      <c r="DI206" s="96"/>
      <c r="DJ206" s="104"/>
      <c r="DK206" s="92"/>
      <c r="DL206" s="90"/>
      <c r="DM206" s="91"/>
      <c r="DN206" s="102"/>
      <c r="DO206" s="96"/>
      <c r="DP206" s="104"/>
      <c r="DQ206" s="92"/>
      <c r="DR206" s="90"/>
      <c r="DS206" s="91"/>
      <c r="DT206" s="102"/>
      <c r="DU206" s="96"/>
      <c r="DV206" s="104"/>
      <c r="DW206" s="92"/>
      <c r="DX206" s="90"/>
      <c r="DY206" s="91"/>
      <c r="DZ206" s="102"/>
      <c r="EA206" s="96"/>
      <c r="EB206" s="104"/>
      <c r="EC206" s="92"/>
      <c r="ED206" s="90"/>
      <c r="EE206" s="91"/>
      <c r="EF206" s="102"/>
      <c r="EG206" s="96"/>
      <c r="EH206" s="104"/>
      <c r="EI206" s="92"/>
      <c r="EJ206" s="90"/>
      <c r="EK206" s="91"/>
      <c r="EL206" s="102"/>
      <c r="EM206" s="96"/>
      <c r="EN206" s="104"/>
      <c r="EO206" s="92"/>
      <c r="EP206" s="90"/>
      <c r="EQ206" s="91"/>
      <c r="ER206" s="102"/>
      <c r="ES206" s="96"/>
      <c r="ET206" s="104"/>
      <c r="EU206" s="92"/>
      <c r="EV206" s="90"/>
      <c r="EW206" s="91"/>
      <c r="EX206" s="102"/>
      <c r="EY206" s="96"/>
      <c r="EZ206" s="104"/>
      <c r="FA206" s="92"/>
      <c r="FB206" s="90"/>
      <c r="FC206" s="91"/>
      <c r="FD206" s="102"/>
      <c r="FE206" s="96"/>
      <c r="FF206" s="104"/>
      <c r="FG206" s="92"/>
      <c r="FH206" s="90"/>
      <c r="FI206" s="91"/>
      <c r="FJ206" s="102"/>
      <c r="FK206" s="96"/>
      <c r="FL206" s="104"/>
      <c r="FM206" s="92"/>
      <c r="FN206" s="90"/>
      <c r="FO206" s="91"/>
      <c r="FP206" s="102"/>
      <c r="FQ206" s="96"/>
      <c r="FR206" s="104"/>
      <c r="FS206" s="92"/>
      <c r="FT206" s="90"/>
      <c r="FU206" s="91"/>
      <c r="FV206" s="102"/>
      <c r="FW206" s="96"/>
      <c r="FX206" s="104"/>
      <c r="FY206" s="92"/>
      <c r="FZ206" s="90"/>
      <c r="GA206" s="91"/>
      <c r="GB206" s="102"/>
      <c r="GC206" s="96"/>
      <c r="GD206" s="104"/>
      <c r="GE206" s="92"/>
      <c r="GF206" s="90"/>
      <c r="GG206" s="91"/>
      <c r="GH206" s="102"/>
      <c r="GI206" s="96"/>
      <c r="GJ206" s="104"/>
      <c r="GK206" s="92"/>
      <c r="GL206" s="90"/>
      <c r="GM206" s="91"/>
      <c r="GN206" s="102"/>
      <c r="GO206" s="96"/>
      <c r="GP206" s="104"/>
      <c r="GQ206" s="92"/>
      <c r="GR206" s="90"/>
      <c r="GS206" s="91"/>
      <c r="GT206" s="102"/>
      <c r="GU206" s="96"/>
      <c r="GV206" s="104"/>
      <c r="GW206" s="92"/>
      <c r="GX206" s="90"/>
      <c r="GY206" s="91"/>
      <c r="GZ206" s="102"/>
      <c r="HA206" s="96"/>
      <c r="HB206" s="104"/>
      <c r="HC206" s="92"/>
      <c r="HD206" s="90"/>
      <c r="HE206" s="91"/>
      <c r="HF206" s="102"/>
      <c r="HG206" s="96"/>
      <c r="HH206" s="104"/>
      <c r="HI206" s="92"/>
      <c r="HJ206" s="90"/>
      <c r="HK206" s="91"/>
      <c r="HL206" s="102"/>
      <c r="HM206" s="96"/>
      <c r="HN206" s="104"/>
      <c r="HO206" s="92"/>
      <c r="HP206" s="90"/>
      <c r="HQ206" s="91"/>
      <c r="HR206" s="102"/>
      <c r="HS206" s="96"/>
      <c r="HT206" s="104"/>
      <c r="HU206" s="92"/>
      <c r="HV206" s="125"/>
      <c r="HW206" s="126"/>
      <c r="HX206" s="127"/>
      <c r="HY206" s="128"/>
      <c r="HZ206" s="129"/>
      <c r="IA206" s="130"/>
      <c r="IB206" s="125"/>
      <c r="IC206" s="126"/>
      <c r="ID206" s="127"/>
      <c r="IE206" s="128"/>
      <c r="IF206" s="129"/>
      <c r="IG206" s="130"/>
      <c r="IH206" s="125"/>
      <c r="II206" s="126"/>
      <c r="IJ206" s="127"/>
      <c r="IK206" s="128"/>
      <c r="IL206" s="129"/>
      <c r="IM206" s="130"/>
      <c r="IN206" s="125"/>
      <c r="IO206" s="126"/>
      <c r="IP206" s="127"/>
      <c r="IQ206" s="128"/>
      <c r="IR206" s="129"/>
    </row>
    <row r="207" spans="1:252" s="1" customFormat="1">
      <c r="A207" s="54" t="s">
        <v>724</v>
      </c>
      <c r="B207" s="136">
        <f t="shared" si="35"/>
        <v>0</v>
      </c>
      <c r="C207" s="136">
        <f t="shared" si="36"/>
        <v>0</v>
      </c>
      <c r="D207" s="136">
        <f t="shared" si="37"/>
        <v>0</v>
      </c>
      <c r="E207" s="136">
        <f t="shared" si="38"/>
        <v>0</v>
      </c>
      <c r="F207" s="136">
        <f t="shared" si="39"/>
        <v>0</v>
      </c>
      <c r="G207" s="136">
        <f t="shared" si="40"/>
        <v>0</v>
      </c>
      <c r="H207" s="137">
        <f t="shared" si="33"/>
        <v>0</v>
      </c>
      <c r="I207" s="137">
        <f t="shared" si="41"/>
        <v>0</v>
      </c>
      <c r="J207" s="136">
        <f t="shared" si="42"/>
        <v>0</v>
      </c>
      <c r="K207" s="136">
        <f t="shared" si="43"/>
        <v>0</v>
      </c>
      <c r="L207" s="138">
        <f t="shared" si="34"/>
        <v>0</v>
      </c>
      <c r="M207" s="92"/>
      <c r="N207" s="90"/>
      <c r="O207" s="91"/>
      <c r="P207" s="102"/>
      <c r="Q207" s="96"/>
      <c r="R207" s="104"/>
      <c r="S207" s="92"/>
      <c r="T207" s="90"/>
      <c r="U207" s="91"/>
      <c r="V207" s="102"/>
      <c r="W207" s="96"/>
      <c r="X207" s="104"/>
      <c r="Y207" s="92"/>
      <c r="Z207" s="90"/>
      <c r="AA207" s="91"/>
      <c r="AB207" s="102"/>
      <c r="AC207" s="96"/>
      <c r="AD207" s="104"/>
      <c r="AE207" s="92"/>
      <c r="AF207" s="90"/>
      <c r="AG207" s="91"/>
      <c r="AH207" s="102"/>
      <c r="AI207" s="96"/>
      <c r="AJ207" s="104"/>
      <c r="AK207" s="92"/>
      <c r="AL207" s="90"/>
      <c r="AM207" s="91"/>
      <c r="AN207" s="102"/>
      <c r="AO207" s="96"/>
      <c r="AP207" s="104"/>
      <c r="AQ207" s="92"/>
      <c r="AR207" s="90"/>
      <c r="AS207" s="91"/>
      <c r="AT207" s="102"/>
      <c r="AU207" s="96"/>
      <c r="AV207" s="104"/>
      <c r="AW207" s="92"/>
      <c r="AX207" s="90"/>
      <c r="AY207" s="91"/>
      <c r="AZ207" s="102"/>
      <c r="BA207" s="96"/>
      <c r="BB207" s="104"/>
      <c r="BC207" s="92"/>
      <c r="BD207" s="90"/>
      <c r="BE207" s="91"/>
      <c r="BF207" s="102"/>
      <c r="BG207" s="96"/>
      <c r="BH207" s="104"/>
      <c r="BI207" s="92"/>
      <c r="BJ207" s="90"/>
      <c r="BK207" s="91"/>
      <c r="BL207" s="102"/>
      <c r="BM207" s="96"/>
      <c r="BN207" s="104"/>
      <c r="BO207" s="92"/>
      <c r="BP207" s="90"/>
      <c r="BQ207" s="91"/>
      <c r="BR207" s="102"/>
      <c r="BS207" s="96"/>
      <c r="BT207" s="104"/>
      <c r="BU207" s="92"/>
      <c r="BV207" s="90"/>
      <c r="BW207" s="91"/>
      <c r="BX207" s="102"/>
      <c r="BY207" s="96"/>
      <c r="BZ207" s="104"/>
      <c r="CA207" s="92"/>
      <c r="CB207" s="90"/>
      <c r="CC207" s="91"/>
      <c r="CD207" s="102"/>
      <c r="CE207" s="96"/>
      <c r="CF207" s="104"/>
      <c r="CG207" s="92"/>
      <c r="CH207" s="90"/>
      <c r="CI207" s="91"/>
      <c r="CJ207" s="102"/>
      <c r="CK207" s="96"/>
      <c r="CL207" s="104"/>
      <c r="CM207" s="92"/>
      <c r="CN207" s="90"/>
      <c r="CO207" s="91"/>
      <c r="CP207" s="102"/>
      <c r="CQ207" s="96"/>
      <c r="CR207" s="104"/>
      <c r="CS207" s="92"/>
      <c r="CT207" s="90"/>
      <c r="CU207" s="91"/>
      <c r="CV207" s="102"/>
      <c r="CW207" s="96"/>
      <c r="CX207" s="104"/>
      <c r="CY207" s="92"/>
      <c r="CZ207" s="90"/>
      <c r="DA207" s="91"/>
      <c r="DB207" s="102"/>
      <c r="DC207" s="96"/>
      <c r="DD207" s="104"/>
      <c r="DE207" s="92"/>
      <c r="DF207" s="90"/>
      <c r="DG207" s="91"/>
      <c r="DH207" s="102"/>
      <c r="DI207" s="96"/>
      <c r="DJ207" s="104"/>
      <c r="DK207" s="92"/>
      <c r="DL207" s="90"/>
      <c r="DM207" s="91"/>
      <c r="DN207" s="102"/>
      <c r="DO207" s="96"/>
      <c r="DP207" s="104"/>
      <c r="DQ207" s="92"/>
      <c r="DR207" s="90"/>
      <c r="DS207" s="91"/>
      <c r="DT207" s="102"/>
      <c r="DU207" s="96"/>
      <c r="DV207" s="104"/>
      <c r="DW207" s="92"/>
      <c r="DX207" s="90"/>
      <c r="DY207" s="91"/>
      <c r="DZ207" s="102"/>
      <c r="EA207" s="96"/>
      <c r="EB207" s="104"/>
      <c r="EC207" s="92"/>
      <c r="ED207" s="90"/>
      <c r="EE207" s="91"/>
      <c r="EF207" s="102"/>
      <c r="EG207" s="96"/>
      <c r="EH207" s="104"/>
      <c r="EI207" s="92"/>
      <c r="EJ207" s="90"/>
      <c r="EK207" s="91"/>
      <c r="EL207" s="102"/>
      <c r="EM207" s="96"/>
      <c r="EN207" s="104"/>
      <c r="EO207" s="92"/>
      <c r="EP207" s="90"/>
      <c r="EQ207" s="91"/>
      <c r="ER207" s="102"/>
      <c r="ES207" s="96"/>
      <c r="ET207" s="104"/>
      <c r="EU207" s="92"/>
      <c r="EV207" s="90"/>
      <c r="EW207" s="91"/>
      <c r="EX207" s="102"/>
      <c r="EY207" s="96"/>
      <c r="EZ207" s="104"/>
      <c r="FA207" s="92"/>
      <c r="FB207" s="90"/>
      <c r="FC207" s="91"/>
      <c r="FD207" s="102"/>
      <c r="FE207" s="96"/>
      <c r="FF207" s="104"/>
      <c r="FG207" s="92"/>
      <c r="FH207" s="90"/>
      <c r="FI207" s="91"/>
      <c r="FJ207" s="102"/>
      <c r="FK207" s="96"/>
      <c r="FL207" s="104"/>
      <c r="FM207" s="92"/>
      <c r="FN207" s="90"/>
      <c r="FO207" s="91"/>
      <c r="FP207" s="102"/>
      <c r="FQ207" s="96"/>
      <c r="FR207" s="104"/>
      <c r="FS207" s="92"/>
      <c r="FT207" s="90"/>
      <c r="FU207" s="91"/>
      <c r="FV207" s="102"/>
      <c r="FW207" s="96"/>
      <c r="FX207" s="104"/>
      <c r="FY207" s="92"/>
      <c r="FZ207" s="90"/>
      <c r="GA207" s="91"/>
      <c r="GB207" s="102"/>
      <c r="GC207" s="96"/>
      <c r="GD207" s="104"/>
      <c r="GE207" s="92"/>
      <c r="GF207" s="90"/>
      <c r="GG207" s="91"/>
      <c r="GH207" s="102"/>
      <c r="GI207" s="96"/>
      <c r="GJ207" s="104"/>
      <c r="GK207" s="92"/>
      <c r="GL207" s="90"/>
      <c r="GM207" s="91"/>
      <c r="GN207" s="102"/>
      <c r="GO207" s="96"/>
      <c r="GP207" s="104"/>
      <c r="GQ207" s="92"/>
      <c r="GR207" s="90"/>
      <c r="GS207" s="91"/>
      <c r="GT207" s="102"/>
      <c r="GU207" s="96"/>
      <c r="GV207" s="104"/>
      <c r="GW207" s="92"/>
      <c r="GX207" s="90"/>
      <c r="GY207" s="91"/>
      <c r="GZ207" s="102"/>
      <c r="HA207" s="96"/>
      <c r="HB207" s="104"/>
      <c r="HC207" s="92"/>
      <c r="HD207" s="90"/>
      <c r="HE207" s="91"/>
      <c r="HF207" s="102"/>
      <c r="HG207" s="96"/>
      <c r="HH207" s="104"/>
      <c r="HI207" s="92"/>
      <c r="HJ207" s="90"/>
      <c r="HK207" s="91"/>
      <c r="HL207" s="102"/>
      <c r="HM207" s="96"/>
      <c r="HN207" s="104"/>
      <c r="HO207" s="92"/>
      <c r="HP207" s="90"/>
      <c r="HQ207" s="91"/>
      <c r="HR207" s="102"/>
      <c r="HS207" s="96"/>
      <c r="HT207" s="104"/>
      <c r="HU207" s="92"/>
      <c r="HV207" s="125"/>
      <c r="HW207" s="126"/>
      <c r="HX207" s="127"/>
      <c r="HY207" s="128"/>
      <c r="HZ207" s="129"/>
      <c r="IA207" s="130"/>
      <c r="IB207" s="125"/>
      <c r="IC207" s="126"/>
      <c r="ID207" s="127"/>
      <c r="IE207" s="128"/>
      <c r="IF207" s="129"/>
      <c r="IG207" s="130"/>
      <c r="IH207" s="125"/>
      <c r="II207" s="126"/>
      <c r="IJ207" s="127"/>
      <c r="IK207" s="128"/>
      <c r="IL207" s="129"/>
      <c r="IM207" s="130"/>
      <c r="IN207" s="125"/>
      <c r="IO207" s="126"/>
      <c r="IP207" s="127"/>
      <c r="IQ207" s="128"/>
      <c r="IR207" s="129"/>
    </row>
    <row r="208" spans="1:252" s="1" customFormat="1">
      <c r="A208" s="54" t="s">
        <v>725</v>
      </c>
      <c r="B208" s="136">
        <f t="shared" si="35"/>
        <v>0</v>
      </c>
      <c r="C208" s="136">
        <f t="shared" si="36"/>
        <v>0</v>
      </c>
      <c r="D208" s="136">
        <f t="shared" si="37"/>
        <v>0</v>
      </c>
      <c r="E208" s="136">
        <f t="shared" si="38"/>
        <v>0</v>
      </c>
      <c r="F208" s="136">
        <f t="shared" si="39"/>
        <v>0</v>
      </c>
      <c r="G208" s="136">
        <f t="shared" si="40"/>
        <v>0</v>
      </c>
      <c r="H208" s="137">
        <f t="shared" si="33"/>
        <v>0</v>
      </c>
      <c r="I208" s="137">
        <f t="shared" si="41"/>
        <v>0</v>
      </c>
      <c r="J208" s="136">
        <f t="shared" si="42"/>
        <v>0</v>
      </c>
      <c r="K208" s="136">
        <f t="shared" si="43"/>
        <v>0</v>
      </c>
      <c r="L208" s="138">
        <f t="shared" si="34"/>
        <v>0</v>
      </c>
      <c r="M208" s="92"/>
      <c r="N208" s="90"/>
      <c r="O208" s="91"/>
      <c r="P208" s="102"/>
      <c r="Q208" s="96"/>
      <c r="R208" s="104"/>
      <c r="S208" s="92"/>
      <c r="T208" s="90"/>
      <c r="U208" s="91"/>
      <c r="V208" s="102"/>
      <c r="W208" s="96"/>
      <c r="X208" s="104"/>
      <c r="Y208" s="92"/>
      <c r="Z208" s="90"/>
      <c r="AA208" s="91"/>
      <c r="AB208" s="102"/>
      <c r="AC208" s="96"/>
      <c r="AD208" s="104"/>
      <c r="AE208" s="92"/>
      <c r="AF208" s="90"/>
      <c r="AG208" s="91"/>
      <c r="AH208" s="102"/>
      <c r="AI208" s="96"/>
      <c r="AJ208" s="104"/>
      <c r="AK208" s="92"/>
      <c r="AL208" s="90"/>
      <c r="AM208" s="91"/>
      <c r="AN208" s="102"/>
      <c r="AO208" s="96"/>
      <c r="AP208" s="104"/>
      <c r="AQ208" s="92"/>
      <c r="AR208" s="90"/>
      <c r="AS208" s="91"/>
      <c r="AT208" s="102"/>
      <c r="AU208" s="96"/>
      <c r="AV208" s="104"/>
      <c r="AW208" s="92"/>
      <c r="AX208" s="90"/>
      <c r="AY208" s="91"/>
      <c r="AZ208" s="102"/>
      <c r="BA208" s="96"/>
      <c r="BB208" s="104"/>
      <c r="BC208" s="92"/>
      <c r="BD208" s="90"/>
      <c r="BE208" s="91"/>
      <c r="BF208" s="102"/>
      <c r="BG208" s="96"/>
      <c r="BH208" s="104"/>
      <c r="BI208" s="92"/>
      <c r="BJ208" s="90"/>
      <c r="BK208" s="91"/>
      <c r="BL208" s="102"/>
      <c r="BM208" s="96"/>
      <c r="BN208" s="104"/>
      <c r="BO208" s="92"/>
      <c r="BP208" s="90"/>
      <c r="BQ208" s="91"/>
      <c r="BR208" s="102"/>
      <c r="BS208" s="96"/>
      <c r="BT208" s="104"/>
      <c r="BU208" s="92"/>
      <c r="BV208" s="90"/>
      <c r="BW208" s="91"/>
      <c r="BX208" s="102"/>
      <c r="BY208" s="96"/>
      <c r="BZ208" s="104"/>
      <c r="CA208" s="92"/>
      <c r="CB208" s="90"/>
      <c r="CC208" s="91"/>
      <c r="CD208" s="102"/>
      <c r="CE208" s="96"/>
      <c r="CF208" s="104"/>
      <c r="CG208" s="92"/>
      <c r="CH208" s="90"/>
      <c r="CI208" s="91"/>
      <c r="CJ208" s="102"/>
      <c r="CK208" s="96"/>
      <c r="CL208" s="104"/>
      <c r="CM208" s="92"/>
      <c r="CN208" s="90"/>
      <c r="CO208" s="91"/>
      <c r="CP208" s="102"/>
      <c r="CQ208" s="96"/>
      <c r="CR208" s="104"/>
      <c r="CS208" s="92"/>
      <c r="CT208" s="90"/>
      <c r="CU208" s="91"/>
      <c r="CV208" s="102"/>
      <c r="CW208" s="96"/>
      <c r="CX208" s="104"/>
      <c r="CY208" s="92"/>
      <c r="CZ208" s="90"/>
      <c r="DA208" s="91"/>
      <c r="DB208" s="102"/>
      <c r="DC208" s="96"/>
      <c r="DD208" s="104"/>
      <c r="DE208" s="92"/>
      <c r="DF208" s="90"/>
      <c r="DG208" s="91"/>
      <c r="DH208" s="102"/>
      <c r="DI208" s="96"/>
      <c r="DJ208" s="104"/>
      <c r="DK208" s="92"/>
      <c r="DL208" s="90"/>
      <c r="DM208" s="91"/>
      <c r="DN208" s="102"/>
      <c r="DO208" s="96"/>
      <c r="DP208" s="104"/>
      <c r="DQ208" s="92"/>
      <c r="DR208" s="90"/>
      <c r="DS208" s="91"/>
      <c r="DT208" s="102"/>
      <c r="DU208" s="96"/>
      <c r="DV208" s="104"/>
      <c r="DW208" s="92"/>
      <c r="DX208" s="90"/>
      <c r="DY208" s="91"/>
      <c r="DZ208" s="102"/>
      <c r="EA208" s="96"/>
      <c r="EB208" s="104"/>
      <c r="EC208" s="92"/>
      <c r="ED208" s="90"/>
      <c r="EE208" s="91"/>
      <c r="EF208" s="102"/>
      <c r="EG208" s="96"/>
      <c r="EH208" s="104"/>
      <c r="EI208" s="92"/>
      <c r="EJ208" s="90"/>
      <c r="EK208" s="91"/>
      <c r="EL208" s="102"/>
      <c r="EM208" s="96"/>
      <c r="EN208" s="104"/>
      <c r="EO208" s="92"/>
      <c r="EP208" s="90"/>
      <c r="EQ208" s="91"/>
      <c r="ER208" s="102"/>
      <c r="ES208" s="96"/>
      <c r="ET208" s="104"/>
      <c r="EU208" s="92"/>
      <c r="EV208" s="90"/>
      <c r="EW208" s="91"/>
      <c r="EX208" s="102"/>
      <c r="EY208" s="96"/>
      <c r="EZ208" s="104"/>
      <c r="FA208" s="92"/>
      <c r="FB208" s="90"/>
      <c r="FC208" s="91"/>
      <c r="FD208" s="102"/>
      <c r="FE208" s="96"/>
      <c r="FF208" s="104"/>
      <c r="FG208" s="92"/>
      <c r="FH208" s="90"/>
      <c r="FI208" s="91"/>
      <c r="FJ208" s="102"/>
      <c r="FK208" s="96"/>
      <c r="FL208" s="104"/>
      <c r="FM208" s="92"/>
      <c r="FN208" s="90"/>
      <c r="FO208" s="91"/>
      <c r="FP208" s="102"/>
      <c r="FQ208" s="96"/>
      <c r="FR208" s="104"/>
      <c r="FS208" s="92"/>
      <c r="FT208" s="90"/>
      <c r="FU208" s="91"/>
      <c r="FV208" s="102"/>
      <c r="FW208" s="96"/>
      <c r="FX208" s="104"/>
      <c r="FY208" s="92"/>
      <c r="FZ208" s="90"/>
      <c r="GA208" s="91"/>
      <c r="GB208" s="102"/>
      <c r="GC208" s="96"/>
      <c r="GD208" s="104"/>
      <c r="GE208" s="92"/>
      <c r="GF208" s="90"/>
      <c r="GG208" s="91"/>
      <c r="GH208" s="102"/>
      <c r="GI208" s="96"/>
      <c r="GJ208" s="104"/>
      <c r="GK208" s="92"/>
      <c r="GL208" s="90"/>
      <c r="GM208" s="91"/>
      <c r="GN208" s="102"/>
      <c r="GO208" s="96"/>
      <c r="GP208" s="104"/>
      <c r="GQ208" s="92"/>
      <c r="GR208" s="90"/>
      <c r="GS208" s="91"/>
      <c r="GT208" s="102"/>
      <c r="GU208" s="96"/>
      <c r="GV208" s="104"/>
      <c r="GW208" s="92"/>
      <c r="GX208" s="90"/>
      <c r="GY208" s="91"/>
      <c r="GZ208" s="102"/>
      <c r="HA208" s="96"/>
      <c r="HB208" s="104"/>
      <c r="HC208" s="92"/>
      <c r="HD208" s="90"/>
      <c r="HE208" s="91"/>
      <c r="HF208" s="102"/>
      <c r="HG208" s="96"/>
      <c r="HH208" s="104"/>
      <c r="HI208" s="92"/>
      <c r="HJ208" s="90"/>
      <c r="HK208" s="91"/>
      <c r="HL208" s="102"/>
      <c r="HM208" s="96"/>
      <c r="HN208" s="104"/>
      <c r="HO208" s="92"/>
      <c r="HP208" s="90"/>
      <c r="HQ208" s="91"/>
      <c r="HR208" s="102"/>
      <c r="HS208" s="96"/>
      <c r="HT208" s="104"/>
      <c r="HU208" s="92"/>
      <c r="HV208" s="125"/>
      <c r="HW208" s="126"/>
      <c r="HX208" s="127"/>
      <c r="HY208" s="128"/>
      <c r="HZ208" s="129"/>
      <c r="IA208" s="130"/>
      <c r="IB208" s="125"/>
      <c r="IC208" s="126"/>
      <c r="ID208" s="127"/>
      <c r="IE208" s="128"/>
      <c r="IF208" s="129"/>
      <c r="IG208" s="130"/>
      <c r="IH208" s="125"/>
      <c r="II208" s="126"/>
      <c r="IJ208" s="127"/>
      <c r="IK208" s="128"/>
      <c r="IL208" s="129"/>
      <c r="IM208" s="130"/>
      <c r="IN208" s="125"/>
      <c r="IO208" s="126"/>
      <c r="IP208" s="127"/>
      <c r="IQ208" s="128"/>
      <c r="IR208" s="129"/>
    </row>
    <row r="209" spans="1:252" s="1" customFormat="1">
      <c r="A209" s="54" t="s">
        <v>1225</v>
      </c>
      <c r="B209" s="136">
        <f t="shared" si="35"/>
        <v>0</v>
      </c>
      <c r="C209" s="136">
        <f t="shared" si="36"/>
        <v>0</v>
      </c>
      <c r="D209" s="136">
        <f t="shared" si="37"/>
        <v>0</v>
      </c>
      <c r="E209" s="136">
        <f t="shared" si="38"/>
        <v>0</v>
      </c>
      <c r="F209" s="136">
        <f t="shared" si="39"/>
        <v>0</v>
      </c>
      <c r="G209" s="136">
        <f t="shared" si="40"/>
        <v>0</v>
      </c>
      <c r="H209" s="137">
        <f t="shared" si="33"/>
        <v>0</v>
      </c>
      <c r="I209" s="137">
        <f t="shared" si="41"/>
        <v>0</v>
      </c>
      <c r="J209" s="136">
        <f t="shared" si="42"/>
        <v>0</v>
      </c>
      <c r="K209" s="136">
        <f t="shared" si="43"/>
        <v>0</v>
      </c>
      <c r="L209" s="138">
        <f t="shared" si="34"/>
        <v>0</v>
      </c>
      <c r="M209" s="92"/>
      <c r="N209" s="90"/>
      <c r="O209" s="91"/>
      <c r="P209" s="102"/>
      <c r="Q209" s="96"/>
      <c r="R209" s="104"/>
      <c r="S209" s="92"/>
      <c r="T209" s="90"/>
      <c r="U209" s="91"/>
      <c r="V209" s="102"/>
      <c r="W209" s="96"/>
      <c r="X209" s="104"/>
      <c r="Y209" s="92"/>
      <c r="Z209" s="90"/>
      <c r="AA209" s="91"/>
      <c r="AB209" s="102"/>
      <c r="AC209" s="96"/>
      <c r="AD209" s="104"/>
      <c r="AE209" s="92"/>
      <c r="AF209" s="90"/>
      <c r="AG209" s="91"/>
      <c r="AH209" s="102"/>
      <c r="AI209" s="96"/>
      <c r="AJ209" s="104"/>
      <c r="AK209" s="92"/>
      <c r="AL209" s="90"/>
      <c r="AM209" s="91"/>
      <c r="AN209" s="102"/>
      <c r="AO209" s="96"/>
      <c r="AP209" s="104"/>
      <c r="AQ209" s="92"/>
      <c r="AR209" s="90"/>
      <c r="AS209" s="91"/>
      <c r="AT209" s="102"/>
      <c r="AU209" s="96"/>
      <c r="AV209" s="104"/>
      <c r="AW209" s="92"/>
      <c r="AX209" s="90"/>
      <c r="AY209" s="91"/>
      <c r="AZ209" s="102"/>
      <c r="BA209" s="96"/>
      <c r="BB209" s="104"/>
      <c r="BC209" s="92"/>
      <c r="BD209" s="90"/>
      <c r="BE209" s="91"/>
      <c r="BF209" s="102"/>
      <c r="BG209" s="96"/>
      <c r="BH209" s="104"/>
      <c r="BI209" s="92"/>
      <c r="BJ209" s="90"/>
      <c r="BK209" s="91"/>
      <c r="BL209" s="102"/>
      <c r="BM209" s="96"/>
      <c r="BN209" s="104"/>
      <c r="BO209" s="92"/>
      <c r="BP209" s="90"/>
      <c r="BQ209" s="91"/>
      <c r="BR209" s="102"/>
      <c r="BS209" s="96"/>
      <c r="BT209" s="104"/>
      <c r="BU209" s="92"/>
      <c r="BV209" s="90"/>
      <c r="BW209" s="91"/>
      <c r="BX209" s="102"/>
      <c r="BY209" s="96"/>
      <c r="BZ209" s="104"/>
      <c r="CA209" s="92"/>
      <c r="CB209" s="90"/>
      <c r="CC209" s="91"/>
      <c r="CD209" s="102"/>
      <c r="CE209" s="96"/>
      <c r="CF209" s="104"/>
      <c r="CG209" s="92"/>
      <c r="CH209" s="90"/>
      <c r="CI209" s="91"/>
      <c r="CJ209" s="102"/>
      <c r="CK209" s="96"/>
      <c r="CL209" s="104"/>
      <c r="CM209" s="92"/>
      <c r="CN209" s="90"/>
      <c r="CO209" s="91"/>
      <c r="CP209" s="102"/>
      <c r="CQ209" s="96"/>
      <c r="CR209" s="104"/>
      <c r="CS209" s="92"/>
      <c r="CT209" s="90"/>
      <c r="CU209" s="91"/>
      <c r="CV209" s="102"/>
      <c r="CW209" s="96"/>
      <c r="CX209" s="104"/>
      <c r="CY209" s="92"/>
      <c r="CZ209" s="90"/>
      <c r="DA209" s="91"/>
      <c r="DB209" s="102"/>
      <c r="DC209" s="96"/>
      <c r="DD209" s="104"/>
      <c r="DE209" s="92"/>
      <c r="DF209" s="90"/>
      <c r="DG209" s="91"/>
      <c r="DH209" s="102"/>
      <c r="DI209" s="96"/>
      <c r="DJ209" s="104"/>
      <c r="DK209" s="92"/>
      <c r="DL209" s="90"/>
      <c r="DM209" s="91"/>
      <c r="DN209" s="102"/>
      <c r="DO209" s="96"/>
      <c r="DP209" s="104"/>
      <c r="DQ209" s="92"/>
      <c r="DR209" s="90"/>
      <c r="DS209" s="91"/>
      <c r="DT209" s="102"/>
      <c r="DU209" s="96"/>
      <c r="DV209" s="104"/>
      <c r="DW209" s="92"/>
      <c r="DX209" s="90"/>
      <c r="DY209" s="91"/>
      <c r="DZ209" s="102"/>
      <c r="EA209" s="96"/>
      <c r="EB209" s="104"/>
      <c r="EC209" s="92"/>
      <c r="ED209" s="90"/>
      <c r="EE209" s="91"/>
      <c r="EF209" s="102"/>
      <c r="EG209" s="96"/>
      <c r="EH209" s="104"/>
      <c r="EI209" s="92"/>
      <c r="EJ209" s="90"/>
      <c r="EK209" s="91"/>
      <c r="EL209" s="102"/>
      <c r="EM209" s="96"/>
      <c r="EN209" s="104"/>
      <c r="EO209" s="92"/>
      <c r="EP209" s="90"/>
      <c r="EQ209" s="91"/>
      <c r="ER209" s="102"/>
      <c r="ES209" s="96"/>
      <c r="ET209" s="104"/>
      <c r="EU209" s="92"/>
      <c r="EV209" s="90"/>
      <c r="EW209" s="91"/>
      <c r="EX209" s="102"/>
      <c r="EY209" s="96"/>
      <c r="EZ209" s="104"/>
      <c r="FA209" s="92"/>
      <c r="FB209" s="90"/>
      <c r="FC209" s="91"/>
      <c r="FD209" s="102"/>
      <c r="FE209" s="96"/>
      <c r="FF209" s="104"/>
      <c r="FG209" s="92"/>
      <c r="FH209" s="90"/>
      <c r="FI209" s="91"/>
      <c r="FJ209" s="102"/>
      <c r="FK209" s="96"/>
      <c r="FL209" s="104"/>
      <c r="FM209" s="92"/>
      <c r="FN209" s="90"/>
      <c r="FO209" s="91"/>
      <c r="FP209" s="102"/>
      <c r="FQ209" s="96"/>
      <c r="FR209" s="104"/>
      <c r="FS209" s="92"/>
      <c r="FT209" s="90"/>
      <c r="FU209" s="91"/>
      <c r="FV209" s="102"/>
      <c r="FW209" s="96"/>
      <c r="FX209" s="104"/>
      <c r="FY209" s="92"/>
      <c r="FZ209" s="90"/>
      <c r="GA209" s="91"/>
      <c r="GB209" s="102"/>
      <c r="GC209" s="96"/>
      <c r="GD209" s="104"/>
      <c r="GE209" s="92"/>
      <c r="GF209" s="90"/>
      <c r="GG209" s="91"/>
      <c r="GH209" s="102"/>
      <c r="GI209" s="96"/>
      <c r="GJ209" s="104"/>
      <c r="GK209" s="92"/>
      <c r="GL209" s="90"/>
      <c r="GM209" s="91"/>
      <c r="GN209" s="102"/>
      <c r="GO209" s="96"/>
      <c r="GP209" s="104"/>
      <c r="GQ209" s="92"/>
      <c r="GR209" s="90"/>
      <c r="GS209" s="91"/>
      <c r="GT209" s="102"/>
      <c r="GU209" s="96"/>
      <c r="GV209" s="104"/>
      <c r="GW209" s="92"/>
      <c r="GX209" s="90"/>
      <c r="GY209" s="91"/>
      <c r="GZ209" s="102"/>
      <c r="HA209" s="96"/>
      <c r="HB209" s="104"/>
      <c r="HC209" s="92"/>
      <c r="HD209" s="90"/>
      <c r="HE209" s="91"/>
      <c r="HF209" s="102"/>
      <c r="HG209" s="96"/>
      <c r="HH209" s="104"/>
      <c r="HI209" s="92"/>
      <c r="HJ209" s="90"/>
      <c r="HK209" s="91"/>
      <c r="HL209" s="102"/>
      <c r="HM209" s="96"/>
      <c r="HN209" s="104"/>
      <c r="HO209" s="92"/>
      <c r="HP209" s="90"/>
      <c r="HQ209" s="91"/>
      <c r="HR209" s="102"/>
      <c r="HS209" s="96"/>
      <c r="HT209" s="104"/>
      <c r="HU209" s="92"/>
      <c r="HV209" s="125"/>
      <c r="HW209" s="126"/>
      <c r="HX209" s="127"/>
      <c r="HY209" s="128"/>
      <c r="HZ209" s="129"/>
      <c r="IA209" s="130"/>
      <c r="IB209" s="125"/>
      <c r="IC209" s="126"/>
      <c r="ID209" s="127"/>
      <c r="IE209" s="128"/>
      <c r="IF209" s="129"/>
      <c r="IG209" s="130"/>
      <c r="IH209" s="125"/>
      <c r="II209" s="126"/>
      <c r="IJ209" s="127"/>
      <c r="IK209" s="128"/>
      <c r="IL209" s="129"/>
      <c r="IM209" s="130"/>
      <c r="IN209" s="125"/>
      <c r="IO209" s="126"/>
      <c r="IP209" s="127"/>
      <c r="IQ209" s="128"/>
      <c r="IR209" s="129"/>
    </row>
    <row r="210" spans="1:252" s="1" customFormat="1">
      <c r="A210" s="54" t="s">
        <v>727</v>
      </c>
      <c r="B210" s="136">
        <f t="shared" si="35"/>
        <v>0</v>
      </c>
      <c r="C210" s="136">
        <f t="shared" si="36"/>
        <v>0</v>
      </c>
      <c r="D210" s="136">
        <f t="shared" si="37"/>
        <v>0</v>
      </c>
      <c r="E210" s="136">
        <f t="shared" si="38"/>
        <v>0</v>
      </c>
      <c r="F210" s="136">
        <f t="shared" si="39"/>
        <v>0</v>
      </c>
      <c r="G210" s="136">
        <f t="shared" si="40"/>
        <v>0</v>
      </c>
      <c r="H210" s="137">
        <f t="shared" si="33"/>
        <v>0</v>
      </c>
      <c r="I210" s="137">
        <f t="shared" si="41"/>
        <v>0</v>
      </c>
      <c r="J210" s="136">
        <f t="shared" si="42"/>
        <v>0</v>
      </c>
      <c r="K210" s="136">
        <f t="shared" si="43"/>
        <v>0</v>
      </c>
      <c r="L210" s="138">
        <f t="shared" si="34"/>
        <v>0</v>
      </c>
      <c r="M210" s="92"/>
      <c r="N210" s="90"/>
      <c r="O210" s="91"/>
      <c r="P210" s="102"/>
      <c r="Q210" s="96"/>
      <c r="R210" s="104"/>
      <c r="S210" s="92"/>
      <c r="T210" s="90"/>
      <c r="U210" s="91"/>
      <c r="V210" s="102"/>
      <c r="W210" s="96"/>
      <c r="X210" s="104"/>
      <c r="Y210" s="92"/>
      <c r="Z210" s="90"/>
      <c r="AA210" s="91"/>
      <c r="AB210" s="102"/>
      <c r="AC210" s="96"/>
      <c r="AD210" s="104"/>
      <c r="AE210" s="92"/>
      <c r="AF210" s="90"/>
      <c r="AG210" s="91"/>
      <c r="AH210" s="102"/>
      <c r="AI210" s="96"/>
      <c r="AJ210" s="104"/>
      <c r="AK210" s="92"/>
      <c r="AL210" s="90"/>
      <c r="AM210" s="91"/>
      <c r="AN210" s="102"/>
      <c r="AO210" s="96"/>
      <c r="AP210" s="104"/>
      <c r="AQ210" s="92"/>
      <c r="AR210" s="90"/>
      <c r="AS210" s="91"/>
      <c r="AT210" s="102"/>
      <c r="AU210" s="96"/>
      <c r="AV210" s="104"/>
      <c r="AW210" s="92"/>
      <c r="AX210" s="90"/>
      <c r="AY210" s="91"/>
      <c r="AZ210" s="102"/>
      <c r="BA210" s="96"/>
      <c r="BB210" s="104"/>
      <c r="BC210" s="92"/>
      <c r="BD210" s="90"/>
      <c r="BE210" s="91"/>
      <c r="BF210" s="102"/>
      <c r="BG210" s="96"/>
      <c r="BH210" s="104"/>
      <c r="BI210" s="92"/>
      <c r="BJ210" s="90"/>
      <c r="BK210" s="91"/>
      <c r="BL210" s="102"/>
      <c r="BM210" s="96"/>
      <c r="BN210" s="104"/>
      <c r="BO210" s="92"/>
      <c r="BP210" s="90"/>
      <c r="BQ210" s="91"/>
      <c r="BR210" s="102"/>
      <c r="BS210" s="96"/>
      <c r="BT210" s="104"/>
      <c r="BU210" s="92"/>
      <c r="BV210" s="90"/>
      <c r="BW210" s="91"/>
      <c r="BX210" s="102"/>
      <c r="BY210" s="96"/>
      <c r="BZ210" s="104"/>
      <c r="CA210" s="92"/>
      <c r="CB210" s="90"/>
      <c r="CC210" s="91"/>
      <c r="CD210" s="102"/>
      <c r="CE210" s="96"/>
      <c r="CF210" s="104"/>
      <c r="CG210" s="92"/>
      <c r="CH210" s="90"/>
      <c r="CI210" s="91"/>
      <c r="CJ210" s="102"/>
      <c r="CK210" s="96"/>
      <c r="CL210" s="104"/>
      <c r="CM210" s="92"/>
      <c r="CN210" s="90"/>
      <c r="CO210" s="91"/>
      <c r="CP210" s="102"/>
      <c r="CQ210" s="96"/>
      <c r="CR210" s="104"/>
      <c r="CS210" s="92"/>
      <c r="CT210" s="90"/>
      <c r="CU210" s="91"/>
      <c r="CV210" s="102"/>
      <c r="CW210" s="96"/>
      <c r="CX210" s="104"/>
      <c r="CY210" s="92"/>
      <c r="CZ210" s="90"/>
      <c r="DA210" s="91"/>
      <c r="DB210" s="102"/>
      <c r="DC210" s="96"/>
      <c r="DD210" s="104"/>
      <c r="DE210" s="92"/>
      <c r="DF210" s="90"/>
      <c r="DG210" s="91"/>
      <c r="DH210" s="102"/>
      <c r="DI210" s="96"/>
      <c r="DJ210" s="104"/>
      <c r="DK210" s="92"/>
      <c r="DL210" s="90"/>
      <c r="DM210" s="91"/>
      <c r="DN210" s="102"/>
      <c r="DO210" s="96"/>
      <c r="DP210" s="104"/>
      <c r="DQ210" s="92"/>
      <c r="DR210" s="90"/>
      <c r="DS210" s="91"/>
      <c r="DT210" s="102"/>
      <c r="DU210" s="96"/>
      <c r="DV210" s="104"/>
      <c r="DW210" s="92"/>
      <c r="DX210" s="90"/>
      <c r="DY210" s="91"/>
      <c r="DZ210" s="102"/>
      <c r="EA210" s="96"/>
      <c r="EB210" s="104"/>
      <c r="EC210" s="92"/>
      <c r="ED210" s="90"/>
      <c r="EE210" s="91"/>
      <c r="EF210" s="102"/>
      <c r="EG210" s="96"/>
      <c r="EH210" s="104"/>
      <c r="EI210" s="92"/>
      <c r="EJ210" s="90"/>
      <c r="EK210" s="91"/>
      <c r="EL210" s="102"/>
      <c r="EM210" s="96"/>
      <c r="EN210" s="104"/>
      <c r="EO210" s="92"/>
      <c r="EP210" s="90"/>
      <c r="EQ210" s="91"/>
      <c r="ER210" s="102"/>
      <c r="ES210" s="96"/>
      <c r="ET210" s="104"/>
      <c r="EU210" s="92"/>
      <c r="EV210" s="90"/>
      <c r="EW210" s="91"/>
      <c r="EX210" s="102"/>
      <c r="EY210" s="96"/>
      <c r="EZ210" s="104"/>
      <c r="FA210" s="92"/>
      <c r="FB210" s="90"/>
      <c r="FC210" s="91"/>
      <c r="FD210" s="102"/>
      <c r="FE210" s="96"/>
      <c r="FF210" s="104"/>
      <c r="FG210" s="92"/>
      <c r="FH210" s="90"/>
      <c r="FI210" s="91"/>
      <c r="FJ210" s="102"/>
      <c r="FK210" s="96"/>
      <c r="FL210" s="104"/>
      <c r="FM210" s="92"/>
      <c r="FN210" s="90"/>
      <c r="FO210" s="91"/>
      <c r="FP210" s="102"/>
      <c r="FQ210" s="96"/>
      <c r="FR210" s="104"/>
      <c r="FS210" s="92"/>
      <c r="FT210" s="90"/>
      <c r="FU210" s="91"/>
      <c r="FV210" s="102"/>
      <c r="FW210" s="96"/>
      <c r="FX210" s="104"/>
      <c r="FY210" s="92"/>
      <c r="FZ210" s="90"/>
      <c r="GA210" s="91"/>
      <c r="GB210" s="102"/>
      <c r="GC210" s="96"/>
      <c r="GD210" s="104"/>
      <c r="GE210" s="92"/>
      <c r="GF210" s="90"/>
      <c r="GG210" s="91"/>
      <c r="GH210" s="102"/>
      <c r="GI210" s="96"/>
      <c r="GJ210" s="104"/>
      <c r="GK210" s="92"/>
      <c r="GL210" s="90"/>
      <c r="GM210" s="91"/>
      <c r="GN210" s="102"/>
      <c r="GO210" s="96"/>
      <c r="GP210" s="104"/>
      <c r="GQ210" s="92"/>
      <c r="GR210" s="90"/>
      <c r="GS210" s="91"/>
      <c r="GT210" s="102"/>
      <c r="GU210" s="96"/>
      <c r="GV210" s="104"/>
      <c r="GW210" s="92"/>
      <c r="GX210" s="90"/>
      <c r="GY210" s="91"/>
      <c r="GZ210" s="102"/>
      <c r="HA210" s="96"/>
      <c r="HB210" s="104"/>
      <c r="HC210" s="92"/>
      <c r="HD210" s="90"/>
      <c r="HE210" s="91"/>
      <c r="HF210" s="102"/>
      <c r="HG210" s="96"/>
      <c r="HH210" s="104"/>
      <c r="HI210" s="92"/>
      <c r="HJ210" s="90"/>
      <c r="HK210" s="91"/>
      <c r="HL210" s="102"/>
      <c r="HM210" s="96"/>
      <c r="HN210" s="104"/>
      <c r="HO210" s="92"/>
      <c r="HP210" s="90"/>
      <c r="HQ210" s="91"/>
      <c r="HR210" s="102"/>
      <c r="HS210" s="96"/>
      <c r="HT210" s="104"/>
      <c r="HU210" s="92"/>
      <c r="HV210" s="125"/>
      <c r="HW210" s="126"/>
      <c r="HX210" s="127"/>
      <c r="HY210" s="128"/>
      <c r="HZ210" s="129"/>
      <c r="IA210" s="130"/>
      <c r="IB210" s="125"/>
      <c r="IC210" s="126"/>
      <c r="ID210" s="127"/>
      <c r="IE210" s="128"/>
      <c r="IF210" s="129"/>
      <c r="IG210" s="130"/>
      <c r="IH210" s="125"/>
      <c r="II210" s="126"/>
      <c r="IJ210" s="127"/>
      <c r="IK210" s="128"/>
      <c r="IL210" s="129"/>
      <c r="IM210" s="130"/>
      <c r="IN210" s="125"/>
      <c r="IO210" s="126"/>
      <c r="IP210" s="127"/>
      <c r="IQ210" s="128"/>
      <c r="IR210" s="129"/>
    </row>
    <row r="211" spans="1:252" s="1" customFormat="1">
      <c r="A211" s="54" t="s">
        <v>728</v>
      </c>
      <c r="B211" s="136">
        <f t="shared" si="35"/>
        <v>0</v>
      </c>
      <c r="C211" s="136">
        <f t="shared" si="36"/>
        <v>0</v>
      </c>
      <c r="D211" s="136">
        <f t="shared" si="37"/>
        <v>0</v>
      </c>
      <c r="E211" s="136">
        <f t="shared" si="38"/>
        <v>0</v>
      </c>
      <c r="F211" s="136">
        <f t="shared" si="39"/>
        <v>0</v>
      </c>
      <c r="G211" s="136">
        <f t="shared" si="40"/>
        <v>0</v>
      </c>
      <c r="H211" s="137">
        <f t="shared" si="33"/>
        <v>0</v>
      </c>
      <c r="I211" s="137">
        <f t="shared" si="41"/>
        <v>0</v>
      </c>
      <c r="J211" s="136">
        <f t="shared" si="42"/>
        <v>0</v>
      </c>
      <c r="K211" s="136">
        <f t="shared" si="43"/>
        <v>0</v>
      </c>
      <c r="L211" s="138">
        <f t="shared" si="34"/>
        <v>0</v>
      </c>
      <c r="M211" s="92"/>
      <c r="N211" s="90"/>
      <c r="O211" s="91"/>
      <c r="P211" s="102"/>
      <c r="Q211" s="96"/>
      <c r="R211" s="104"/>
      <c r="S211" s="92"/>
      <c r="T211" s="90"/>
      <c r="U211" s="91"/>
      <c r="V211" s="102"/>
      <c r="W211" s="96"/>
      <c r="X211" s="104"/>
      <c r="Y211" s="92"/>
      <c r="Z211" s="90"/>
      <c r="AA211" s="91"/>
      <c r="AB211" s="102"/>
      <c r="AC211" s="96"/>
      <c r="AD211" s="104"/>
      <c r="AE211" s="92"/>
      <c r="AF211" s="90"/>
      <c r="AG211" s="91"/>
      <c r="AH211" s="102"/>
      <c r="AI211" s="96"/>
      <c r="AJ211" s="104"/>
      <c r="AK211" s="92"/>
      <c r="AL211" s="90"/>
      <c r="AM211" s="91"/>
      <c r="AN211" s="102"/>
      <c r="AO211" s="96"/>
      <c r="AP211" s="104"/>
      <c r="AQ211" s="92"/>
      <c r="AR211" s="90"/>
      <c r="AS211" s="91"/>
      <c r="AT211" s="102"/>
      <c r="AU211" s="96"/>
      <c r="AV211" s="104"/>
      <c r="AW211" s="92"/>
      <c r="AX211" s="90"/>
      <c r="AY211" s="91"/>
      <c r="AZ211" s="102"/>
      <c r="BA211" s="96"/>
      <c r="BB211" s="104"/>
      <c r="BC211" s="92"/>
      <c r="BD211" s="90"/>
      <c r="BE211" s="91"/>
      <c r="BF211" s="102"/>
      <c r="BG211" s="96"/>
      <c r="BH211" s="104"/>
      <c r="BI211" s="92"/>
      <c r="BJ211" s="90"/>
      <c r="BK211" s="91"/>
      <c r="BL211" s="102"/>
      <c r="BM211" s="96"/>
      <c r="BN211" s="104"/>
      <c r="BO211" s="92"/>
      <c r="BP211" s="90"/>
      <c r="BQ211" s="91"/>
      <c r="BR211" s="102"/>
      <c r="BS211" s="96"/>
      <c r="BT211" s="104"/>
      <c r="BU211" s="92"/>
      <c r="BV211" s="90"/>
      <c r="BW211" s="91"/>
      <c r="BX211" s="102"/>
      <c r="BY211" s="96"/>
      <c r="BZ211" s="104"/>
      <c r="CA211" s="92"/>
      <c r="CB211" s="90"/>
      <c r="CC211" s="91"/>
      <c r="CD211" s="102"/>
      <c r="CE211" s="96"/>
      <c r="CF211" s="104"/>
      <c r="CG211" s="92"/>
      <c r="CH211" s="90"/>
      <c r="CI211" s="91"/>
      <c r="CJ211" s="102"/>
      <c r="CK211" s="96"/>
      <c r="CL211" s="104"/>
      <c r="CM211" s="92"/>
      <c r="CN211" s="90"/>
      <c r="CO211" s="91"/>
      <c r="CP211" s="102"/>
      <c r="CQ211" s="96"/>
      <c r="CR211" s="104"/>
      <c r="CS211" s="92"/>
      <c r="CT211" s="90"/>
      <c r="CU211" s="91"/>
      <c r="CV211" s="102"/>
      <c r="CW211" s="96"/>
      <c r="CX211" s="104"/>
      <c r="CY211" s="92"/>
      <c r="CZ211" s="90"/>
      <c r="DA211" s="91"/>
      <c r="DB211" s="102"/>
      <c r="DC211" s="96"/>
      <c r="DD211" s="104"/>
      <c r="DE211" s="92"/>
      <c r="DF211" s="90"/>
      <c r="DG211" s="91"/>
      <c r="DH211" s="102"/>
      <c r="DI211" s="96"/>
      <c r="DJ211" s="104"/>
      <c r="DK211" s="92"/>
      <c r="DL211" s="90"/>
      <c r="DM211" s="91"/>
      <c r="DN211" s="102"/>
      <c r="DO211" s="96"/>
      <c r="DP211" s="104"/>
      <c r="DQ211" s="92"/>
      <c r="DR211" s="90"/>
      <c r="DS211" s="91"/>
      <c r="DT211" s="102"/>
      <c r="DU211" s="96"/>
      <c r="DV211" s="104"/>
      <c r="DW211" s="92"/>
      <c r="DX211" s="90"/>
      <c r="DY211" s="91"/>
      <c r="DZ211" s="102"/>
      <c r="EA211" s="96"/>
      <c r="EB211" s="104"/>
      <c r="EC211" s="92"/>
      <c r="ED211" s="90"/>
      <c r="EE211" s="91"/>
      <c r="EF211" s="102"/>
      <c r="EG211" s="96"/>
      <c r="EH211" s="104"/>
      <c r="EI211" s="92"/>
      <c r="EJ211" s="90"/>
      <c r="EK211" s="91"/>
      <c r="EL211" s="102"/>
      <c r="EM211" s="96"/>
      <c r="EN211" s="104"/>
      <c r="EO211" s="92"/>
      <c r="EP211" s="90"/>
      <c r="EQ211" s="91"/>
      <c r="ER211" s="102"/>
      <c r="ES211" s="96"/>
      <c r="ET211" s="104"/>
      <c r="EU211" s="92"/>
      <c r="EV211" s="90"/>
      <c r="EW211" s="91"/>
      <c r="EX211" s="102"/>
      <c r="EY211" s="96"/>
      <c r="EZ211" s="104"/>
      <c r="FA211" s="92"/>
      <c r="FB211" s="90"/>
      <c r="FC211" s="91"/>
      <c r="FD211" s="102"/>
      <c r="FE211" s="96"/>
      <c r="FF211" s="104"/>
      <c r="FG211" s="92"/>
      <c r="FH211" s="90"/>
      <c r="FI211" s="91"/>
      <c r="FJ211" s="102"/>
      <c r="FK211" s="96"/>
      <c r="FL211" s="104"/>
      <c r="FM211" s="92"/>
      <c r="FN211" s="90"/>
      <c r="FO211" s="91"/>
      <c r="FP211" s="102"/>
      <c r="FQ211" s="96"/>
      <c r="FR211" s="104"/>
      <c r="FS211" s="92"/>
      <c r="FT211" s="90"/>
      <c r="FU211" s="91"/>
      <c r="FV211" s="102"/>
      <c r="FW211" s="96"/>
      <c r="FX211" s="104"/>
      <c r="FY211" s="92"/>
      <c r="FZ211" s="90"/>
      <c r="GA211" s="91"/>
      <c r="GB211" s="102"/>
      <c r="GC211" s="96"/>
      <c r="GD211" s="104"/>
      <c r="GE211" s="92"/>
      <c r="GF211" s="90"/>
      <c r="GG211" s="91"/>
      <c r="GH211" s="102"/>
      <c r="GI211" s="96"/>
      <c r="GJ211" s="104"/>
      <c r="GK211" s="92"/>
      <c r="GL211" s="90"/>
      <c r="GM211" s="91"/>
      <c r="GN211" s="102"/>
      <c r="GO211" s="96"/>
      <c r="GP211" s="104"/>
      <c r="GQ211" s="92"/>
      <c r="GR211" s="90"/>
      <c r="GS211" s="91"/>
      <c r="GT211" s="102"/>
      <c r="GU211" s="96"/>
      <c r="GV211" s="104"/>
      <c r="GW211" s="92"/>
      <c r="GX211" s="90"/>
      <c r="GY211" s="91"/>
      <c r="GZ211" s="102"/>
      <c r="HA211" s="96"/>
      <c r="HB211" s="104"/>
      <c r="HC211" s="92"/>
      <c r="HD211" s="90"/>
      <c r="HE211" s="91"/>
      <c r="HF211" s="102"/>
      <c r="HG211" s="96"/>
      <c r="HH211" s="104"/>
      <c r="HI211" s="92"/>
      <c r="HJ211" s="90"/>
      <c r="HK211" s="91"/>
      <c r="HL211" s="102"/>
      <c r="HM211" s="96"/>
      <c r="HN211" s="104"/>
      <c r="HO211" s="92"/>
      <c r="HP211" s="90"/>
      <c r="HQ211" s="91"/>
      <c r="HR211" s="102"/>
      <c r="HS211" s="96"/>
      <c r="HT211" s="104"/>
      <c r="HU211" s="92"/>
      <c r="HV211" s="125"/>
      <c r="HW211" s="126"/>
      <c r="HX211" s="127"/>
      <c r="HY211" s="128"/>
      <c r="HZ211" s="129"/>
      <c r="IA211" s="130"/>
      <c r="IB211" s="125"/>
      <c r="IC211" s="126"/>
      <c r="ID211" s="127"/>
      <c r="IE211" s="128"/>
      <c r="IF211" s="129"/>
      <c r="IG211" s="130"/>
      <c r="IH211" s="125"/>
      <c r="II211" s="126"/>
      <c r="IJ211" s="127"/>
      <c r="IK211" s="128"/>
      <c r="IL211" s="129"/>
      <c r="IM211" s="130"/>
      <c r="IN211" s="125"/>
      <c r="IO211" s="126"/>
      <c r="IP211" s="127"/>
      <c r="IQ211" s="128"/>
      <c r="IR211" s="129"/>
    </row>
    <row r="212" spans="1:252" s="1" customFormat="1">
      <c r="A212" s="54" t="s">
        <v>1095</v>
      </c>
      <c r="B212" s="136">
        <f t="shared" si="35"/>
        <v>43.6</v>
      </c>
      <c r="C212" s="136">
        <f t="shared" si="36"/>
        <v>44.266666666666673</v>
      </c>
      <c r="D212" s="136">
        <f t="shared" si="37"/>
        <v>45</v>
      </c>
      <c r="E212" s="136">
        <f t="shared" si="38"/>
        <v>32.799999999999997</v>
      </c>
      <c r="F212" s="136">
        <f t="shared" si="39"/>
        <v>33.233333333333327</v>
      </c>
      <c r="G212" s="136">
        <f t="shared" si="40"/>
        <v>33.5</v>
      </c>
      <c r="H212" s="137">
        <f t="shared" si="33"/>
        <v>3</v>
      </c>
      <c r="I212" s="136">
        <f t="shared" si="41"/>
        <v>0</v>
      </c>
      <c r="J212" s="136">
        <f t="shared" si="42"/>
        <v>0</v>
      </c>
      <c r="K212" s="136">
        <f t="shared" si="43"/>
        <v>0</v>
      </c>
      <c r="L212" s="138">
        <f t="shared" si="34"/>
        <v>0</v>
      </c>
      <c r="M212" s="92">
        <v>43.6</v>
      </c>
      <c r="N212" s="90">
        <v>32.799999999999997</v>
      </c>
      <c r="O212" s="91"/>
      <c r="P212" s="102">
        <v>45</v>
      </c>
      <c r="Q212" s="96">
        <v>33.4</v>
      </c>
      <c r="R212" s="104"/>
      <c r="S212" s="92">
        <v>44.2</v>
      </c>
      <c r="T212" s="90">
        <v>33.5</v>
      </c>
      <c r="U212" s="91"/>
      <c r="V212" s="102"/>
      <c r="W212" s="96"/>
      <c r="X212" s="104"/>
      <c r="Y212" s="92"/>
      <c r="Z212" s="90"/>
      <c r="AA212" s="91"/>
      <c r="AB212" s="102"/>
      <c r="AC212" s="96"/>
      <c r="AD212" s="104"/>
      <c r="AE212" s="92"/>
      <c r="AF212" s="90"/>
      <c r="AG212" s="91"/>
      <c r="AH212" s="102"/>
      <c r="AI212" s="96"/>
      <c r="AJ212" s="104"/>
      <c r="AK212" s="92"/>
      <c r="AL212" s="90"/>
      <c r="AM212" s="91"/>
      <c r="AN212" s="102"/>
      <c r="AO212" s="96"/>
      <c r="AP212" s="104"/>
      <c r="AQ212" s="92"/>
      <c r="AR212" s="90"/>
      <c r="AS212" s="91"/>
      <c r="AT212" s="102"/>
      <c r="AU212" s="96"/>
      <c r="AV212" s="104"/>
      <c r="AW212" s="92"/>
      <c r="AX212" s="90"/>
      <c r="AY212" s="91"/>
      <c r="AZ212" s="102"/>
      <c r="BA212" s="96"/>
      <c r="BB212" s="104"/>
      <c r="BC212" s="92"/>
      <c r="BD212" s="90"/>
      <c r="BE212" s="91"/>
      <c r="BF212" s="102"/>
      <c r="BG212" s="96"/>
      <c r="BH212" s="104"/>
      <c r="BI212" s="92"/>
      <c r="BJ212" s="90"/>
      <c r="BK212" s="91"/>
      <c r="BL212" s="102"/>
      <c r="BM212" s="96"/>
      <c r="BN212" s="104"/>
      <c r="BO212" s="92"/>
      <c r="BP212" s="90"/>
      <c r="BQ212" s="91"/>
      <c r="BR212" s="102"/>
      <c r="BS212" s="96"/>
      <c r="BT212" s="104"/>
      <c r="BU212" s="92"/>
      <c r="BV212" s="90"/>
      <c r="BW212" s="91"/>
      <c r="BX212" s="102"/>
      <c r="BY212" s="96"/>
      <c r="BZ212" s="104"/>
      <c r="CA212" s="92"/>
      <c r="CB212" s="90"/>
      <c r="CC212" s="91"/>
      <c r="CD212" s="102"/>
      <c r="CE212" s="96"/>
      <c r="CF212" s="104"/>
      <c r="CG212" s="92"/>
      <c r="CH212" s="90"/>
      <c r="CI212" s="91"/>
      <c r="CJ212" s="102"/>
      <c r="CK212" s="96"/>
      <c r="CL212" s="104"/>
      <c r="CM212" s="92"/>
      <c r="CN212" s="90"/>
      <c r="CO212" s="91"/>
      <c r="CP212" s="102"/>
      <c r="CQ212" s="96"/>
      <c r="CR212" s="104"/>
      <c r="CS212" s="92"/>
      <c r="CT212" s="90"/>
      <c r="CU212" s="91"/>
      <c r="CV212" s="102"/>
      <c r="CW212" s="96"/>
      <c r="CX212" s="104"/>
      <c r="CY212" s="92"/>
      <c r="CZ212" s="90"/>
      <c r="DA212" s="91"/>
      <c r="DB212" s="102"/>
      <c r="DC212" s="96"/>
      <c r="DD212" s="104"/>
      <c r="DE212" s="92"/>
      <c r="DF212" s="90"/>
      <c r="DG212" s="91"/>
      <c r="DH212" s="102"/>
      <c r="DI212" s="96"/>
      <c r="DJ212" s="104"/>
      <c r="DK212" s="92"/>
      <c r="DL212" s="90"/>
      <c r="DM212" s="91"/>
      <c r="DN212" s="102"/>
      <c r="DO212" s="96"/>
      <c r="DP212" s="104"/>
      <c r="DQ212" s="92"/>
      <c r="DR212" s="90"/>
      <c r="DS212" s="91"/>
      <c r="DT212" s="102"/>
      <c r="DU212" s="96"/>
      <c r="DV212" s="104"/>
      <c r="DW212" s="92"/>
      <c r="DX212" s="90"/>
      <c r="DY212" s="91"/>
      <c r="DZ212" s="102"/>
      <c r="EA212" s="96"/>
      <c r="EB212" s="104"/>
      <c r="EC212" s="92"/>
      <c r="ED212" s="90"/>
      <c r="EE212" s="91"/>
      <c r="EF212" s="102"/>
      <c r="EG212" s="96"/>
      <c r="EH212" s="104"/>
      <c r="EI212" s="92"/>
      <c r="EJ212" s="90"/>
      <c r="EK212" s="91"/>
      <c r="EL212" s="102"/>
      <c r="EM212" s="96"/>
      <c r="EN212" s="104"/>
      <c r="EO212" s="92"/>
      <c r="EP212" s="90"/>
      <c r="EQ212" s="91"/>
      <c r="ER212" s="102"/>
      <c r="ES212" s="96"/>
      <c r="ET212" s="104"/>
      <c r="EU212" s="92"/>
      <c r="EV212" s="90"/>
      <c r="EW212" s="91"/>
      <c r="EX212" s="102"/>
      <c r="EY212" s="96"/>
      <c r="EZ212" s="104"/>
      <c r="FA212" s="92"/>
      <c r="FB212" s="90"/>
      <c r="FC212" s="91"/>
      <c r="FD212" s="102"/>
      <c r="FE212" s="96"/>
      <c r="FF212" s="104"/>
      <c r="FG212" s="92"/>
      <c r="FH212" s="90"/>
      <c r="FI212" s="91"/>
      <c r="FJ212" s="102"/>
      <c r="FK212" s="96"/>
      <c r="FL212" s="104"/>
      <c r="FM212" s="92"/>
      <c r="FN212" s="90"/>
      <c r="FO212" s="91"/>
      <c r="FP212" s="102"/>
      <c r="FQ212" s="96"/>
      <c r="FR212" s="104"/>
      <c r="FS212" s="92"/>
      <c r="FT212" s="90"/>
      <c r="FU212" s="91"/>
      <c r="FV212" s="102"/>
      <c r="FW212" s="96"/>
      <c r="FX212" s="104"/>
      <c r="FY212" s="92"/>
      <c r="FZ212" s="90"/>
      <c r="GA212" s="91"/>
      <c r="GB212" s="102"/>
      <c r="GC212" s="96"/>
      <c r="GD212" s="104"/>
      <c r="GE212" s="92"/>
      <c r="GF212" s="90"/>
      <c r="GG212" s="91"/>
      <c r="GH212" s="102"/>
      <c r="GI212" s="96"/>
      <c r="GJ212" s="104"/>
      <c r="GK212" s="92"/>
      <c r="GL212" s="90"/>
      <c r="GM212" s="91"/>
      <c r="GN212" s="102"/>
      <c r="GO212" s="96"/>
      <c r="GP212" s="104"/>
      <c r="GQ212" s="92"/>
      <c r="GR212" s="90"/>
      <c r="GS212" s="91"/>
      <c r="GT212" s="102"/>
      <c r="GU212" s="96"/>
      <c r="GV212" s="104"/>
      <c r="GW212" s="92"/>
      <c r="GX212" s="90"/>
      <c r="GY212" s="91"/>
      <c r="GZ212" s="102"/>
      <c r="HA212" s="96"/>
      <c r="HB212" s="104"/>
      <c r="HC212" s="92"/>
      <c r="HD212" s="90"/>
      <c r="HE212" s="91"/>
      <c r="HF212" s="102"/>
      <c r="HG212" s="96"/>
      <c r="HH212" s="104"/>
      <c r="HI212" s="92"/>
      <c r="HJ212" s="90"/>
      <c r="HK212" s="91"/>
      <c r="HL212" s="102"/>
      <c r="HM212" s="96"/>
      <c r="HN212" s="104"/>
      <c r="HO212" s="92"/>
      <c r="HP212" s="90"/>
      <c r="HQ212" s="91"/>
      <c r="HR212" s="102"/>
      <c r="HS212" s="96"/>
      <c r="HT212" s="104"/>
      <c r="HU212" s="92"/>
      <c r="HV212" s="125"/>
      <c r="HW212" s="126"/>
      <c r="HX212" s="127"/>
      <c r="HY212" s="128"/>
      <c r="HZ212" s="129"/>
      <c r="IA212" s="130"/>
      <c r="IB212" s="125"/>
      <c r="IC212" s="126"/>
      <c r="ID212" s="127"/>
      <c r="IE212" s="128"/>
      <c r="IF212" s="129"/>
      <c r="IG212" s="130"/>
      <c r="IH212" s="125"/>
      <c r="II212" s="126"/>
      <c r="IJ212" s="127"/>
      <c r="IK212" s="128"/>
      <c r="IL212" s="129"/>
      <c r="IM212" s="130"/>
      <c r="IN212" s="125"/>
      <c r="IO212" s="126"/>
      <c r="IP212" s="127"/>
      <c r="IQ212" s="128"/>
      <c r="IR212" s="129"/>
    </row>
    <row r="213" spans="1:252" s="1" customFormat="1">
      <c r="A213" s="54" t="s">
        <v>13</v>
      </c>
      <c r="B213" s="136">
        <f t="shared" si="35"/>
        <v>24</v>
      </c>
      <c r="C213" s="136">
        <f t="shared" si="36"/>
        <v>25</v>
      </c>
      <c r="D213" s="136">
        <f t="shared" si="37"/>
        <v>25.6</v>
      </c>
      <c r="E213" s="136">
        <f t="shared" si="38"/>
        <v>19</v>
      </c>
      <c r="F213" s="136">
        <f t="shared" si="39"/>
        <v>20.333333333333332</v>
      </c>
      <c r="G213" s="136">
        <f t="shared" si="40"/>
        <v>21.1</v>
      </c>
      <c r="H213" s="137">
        <f t="shared" si="33"/>
        <v>3</v>
      </c>
      <c r="I213" s="136">
        <f t="shared" si="41"/>
        <v>6.7</v>
      </c>
      <c r="J213" s="136">
        <f t="shared" si="42"/>
        <v>6.7</v>
      </c>
      <c r="K213" s="136">
        <f t="shared" si="43"/>
        <v>6.7</v>
      </c>
      <c r="L213" s="138">
        <f t="shared" si="34"/>
        <v>1</v>
      </c>
      <c r="M213" s="92">
        <v>25.6</v>
      </c>
      <c r="N213" s="90">
        <v>21.1</v>
      </c>
      <c r="O213" s="91">
        <v>6.7</v>
      </c>
      <c r="P213" s="102">
        <v>24</v>
      </c>
      <c r="Q213" s="96">
        <v>19</v>
      </c>
      <c r="R213" s="104"/>
      <c r="S213" s="92">
        <v>25.4</v>
      </c>
      <c r="T213" s="90">
        <v>20.9</v>
      </c>
      <c r="U213" s="91"/>
      <c r="V213" s="102"/>
      <c r="W213" s="96"/>
      <c r="X213" s="104"/>
      <c r="Y213" s="92"/>
      <c r="Z213" s="90"/>
      <c r="AA213" s="91"/>
      <c r="AB213" s="102"/>
      <c r="AC213" s="96"/>
      <c r="AD213" s="104"/>
      <c r="AE213" s="92"/>
      <c r="AF213" s="90"/>
      <c r="AG213" s="91"/>
      <c r="AH213" s="102"/>
      <c r="AI213" s="96"/>
      <c r="AJ213" s="104"/>
      <c r="AK213" s="92"/>
      <c r="AL213" s="90"/>
      <c r="AM213" s="91"/>
      <c r="AN213" s="102"/>
      <c r="AO213" s="96"/>
      <c r="AP213" s="104"/>
      <c r="AQ213" s="92"/>
      <c r="AR213" s="90"/>
      <c r="AS213" s="91"/>
      <c r="AT213" s="102"/>
      <c r="AU213" s="96"/>
      <c r="AV213" s="104"/>
      <c r="AW213" s="92"/>
      <c r="AX213" s="90"/>
      <c r="AY213" s="91"/>
      <c r="AZ213" s="102"/>
      <c r="BA213" s="96"/>
      <c r="BB213" s="104"/>
      <c r="BC213" s="92"/>
      <c r="BD213" s="90"/>
      <c r="BE213" s="91"/>
      <c r="BF213" s="102"/>
      <c r="BG213" s="96"/>
      <c r="BH213" s="104"/>
      <c r="BI213" s="92"/>
      <c r="BJ213" s="90"/>
      <c r="BK213" s="91"/>
      <c r="BL213" s="102"/>
      <c r="BM213" s="96"/>
      <c r="BN213" s="104"/>
      <c r="BO213" s="92"/>
      <c r="BP213" s="90"/>
      <c r="BQ213" s="91"/>
      <c r="BR213" s="102"/>
      <c r="BS213" s="96"/>
      <c r="BT213" s="104"/>
      <c r="BU213" s="92"/>
      <c r="BV213" s="90"/>
      <c r="BW213" s="91"/>
      <c r="BX213" s="102"/>
      <c r="BY213" s="96"/>
      <c r="BZ213" s="104"/>
      <c r="CA213" s="92"/>
      <c r="CB213" s="90"/>
      <c r="CC213" s="91"/>
      <c r="CD213" s="102"/>
      <c r="CE213" s="96"/>
      <c r="CF213" s="104"/>
      <c r="CG213" s="92"/>
      <c r="CH213" s="90"/>
      <c r="CI213" s="91"/>
      <c r="CJ213" s="102"/>
      <c r="CK213" s="96"/>
      <c r="CL213" s="104"/>
      <c r="CM213" s="92"/>
      <c r="CN213" s="90"/>
      <c r="CO213" s="91"/>
      <c r="CP213" s="102"/>
      <c r="CQ213" s="96"/>
      <c r="CR213" s="104"/>
      <c r="CS213" s="92"/>
      <c r="CT213" s="90"/>
      <c r="CU213" s="91"/>
      <c r="CV213" s="102"/>
      <c r="CW213" s="96"/>
      <c r="CX213" s="104"/>
      <c r="CY213" s="92"/>
      <c r="CZ213" s="90"/>
      <c r="DA213" s="91"/>
      <c r="DB213" s="102"/>
      <c r="DC213" s="96"/>
      <c r="DD213" s="104"/>
      <c r="DE213" s="92"/>
      <c r="DF213" s="90"/>
      <c r="DG213" s="91"/>
      <c r="DH213" s="102"/>
      <c r="DI213" s="96"/>
      <c r="DJ213" s="104"/>
      <c r="DK213" s="92"/>
      <c r="DL213" s="90"/>
      <c r="DM213" s="91"/>
      <c r="DN213" s="102"/>
      <c r="DO213" s="96"/>
      <c r="DP213" s="104"/>
      <c r="DQ213" s="92"/>
      <c r="DR213" s="90"/>
      <c r="DS213" s="91"/>
      <c r="DT213" s="102"/>
      <c r="DU213" s="96"/>
      <c r="DV213" s="104"/>
      <c r="DW213" s="92"/>
      <c r="DX213" s="90"/>
      <c r="DY213" s="91"/>
      <c r="DZ213" s="102"/>
      <c r="EA213" s="96"/>
      <c r="EB213" s="104"/>
      <c r="EC213" s="92"/>
      <c r="ED213" s="90"/>
      <c r="EE213" s="91"/>
      <c r="EF213" s="102"/>
      <c r="EG213" s="96"/>
      <c r="EH213" s="104"/>
      <c r="EI213" s="92"/>
      <c r="EJ213" s="90"/>
      <c r="EK213" s="91"/>
      <c r="EL213" s="102"/>
      <c r="EM213" s="96"/>
      <c r="EN213" s="104"/>
      <c r="EO213" s="92"/>
      <c r="EP213" s="90"/>
      <c r="EQ213" s="91"/>
      <c r="ER213" s="102"/>
      <c r="ES213" s="96"/>
      <c r="ET213" s="104"/>
      <c r="EU213" s="92"/>
      <c r="EV213" s="90"/>
      <c r="EW213" s="91"/>
      <c r="EX213" s="102"/>
      <c r="EY213" s="96"/>
      <c r="EZ213" s="104"/>
      <c r="FA213" s="92"/>
      <c r="FB213" s="90"/>
      <c r="FC213" s="91"/>
      <c r="FD213" s="102"/>
      <c r="FE213" s="96"/>
      <c r="FF213" s="104"/>
      <c r="FG213" s="92"/>
      <c r="FH213" s="90"/>
      <c r="FI213" s="91"/>
      <c r="FJ213" s="102"/>
      <c r="FK213" s="96"/>
      <c r="FL213" s="104"/>
      <c r="FM213" s="92"/>
      <c r="FN213" s="90"/>
      <c r="FO213" s="91"/>
      <c r="FP213" s="102"/>
      <c r="FQ213" s="96"/>
      <c r="FR213" s="104"/>
      <c r="FS213" s="92"/>
      <c r="FT213" s="90"/>
      <c r="FU213" s="91"/>
      <c r="FV213" s="102"/>
      <c r="FW213" s="96"/>
      <c r="FX213" s="104"/>
      <c r="FY213" s="92"/>
      <c r="FZ213" s="90"/>
      <c r="GA213" s="91"/>
      <c r="GB213" s="102"/>
      <c r="GC213" s="96"/>
      <c r="GD213" s="104"/>
      <c r="GE213" s="92"/>
      <c r="GF213" s="90"/>
      <c r="GG213" s="91"/>
      <c r="GH213" s="102"/>
      <c r="GI213" s="96"/>
      <c r="GJ213" s="104"/>
      <c r="GK213" s="92"/>
      <c r="GL213" s="90"/>
      <c r="GM213" s="91"/>
      <c r="GN213" s="102"/>
      <c r="GO213" s="96"/>
      <c r="GP213" s="104"/>
      <c r="GQ213" s="92"/>
      <c r="GR213" s="90"/>
      <c r="GS213" s="91"/>
      <c r="GT213" s="102"/>
      <c r="GU213" s="96"/>
      <c r="GV213" s="104"/>
      <c r="GW213" s="92"/>
      <c r="GX213" s="90"/>
      <c r="GY213" s="91"/>
      <c r="GZ213" s="102"/>
      <c r="HA213" s="96"/>
      <c r="HB213" s="104"/>
      <c r="HC213" s="92"/>
      <c r="HD213" s="90"/>
      <c r="HE213" s="91"/>
      <c r="HF213" s="102"/>
      <c r="HG213" s="96"/>
      <c r="HH213" s="104"/>
      <c r="HI213" s="92"/>
      <c r="HJ213" s="90"/>
      <c r="HK213" s="91"/>
      <c r="HL213" s="102"/>
      <c r="HM213" s="96"/>
      <c r="HN213" s="104"/>
      <c r="HO213" s="92"/>
      <c r="HP213" s="90"/>
      <c r="HQ213" s="91"/>
      <c r="HR213" s="102"/>
      <c r="HS213" s="96"/>
      <c r="HT213" s="104"/>
      <c r="HU213" s="92"/>
      <c r="HV213" s="125"/>
      <c r="HW213" s="126"/>
      <c r="HX213" s="127"/>
      <c r="HY213" s="128"/>
      <c r="HZ213" s="129"/>
      <c r="IA213" s="130"/>
      <c r="IB213" s="125"/>
      <c r="IC213" s="126"/>
      <c r="ID213" s="127"/>
      <c r="IE213" s="128"/>
      <c r="IF213" s="129"/>
      <c r="IG213" s="130"/>
      <c r="IH213" s="125"/>
      <c r="II213" s="126"/>
      <c r="IJ213" s="127"/>
      <c r="IK213" s="128"/>
      <c r="IL213" s="129"/>
      <c r="IM213" s="130"/>
      <c r="IN213" s="125"/>
      <c r="IO213" s="126"/>
      <c r="IP213" s="127"/>
      <c r="IQ213" s="128"/>
      <c r="IR213" s="129"/>
    </row>
    <row r="214" spans="1:252" s="1" customFormat="1">
      <c r="A214" s="54" t="s">
        <v>731</v>
      </c>
      <c r="B214" s="136">
        <f t="shared" si="35"/>
        <v>0</v>
      </c>
      <c r="C214" s="136">
        <f t="shared" si="36"/>
        <v>0</v>
      </c>
      <c r="D214" s="136">
        <f t="shared" si="37"/>
        <v>0</v>
      </c>
      <c r="E214" s="136">
        <f t="shared" si="38"/>
        <v>0</v>
      </c>
      <c r="F214" s="136">
        <f t="shared" si="39"/>
        <v>0</v>
      </c>
      <c r="G214" s="136">
        <f t="shared" si="40"/>
        <v>0</v>
      </c>
      <c r="H214" s="137">
        <f t="shared" si="33"/>
        <v>0</v>
      </c>
      <c r="I214" s="137">
        <f t="shared" si="41"/>
        <v>0</v>
      </c>
      <c r="J214" s="136">
        <f t="shared" si="42"/>
        <v>0</v>
      </c>
      <c r="K214" s="136">
        <f t="shared" si="43"/>
        <v>0</v>
      </c>
      <c r="L214" s="138">
        <f t="shared" si="34"/>
        <v>0</v>
      </c>
      <c r="M214" s="92"/>
      <c r="N214" s="90"/>
      <c r="O214" s="91"/>
      <c r="P214" s="102"/>
      <c r="Q214" s="96"/>
      <c r="R214" s="104"/>
      <c r="S214" s="92"/>
      <c r="T214" s="90"/>
      <c r="U214" s="91"/>
      <c r="V214" s="102"/>
      <c r="W214" s="96"/>
      <c r="X214" s="104"/>
      <c r="Y214" s="92"/>
      <c r="Z214" s="90"/>
      <c r="AA214" s="91"/>
      <c r="AB214" s="102"/>
      <c r="AC214" s="96"/>
      <c r="AD214" s="104"/>
      <c r="AE214" s="92"/>
      <c r="AF214" s="90"/>
      <c r="AG214" s="91"/>
      <c r="AH214" s="102"/>
      <c r="AI214" s="96"/>
      <c r="AJ214" s="104"/>
      <c r="AK214" s="92"/>
      <c r="AL214" s="90"/>
      <c r="AM214" s="91"/>
      <c r="AN214" s="102"/>
      <c r="AO214" s="96"/>
      <c r="AP214" s="104"/>
      <c r="AQ214" s="92"/>
      <c r="AR214" s="90"/>
      <c r="AS214" s="91"/>
      <c r="AT214" s="102"/>
      <c r="AU214" s="96"/>
      <c r="AV214" s="104"/>
      <c r="AW214" s="92"/>
      <c r="AX214" s="90"/>
      <c r="AY214" s="91"/>
      <c r="AZ214" s="102"/>
      <c r="BA214" s="96"/>
      <c r="BB214" s="104"/>
      <c r="BC214" s="92"/>
      <c r="BD214" s="90"/>
      <c r="BE214" s="91"/>
      <c r="BF214" s="102"/>
      <c r="BG214" s="96"/>
      <c r="BH214" s="104"/>
      <c r="BI214" s="92"/>
      <c r="BJ214" s="90"/>
      <c r="BK214" s="91"/>
      <c r="BL214" s="102"/>
      <c r="BM214" s="96"/>
      <c r="BN214" s="104"/>
      <c r="BO214" s="92"/>
      <c r="BP214" s="90"/>
      <c r="BQ214" s="91"/>
      <c r="BR214" s="102"/>
      <c r="BS214" s="96"/>
      <c r="BT214" s="104"/>
      <c r="BU214" s="92"/>
      <c r="BV214" s="90"/>
      <c r="BW214" s="91"/>
      <c r="BX214" s="102"/>
      <c r="BY214" s="96"/>
      <c r="BZ214" s="104"/>
      <c r="CA214" s="92"/>
      <c r="CB214" s="90"/>
      <c r="CC214" s="91"/>
      <c r="CD214" s="102"/>
      <c r="CE214" s="96"/>
      <c r="CF214" s="104"/>
      <c r="CG214" s="92"/>
      <c r="CH214" s="90"/>
      <c r="CI214" s="91"/>
      <c r="CJ214" s="102"/>
      <c r="CK214" s="96"/>
      <c r="CL214" s="104"/>
      <c r="CM214" s="92"/>
      <c r="CN214" s="90"/>
      <c r="CO214" s="91"/>
      <c r="CP214" s="102"/>
      <c r="CQ214" s="96"/>
      <c r="CR214" s="104"/>
      <c r="CS214" s="92"/>
      <c r="CT214" s="90"/>
      <c r="CU214" s="91"/>
      <c r="CV214" s="102"/>
      <c r="CW214" s="96"/>
      <c r="CX214" s="104"/>
      <c r="CY214" s="92"/>
      <c r="CZ214" s="90"/>
      <c r="DA214" s="91"/>
      <c r="DB214" s="102"/>
      <c r="DC214" s="96"/>
      <c r="DD214" s="104"/>
      <c r="DE214" s="92"/>
      <c r="DF214" s="90"/>
      <c r="DG214" s="91"/>
      <c r="DH214" s="102"/>
      <c r="DI214" s="96"/>
      <c r="DJ214" s="104"/>
      <c r="DK214" s="92"/>
      <c r="DL214" s="90"/>
      <c r="DM214" s="91"/>
      <c r="DN214" s="102"/>
      <c r="DO214" s="96"/>
      <c r="DP214" s="104"/>
      <c r="DQ214" s="92"/>
      <c r="DR214" s="90"/>
      <c r="DS214" s="91"/>
      <c r="DT214" s="102"/>
      <c r="DU214" s="96"/>
      <c r="DV214" s="104"/>
      <c r="DW214" s="92"/>
      <c r="DX214" s="90"/>
      <c r="DY214" s="91"/>
      <c r="DZ214" s="102"/>
      <c r="EA214" s="96"/>
      <c r="EB214" s="104"/>
      <c r="EC214" s="92"/>
      <c r="ED214" s="90"/>
      <c r="EE214" s="91"/>
      <c r="EF214" s="102"/>
      <c r="EG214" s="96"/>
      <c r="EH214" s="104"/>
      <c r="EI214" s="92"/>
      <c r="EJ214" s="90"/>
      <c r="EK214" s="91"/>
      <c r="EL214" s="102"/>
      <c r="EM214" s="96"/>
      <c r="EN214" s="104"/>
      <c r="EO214" s="92"/>
      <c r="EP214" s="90"/>
      <c r="EQ214" s="91"/>
      <c r="ER214" s="102"/>
      <c r="ES214" s="96"/>
      <c r="ET214" s="104"/>
      <c r="EU214" s="92"/>
      <c r="EV214" s="90"/>
      <c r="EW214" s="91"/>
      <c r="EX214" s="102"/>
      <c r="EY214" s="96"/>
      <c r="EZ214" s="104"/>
      <c r="FA214" s="92"/>
      <c r="FB214" s="90"/>
      <c r="FC214" s="91"/>
      <c r="FD214" s="102"/>
      <c r="FE214" s="96"/>
      <c r="FF214" s="104"/>
      <c r="FG214" s="92"/>
      <c r="FH214" s="90"/>
      <c r="FI214" s="91"/>
      <c r="FJ214" s="102"/>
      <c r="FK214" s="96"/>
      <c r="FL214" s="104"/>
      <c r="FM214" s="92"/>
      <c r="FN214" s="90"/>
      <c r="FO214" s="91"/>
      <c r="FP214" s="102"/>
      <c r="FQ214" s="96"/>
      <c r="FR214" s="104"/>
      <c r="FS214" s="92"/>
      <c r="FT214" s="90"/>
      <c r="FU214" s="91"/>
      <c r="FV214" s="102"/>
      <c r="FW214" s="96"/>
      <c r="FX214" s="104"/>
      <c r="FY214" s="92"/>
      <c r="FZ214" s="90"/>
      <c r="GA214" s="91"/>
      <c r="GB214" s="102"/>
      <c r="GC214" s="96"/>
      <c r="GD214" s="104"/>
      <c r="GE214" s="92"/>
      <c r="GF214" s="90"/>
      <c r="GG214" s="91"/>
      <c r="GH214" s="102"/>
      <c r="GI214" s="96"/>
      <c r="GJ214" s="104"/>
      <c r="GK214" s="92"/>
      <c r="GL214" s="90"/>
      <c r="GM214" s="91"/>
      <c r="GN214" s="102"/>
      <c r="GO214" s="96"/>
      <c r="GP214" s="104"/>
      <c r="GQ214" s="92"/>
      <c r="GR214" s="90"/>
      <c r="GS214" s="91"/>
      <c r="GT214" s="102"/>
      <c r="GU214" s="96"/>
      <c r="GV214" s="104"/>
      <c r="GW214" s="92"/>
      <c r="GX214" s="90"/>
      <c r="GY214" s="91"/>
      <c r="GZ214" s="102"/>
      <c r="HA214" s="96"/>
      <c r="HB214" s="104"/>
      <c r="HC214" s="92"/>
      <c r="HD214" s="90"/>
      <c r="HE214" s="91"/>
      <c r="HF214" s="102"/>
      <c r="HG214" s="96"/>
      <c r="HH214" s="104"/>
      <c r="HI214" s="92"/>
      <c r="HJ214" s="90"/>
      <c r="HK214" s="91"/>
      <c r="HL214" s="102"/>
      <c r="HM214" s="96"/>
      <c r="HN214" s="104"/>
      <c r="HO214" s="92"/>
      <c r="HP214" s="90"/>
      <c r="HQ214" s="91"/>
      <c r="HR214" s="102"/>
      <c r="HS214" s="96"/>
      <c r="HT214" s="104"/>
      <c r="HU214" s="92"/>
      <c r="HV214" s="125"/>
      <c r="HW214" s="126"/>
      <c r="HX214" s="127"/>
      <c r="HY214" s="128"/>
      <c r="HZ214" s="129"/>
      <c r="IA214" s="130"/>
      <c r="IB214" s="125"/>
      <c r="IC214" s="126"/>
      <c r="ID214" s="127"/>
      <c r="IE214" s="128"/>
      <c r="IF214" s="129"/>
      <c r="IG214" s="130"/>
      <c r="IH214" s="125"/>
      <c r="II214" s="126"/>
      <c r="IJ214" s="127"/>
      <c r="IK214" s="128"/>
      <c r="IL214" s="129"/>
      <c r="IM214" s="130"/>
      <c r="IN214" s="125"/>
      <c r="IO214" s="126"/>
      <c r="IP214" s="127"/>
      <c r="IQ214" s="128"/>
      <c r="IR214" s="129"/>
    </row>
    <row r="215" spans="1:252" s="1" customFormat="1">
      <c r="A215" s="54" t="s">
        <v>10</v>
      </c>
      <c r="B215" s="136">
        <f t="shared" si="35"/>
        <v>29.3</v>
      </c>
      <c r="C215" s="136">
        <f t="shared" si="36"/>
        <v>31.44285714285714</v>
      </c>
      <c r="D215" s="136">
        <f t="shared" si="37"/>
        <v>34.200000000000003</v>
      </c>
      <c r="E215" s="136">
        <f t="shared" si="38"/>
        <v>21.3</v>
      </c>
      <c r="F215" s="136">
        <f t="shared" si="39"/>
        <v>23.18095238095238</v>
      </c>
      <c r="G215" s="136">
        <f t="shared" si="40"/>
        <v>25.4</v>
      </c>
      <c r="H215" s="137">
        <f t="shared" si="33"/>
        <v>21</v>
      </c>
      <c r="I215" s="136">
        <f t="shared" si="41"/>
        <v>8.9</v>
      </c>
      <c r="J215" s="136">
        <f t="shared" si="42"/>
        <v>9.5333333333333332</v>
      </c>
      <c r="K215" s="136">
        <f t="shared" si="43"/>
        <v>10.7</v>
      </c>
      <c r="L215" s="138">
        <f t="shared" si="34"/>
        <v>6</v>
      </c>
      <c r="M215" s="92">
        <v>33.9</v>
      </c>
      <c r="N215" s="90">
        <v>24.6</v>
      </c>
      <c r="O215" s="91"/>
      <c r="P215" s="102">
        <v>29.7</v>
      </c>
      <c r="Q215" s="96">
        <v>21.9</v>
      </c>
      <c r="R215" s="104"/>
      <c r="S215" s="92">
        <v>29.5</v>
      </c>
      <c r="T215" s="90">
        <v>22</v>
      </c>
      <c r="U215" s="91"/>
      <c r="V215" s="102">
        <v>29.3</v>
      </c>
      <c r="W215" s="96">
        <v>22</v>
      </c>
      <c r="X215" s="104"/>
      <c r="Y215" s="92">
        <v>31.2</v>
      </c>
      <c r="Z215" s="90">
        <v>21.3</v>
      </c>
      <c r="AA215" s="91"/>
      <c r="AB215" s="102">
        <v>32.299999999999997</v>
      </c>
      <c r="AC215" s="96">
        <v>21.7</v>
      </c>
      <c r="AD215" s="104"/>
      <c r="AE215" s="92">
        <v>32.4</v>
      </c>
      <c r="AF215" s="90">
        <v>22</v>
      </c>
      <c r="AG215" s="91"/>
      <c r="AH215" s="102">
        <v>34</v>
      </c>
      <c r="AI215" s="96">
        <v>24.4</v>
      </c>
      <c r="AJ215" s="104"/>
      <c r="AK215" s="92">
        <v>33.700000000000003</v>
      </c>
      <c r="AL215" s="90">
        <v>24.2</v>
      </c>
      <c r="AM215" s="91"/>
      <c r="AN215" s="102">
        <v>34.200000000000003</v>
      </c>
      <c r="AO215" s="96">
        <v>24</v>
      </c>
      <c r="AP215" s="104"/>
      <c r="AQ215" s="92">
        <v>29.7</v>
      </c>
      <c r="AR215" s="90">
        <v>21.9</v>
      </c>
      <c r="AS215" s="91"/>
      <c r="AT215" s="102">
        <v>29.5</v>
      </c>
      <c r="AU215" s="96">
        <v>22</v>
      </c>
      <c r="AV215" s="104"/>
      <c r="AW215" s="92">
        <v>29.3</v>
      </c>
      <c r="AX215" s="90">
        <v>22</v>
      </c>
      <c r="AY215" s="91"/>
      <c r="AZ215" s="102">
        <v>31.6</v>
      </c>
      <c r="BA215" s="96">
        <v>24.5</v>
      </c>
      <c r="BB215" s="104"/>
      <c r="BC215" s="92">
        <v>29.7</v>
      </c>
      <c r="BD215" s="90">
        <v>22</v>
      </c>
      <c r="BE215" s="91"/>
      <c r="BF215" s="102">
        <v>31.8</v>
      </c>
      <c r="BG215" s="96">
        <v>24.8</v>
      </c>
      <c r="BH215" s="104">
        <v>9.6999999999999993</v>
      </c>
      <c r="BI215" s="92">
        <v>33.700000000000003</v>
      </c>
      <c r="BJ215" s="90">
        <v>24.5</v>
      </c>
      <c r="BK215" s="91">
        <v>9.8000000000000007</v>
      </c>
      <c r="BL215" s="102">
        <v>30</v>
      </c>
      <c r="BM215" s="96">
        <v>23.6</v>
      </c>
      <c r="BN215" s="104">
        <v>8.9</v>
      </c>
      <c r="BO215" s="92">
        <v>32.799999999999997</v>
      </c>
      <c r="BP215" s="90">
        <v>25.4</v>
      </c>
      <c r="BQ215" s="91">
        <v>10.7</v>
      </c>
      <c r="BR215" s="102">
        <v>32.5</v>
      </c>
      <c r="BS215" s="96">
        <v>24.3</v>
      </c>
      <c r="BT215" s="104">
        <v>9</v>
      </c>
      <c r="BU215" s="92">
        <v>29.5</v>
      </c>
      <c r="BV215" s="90">
        <v>23.7</v>
      </c>
      <c r="BW215" s="91">
        <v>9.1</v>
      </c>
      <c r="BX215" s="102"/>
      <c r="BY215" s="96"/>
      <c r="BZ215" s="104"/>
      <c r="CA215" s="92"/>
      <c r="CB215" s="90"/>
      <c r="CC215" s="91"/>
      <c r="CD215" s="102"/>
      <c r="CE215" s="96"/>
      <c r="CF215" s="104"/>
      <c r="CG215" s="92"/>
      <c r="CH215" s="90"/>
      <c r="CI215" s="91"/>
      <c r="CJ215" s="102"/>
      <c r="CK215" s="96"/>
      <c r="CL215" s="104"/>
      <c r="CM215" s="92"/>
      <c r="CN215" s="90"/>
      <c r="CO215" s="91"/>
      <c r="CP215" s="102"/>
      <c r="CQ215" s="96"/>
      <c r="CR215" s="104"/>
      <c r="CS215" s="92"/>
      <c r="CT215" s="90"/>
      <c r="CU215" s="91"/>
      <c r="CV215" s="102"/>
      <c r="CW215" s="96"/>
      <c r="CX215" s="104"/>
      <c r="CY215" s="92"/>
      <c r="CZ215" s="90"/>
      <c r="DA215" s="91"/>
      <c r="DB215" s="102"/>
      <c r="DC215" s="96"/>
      <c r="DD215" s="104"/>
      <c r="DE215" s="92"/>
      <c r="DF215" s="90"/>
      <c r="DG215" s="91"/>
      <c r="DH215" s="102"/>
      <c r="DI215" s="96"/>
      <c r="DJ215" s="104"/>
      <c r="DK215" s="92"/>
      <c r="DL215" s="90"/>
      <c r="DM215" s="91"/>
      <c r="DN215" s="102"/>
      <c r="DO215" s="96"/>
      <c r="DP215" s="104"/>
      <c r="DQ215" s="92"/>
      <c r="DR215" s="90"/>
      <c r="DS215" s="91"/>
      <c r="DT215" s="102"/>
      <c r="DU215" s="96"/>
      <c r="DV215" s="104"/>
      <c r="DW215" s="92"/>
      <c r="DX215" s="90"/>
      <c r="DY215" s="91"/>
      <c r="DZ215" s="102"/>
      <c r="EA215" s="96"/>
      <c r="EB215" s="104"/>
      <c r="EC215" s="92"/>
      <c r="ED215" s="90"/>
      <c r="EE215" s="91"/>
      <c r="EF215" s="102"/>
      <c r="EG215" s="96"/>
      <c r="EH215" s="104"/>
      <c r="EI215" s="92"/>
      <c r="EJ215" s="90"/>
      <c r="EK215" s="91"/>
      <c r="EL215" s="102"/>
      <c r="EM215" s="96"/>
      <c r="EN215" s="104"/>
      <c r="EO215" s="92"/>
      <c r="EP215" s="90"/>
      <c r="EQ215" s="91"/>
      <c r="ER215" s="102"/>
      <c r="ES215" s="96"/>
      <c r="ET215" s="104"/>
      <c r="EU215" s="92"/>
      <c r="EV215" s="90"/>
      <c r="EW215" s="91"/>
      <c r="EX215" s="102"/>
      <c r="EY215" s="96"/>
      <c r="EZ215" s="104"/>
      <c r="FA215" s="92"/>
      <c r="FB215" s="90"/>
      <c r="FC215" s="91"/>
      <c r="FD215" s="102"/>
      <c r="FE215" s="96"/>
      <c r="FF215" s="104"/>
      <c r="FG215" s="92"/>
      <c r="FH215" s="90"/>
      <c r="FI215" s="91"/>
      <c r="FJ215" s="102"/>
      <c r="FK215" s="96"/>
      <c r="FL215" s="104"/>
      <c r="FM215" s="92"/>
      <c r="FN215" s="90"/>
      <c r="FO215" s="91"/>
      <c r="FP215" s="102"/>
      <c r="FQ215" s="96"/>
      <c r="FR215" s="104"/>
      <c r="FS215" s="92"/>
      <c r="FT215" s="90"/>
      <c r="FU215" s="91"/>
      <c r="FV215" s="102"/>
      <c r="FW215" s="96"/>
      <c r="FX215" s="104"/>
      <c r="FY215" s="92"/>
      <c r="FZ215" s="90"/>
      <c r="GA215" s="91"/>
      <c r="GB215" s="102"/>
      <c r="GC215" s="96"/>
      <c r="GD215" s="104"/>
      <c r="GE215" s="92"/>
      <c r="GF215" s="90"/>
      <c r="GG215" s="91"/>
      <c r="GH215" s="102"/>
      <c r="GI215" s="96"/>
      <c r="GJ215" s="104"/>
      <c r="GK215" s="92"/>
      <c r="GL215" s="90"/>
      <c r="GM215" s="91"/>
      <c r="GN215" s="102"/>
      <c r="GO215" s="96"/>
      <c r="GP215" s="104"/>
      <c r="GQ215" s="92"/>
      <c r="GR215" s="90"/>
      <c r="GS215" s="91"/>
      <c r="GT215" s="102"/>
      <c r="GU215" s="96"/>
      <c r="GV215" s="104"/>
      <c r="GW215" s="92"/>
      <c r="GX215" s="90"/>
      <c r="GY215" s="91"/>
      <c r="GZ215" s="102"/>
      <c r="HA215" s="96"/>
      <c r="HB215" s="104"/>
      <c r="HC215" s="92"/>
      <c r="HD215" s="90"/>
      <c r="HE215" s="91"/>
      <c r="HF215" s="102"/>
      <c r="HG215" s="96"/>
      <c r="HH215" s="104"/>
      <c r="HI215" s="92"/>
      <c r="HJ215" s="90"/>
      <c r="HK215" s="91"/>
      <c r="HL215" s="102"/>
      <c r="HM215" s="96"/>
      <c r="HN215" s="104"/>
      <c r="HO215" s="92"/>
      <c r="HP215" s="90"/>
      <c r="HQ215" s="91"/>
      <c r="HR215" s="102"/>
      <c r="HS215" s="96"/>
      <c r="HT215" s="104"/>
      <c r="HU215" s="92"/>
      <c r="HV215" s="125"/>
      <c r="HW215" s="126"/>
      <c r="HX215" s="127"/>
      <c r="HY215" s="128"/>
      <c r="HZ215" s="129"/>
      <c r="IA215" s="130"/>
      <c r="IB215" s="125"/>
      <c r="IC215" s="126"/>
      <c r="ID215" s="127"/>
      <c r="IE215" s="128"/>
      <c r="IF215" s="129"/>
      <c r="IG215" s="130"/>
      <c r="IH215" s="125"/>
      <c r="II215" s="126"/>
      <c r="IJ215" s="127"/>
      <c r="IK215" s="128"/>
      <c r="IL215" s="129"/>
      <c r="IM215" s="130"/>
      <c r="IN215" s="125"/>
      <c r="IO215" s="126"/>
      <c r="IP215" s="127"/>
      <c r="IQ215" s="128"/>
      <c r="IR215" s="129"/>
    </row>
    <row r="216" spans="1:252" s="1" customFormat="1">
      <c r="A216" s="54" t="s">
        <v>732</v>
      </c>
      <c r="B216" s="136">
        <f t="shared" si="35"/>
        <v>0</v>
      </c>
      <c r="C216" s="136">
        <f t="shared" si="36"/>
        <v>0</v>
      </c>
      <c r="D216" s="136">
        <f t="shared" si="37"/>
        <v>0</v>
      </c>
      <c r="E216" s="136">
        <f t="shared" si="38"/>
        <v>0</v>
      </c>
      <c r="F216" s="136">
        <f t="shared" si="39"/>
        <v>0</v>
      </c>
      <c r="G216" s="136">
        <f t="shared" si="40"/>
        <v>0</v>
      </c>
      <c r="H216" s="137">
        <f t="shared" si="33"/>
        <v>0</v>
      </c>
      <c r="I216" s="137">
        <f t="shared" si="41"/>
        <v>0</v>
      </c>
      <c r="J216" s="136">
        <f t="shared" si="42"/>
        <v>0</v>
      </c>
      <c r="K216" s="136">
        <f t="shared" si="43"/>
        <v>0</v>
      </c>
      <c r="L216" s="138">
        <f t="shared" si="34"/>
        <v>0</v>
      </c>
      <c r="M216" s="92"/>
      <c r="N216" s="90"/>
      <c r="O216" s="91"/>
      <c r="P216" s="102"/>
      <c r="Q216" s="96"/>
      <c r="R216" s="104"/>
      <c r="S216" s="92"/>
      <c r="T216" s="90"/>
      <c r="U216" s="91"/>
      <c r="V216" s="102"/>
      <c r="W216" s="96"/>
      <c r="X216" s="104"/>
      <c r="Y216" s="92"/>
      <c r="Z216" s="90"/>
      <c r="AA216" s="91"/>
      <c r="AB216" s="102"/>
      <c r="AC216" s="96"/>
      <c r="AD216" s="104"/>
      <c r="AE216" s="92"/>
      <c r="AF216" s="90"/>
      <c r="AG216" s="91"/>
      <c r="AH216" s="102"/>
      <c r="AI216" s="96"/>
      <c r="AJ216" s="104"/>
      <c r="AK216" s="92"/>
      <c r="AL216" s="90"/>
      <c r="AM216" s="91"/>
      <c r="AN216" s="102"/>
      <c r="AO216" s="96"/>
      <c r="AP216" s="104"/>
      <c r="AQ216" s="92"/>
      <c r="AR216" s="90"/>
      <c r="AS216" s="91"/>
      <c r="AT216" s="102"/>
      <c r="AU216" s="96"/>
      <c r="AV216" s="104"/>
      <c r="AW216" s="92"/>
      <c r="AX216" s="90"/>
      <c r="AY216" s="91"/>
      <c r="AZ216" s="102"/>
      <c r="BA216" s="96"/>
      <c r="BB216" s="104"/>
      <c r="BC216" s="92"/>
      <c r="BD216" s="90"/>
      <c r="BE216" s="91"/>
      <c r="BF216" s="102"/>
      <c r="BG216" s="96"/>
      <c r="BH216" s="104"/>
      <c r="BI216" s="92"/>
      <c r="BJ216" s="90"/>
      <c r="BK216" s="91"/>
      <c r="BL216" s="102"/>
      <c r="BM216" s="96"/>
      <c r="BN216" s="104"/>
      <c r="BO216" s="92"/>
      <c r="BP216" s="90"/>
      <c r="BQ216" s="91"/>
      <c r="BR216" s="102"/>
      <c r="BS216" s="96"/>
      <c r="BT216" s="104"/>
      <c r="BU216" s="92"/>
      <c r="BV216" s="90"/>
      <c r="BW216" s="91"/>
      <c r="BX216" s="102"/>
      <c r="BY216" s="96"/>
      <c r="BZ216" s="104"/>
      <c r="CA216" s="92"/>
      <c r="CB216" s="90"/>
      <c r="CC216" s="91"/>
      <c r="CD216" s="102"/>
      <c r="CE216" s="96"/>
      <c r="CF216" s="104"/>
      <c r="CG216" s="92"/>
      <c r="CH216" s="90"/>
      <c r="CI216" s="91"/>
      <c r="CJ216" s="102"/>
      <c r="CK216" s="96"/>
      <c r="CL216" s="104"/>
      <c r="CM216" s="92"/>
      <c r="CN216" s="90"/>
      <c r="CO216" s="91"/>
      <c r="CP216" s="102"/>
      <c r="CQ216" s="96"/>
      <c r="CR216" s="104"/>
      <c r="CS216" s="92"/>
      <c r="CT216" s="90"/>
      <c r="CU216" s="91"/>
      <c r="CV216" s="102"/>
      <c r="CW216" s="96"/>
      <c r="CX216" s="104"/>
      <c r="CY216" s="92"/>
      <c r="CZ216" s="90"/>
      <c r="DA216" s="91"/>
      <c r="DB216" s="102"/>
      <c r="DC216" s="96"/>
      <c r="DD216" s="104"/>
      <c r="DE216" s="92"/>
      <c r="DF216" s="90"/>
      <c r="DG216" s="91"/>
      <c r="DH216" s="102"/>
      <c r="DI216" s="96"/>
      <c r="DJ216" s="104"/>
      <c r="DK216" s="92"/>
      <c r="DL216" s="90"/>
      <c r="DM216" s="91"/>
      <c r="DN216" s="102"/>
      <c r="DO216" s="96"/>
      <c r="DP216" s="104"/>
      <c r="DQ216" s="92"/>
      <c r="DR216" s="90"/>
      <c r="DS216" s="91"/>
      <c r="DT216" s="102"/>
      <c r="DU216" s="96"/>
      <c r="DV216" s="104"/>
      <c r="DW216" s="92"/>
      <c r="DX216" s="90"/>
      <c r="DY216" s="91"/>
      <c r="DZ216" s="102"/>
      <c r="EA216" s="96"/>
      <c r="EB216" s="104"/>
      <c r="EC216" s="92"/>
      <c r="ED216" s="90"/>
      <c r="EE216" s="91"/>
      <c r="EF216" s="102"/>
      <c r="EG216" s="96"/>
      <c r="EH216" s="104"/>
      <c r="EI216" s="92"/>
      <c r="EJ216" s="90"/>
      <c r="EK216" s="91"/>
      <c r="EL216" s="102"/>
      <c r="EM216" s="96"/>
      <c r="EN216" s="104"/>
      <c r="EO216" s="92"/>
      <c r="EP216" s="90"/>
      <c r="EQ216" s="91"/>
      <c r="ER216" s="102"/>
      <c r="ES216" s="96"/>
      <c r="ET216" s="104"/>
      <c r="EU216" s="92"/>
      <c r="EV216" s="90"/>
      <c r="EW216" s="91"/>
      <c r="EX216" s="102"/>
      <c r="EY216" s="96"/>
      <c r="EZ216" s="104"/>
      <c r="FA216" s="92"/>
      <c r="FB216" s="90"/>
      <c r="FC216" s="91"/>
      <c r="FD216" s="102"/>
      <c r="FE216" s="96"/>
      <c r="FF216" s="104"/>
      <c r="FG216" s="92"/>
      <c r="FH216" s="90"/>
      <c r="FI216" s="91"/>
      <c r="FJ216" s="102"/>
      <c r="FK216" s="96"/>
      <c r="FL216" s="104"/>
      <c r="FM216" s="92"/>
      <c r="FN216" s="90"/>
      <c r="FO216" s="91"/>
      <c r="FP216" s="102"/>
      <c r="FQ216" s="96"/>
      <c r="FR216" s="104"/>
      <c r="FS216" s="92"/>
      <c r="FT216" s="90"/>
      <c r="FU216" s="91"/>
      <c r="FV216" s="102"/>
      <c r="FW216" s="96"/>
      <c r="FX216" s="104"/>
      <c r="FY216" s="92"/>
      <c r="FZ216" s="90"/>
      <c r="GA216" s="91"/>
      <c r="GB216" s="102"/>
      <c r="GC216" s="96"/>
      <c r="GD216" s="104"/>
      <c r="GE216" s="92"/>
      <c r="GF216" s="90"/>
      <c r="GG216" s="91"/>
      <c r="GH216" s="102"/>
      <c r="GI216" s="96"/>
      <c r="GJ216" s="104"/>
      <c r="GK216" s="92"/>
      <c r="GL216" s="90"/>
      <c r="GM216" s="91"/>
      <c r="GN216" s="102"/>
      <c r="GO216" s="96"/>
      <c r="GP216" s="104"/>
      <c r="GQ216" s="92"/>
      <c r="GR216" s="90"/>
      <c r="GS216" s="91"/>
      <c r="GT216" s="102"/>
      <c r="GU216" s="96"/>
      <c r="GV216" s="104"/>
      <c r="GW216" s="92"/>
      <c r="GX216" s="90"/>
      <c r="GY216" s="91"/>
      <c r="GZ216" s="102"/>
      <c r="HA216" s="96"/>
      <c r="HB216" s="104"/>
      <c r="HC216" s="92"/>
      <c r="HD216" s="90"/>
      <c r="HE216" s="91"/>
      <c r="HF216" s="102"/>
      <c r="HG216" s="96"/>
      <c r="HH216" s="104"/>
      <c r="HI216" s="92"/>
      <c r="HJ216" s="90"/>
      <c r="HK216" s="91"/>
      <c r="HL216" s="102"/>
      <c r="HM216" s="96"/>
      <c r="HN216" s="104"/>
      <c r="HO216" s="92"/>
      <c r="HP216" s="90"/>
      <c r="HQ216" s="91"/>
      <c r="HR216" s="102"/>
      <c r="HS216" s="96"/>
      <c r="HT216" s="104"/>
      <c r="HU216" s="92"/>
      <c r="HV216" s="125"/>
      <c r="HW216" s="126"/>
      <c r="HX216" s="127"/>
      <c r="HY216" s="128"/>
      <c r="HZ216" s="129"/>
      <c r="IA216" s="130"/>
      <c r="IB216" s="125"/>
      <c r="IC216" s="126"/>
      <c r="ID216" s="127"/>
      <c r="IE216" s="128"/>
      <c r="IF216" s="129"/>
      <c r="IG216" s="130"/>
      <c r="IH216" s="125"/>
      <c r="II216" s="126"/>
      <c r="IJ216" s="127"/>
      <c r="IK216" s="128"/>
      <c r="IL216" s="129"/>
      <c r="IM216" s="130"/>
      <c r="IN216" s="125"/>
      <c r="IO216" s="126"/>
      <c r="IP216" s="127"/>
      <c r="IQ216" s="128"/>
      <c r="IR216" s="129"/>
    </row>
    <row r="217" spans="1:252" s="1" customFormat="1">
      <c r="A217" s="54" t="s">
        <v>734</v>
      </c>
      <c r="B217" s="136">
        <f t="shared" si="35"/>
        <v>0</v>
      </c>
      <c r="C217" s="136">
        <f t="shared" si="36"/>
        <v>0</v>
      </c>
      <c r="D217" s="136">
        <f t="shared" si="37"/>
        <v>0</v>
      </c>
      <c r="E217" s="136">
        <f t="shared" si="38"/>
        <v>0</v>
      </c>
      <c r="F217" s="136">
        <f t="shared" si="39"/>
        <v>0</v>
      </c>
      <c r="G217" s="136">
        <f t="shared" si="40"/>
        <v>0</v>
      </c>
      <c r="H217" s="137">
        <f t="shared" si="33"/>
        <v>0</v>
      </c>
      <c r="I217" s="137">
        <f t="shared" si="41"/>
        <v>0</v>
      </c>
      <c r="J217" s="136">
        <f t="shared" si="42"/>
        <v>0</v>
      </c>
      <c r="K217" s="136">
        <f t="shared" si="43"/>
        <v>0</v>
      </c>
      <c r="L217" s="138">
        <f t="shared" si="34"/>
        <v>0</v>
      </c>
      <c r="M217" s="92"/>
      <c r="N217" s="90"/>
      <c r="O217" s="91"/>
      <c r="P217" s="102"/>
      <c r="Q217" s="96"/>
      <c r="R217" s="104"/>
      <c r="S217" s="92"/>
      <c r="T217" s="90"/>
      <c r="U217" s="91"/>
      <c r="V217" s="102"/>
      <c r="W217" s="96"/>
      <c r="X217" s="104"/>
      <c r="Y217" s="92"/>
      <c r="Z217" s="90"/>
      <c r="AA217" s="91"/>
      <c r="AB217" s="102"/>
      <c r="AC217" s="96"/>
      <c r="AD217" s="104"/>
      <c r="AE217" s="92"/>
      <c r="AF217" s="90"/>
      <c r="AG217" s="91"/>
      <c r="AH217" s="102"/>
      <c r="AI217" s="96"/>
      <c r="AJ217" s="104"/>
      <c r="AK217" s="92"/>
      <c r="AL217" s="90"/>
      <c r="AM217" s="91"/>
      <c r="AN217" s="102"/>
      <c r="AO217" s="96"/>
      <c r="AP217" s="104"/>
      <c r="AQ217" s="92"/>
      <c r="AR217" s="90"/>
      <c r="AS217" s="91"/>
      <c r="AT217" s="102"/>
      <c r="AU217" s="96"/>
      <c r="AV217" s="104"/>
      <c r="AW217" s="92"/>
      <c r="AX217" s="90"/>
      <c r="AY217" s="91"/>
      <c r="AZ217" s="102"/>
      <c r="BA217" s="96"/>
      <c r="BB217" s="104"/>
      <c r="BC217" s="92"/>
      <c r="BD217" s="90"/>
      <c r="BE217" s="91"/>
      <c r="BF217" s="102"/>
      <c r="BG217" s="96"/>
      <c r="BH217" s="104"/>
      <c r="BI217" s="92"/>
      <c r="BJ217" s="90"/>
      <c r="BK217" s="91"/>
      <c r="BL217" s="102"/>
      <c r="BM217" s="96"/>
      <c r="BN217" s="104"/>
      <c r="BO217" s="92"/>
      <c r="BP217" s="90"/>
      <c r="BQ217" s="91"/>
      <c r="BR217" s="102"/>
      <c r="BS217" s="96"/>
      <c r="BT217" s="104"/>
      <c r="BU217" s="92"/>
      <c r="BV217" s="90"/>
      <c r="BW217" s="91"/>
      <c r="BX217" s="102"/>
      <c r="BY217" s="96"/>
      <c r="BZ217" s="104"/>
      <c r="CA217" s="92"/>
      <c r="CB217" s="90"/>
      <c r="CC217" s="91"/>
      <c r="CD217" s="102"/>
      <c r="CE217" s="96"/>
      <c r="CF217" s="104"/>
      <c r="CG217" s="92"/>
      <c r="CH217" s="90"/>
      <c r="CI217" s="91"/>
      <c r="CJ217" s="102"/>
      <c r="CK217" s="96"/>
      <c r="CL217" s="104"/>
      <c r="CM217" s="92"/>
      <c r="CN217" s="90"/>
      <c r="CO217" s="91"/>
      <c r="CP217" s="102"/>
      <c r="CQ217" s="96"/>
      <c r="CR217" s="104"/>
      <c r="CS217" s="92"/>
      <c r="CT217" s="90"/>
      <c r="CU217" s="91"/>
      <c r="CV217" s="102"/>
      <c r="CW217" s="96"/>
      <c r="CX217" s="104"/>
      <c r="CY217" s="92"/>
      <c r="CZ217" s="90"/>
      <c r="DA217" s="91"/>
      <c r="DB217" s="102"/>
      <c r="DC217" s="96"/>
      <c r="DD217" s="104"/>
      <c r="DE217" s="92"/>
      <c r="DF217" s="90"/>
      <c r="DG217" s="91"/>
      <c r="DH217" s="102"/>
      <c r="DI217" s="96"/>
      <c r="DJ217" s="104"/>
      <c r="DK217" s="92"/>
      <c r="DL217" s="90"/>
      <c r="DM217" s="91"/>
      <c r="DN217" s="102"/>
      <c r="DO217" s="96"/>
      <c r="DP217" s="104"/>
      <c r="DQ217" s="92"/>
      <c r="DR217" s="90"/>
      <c r="DS217" s="91"/>
      <c r="DT217" s="102"/>
      <c r="DU217" s="96"/>
      <c r="DV217" s="104"/>
      <c r="DW217" s="92"/>
      <c r="DX217" s="90"/>
      <c r="DY217" s="91"/>
      <c r="DZ217" s="102"/>
      <c r="EA217" s="96"/>
      <c r="EB217" s="104"/>
      <c r="EC217" s="92"/>
      <c r="ED217" s="90"/>
      <c r="EE217" s="91"/>
      <c r="EF217" s="102"/>
      <c r="EG217" s="96"/>
      <c r="EH217" s="104"/>
      <c r="EI217" s="92"/>
      <c r="EJ217" s="90"/>
      <c r="EK217" s="91"/>
      <c r="EL217" s="102"/>
      <c r="EM217" s="96"/>
      <c r="EN217" s="104"/>
      <c r="EO217" s="92"/>
      <c r="EP217" s="90"/>
      <c r="EQ217" s="91"/>
      <c r="ER217" s="102"/>
      <c r="ES217" s="96"/>
      <c r="ET217" s="104"/>
      <c r="EU217" s="92"/>
      <c r="EV217" s="90"/>
      <c r="EW217" s="91"/>
      <c r="EX217" s="102"/>
      <c r="EY217" s="96"/>
      <c r="EZ217" s="104"/>
      <c r="FA217" s="92"/>
      <c r="FB217" s="90"/>
      <c r="FC217" s="91"/>
      <c r="FD217" s="102"/>
      <c r="FE217" s="96"/>
      <c r="FF217" s="104"/>
      <c r="FG217" s="92"/>
      <c r="FH217" s="90"/>
      <c r="FI217" s="91"/>
      <c r="FJ217" s="102"/>
      <c r="FK217" s="96"/>
      <c r="FL217" s="104"/>
      <c r="FM217" s="92"/>
      <c r="FN217" s="90"/>
      <c r="FO217" s="91"/>
      <c r="FP217" s="102"/>
      <c r="FQ217" s="96"/>
      <c r="FR217" s="104"/>
      <c r="FS217" s="92"/>
      <c r="FT217" s="90"/>
      <c r="FU217" s="91"/>
      <c r="FV217" s="102"/>
      <c r="FW217" s="96"/>
      <c r="FX217" s="104"/>
      <c r="FY217" s="92"/>
      <c r="FZ217" s="90"/>
      <c r="GA217" s="91"/>
      <c r="GB217" s="102"/>
      <c r="GC217" s="96"/>
      <c r="GD217" s="104"/>
      <c r="GE217" s="92"/>
      <c r="GF217" s="90"/>
      <c r="GG217" s="91"/>
      <c r="GH217" s="102"/>
      <c r="GI217" s="96"/>
      <c r="GJ217" s="104"/>
      <c r="GK217" s="92"/>
      <c r="GL217" s="90"/>
      <c r="GM217" s="91"/>
      <c r="GN217" s="102"/>
      <c r="GO217" s="96"/>
      <c r="GP217" s="104"/>
      <c r="GQ217" s="92"/>
      <c r="GR217" s="90"/>
      <c r="GS217" s="91"/>
      <c r="GT217" s="102"/>
      <c r="GU217" s="96"/>
      <c r="GV217" s="104"/>
      <c r="GW217" s="92"/>
      <c r="GX217" s="90"/>
      <c r="GY217" s="91"/>
      <c r="GZ217" s="102"/>
      <c r="HA217" s="96"/>
      <c r="HB217" s="104"/>
      <c r="HC217" s="92"/>
      <c r="HD217" s="90"/>
      <c r="HE217" s="91"/>
      <c r="HF217" s="102"/>
      <c r="HG217" s="96"/>
      <c r="HH217" s="104"/>
      <c r="HI217" s="92"/>
      <c r="HJ217" s="90"/>
      <c r="HK217" s="91"/>
      <c r="HL217" s="102"/>
      <c r="HM217" s="96"/>
      <c r="HN217" s="104"/>
      <c r="HO217" s="92"/>
      <c r="HP217" s="90"/>
      <c r="HQ217" s="91"/>
      <c r="HR217" s="102"/>
      <c r="HS217" s="96"/>
      <c r="HT217" s="104"/>
      <c r="HU217" s="92"/>
      <c r="HV217" s="125"/>
      <c r="HW217" s="126"/>
      <c r="HX217" s="127"/>
      <c r="HY217" s="128"/>
      <c r="HZ217" s="129"/>
      <c r="IA217" s="130"/>
      <c r="IB217" s="125"/>
      <c r="IC217" s="126"/>
      <c r="ID217" s="127"/>
      <c r="IE217" s="128"/>
      <c r="IF217" s="129"/>
      <c r="IG217" s="130"/>
      <c r="IH217" s="125"/>
      <c r="II217" s="126"/>
      <c r="IJ217" s="127"/>
      <c r="IK217" s="128"/>
      <c r="IL217" s="129"/>
      <c r="IM217" s="130"/>
      <c r="IN217" s="125"/>
      <c r="IO217" s="126"/>
      <c r="IP217" s="127"/>
      <c r="IQ217" s="128"/>
      <c r="IR217" s="129"/>
    </row>
    <row r="218" spans="1:252" s="1" customFormat="1">
      <c r="A218" s="54" t="s">
        <v>8</v>
      </c>
      <c r="B218" s="136">
        <f t="shared" si="35"/>
        <v>23.6</v>
      </c>
      <c r="C218" s="136">
        <f t="shared" si="36"/>
        <v>25.212499999999999</v>
      </c>
      <c r="D218" s="136">
        <f t="shared" si="37"/>
        <v>27.3</v>
      </c>
      <c r="E218" s="136">
        <f t="shared" si="38"/>
        <v>17.5</v>
      </c>
      <c r="F218" s="136">
        <f t="shared" si="39"/>
        <v>18.137500000000003</v>
      </c>
      <c r="G218" s="136">
        <f t="shared" si="40"/>
        <v>19.100000000000001</v>
      </c>
      <c r="H218" s="137">
        <f t="shared" si="33"/>
        <v>8</v>
      </c>
      <c r="I218" s="137">
        <f t="shared" si="41"/>
        <v>0</v>
      </c>
      <c r="J218" s="136">
        <f t="shared" si="42"/>
        <v>0</v>
      </c>
      <c r="K218" s="136">
        <f t="shared" si="43"/>
        <v>0</v>
      </c>
      <c r="L218" s="138">
        <f t="shared" si="34"/>
        <v>0</v>
      </c>
      <c r="M218" s="92">
        <v>24.6</v>
      </c>
      <c r="N218" s="90">
        <v>18.3</v>
      </c>
      <c r="O218" s="91"/>
      <c r="P218" s="102">
        <v>25.6</v>
      </c>
      <c r="Q218" s="96">
        <v>17.5</v>
      </c>
      <c r="R218" s="104"/>
      <c r="S218" s="92">
        <v>24.3</v>
      </c>
      <c r="T218" s="90">
        <v>18.3</v>
      </c>
      <c r="U218" s="91"/>
      <c r="V218" s="102">
        <v>25.9</v>
      </c>
      <c r="W218" s="96">
        <v>18.2</v>
      </c>
      <c r="X218" s="104"/>
      <c r="Y218" s="92">
        <v>27.3</v>
      </c>
      <c r="Z218" s="90">
        <v>19.100000000000001</v>
      </c>
      <c r="AA218" s="91"/>
      <c r="AB218" s="102">
        <v>24.2</v>
      </c>
      <c r="AC218" s="96">
        <v>17.899999999999999</v>
      </c>
      <c r="AD218" s="104"/>
      <c r="AE218" s="92">
        <v>23.6</v>
      </c>
      <c r="AF218" s="90">
        <v>17.7</v>
      </c>
      <c r="AG218" s="91"/>
      <c r="AH218" s="102">
        <v>26.2</v>
      </c>
      <c r="AI218" s="96">
        <v>18.100000000000001</v>
      </c>
      <c r="AJ218" s="104"/>
      <c r="AK218" s="92"/>
      <c r="AL218" s="90"/>
      <c r="AM218" s="91"/>
      <c r="AN218" s="102"/>
      <c r="AO218" s="96"/>
      <c r="AP218" s="104"/>
      <c r="AQ218" s="92"/>
      <c r="AR218" s="90"/>
      <c r="AS218" s="91"/>
      <c r="AT218" s="102"/>
      <c r="AU218" s="96"/>
      <c r="AV218" s="104"/>
      <c r="AW218" s="92"/>
      <c r="AX218" s="90"/>
      <c r="AY218" s="91"/>
      <c r="AZ218" s="102"/>
      <c r="BA218" s="96"/>
      <c r="BB218" s="104"/>
      <c r="BC218" s="92"/>
      <c r="BD218" s="90"/>
      <c r="BE218" s="91"/>
      <c r="BF218" s="102"/>
      <c r="BG218" s="96"/>
      <c r="BH218" s="104"/>
      <c r="BI218" s="92"/>
      <c r="BJ218" s="90"/>
      <c r="BK218" s="91"/>
      <c r="BL218" s="102"/>
      <c r="BM218" s="96"/>
      <c r="BN218" s="104"/>
      <c r="BO218" s="92"/>
      <c r="BP218" s="90"/>
      <c r="BQ218" s="91"/>
      <c r="BR218" s="102"/>
      <c r="BS218" s="96"/>
      <c r="BT218" s="104"/>
      <c r="BU218" s="92"/>
      <c r="BV218" s="90"/>
      <c r="BW218" s="91"/>
      <c r="BX218" s="102"/>
      <c r="BY218" s="96"/>
      <c r="BZ218" s="104"/>
      <c r="CA218" s="92"/>
      <c r="CB218" s="90"/>
      <c r="CC218" s="91"/>
      <c r="CD218" s="102"/>
      <c r="CE218" s="96"/>
      <c r="CF218" s="104"/>
      <c r="CG218" s="92"/>
      <c r="CH218" s="90"/>
      <c r="CI218" s="91"/>
      <c r="CJ218" s="102"/>
      <c r="CK218" s="96"/>
      <c r="CL218" s="104"/>
      <c r="CM218" s="92"/>
      <c r="CN218" s="90"/>
      <c r="CO218" s="91"/>
      <c r="CP218" s="102"/>
      <c r="CQ218" s="96"/>
      <c r="CR218" s="104"/>
      <c r="CS218" s="92"/>
      <c r="CT218" s="90"/>
      <c r="CU218" s="91"/>
      <c r="CV218" s="102"/>
      <c r="CW218" s="96"/>
      <c r="CX218" s="104"/>
      <c r="CY218" s="92"/>
      <c r="CZ218" s="90"/>
      <c r="DA218" s="91"/>
      <c r="DB218" s="102"/>
      <c r="DC218" s="96"/>
      <c r="DD218" s="104"/>
      <c r="DE218" s="92"/>
      <c r="DF218" s="90"/>
      <c r="DG218" s="91"/>
      <c r="DH218" s="102"/>
      <c r="DI218" s="96"/>
      <c r="DJ218" s="104"/>
      <c r="DK218" s="92"/>
      <c r="DL218" s="90"/>
      <c r="DM218" s="91"/>
      <c r="DN218" s="102"/>
      <c r="DO218" s="96"/>
      <c r="DP218" s="104"/>
      <c r="DQ218" s="92"/>
      <c r="DR218" s="90"/>
      <c r="DS218" s="91"/>
      <c r="DT218" s="102"/>
      <c r="DU218" s="96"/>
      <c r="DV218" s="104"/>
      <c r="DW218" s="92"/>
      <c r="DX218" s="90"/>
      <c r="DY218" s="91"/>
      <c r="DZ218" s="102"/>
      <c r="EA218" s="96"/>
      <c r="EB218" s="104"/>
      <c r="EC218" s="92"/>
      <c r="ED218" s="90"/>
      <c r="EE218" s="91"/>
      <c r="EF218" s="102"/>
      <c r="EG218" s="96"/>
      <c r="EH218" s="104"/>
      <c r="EI218" s="92"/>
      <c r="EJ218" s="90"/>
      <c r="EK218" s="91"/>
      <c r="EL218" s="102"/>
      <c r="EM218" s="96"/>
      <c r="EN218" s="104"/>
      <c r="EO218" s="92"/>
      <c r="EP218" s="90"/>
      <c r="EQ218" s="91"/>
      <c r="ER218" s="102"/>
      <c r="ES218" s="96"/>
      <c r="ET218" s="104"/>
      <c r="EU218" s="92"/>
      <c r="EV218" s="90"/>
      <c r="EW218" s="91"/>
      <c r="EX218" s="102"/>
      <c r="EY218" s="96"/>
      <c r="EZ218" s="104"/>
      <c r="FA218" s="92"/>
      <c r="FB218" s="90"/>
      <c r="FC218" s="91"/>
      <c r="FD218" s="102"/>
      <c r="FE218" s="96"/>
      <c r="FF218" s="104"/>
      <c r="FG218" s="92"/>
      <c r="FH218" s="90"/>
      <c r="FI218" s="91"/>
      <c r="FJ218" s="102"/>
      <c r="FK218" s="96"/>
      <c r="FL218" s="104"/>
      <c r="FM218" s="92"/>
      <c r="FN218" s="90"/>
      <c r="FO218" s="91"/>
      <c r="FP218" s="102"/>
      <c r="FQ218" s="96"/>
      <c r="FR218" s="104"/>
      <c r="FS218" s="92"/>
      <c r="FT218" s="90"/>
      <c r="FU218" s="91"/>
      <c r="FV218" s="102"/>
      <c r="FW218" s="96"/>
      <c r="FX218" s="104"/>
      <c r="FY218" s="92"/>
      <c r="FZ218" s="90"/>
      <c r="GA218" s="91"/>
      <c r="GB218" s="102"/>
      <c r="GC218" s="96"/>
      <c r="GD218" s="104"/>
      <c r="GE218" s="92"/>
      <c r="GF218" s="90"/>
      <c r="GG218" s="91"/>
      <c r="GH218" s="102"/>
      <c r="GI218" s="96"/>
      <c r="GJ218" s="104"/>
      <c r="GK218" s="92"/>
      <c r="GL218" s="90"/>
      <c r="GM218" s="91"/>
      <c r="GN218" s="102"/>
      <c r="GO218" s="96"/>
      <c r="GP218" s="104"/>
      <c r="GQ218" s="92"/>
      <c r="GR218" s="90"/>
      <c r="GS218" s="91"/>
      <c r="GT218" s="102"/>
      <c r="GU218" s="96"/>
      <c r="GV218" s="104"/>
      <c r="GW218" s="92"/>
      <c r="GX218" s="90"/>
      <c r="GY218" s="91"/>
      <c r="GZ218" s="102"/>
      <c r="HA218" s="96"/>
      <c r="HB218" s="104"/>
      <c r="HC218" s="92"/>
      <c r="HD218" s="90"/>
      <c r="HE218" s="91"/>
      <c r="HF218" s="102"/>
      <c r="HG218" s="96"/>
      <c r="HH218" s="104"/>
      <c r="HI218" s="92"/>
      <c r="HJ218" s="90"/>
      <c r="HK218" s="91"/>
      <c r="HL218" s="102"/>
      <c r="HM218" s="96"/>
      <c r="HN218" s="104"/>
      <c r="HO218" s="92"/>
      <c r="HP218" s="90"/>
      <c r="HQ218" s="91"/>
      <c r="HR218" s="102"/>
      <c r="HS218" s="96"/>
      <c r="HT218" s="104"/>
      <c r="HU218" s="92"/>
      <c r="HV218" s="125"/>
      <c r="HW218" s="126"/>
      <c r="HX218" s="127"/>
      <c r="HY218" s="128"/>
      <c r="HZ218" s="129"/>
      <c r="IA218" s="130"/>
      <c r="IB218" s="125"/>
      <c r="IC218" s="126"/>
      <c r="ID218" s="127"/>
      <c r="IE218" s="128"/>
      <c r="IF218" s="129"/>
      <c r="IG218" s="130"/>
      <c r="IH218" s="125"/>
      <c r="II218" s="126"/>
      <c r="IJ218" s="127"/>
      <c r="IK218" s="128"/>
      <c r="IL218" s="129"/>
      <c r="IM218" s="130"/>
      <c r="IN218" s="125"/>
      <c r="IO218" s="126"/>
      <c r="IP218" s="127"/>
      <c r="IQ218" s="128"/>
      <c r="IR218" s="129"/>
    </row>
    <row r="219" spans="1:252" s="1" customFormat="1">
      <c r="A219" s="54" t="s">
        <v>5</v>
      </c>
      <c r="B219" s="136">
        <f t="shared" si="35"/>
        <v>23.6</v>
      </c>
      <c r="C219" s="136">
        <f t="shared" si="36"/>
        <v>23.6</v>
      </c>
      <c r="D219" s="136">
        <f t="shared" si="37"/>
        <v>23.6</v>
      </c>
      <c r="E219" s="136">
        <f t="shared" si="38"/>
        <v>18.8</v>
      </c>
      <c r="F219" s="136">
        <f t="shared" si="39"/>
        <v>18.8</v>
      </c>
      <c r="G219" s="136">
        <f t="shared" si="40"/>
        <v>18.8</v>
      </c>
      <c r="H219" s="137">
        <f t="shared" si="33"/>
        <v>1</v>
      </c>
      <c r="I219" s="137">
        <f t="shared" si="41"/>
        <v>0</v>
      </c>
      <c r="J219" s="136">
        <f t="shared" si="42"/>
        <v>0</v>
      </c>
      <c r="K219" s="136">
        <f t="shared" si="43"/>
        <v>0</v>
      </c>
      <c r="L219" s="138">
        <f t="shared" si="34"/>
        <v>0</v>
      </c>
      <c r="M219" s="92">
        <v>23.6</v>
      </c>
      <c r="N219" s="90">
        <v>18.8</v>
      </c>
      <c r="O219" s="91"/>
      <c r="P219" s="102"/>
      <c r="Q219" s="96"/>
      <c r="R219" s="104"/>
      <c r="S219" s="92"/>
      <c r="T219" s="90"/>
      <c r="U219" s="91"/>
      <c r="V219" s="102"/>
      <c r="W219" s="96"/>
      <c r="X219" s="104"/>
      <c r="Y219" s="92"/>
      <c r="Z219" s="90"/>
      <c r="AA219" s="91"/>
      <c r="AB219" s="102"/>
      <c r="AC219" s="96"/>
      <c r="AD219" s="104"/>
      <c r="AE219" s="92"/>
      <c r="AF219" s="90"/>
      <c r="AG219" s="91"/>
      <c r="AH219" s="102"/>
      <c r="AI219" s="96"/>
      <c r="AJ219" s="104"/>
      <c r="AK219" s="92"/>
      <c r="AL219" s="90"/>
      <c r="AM219" s="91"/>
      <c r="AN219" s="102"/>
      <c r="AO219" s="96"/>
      <c r="AP219" s="104"/>
      <c r="AQ219" s="92"/>
      <c r="AR219" s="90"/>
      <c r="AS219" s="91"/>
      <c r="AT219" s="102"/>
      <c r="AU219" s="96"/>
      <c r="AV219" s="104"/>
      <c r="AW219" s="92"/>
      <c r="AX219" s="90"/>
      <c r="AY219" s="91"/>
      <c r="AZ219" s="102"/>
      <c r="BA219" s="96"/>
      <c r="BB219" s="104"/>
      <c r="BC219" s="92"/>
      <c r="BD219" s="90"/>
      <c r="BE219" s="91"/>
      <c r="BF219" s="102"/>
      <c r="BG219" s="96"/>
      <c r="BH219" s="104"/>
      <c r="BI219" s="92"/>
      <c r="BJ219" s="90"/>
      <c r="BK219" s="91"/>
      <c r="BL219" s="102"/>
      <c r="BM219" s="96"/>
      <c r="BN219" s="104"/>
      <c r="BO219" s="92"/>
      <c r="BP219" s="90"/>
      <c r="BQ219" s="91"/>
      <c r="BR219" s="102"/>
      <c r="BS219" s="96"/>
      <c r="BT219" s="104"/>
      <c r="BU219" s="92"/>
      <c r="BV219" s="90"/>
      <c r="BW219" s="91"/>
      <c r="BX219" s="102"/>
      <c r="BY219" s="96"/>
      <c r="BZ219" s="104"/>
      <c r="CA219" s="92"/>
      <c r="CB219" s="90"/>
      <c r="CC219" s="91"/>
      <c r="CD219" s="102"/>
      <c r="CE219" s="96"/>
      <c r="CF219" s="104"/>
      <c r="CG219" s="92"/>
      <c r="CH219" s="90"/>
      <c r="CI219" s="91"/>
      <c r="CJ219" s="102"/>
      <c r="CK219" s="96"/>
      <c r="CL219" s="104"/>
      <c r="CM219" s="92"/>
      <c r="CN219" s="90"/>
      <c r="CO219" s="91"/>
      <c r="CP219" s="102"/>
      <c r="CQ219" s="96"/>
      <c r="CR219" s="104"/>
      <c r="CS219" s="92"/>
      <c r="CT219" s="90"/>
      <c r="CU219" s="91"/>
      <c r="CV219" s="102"/>
      <c r="CW219" s="96"/>
      <c r="CX219" s="104"/>
      <c r="CY219" s="92"/>
      <c r="CZ219" s="90"/>
      <c r="DA219" s="91"/>
      <c r="DB219" s="102"/>
      <c r="DC219" s="96"/>
      <c r="DD219" s="104"/>
      <c r="DE219" s="92"/>
      <c r="DF219" s="90"/>
      <c r="DG219" s="91"/>
      <c r="DH219" s="102"/>
      <c r="DI219" s="96"/>
      <c r="DJ219" s="104"/>
      <c r="DK219" s="92"/>
      <c r="DL219" s="90"/>
      <c r="DM219" s="91"/>
      <c r="DN219" s="102"/>
      <c r="DO219" s="96"/>
      <c r="DP219" s="104"/>
      <c r="DQ219" s="92"/>
      <c r="DR219" s="90"/>
      <c r="DS219" s="91"/>
      <c r="DT219" s="102"/>
      <c r="DU219" s="96"/>
      <c r="DV219" s="104"/>
      <c r="DW219" s="92"/>
      <c r="DX219" s="90"/>
      <c r="DY219" s="91"/>
      <c r="DZ219" s="102"/>
      <c r="EA219" s="96"/>
      <c r="EB219" s="104"/>
      <c r="EC219" s="92"/>
      <c r="ED219" s="90"/>
      <c r="EE219" s="91"/>
      <c r="EF219" s="102"/>
      <c r="EG219" s="96"/>
      <c r="EH219" s="104"/>
      <c r="EI219" s="92"/>
      <c r="EJ219" s="90"/>
      <c r="EK219" s="91"/>
      <c r="EL219" s="102"/>
      <c r="EM219" s="96"/>
      <c r="EN219" s="104"/>
      <c r="EO219" s="92"/>
      <c r="EP219" s="90"/>
      <c r="EQ219" s="91"/>
      <c r="ER219" s="102"/>
      <c r="ES219" s="96"/>
      <c r="ET219" s="104"/>
      <c r="EU219" s="92"/>
      <c r="EV219" s="90"/>
      <c r="EW219" s="91"/>
      <c r="EX219" s="102"/>
      <c r="EY219" s="96"/>
      <c r="EZ219" s="104"/>
      <c r="FA219" s="92"/>
      <c r="FB219" s="90"/>
      <c r="FC219" s="91"/>
      <c r="FD219" s="102"/>
      <c r="FE219" s="96"/>
      <c r="FF219" s="104"/>
      <c r="FG219" s="92"/>
      <c r="FH219" s="90"/>
      <c r="FI219" s="91"/>
      <c r="FJ219" s="102"/>
      <c r="FK219" s="96"/>
      <c r="FL219" s="104"/>
      <c r="FM219" s="92"/>
      <c r="FN219" s="90"/>
      <c r="FO219" s="91"/>
      <c r="FP219" s="102"/>
      <c r="FQ219" s="96"/>
      <c r="FR219" s="104"/>
      <c r="FS219" s="92"/>
      <c r="FT219" s="90"/>
      <c r="FU219" s="91"/>
      <c r="FV219" s="102"/>
      <c r="FW219" s="96"/>
      <c r="FX219" s="104"/>
      <c r="FY219" s="92"/>
      <c r="FZ219" s="90"/>
      <c r="GA219" s="91"/>
      <c r="GB219" s="102"/>
      <c r="GC219" s="96"/>
      <c r="GD219" s="104"/>
      <c r="GE219" s="92"/>
      <c r="GF219" s="90"/>
      <c r="GG219" s="91"/>
      <c r="GH219" s="102"/>
      <c r="GI219" s="96"/>
      <c r="GJ219" s="104"/>
      <c r="GK219" s="92"/>
      <c r="GL219" s="90"/>
      <c r="GM219" s="91"/>
      <c r="GN219" s="102"/>
      <c r="GO219" s="96"/>
      <c r="GP219" s="104"/>
      <c r="GQ219" s="92"/>
      <c r="GR219" s="90"/>
      <c r="GS219" s="91"/>
      <c r="GT219" s="102"/>
      <c r="GU219" s="96"/>
      <c r="GV219" s="104"/>
      <c r="GW219" s="92"/>
      <c r="GX219" s="90"/>
      <c r="GY219" s="91"/>
      <c r="GZ219" s="102"/>
      <c r="HA219" s="96"/>
      <c r="HB219" s="104"/>
      <c r="HC219" s="92"/>
      <c r="HD219" s="90"/>
      <c r="HE219" s="91"/>
      <c r="HF219" s="102"/>
      <c r="HG219" s="96"/>
      <c r="HH219" s="104"/>
      <c r="HI219" s="92"/>
      <c r="HJ219" s="90"/>
      <c r="HK219" s="91"/>
      <c r="HL219" s="102"/>
      <c r="HM219" s="96"/>
      <c r="HN219" s="104"/>
      <c r="HO219" s="92"/>
      <c r="HP219" s="90"/>
      <c r="HQ219" s="91"/>
      <c r="HR219" s="102"/>
      <c r="HS219" s="96"/>
      <c r="HT219" s="104"/>
      <c r="HU219" s="92"/>
      <c r="HV219" s="125"/>
      <c r="HW219" s="126"/>
      <c r="HX219" s="127"/>
      <c r="HY219" s="128"/>
      <c r="HZ219" s="129"/>
      <c r="IA219" s="130"/>
      <c r="IB219" s="125"/>
      <c r="IC219" s="126"/>
      <c r="ID219" s="127"/>
      <c r="IE219" s="128"/>
      <c r="IF219" s="129"/>
      <c r="IG219" s="130"/>
      <c r="IH219" s="125"/>
      <c r="II219" s="126"/>
      <c r="IJ219" s="127"/>
      <c r="IK219" s="128"/>
      <c r="IL219" s="129"/>
      <c r="IM219" s="130"/>
      <c r="IN219" s="125"/>
      <c r="IO219" s="126"/>
      <c r="IP219" s="127"/>
      <c r="IQ219" s="128"/>
      <c r="IR219" s="129"/>
    </row>
    <row r="220" spans="1:252" s="1" customFormat="1">
      <c r="A220" s="54" t="s">
        <v>735</v>
      </c>
      <c r="B220" s="136">
        <f t="shared" si="35"/>
        <v>0</v>
      </c>
      <c r="C220" s="136">
        <f t="shared" si="36"/>
        <v>0</v>
      </c>
      <c r="D220" s="136">
        <f t="shared" si="37"/>
        <v>0</v>
      </c>
      <c r="E220" s="136">
        <f t="shared" si="38"/>
        <v>0</v>
      </c>
      <c r="F220" s="136">
        <f t="shared" si="39"/>
        <v>0</v>
      </c>
      <c r="G220" s="136">
        <f t="shared" si="40"/>
        <v>0</v>
      </c>
      <c r="H220" s="137">
        <f t="shared" si="33"/>
        <v>0</v>
      </c>
      <c r="I220" s="137">
        <f t="shared" si="41"/>
        <v>0</v>
      </c>
      <c r="J220" s="136">
        <f t="shared" si="42"/>
        <v>0</v>
      </c>
      <c r="K220" s="136">
        <f t="shared" si="43"/>
        <v>0</v>
      </c>
      <c r="L220" s="138">
        <f t="shared" si="34"/>
        <v>0</v>
      </c>
      <c r="M220" s="92"/>
      <c r="N220" s="90"/>
      <c r="O220" s="91"/>
      <c r="P220" s="102"/>
      <c r="Q220" s="96"/>
      <c r="R220" s="104"/>
      <c r="S220" s="92"/>
      <c r="T220" s="90"/>
      <c r="U220" s="91"/>
      <c r="V220" s="102"/>
      <c r="W220" s="96"/>
      <c r="X220" s="104"/>
      <c r="Y220" s="92"/>
      <c r="Z220" s="90"/>
      <c r="AA220" s="91"/>
      <c r="AB220" s="102"/>
      <c r="AC220" s="96"/>
      <c r="AD220" s="104"/>
      <c r="AE220" s="92"/>
      <c r="AF220" s="90"/>
      <c r="AG220" s="91"/>
      <c r="AH220" s="102"/>
      <c r="AI220" s="96"/>
      <c r="AJ220" s="104"/>
      <c r="AK220" s="92"/>
      <c r="AL220" s="90"/>
      <c r="AM220" s="91"/>
      <c r="AN220" s="102"/>
      <c r="AO220" s="96"/>
      <c r="AP220" s="104"/>
      <c r="AQ220" s="92"/>
      <c r="AR220" s="90"/>
      <c r="AS220" s="91"/>
      <c r="AT220" s="102"/>
      <c r="AU220" s="96"/>
      <c r="AV220" s="104"/>
      <c r="AW220" s="92"/>
      <c r="AX220" s="90"/>
      <c r="AY220" s="91"/>
      <c r="AZ220" s="102"/>
      <c r="BA220" s="96"/>
      <c r="BB220" s="104"/>
      <c r="BC220" s="92"/>
      <c r="BD220" s="90"/>
      <c r="BE220" s="91"/>
      <c r="BF220" s="102"/>
      <c r="BG220" s="96"/>
      <c r="BH220" s="104"/>
      <c r="BI220" s="92"/>
      <c r="BJ220" s="90"/>
      <c r="BK220" s="91"/>
      <c r="BL220" s="102"/>
      <c r="BM220" s="96"/>
      <c r="BN220" s="104"/>
      <c r="BO220" s="92"/>
      <c r="BP220" s="90"/>
      <c r="BQ220" s="91"/>
      <c r="BR220" s="102"/>
      <c r="BS220" s="96"/>
      <c r="BT220" s="104"/>
      <c r="BU220" s="92"/>
      <c r="BV220" s="90"/>
      <c r="BW220" s="91"/>
      <c r="BX220" s="102"/>
      <c r="BY220" s="96"/>
      <c r="BZ220" s="104"/>
      <c r="CA220" s="92"/>
      <c r="CB220" s="90"/>
      <c r="CC220" s="91"/>
      <c r="CD220" s="102"/>
      <c r="CE220" s="96"/>
      <c r="CF220" s="104"/>
      <c r="CG220" s="92"/>
      <c r="CH220" s="90"/>
      <c r="CI220" s="91"/>
      <c r="CJ220" s="102"/>
      <c r="CK220" s="96"/>
      <c r="CL220" s="104"/>
      <c r="CM220" s="92"/>
      <c r="CN220" s="90"/>
      <c r="CO220" s="91"/>
      <c r="CP220" s="102"/>
      <c r="CQ220" s="96"/>
      <c r="CR220" s="104"/>
      <c r="CS220" s="92"/>
      <c r="CT220" s="90"/>
      <c r="CU220" s="91"/>
      <c r="CV220" s="102"/>
      <c r="CW220" s="96"/>
      <c r="CX220" s="104"/>
      <c r="CY220" s="92"/>
      <c r="CZ220" s="90"/>
      <c r="DA220" s="91"/>
      <c r="DB220" s="102"/>
      <c r="DC220" s="96"/>
      <c r="DD220" s="104"/>
      <c r="DE220" s="92"/>
      <c r="DF220" s="90"/>
      <c r="DG220" s="91"/>
      <c r="DH220" s="102"/>
      <c r="DI220" s="96"/>
      <c r="DJ220" s="104"/>
      <c r="DK220" s="92"/>
      <c r="DL220" s="90"/>
      <c r="DM220" s="91"/>
      <c r="DN220" s="102"/>
      <c r="DO220" s="96"/>
      <c r="DP220" s="104"/>
      <c r="DQ220" s="92"/>
      <c r="DR220" s="90"/>
      <c r="DS220" s="91"/>
      <c r="DT220" s="102"/>
      <c r="DU220" s="96"/>
      <c r="DV220" s="104"/>
      <c r="DW220" s="92"/>
      <c r="DX220" s="90"/>
      <c r="DY220" s="91"/>
      <c r="DZ220" s="102"/>
      <c r="EA220" s="96"/>
      <c r="EB220" s="104"/>
      <c r="EC220" s="92"/>
      <c r="ED220" s="90"/>
      <c r="EE220" s="91"/>
      <c r="EF220" s="102"/>
      <c r="EG220" s="96"/>
      <c r="EH220" s="104"/>
      <c r="EI220" s="92"/>
      <c r="EJ220" s="90"/>
      <c r="EK220" s="91"/>
      <c r="EL220" s="102"/>
      <c r="EM220" s="96"/>
      <c r="EN220" s="104"/>
      <c r="EO220" s="92"/>
      <c r="EP220" s="90"/>
      <c r="EQ220" s="91"/>
      <c r="ER220" s="102"/>
      <c r="ES220" s="96"/>
      <c r="ET220" s="104"/>
      <c r="EU220" s="92"/>
      <c r="EV220" s="90"/>
      <c r="EW220" s="91"/>
      <c r="EX220" s="102"/>
      <c r="EY220" s="96"/>
      <c r="EZ220" s="104"/>
      <c r="FA220" s="92"/>
      <c r="FB220" s="90"/>
      <c r="FC220" s="91"/>
      <c r="FD220" s="102"/>
      <c r="FE220" s="96"/>
      <c r="FF220" s="104"/>
      <c r="FG220" s="92"/>
      <c r="FH220" s="90"/>
      <c r="FI220" s="91"/>
      <c r="FJ220" s="102"/>
      <c r="FK220" s="96"/>
      <c r="FL220" s="104"/>
      <c r="FM220" s="92"/>
      <c r="FN220" s="90"/>
      <c r="FO220" s="91"/>
      <c r="FP220" s="102"/>
      <c r="FQ220" s="96"/>
      <c r="FR220" s="104"/>
      <c r="FS220" s="92"/>
      <c r="FT220" s="90"/>
      <c r="FU220" s="91"/>
      <c r="FV220" s="102"/>
      <c r="FW220" s="96"/>
      <c r="FX220" s="104"/>
      <c r="FY220" s="92"/>
      <c r="FZ220" s="90"/>
      <c r="GA220" s="91"/>
      <c r="GB220" s="102"/>
      <c r="GC220" s="96"/>
      <c r="GD220" s="104"/>
      <c r="GE220" s="92"/>
      <c r="GF220" s="90"/>
      <c r="GG220" s="91"/>
      <c r="GH220" s="102"/>
      <c r="GI220" s="96"/>
      <c r="GJ220" s="104"/>
      <c r="GK220" s="92"/>
      <c r="GL220" s="90"/>
      <c r="GM220" s="91"/>
      <c r="GN220" s="102"/>
      <c r="GO220" s="96"/>
      <c r="GP220" s="104"/>
      <c r="GQ220" s="92"/>
      <c r="GR220" s="90"/>
      <c r="GS220" s="91"/>
      <c r="GT220" s="102"/>
      <c r="GU220" s="96"/>
      <c r="GV220" s="104"/>
      <c r="GW220" s="92"/>
      <c r="GX220" s="90"/>
      <c r="GY220" s="91"/>
      <c r="GZ220" s="102"/>
      <c r="HA220" s="96"/>
      <c r="HB220" s="104"/>
      <c r="HC220" s="92"/>
      <c r="HD220" s="90"/>
      <c r="HE220" s="91"/>
      <c r="HF220" s="102"/>
      <c r="HG220" s="96"/>
      <c r="HH220" s="104"/>
      <c r="HI220" s="92"/>
      <c r="HJ220" s="90"/>
      <c r="HK220" s="91"/>
      <c r="HL220" s="102"/>
      <c r="HM220" s="96"/>
      <c r="HN220" s="104"/>
      <c r="HO220" s="92"/>
      <c r="HP220" s="90"/>
      <c r="HQ220" s="91"/>
      <c r="HR220" s="102"/>
      <c r="HS220" s="96"/>
      <c r="HT220" s="104"/>
      <c r="HU220" s="92"/>
      <c r="HV220" s="125"/>
      <c r="HW220" s="126"/>
      <c r="HX220" s="127"/>
      <c r="HY220" s="128"/>
      <c r="HZ220" s="129"/>
      <c r="IA220" s="130"/>
      <c r="IB220" s="125"/>
      <c r="IC220" s="126"/>
      <c r="ID220" s="127"/>
      <c r="IE220" s="128"/>
      <c r="IF220" s="129"/>
      <c r="IG220" s="130"/>
      <c r="IH220" s="125"/>
      <c r="II220" s="126"/>
      <c r="IJ220" s="127"/>
      <c r="IK220" s="128"/>
      <c r="IL220" s="129"/>
      <c r="IM220" s="130"/>
      <c r="IN220" s="125"/>
      <c r="IO220" s="126"/>
      <c r="IP220" s="127"/>
      <c r="IQ220" s="128"/>
      <c r="IR220" s="129"/>
    </row>
    <row r="221" spans="1:252" s="1" customFormat="1">
      <c r="A221" s="54" t="s">
        <v>736</v>
      </c>
      <c r="B221" s="136">
        <f t="shared" si="35"/>
        <v>0</v>
      </c>
      <c r="C221" s="136">
        <f t="shared" si="36"/>
        <v>0</v>
      </c>
      <c r="D221" s="136">
        <f t="shared" si="37"/>
        <v>0</v>
      </c>
      <c r="E221" s="136">
        <f t="shared" si="38"/>
        <v>0</v>
      </c>
      <c r="F221" s="136">
        <f t="shared" si="39"/>
        <v>0</v>
      </c>
      <c r="G221" s="136">
        <f t="shared" si="40"/>
        <v>0</v>
      </c>
      <c r="H221" s="137">
        <f t="shared" si="33"/>
        <v>0</v>
      </c>
      <c r="I221" s="137">
        <f t="shared" si="41"/>
        <v>0</v>
      </c>
      <c r="J221" s="136">
        <f t="shared" si="42"/>
        <v>0</v>
      </c>
      <c r="K221" s="136">
        <f t="shared" si="43"/>
        <v>0</v>
      </c>
      <c r="L221" s="138">
        <f t="shared" si="34"/>
        <v>0</v>
      </c>
      <c r="M221" s="92"/>
      <c r="N221" s="90"/>
      <c r="O221" s="91"/>
      <c r="P221" s="102"/>
      <c r="Q221" s="96"/>
      <c r="R221" s="104"/>
      <c r="S221" s="92"/>
      <c r="T221" s="90"/>
      <c r="U221" s="91"/>
      <c r="V221" s="102"/>
      <c r="W221" s="96"/>
      <c r="X221" s="104"/>
      <c r="Y221" s="92"/>
      <c r="Z221" s="90"/>
      <c r="AA221" s="91"/>
      <c r="AB221" s="102"/>
      <c r="AC221" s="96"/>
      <c r="AD221" s="104"/>
      <c r="AE221" s="92"/>
      <c r="AF221" s="90"/>
      <c r="AG221" s="91"/>
      <c r="AH221" s="102"/>
      <c r="AI221" s="96"/>
      <c r="AJ221" s="104"/>
      <c r="AK221" s="92"/>
      <c r="AL221" s="90"/>
      <c r="AM221" s="91"/>
      <c r="AN221" s="102"/>
      <c r="AO221" s="96"/>
      <c r="AP221" s="104"/>
      <c r="AQ221" s="92"/>
      <c r="AR221" s="90"/>
      <c r="AS221" s="91"/>
      <c r="AT221" s="102"/>
      <c r="AU221" s="96"/>
      <c r="AV221" s="104"/>
      <c r="AW221" s="92"/>
      <c r="AX221" s="90"/>
      <c r="AY221" s="91"/>
      <c r="AZ221" s="102"/>
      <c r="BA221" s="96"/>
      <c r="BB221" s="104"/>
      <c r="BC221" s="92"/>
      <c r="BD221" s="90"/>
      <c r="BE221" s="91"/>
      <c r="BF221" s="102"/>
      <c r="BG221" s="96"/>
      <c r="BH221" s="104"/>
      <c r="BI221" s="92"/>
      <c r="BJ221" s="90"/>
      <c r="BK221" s="91"/>
      <c r="BL221" s="102"/>
      <c r="BM221" s="96"/>
      <c r="BN221" s="104"/>
      <c r="BO221" s="92"/>
      <c r="BP221" s="90"/>
      <c r="BQ221" s="91"/>
      <c r="BR221" s="102"/>
      <c r="BS221" s="96"/>
      <c r="BT221" s="104"/>
      <c r="BU221" s="92"/>
      <c r="BV221" s="90"/>
      <c r="BW221" s="91"/>
      <c r="BX221" s="102"/>
      <c r="BY221" s="96"/>
      <c r="BZ221" s="104"/>
      <c r="CA221" s="92"/>
      <c r="CB221" s="90"/>
      <c r="CC221" s="91"/>
      <c r="CD221" s="102"/>
      <c r="CE221" s="96"/>
      <c r="CF221" s="104"/>
      <c r="CG221" s="92"/>
      <c r="CH221" s="90"/>
      <c r="CI221" s="91"/>
      <c r="CJ221" s="102"/>
      <c r="CK221" s="96"/>
      <c r="CL221" s="104"/>
      <c r="CM221" s="92"/>
      <c r="CN221" s="90"/>
      <c r="CO221" s="91"/>
      <c r="CP221" s="102"/>
      <c r="CQ221" s="96"/>
      <c r="CR221" s="104"/>
      <c r="CS221" s="92"/>
      <c r="CT221" s="90"/>
      <c r="CU221" s="91"/>
      <c r="CV221" s="102"/>
      <c r="CW221" s="96"/>
      <c r="CX221" s="104"/>
      <c r="CY221" s="92"/>
      <c r="CZ221" s="90"/>
      <c r="DA221" s="91"/>
      <c r="DB221" s="102"/>
      <c r="DC221" s="96"/>
      <c r="DD221" s="104"/>
      <c r="DE221" s="92"/>
      <c r="DF221" s="90"/>
      <c r="DG221" s="91"/>
      <c r="DH221" s="102"/>
      <c r="DI221" s="96"/>
      <c r="DJ221" s="104"/>
      <c r="DK221" s="92"/>
      <c r="DL221" s="90"/>
      <c r="DM221" s="91"/>
      <c r="DN221" s="102"/>
      <c r="DO221" s="96"/>
      <c r="DP221" s="104"/>
      <c r="DQ221" s="92"/>
      <c r="DR221" s="90"/>
      <c r="DS221" s="91"/>
      <c r="DT221" s="102"/>
      <c r="DU221" s="96"/>
      <c r="DV221" s="104"/>
      <c r="DW221" s="92"/>
      <c r="DX221" s="90"/>
      <c r="DY221" s="91"/>
      <c r="DZ221" s="102"/>
      <c r="EA221" s="96"/>
      <c r="EB221" s="104"/>
      <c r="EC221" s="92"/>
      <c r="ED221" s="90"/>
      <c r="EE221" s="91"/>
      <c r="EF221" s="102"/>
      <c r="EG221" s="96"/>
      <c r="EH221" s="104"/>
      <c r="EI221" s="92"/>
      <c r="EJ221" s="90"/>
      <c r="EK221" s="91"/>
      <c r="EL221" s="102"/>
      <c r="EM221" s="96"/>
      <c r="EN221" s="104"/>
      <c r="EO221" s="92"/>
      <c r="EP221" s="90"/>
      <c r="EQ221" s="91"/>
      <c r="ER221" s="102"/>
      <c r="ES221" s="96"/>
      <c r="ET221" s="104"/>
      <c r="EU221" s="92"/>
      <c r="EV221" s="90"/>
      <c r="EW221" s="91"/>
      <c r="EX221" s="102"/>
      <c r="EY221" s="96"/>
      <c r="EZ221" s="104"/>
      <c r="FA221" s="92"/>
      <c r="FB221" s="90"/>
      <c r="FC221" s="91"/>
      <c r="FD221" s="102"/>
      <c r="FE221" s="96"/>
      <c r="FF221" s="104"/>
      <c r="FG221" s="92"/>
      <c r="FH221" s="90"/>
      <c r="FI221" s="91"/>
      <c r="FJ221" s="102"/>
      <c r="FK221" s="96"/>
      <c r="FL221" s="104"/>
      <c r="FM221" s="92"/>
      <c r="FN221" s="90"/>
      <c r="FO221" s="91"/>
      <c r="FP221" s="102"/>
      <c r="FQ221" s="96"/>
      <c r="FR221" s="104"/>
      <c r="FS221" s="92"/>
      <c r="FT221" s="90"/>
      <c r="FU221" s="91"/>
      <c r="FV221" s="102"/>
      <c r="FW221" s="96"/>
      <c r="FX221" s="104"/>
      <c r="FY221" s="92"/>
      <c r="FZ221" s="90"/>
      <c r="GA221" s="91"/>
      <c r="GB221" s="102"/>
      <c r="GC221" s="96"/>
      <c r="GD221" s="104"/>
      <c r="GE221" s="92"/>
      <c r="GF221" s="90"/>
      <c r="GG221" s="91"/>
      <c r="GH221" s="102"/>
      <c r="GI221" s="96"/>
      <c r="GJ221" s="104"/>
      <c r="GK221" s="92"/>
      <c r="GL221" s="90"/>
      <c r="GM221" s="91"/>
      <c r="GN221" s="102"/>
      <c r="GO221" s="96"/>
      <c r="GP221" s="104"/>
      <c r="GQ221" s="92"/>
      <c r="GR221" s="90"/>
      <c r="GS221" s="91"/>
      <c r="GT221" s="102"/>
      <c r="GU221" s="96"/>
      <c r="GV221" s="104"/>
      <c r="GW221" s="92"/>
      <c r="GX221" s="90"/>
      <c r="GY221" s="91"/>
      <c r="GZ221" s="102"/>
      <c r="HA221" s="96"/>
      <c r="HB221" s="104"/>
      <c r="HC221" s="92"/>
      <c r="HD221" s="90"/>
      <c r="HE221" s="91"/>
      <c r="HF221" s="102"/>
      <c r="HG221" s="96"/>
      <c r="HH221" s="104"/>
      <c r="HI221" s="92"/>
      <c r="HJ221" s="90"/>
      <c r="HK221" s="91"/>
      <c r="HL221" s="102"/>
      <c r="HM221" s="96"/>
      <c r="HN221" s="104"/>
      <c r="HO221" s="92"/>
      <c r="HP221" s="90"/>
      <c r="HQ221" s="91"/>
      <c r="HR221" s="102"/>
      <c r="HS221" s="96"/>
      <c r="HT221" s="104"/>
      <c r="HU221" s="92"/>
      <c r="HV221" s="125"/>
      <c r="HW221" s="126"/>
      <c r="HX221" s="127"/>
      <c r="HY221" s="128"/>
      <c r="HZ221" s="129"/>
      <c r="IA221" s="130"/>
      <c r="IB221" s="125"/>
      <c r="IC221" s="126"/>
      <c r="ID221" s="127"/>
      <c r="IE221" s="128"/>
      <c r="IF221" s="129"/>
      <c r="IG221" s="130"/>
      <c r="IH221" s="125"/>
      <c r="II221" s="126"/>
      <c r="IJ221" s="127"/>
      <c r="IK221" s="128"/>
      <c r="IL221" s="129"/>
      <c r="IM221" s="130"/>
      <c r="IN221" s="125"/>
      <c r="IO221" s="126"/>
      <c r="IP221" s="127"/>
      <c r="IQ221" s="128"/>
      <c r="IR221" s="129"/>
    </row>
    <row r="222" spans="1:252" s="1" customFormat="1">
      <c r="A222" s="54" t="s">
        <v>737</v>
      </c>
      <c r="B222" s="136">
        <f t="shared" si="35"/>
        <v>19.600000000000001</v>
      </c>
      <c r="C222" s="136">
        <f t="shared" si="36"/>
        <v>21.86363636363636</v>
      </c>
      <c r="D222" s="136">
        <f t="shared" si="37"/>
        <v>22.9</v>
      </c>
      <c r="E222" s="136">
        <f t="shared" si="38"/>
        <v>13.5</v>
      </c>
      <c r="F222" s="136">
        <f t="shared" si="39"/>
        <v>14.509090909090908</v>
      </c>
      <c r="G222" s="136">
        <f t="shared" si="40"/>
        <v>15.4</v>
      </c>
      <c r="H222" s="137">
        <f t="shared" si="33"/>
        <v>11</v>
      </c>
      <c r="I222" s="137">
        <f t="shared" si="41"/>
        <v>0</v>
      </c>
      <c r="J222" s="136">
        <f t="shared" si="42"/>
        <v>0</v>
      </c>
      <c r="K222" s="136">
        <f t="shared" si="43"/>
        <v>0</v>
      </c>
      <c r="L222" s="138">
        <f t="shared" si="34"/>
        <v>0</v>
      </c>
      <c r="M222" s="92">
        <v>22.5</v>
      </c>
      <c r="N222" s="90">
        <v>14.7</v>
      </c>
      <c r="O222" s="91"/>
      <c r="P222" s="102">
        <v>21.7</v>
      </c>
      <c r="Q222" s="96">
        <v>14</v>
      </c>
      <c r="R222" s="104"/>
      <c r="S222" s="92">
        <v>21.6</v>
      </c>
      <c r="T222" s="90">
        <v>13.5</v>
      </c>
      <c r="U222" s="91"/>
      <c r="V222" s="102">
        <v>22.9</v>
      </c>
      <c r="W222" s="96">
        <v>15.4</v>
      </c>
      <c r="X222" s="104"/>
      <c r="Y222" s="92">
        <v>20.6</v>
      </c>
      <c r="Z222" s="90">
        <v>14.3</v>
      </c>
      <c r="AA222" s="91"/>
      <c r="AB222" s="102">
        <v>22.7</v>
      </c>
      <c r="AC222" s="96">
        <v>14.1</v>
      </c>
      <c r="AD222" s="104"/>
      <c r="AE222" s="92">
        <v>22.9</v>
      </c>
      <c r="AF222" s="90">
        <v>15.4</v>
      </c>
      <c r="AG222" s="91"/>
      <c r="AH222" s="102">
        <v>19.600000000000001</v>
      </c>
      <c r="AI222" s="96">
        <v>14.1</v>
      </c>
      <c r="AJ222" s="104"/>
      <c r="AK222" s="92">
        <v>22.7</v>
      </c>
      <c r="AL222" s="252">
        <v>14.5</v>
      </c>
      <c r="AM222" s="91"/>
      <c r="AN222" s="102">
        <v>22.7</v>
      </c>
      <c r="AO222" s="96">
        <v>15.1</v>
      </c>
      <c r="AP222" s="104"/>
      <c r="AQ222" s="92">
        <v>20.6</v>
      </c>
      <c r="AR222" s="90">
        <v>14.5</v>
      </c>
      <c r="AS222" s="91"/>
      <c r="AT222" s="102"/>
      <c r="AU222" s="96"/>
      <c r="AV222" s="104"/>
      <c r="AW222" s="92"/>
      <c r="AX222" s="90"/>
      <c r="AY222" s="91"/>
      <c r="AZ222" s="102"/>
      <c r="BA222" s="96"/>
      <c r="BB222" s="104"/>
      <c r="BC222" s="92"/>
      <c r="BD222" s="90"/>
      <c r="BE222" s="91"/>
      <c r="BF222" s="102"/>
      <c r="BG222" s="96"/>
      <c r="BH222" s="104"/>
      <c r="BI222" s="92"/>
      <c r="BJ222" s="90"/>
      <c r="BK222" s="91"/>
      <c r="BL222" s="102"/>
      <c r="BM222" s="96"/>
      <c r="BN222" s="104"/>
      <c r="BO222" s="92"/>
      <c r="BP222" s="90"/>
      <c r="BQ222" s="91"/>
      <c r="BR222" s="102"/>
      <c r="BS222" s="96"/>
      <c r="BT222" s="104"/>
      <c r="BU222" s="92"/>
      <c r="BV222" s="90"/>
      <c r="BW222" s="91"/>
      <c r="BX222" s="102"/>
      <c r="BY222" s="96"/>
      <c r="BZ222" s="104"/>
      <c r="CA222" s="92"/>
      <c r="CB222" s="90"/>
      <c r="CC222" s="91"/>
      <c r="CD222" s="102"/>
      <c r="CE222" s="96"/>
      <c r="CF222" s="104"/>
      <c r="CG222" s="92"/>
      <c r="CH222" s="90"/>
      <c r="CI222" s="91"/>
      <c r="CJ222" s="102"/>
      <c r="CK222" s="96"/>
      <c r="CL222" s="104"/>
      <c r="CM222" s="92"/>
      <c r="CN222" s="90"/>
      <c r="CO222" s="91"/>
      <c r="CP222" s="102"/>
      <c r="CQ222" s="96"/>
      <c r="CR222" s="104"/>
      <c r="CS222" s="92"/>
      <c r="CT222" s="90"/>
      <c r="CU222" s="91"/>
      <c r="CV222" s="102"/>
      <c r="CW222" s="96"/>
      <c r="CX222" s="104"/>
      <c r="CY222" s="92"/>
      <c r="CZ222" s="90"/>
      <c r="DA222" s="91"/>
      <c r="DB222" s="102"/>
      <c r="DC222" s="96"/>
      <c r="DD222" s="104"/>
      <c r="DE222" s="92"/>
      <c r="DF222" s="90"/>
      <c r="DG222" s="91"/>
      <c r="DH222" s="102"/>
      <c r="DI222" s="96"/>
      <c r="DJ222" s="104"/>
      <c r="DK222" s="92"/>
      <c r="DL222" s="90"/>
      <c r="DM222" s="91"/>
      <c r="DN222" s="102"/>
      <c r="DO222" s="96"/>
      <c r="DP222" s="104"/>
      <c r="DQ222" s="92"/>
      <c r="DR222" s="90"/>
      <c r="DS222" s="91"/>
      <c r="DT222" s="102"/>
      <c r="DU222" s="96"/>
      <c r="DV222" s="104"/>
      <c r="DW222" s="92"/>
      <c r="DX222" s="90"/>
      <c r="DY222" s="91"/>
      <c r="DZ222" s="102"/>
      <c r="EA222" s="96"/>
      <c r="EB222" s="104"/>
      <c r="EC222" s="92"/>
      <c r="ED222" s="90"/>
      <c r="EE222" s="91"/>
      <c r="EF222" s="102"/>
      <c r="EG222" s="96"/>
      <c r="EH222" s="104"/>
      <c r="EI222" s="92"/>
      <c r="EJ222" s="90"/>
      <c r="EK222" s="91"/>
      <c r="EL222" s="102"/>
      <c r="EM222" s="96"/>
      <c r="EN222" s="104"/>
      <c r="EO222" s="92"/>
      <c r="EP222" s="90"/>
      <c r="EQ222" s="91"/>
      <c r="ER222" s="102"/>
      <c r="ES222" s="96"/>
      <c r="ET222" s="104"/>
      <c r="EU222" s="92"/>
      <c r="EV222" s="90"/>
      <c r="EW222" s="91"/>
      <c r="EX222" s="102"/>
      <c r="EY222" s="96"/>
      <c r="EZ222" s="104"/>
      <c r="FA222" s="92"/>
      <c r="FB222" s="90"/>
      <c r="FC222" s="91"/>
      <c r="FD222" s="102"/>
      <c r="FE222" s="96"/>
      <c r="FF222" s="104"/>
      <c r="FG222" s="92"/>
      <c r="FH222" s="90"/>
      <c r="FI222" s="91"/>
      <c r="FJ222" s="102"/>
      <c r="FK222" s="96"/>
      <c r="FL222" s="104"/>
      <c r="FM222" s="92"/>
      <c r="FN222" s="90"/>
      <c r="FO222" s="91"/>
      <c r="FP222" s="102"/>
      <c r="FQ222" s="96"/>
      <c r="FR222" s="104"/>
      <c r="FS222" s="92"/>
      <c r="FT222" s="90"/>
      <c r="FU222" s="91"/>
      <c r="FV222" s="102"/>
      <c r="FW222" s="96"/>
      <c r="FX222" s="104"/>
      <c r="FY222" s="92"/>
      <c r="FZ222" s="90"/>
      <c r="GA222" s="91"/>
      <c r="GB222" s="102"/>
      <c r="GC222" s="96"/>
      <c r="GD222" s="104"/>
      <c r="GE222" s="92"/>
      <c r="GF222" s="90"/>
      <c r="GG222" s="91"/>
      <c r="GH222" s="102"/>
      <c r="GI222" s="96"/>
      <c r="GJ222" s="104"/>
      <c r="GK222" s="92"/>
      <c r="GL222" s="90"/>
      <c r="GM222" s="91"/>
      <c r="GN222" s="102"/>
      <c r="GO222" s="96"/>
      <c r="GP222" s="104"/>
      <c r="GQ222" s="92"/>
      <c r="GR222" s="90"/>
      <c r="GS222" s="91"/>
      <c r="GT222" s="102"/>
      <c r="GU222" s="96"/>
      <c r="GV222" s="104"/>
      <c r="GW222" s="92"/>
      <c r="GX222" s="90"/>
      <c r="GY222" s="91"/>
      <c r="GZ222" s="102"/>
      <c r="HA222" s="96"/>
      <c r="HB222" s="104"/>
      <c r="HC222" s="92"/>
      <c r="HD222" s="90"/>
      <c r="HE222" s="91"/>
      <c r="HF222" s="102"/>
      <c r="HG222" s="96"/>
      <c r="HH222" s="104"/>
      <c r="HI222" s="92"/>
      <c r="HJ222" s="90"/>
      <c r="HK222" s="91"/>
      <c r="HL222" s="102"/>
      <c r="HM222" s="96"/>
      <c r="HN222" s="104"/>
      <c r="HO222" s="92"/>
      <c r="HP222" s="90"/>
      <c r="HQ222" s="91"/>
      <c r="HR222" s="102"/>
      <c r="HS222" s="96"/>
      <c r="HT222" s="104"/>
      <c r="HU222" s="92"/>
      <c r="HV222" s="125"/>
      <c r="HW222" s="126"/>
      <c r="HX222" s="127"/>
      <c r="HY222" s="128"/>
      <c r="HZ222" s="129"/>
      <c r="IA222" s="130"/>
      <c r="IB222" s="125"/>
      <c r="IC222" s="126"/>
      <c r="ID222" s="127"/>
      <c r="IE222" s="128"/>
      <c r="IF222" s="129"/>
      <c r="IG222" s="130"/>
      <c r="IH222" s="125"/>
      <c r="II222" s="126"/>
      <c r="IJ222" s="127"/>
      <c r="IK222" s="128"/>
      <c r="IL222" s="129"/>
      <c r="IM222" s="130"/>
      <c r="IN222" s="125"/>
      <c r="IO222" s="126"/>
      <c r="IP222" s="127"/>
      <c r="IQ222" s="128"/>
      <c r="IR222" s="129"/>
    </row>
    <row r="223" spans="1:252" s="1" customFormat="1">
      <c r="A223" s="54" t="s">
        <v>738</v>
      </c>
      <c r="B223" s="136">
        <f t="shared" si="35"/>
        <v>0</v>
      </c>
      <c r="C223" s="136">
        <f t="shared" si="36"/>
        <v>0</v>
      </c>
      <c r="D223" s="136">
        <f t="shared" si="37"/>
        <v>0</v>
      </c>
      <c r="E223" s="136">
        <f t="shared" si="38"/>
        <v>0</v>
      </c>
      <c r="F223" s="136">
        <f t="shared" si="39"/>
        <v>0</v>
      </c>
      <c r="G223" s="136">
        <f t="shared" si="40"/>
        <v>0</v>
      </c>
      <c r="H223" s="137">
        <f t="shared" si="33"/>
        <v>0</v>
      </c>
      <c r="I223" s="137">
        <f t="shared" si="41"/>
        <v>0</v>
      </c>
      <c r="J223" s="136">
        <f t="shared" si="42"/>
        <v>0</v>
      </c>
      <c r="K223" s="136">
        <f t="shared" si="43"/>
        <v>0</v>
      </c>
      <c r="L223" s="138">
        <f t="shared" si="34"/>
        <v>0</v>
      </c>
      <c r="M223" s="92"/>
      <c r="N223" s="90"/>
      <c r="O223" s="91"/>
      <c r="P223" s="102"/>
      <c r="Q223" s="96"/>
      <c r="R223" s="104"/>
      <c r="S223" s="92"/>
      <c r="T223" s="90"/>
      <c r="U223" s="91"/>
      <c r="V223" s="102"/>
      <c r="W223" s="96"/>
      <c r="X223" s="104"/>
      <c r="Y223" s="92"/>
      <c r="Z223" s="90"/>
      <c r="AA223" s="91"/>
      <c r="AB223" s="102"/>
      <c r="AC223" s="96"/>
      <c r="AD223" s="104"/>
      <c r="AE223" s="92"/>
      <c r="AF223" s="90"/>
      <c r="AG223" s="91"/>
      <c r="AH223" s="102"/>
      <c r="AI223" s="96"/>
      <c r="AJ223" s="104"/>
      <c r="AK223" s="92"/>
      <c r="AL223" s="90"/>
      <c r="AM223" s="91"/>
      <c r="AN223" s="102"/>
      <c r="AO223" s="96"/>
      <c r="AP223" s="104"/>
      <c r="AQ223" s="92"/>
      <c r="AR223" s="90"/>
      <c r="AS223" s="91"/>
      <c r="AT223" s="102"/>
      <c r="AU223" s="96"/>
      <c r="AV223" s="104"/>
      <c r="AW223" s="92"/>
      <c r="AX223" s="90"/>
      <c r="AY223" s="91"/>
      <c r="AZ223" s="102"/>
      <c r="BA223" s="96"/>
      <c r="BB223" s="104"/>
      <c r="BC223" s="92"/>
      <c r="BD223" s="90"/>
      <c r="BE223" s="91"/>
      <c r="BF223" s="102"/>
      <c r="BG223" s="96"/>
      <c r="BH223" s="104"/>
      <c r="BI223" s="92"/>
      <c r="BJ223" s="90"/>
      <c r="BK223" s="91"/>
      <c r="BL223" s="102"/>
      <c r="BM223" s="96"/>
      <c r="BN223" s="104"/>
      <c r="BO223" s="92"/>
      <c r="BP223" s="90"/>
      <c r="BQ223" s="91"/>
      <c r="BR223" s="102"/>
      <c r="BS223" s="96"/>
      <c r="BT223" s="104"/>
      <c r="BU223" s="92"/>
      <c r="BV223" s="90"/>
      <c r="BW223" s="91"/>
      <c r="BX223" s="102"/>
      <c r="BY223" s="96"/>
      <c r="BZ223" s="104"/>
      <c r="CA223" s="92"/>
      <c r="CB223" s="90"/>
      <c r="CC223" s="91"/>
      <c r="CD223" s="102"/>
      <c r="CE223" s="96"/>
      <c r="CF223" s="104"/>
      <c r="CG223" s="92"/>
      <c r="CH223" s="90"/>
      <c r="CI223" s="91"/>
      <c r="CJ223" s="102"/>
      <c r="CK223" s="96"/>
      <c r="CL223" s="104"/>
      <c r="CM223" s="92"/>
      <c r="CN223" s="90"/>
      <c r="CO223" s="91"/>
      <c r="CP223" s="102"/>
      <c r="CQ223" s="96"/>
      <c r="CR223" s="104"/>
      <c r="CS223" s="92"/>
      <c r="CT223" s="90"/>
      <c r="CU223" s="91"/>
      <c r="CV223" s="102"/>
      <c r="CW223" s="96"/>
      <c r="CX223" s="104"/>
      <c r="CY223" s="92"/>
      <c r="CZ223" s="90"/>
      <c r="DA223" s="91"/>
      <c r="DB223" s="102"/>
      <c r="DC223" s="96"/>
      <c r="DD223" s="104"/>
      <c r="DE223" s="92"/>
      <c r="DF223" s="90"/>
      <c r="DG223" s="91"/>
      <c r="DH223" s="102"/>
      <c r="DI223" s="96"/>
      <c r="DJ223" s="104"/>
      <c r="DK223" s="92"/>
      <c r="DL223" s="90"/>
      <c r="DM223" s="91"/>
      <c r="DN223" s="102"/>
      <c r="DO223" s="96"/>
      <c r="DP223" s="104"/>
      <c r="DQ223" s="92"/>
      <c r="DR223" s="90"/>
      <c r="DS223" s="91"/>
      <c r="DT223" s="102"/>
      <c r="DU223" s="96"/>
      <c r="DV223" s="104"/>
      <c r="DW223" s="92"/>
      <c r="DX223" s="90"/>
      <c r="DY223" s="91"/>
      <c r="DZ223" s="102"/>
      <c r="EA223" s="96"/>
      <c r="EB223" s="104"/>
      <c r="EC223" s="92"/>
      <c r="ED223" s="90"/>
      <c r="EE223" s="91"/>
      <c r="EF223" s="102"/>
      <c r="EG223" s="96"/>
      <c r="EH223" s="104"/>
      <c r="EI223" s="92"/>
      <c r="EJ223" s="90"/>
      <c r="EK223" s="91"/>
      <c r="EL223" s="102"/>
      <c r="EM223" s="96"/>
      <c r="EN223" s="104"/>
      <c r="EO223" s="92"/>
      <c r="EP223" s="90"/>
      <c r="EQ223" s="91"/>
      <c r="ER223" s="102"/>
      <c r="ES223" s="96"/>
      <c r="ET223" s="104"/>
      <c r="EU223" s="92"/>
      <c r="EV223" s="90"/>
      <c r="EW223" s="91"/>
      <c r="EX223" s="102"/>
      <c r="EY223" s="96"/>
      <c r="EZ223" s="104"/>
      <c r="FA223" s="92"/>
      <c r="FB223" s="90"/>
      <c r="FC223" s="91"/>
      <c r="FD223" s="102"/>
      <c r="FE223" s="96"/>
      <c r="FF223" s="104"/>
      <c r="FG223" s="92"/>
      <c r="FH223" s="90"/>
      <c r="FI223" s="91"/>
      <c r="FJ223" s="102"/>
      <c r="FK223" s="96"/>
      <c r="FL223" s="104"/>
      <c r="FM223" s="92"/>
      <c r="FN223" s="90"/>
      <c r="FO223" s="91"/>
      <c r="FP223" s="102"/>
      <c r="FQ223" s="96"/>
      <c r="FR223" s="104"/>
      <c r="FS223" s="92"/>
      <c r="FT223" s="90"/>
      <c r="FU223" s="91"/>
      <c r="FV223" s="102"/>
      <c r="FW223" s="96"/>
      <c r="FX223" s="104"/>
      <c r="FY223" s="92"/>
      <c r="FZ223" s="90"/>
      <c r="GA223" s="91"/>
      <c r="GB223" s="102"/>
      <c r="GC223" s="96"/>
      <c r="GD223" s="104"/>
      <c r="GE223" s="92"/>
      <c r="GF223" s="90"/>
      <c r="GG223" s="91"/>
      <c r="GH223" s="102"/>
      <c r="GI223" s="96"/>
      <c r="GJ223" s="104"/>
      <c r="GK223" s="92"/>
      <c r="GL223" s="90"/>
      <c r="GM223" s="91"/>
      <c r="GN223" s="102"/>
      <c r="GO223" s="96"/>
      <c r="GP223" s="104"/>
      <c r="GQ223" s="92"/>
      <c r="GR223" s="90"/>
      <c r="GS223" s="91"/>
      <c r="GT223" s="102"/>
      <c r="GU223" s="96"/>
      <c r="GV223" s="104"/>
      <c r="GW223" s="92"/>
      <c r="GX223" s="90"/>
      <c r="GY223" s="91"/>
      <c r="GZ223" s="102"/>
      <c r="HA223" s="96"/>
      <c r="HB223" s="104"/>
      <c r="HC223" s="92"/>
      <c r="HD223" s="90"/>
      <c r="HE223" s="91"/>
      <c r="HF223" s="102"/>
      <c r="HG223" s="96"/>
      <c r="HH223" s="104"/>
      <c r="HI223" s="92"/>
      <c r="HJ223" s="90"/>
      <c r="HK223" s="91"/>
      <c r="HL223" s="102"/>
      <c r="HM223" s="96"/>
      <c r="HN223" s="104"/>
      <c r="HO223" s="92"/>
      <c r="HP223" s="90"/>
      <c r="HQ223" s="91"/>
      <c r="HR223" s="102"/>
      <c r="HS223" s="96"/>
      <c r="HT223" s="104"/>
      <c r="HU223" s="92"/>
      <c r="HV223" s="125"/>
      <c r="HW223" s="126"/>
      <c r="HX223" s="127"/>
      <c r="HY223" s="128"/>
      <c r="HZ223" s="129"/>
      <c r="IA223" s="130"/>
      <c r="IB223" s="125"/>
      <c r="IC223" s="126"/>
      <c r="ID223" s="127"/>
      <c r="IE223" s="128"/>
      <c r="IF223" s="129"/>
      <c r="IG223" s="130"/>
      <c r="IH223" s="125"/>
      <c r="II223" s="126"/>
      <c r="IJ223" s="127"/>
      <c r="IK223" s="128"/>
      <c r="IL223" s="129"/>
      <c r="IM223" s="130"/>
      <c r="IN223" s="125"/>
      <c r="IO223" s="126"/>
      <c r="IP223" s="127"/>
      <c r="IQ223" s="128"/>
      <c r="IR223" s="129"/>
    </row>
    <row r="224" spans="1:252" s="1" customFormat="1">
      <c r="A224" s="54" t="s">
        <v>739</v>
      </c>
      <c r="B224" s="136">
        <f t="shared" si="35"/>
        <v>0</v>
      </c>
      <c r="C224" s="136">
        <f t="shared" si="36"/>
        <v>0</v>
      </c>
      <c r="D224" s="136">
        <f t="shared" si="37"/>
        <v>0</v>
      </c>
      <c r="E224" s="136">
        <f t="shared" si="38"/>
        <v>0</v>
      </c>
      <c r="F224" s="136">
        <f t="shared" si="39"/>
        <v>0</v>
      </c>
      <c r="G224" s="136">
        <f t="shared" si="40"/>
        <v>0</v>
      </c>
      <c r="H224" s="137">
        <f t="shared" si="33"/>
        <v>0</v>
      </c>
      <c r="I224" s="137">
        <f t="shared" si="41"/>
        <v>0</v>
      </c>
      <c r="J224" s="136">
        <f t="shared" si="42"/>
        <v>0</v>
      </c>
      <c r="K224" s="136">
        <f t="shared" si="43"/>
        <v>0</v>
      </c>
      <c r="L224" s="138">
        <f t="shared" si="34"/>
        <v>0</v>
      </c>
      <c r="M224" s="92"/>
      <c r="N224" s="90"/>
      <c r="O224" s="91"/>
      <c r="P224" s="102"/>
      <c r="Q224" s="96"/>
      <c r="R224" s="104"/>
      <c r="S224" s="92"/>
      <c r="T224" s="90"/>
      <c r="U224" s="91"/>
      <c r="V224" s="102"/>
      <c r="W224" s="96"/>
      <c r="X224" s="104"/>
      <c r="Y224" s="92"/>
      <c r="Z224" s="90"/>
      <c r="AA224" s="91"/>
      <c r="AB224" s="102"/>
      <c r="AC224" s="96"/>
      <c r="AD224" s="104"/>
      <c r="AE224" s="92"/>
      <c r="AF224" s="90"/>
      <c r="AG224" s="91"/>
      <c r="AH224" s="102"/>
      <c r="AI224" s="96"/>
      <c r="AJ224" s="104"/>
      <c r="AK224" s="92"/>
      <c r="AL224" s="90"/>
      <c r="AM224" s="91"/>
      <c r="AN224" s="102"/>
      <c r="AO224" s="96"/>
      <c r="AP224" s="104"/>
      <c r="AQ224" s="92"/>
      <c r="AR224" s="90"/>
      <c r="AS224" s="91"/>
      <c r="AT224" s="102"/>
      <c r="AU224" s="96"/>
      <c r="AV224" s="104"/>
      <c r="AW224" s="92"/>
      <c r="AX224" s="90"/>
      <c r="AY224" s="91"/>
      <c r="AZ224" s="102"/>
      <c r="BA224" s="96"/>
      <c r="BB224" s="104"/>
      <c r="BC224" s="92"/>
      <c r="BD224" s="90"/>
      <c r="BE224" s="91"/>
      <c r="BF224" s="102"/>
      <c r="BG224" s="96"/>
      <c r="BH224" s="104"/>
      <c r="BI224" s="92"/>
      <c r="BJ224" s="90"/>
      <c r="BK224" s="91"/>
      <c r="BL224" s="102"/>
      <c r="BM224" s="96"/>
      <c r="BN224" s="104"/>
      <c r="BO224" s="92"/>
      <c r="BP224" s="90"/>
      <c r="BQ224" s="91"/>
      <c r="BR224" s="102"/>
      <c r="BS224" s="96"/>
      <c r="BT224" s="104"/>
      <c r="BU224" s="92"/>
      <c r="BV224" s="90"/>
      <c r="BW224" s="91"/>
      <c r="BX224" s="102"/>
      <c r="BY224" s="96"/>
      <c r="BZ224" s="104"/>
      <c r="CA224" s="92"/>
      <c r="CB224" s="90"/>
      <c r="CC224" s="91"/>
      <c r="CD224" s="102"/>
      <c r="CE224" s="96"/>
      <c r="CF224" s="104"/>
      <c r="CG224" s="92"/>
      <c r="CH224" s="90"/>
      <c r="CI224" s="91"/>
      <c r="CJ224" s="102"/>
      <c r="CK224" s="96"/>
      <c r="CL224" s="104"/>
      <c r="CM224" s="92"/>
      <c r="CN224" s="90"/>
      <c r="CO224" s="91"/>
      <c r="CP224" s="102"/>
      <c r="CQ224" s="96"/>
      <c r="CR224" s="104"/>
      <c r="CS224" s="92"/>
      <c r="CT224" s="90"/>
      <c r="CU224" s="91"/>
      <c r="CV224" s="102"/>
      <c r="CW224" s="96"/>
      <c r="CX224" s="104"/>
      <c r="CY224" s="92"/>
      <c r="CZ224" s="90"/>
      <c r="DA224" s="91"/>
      <c r="DB224" s="102"/>
      <c r="DC224" s="96"/>
      <c r="DD224" s="104"/>
      <c r="DE224" s="92"/>
      <c r="DF224" s="90"/>
      <c r="DG224" s="91"/>
      <c r="DH224" s="102"/>
      <c r="DI224" s="96"/>
      <c r="DJ224" s="104"/>
      <c r="DK224" s="92"/>
      <c r="DL224" s="90"/>
      <c r="DM224" s="91"/>
      <c r="DN224" s="102"/>
      <c r="DO224" s="96"/>
      <c r="DP224" s="104"/>
      <c r="DQ224" s="92"/>
      <c r="DR224" s="90"/>
      <c r="DS224" s="91"/>
      <c r="DT224" s="102"/>
      <c r="DU224" s="96"/>
      <c r="DV224" s="104"/>
      <c r="DW224" s="92"/>
      <c r="DX224" s="90"/>
      <c r="DY224" s="91"/>
      <c r="DZ224" s="102"/>
      <c r="EA224" s="96"/>
      <c r="EB224" s="104"/>
      <c r="EC224" s="92"/>
      <c r="ED224" s="90"/>
      <c r="EE224" s="91"/>
      <c r="EF224" s="102"/>
      <c r="EG224" s="96"/>
      <c r="EH224" s="104"/>
      <c r="EI224" s="92"/>
      <c r="EJ224" s="90"/>
      <c r="EK224" s="91"/>
      <c r="EL224" s="102"/>
      <c r="EM224" s="96"/>
      <c r="EN224" s="104"/>
      <c r="EO224" s="92"/>
      <c r="EP224" s="90"/>
      <c r="EQ224" s="91"/>
      <c r="ER224" s="102"/>
      <c r="ES224" s="96"/>
      <c r="ET224" s="104"/>
      <c r="EU224" s="92"/>
      <c r="EV224" s="90"/>
      <c r="EW224" s="91"/>
      <c r="EX224" s="102"/>
      <c r="EY224" s="96"/>
      <c r="EZ224" s="104"/>
      <c r="FA224" s="92"/>
      <c r="FB224" s="90"/>
      <c r="FC224" s="91"/>
      <c r="FD224" s="102"/>
      <c r="FE224" s="96"/>
      <c r="FF224" s="104"/>
      <c r="FG224" s="92"/>
      <c r="FH224" s="90"/>
      <c r="FI224" s="91"/>
      <c r="FJ224" s="102"/>
      <c r="FK224" s="96"/>
      <c r="FL224" s="104"/>
      <c r="FM224" s="92"/>
      <c r="FN224" s="90"/>
      <c r="FO224" s="91"/>
      <c r="FP224" s="102"/>
      <c r="FQ224" s="96"/>
      <c r="FR224" s="104"/>
      <c r="FS224" s="92"/>
      <c r="FT224" s="90"/>
      <c r="FU224" s="91"/>
      <c r="FV224" s="102"/>
      <c r="FW224" s="96"/>
      <c r="FX224" s="104"/>
      <c r="FY224" s="92"/>
      <c r="FZ224" s="90"/>
      <c r="GA224" s="91"/>
      <c r="GB224" s="102"/>
      <c r="GC224" s="96"/>
      <c r="GD224" s="104"/>
      <c r="GE224" s="92"/>
      <c r="GF224" s="90"/>
      <c r="GG224" s="91"/>
      <c r="GH224" s="102"/>
      <c r="GI224" s="96"/>
      <c r="GJ224" s="104"/>
      <c r="GK224" s="92"/>
      <c r="GL224" s="90"/>
      <c r="GM224" s="91"/>
      <c r="GN224" s="102"/>
      <c r="GO224" s="96"/>
      <c r="GP224" s="104"/>
      <c r="GQ224" s="92"/>
      <c r="GR224" s="90"/>
      <c r="GS224" s="91"/>
      <c r="GT224" s="102"/>
      <c r="GU224" s="96"/>
      <c r="GV224" s="104"/>
      <c r="GW224" s="92"/>
      <c r="GX224" s="90"/>
      <c r="GY224" s="91"/>
      <c r="GZ224" s="102"/>
      <c r="HA224" s="96"/>
      <c r="HB224" s="104"/>
      <c r="HC224" s="92"/>
      <c r="HD224" s="90"/>
      <c r="HE224" s="91"/>
      <c r="HF224" s="102"/>
      <c r="HG224" s="96"/>
      <c r="HH224" s="104"/>
      <c r="HI224" s="92"/>
      <c r="HJ224" s="90"/>
      <c r="HK224" s="91"/>
      <c r="HL224" s="102"/>
      <c r="HM224" s="96"/>
      <c r="HN224" s="104"/>
      <c r="HO224" s="92"/>
      <c r="HP224" s="90"/>
      <c r="HQ224" s="91"/>
      <c r="HR224" s="102"/>
      <c r="HS224" s="96"/>
      <c r="HT224" s="104"/>
      <c r="HU224" s="92"/>
      <c r="HV224" s="125"/>
      <c r="HW224" s="126"/>
      <c r="HX224" s="127"/>
      <c r="HY224" s="128"/>
      <c r="HZ224" s="129"/>
      <c r="IA224" s="130"/>
      <c r="IB224" s="125"/>
      <c r="IC224" s="126"/>
      <c r="ID224" s="127"/>
      <c r="IE224" s="128"/>
      <c r="IF224" s="129"/>
      <c r="IG224" s="130"/>
      <c r="IH224" s="125"/>
      <c r="II224" s="126"/>
      <c r="IJ224" s="127"/>
      <c r="IK224" s="128"/>
      <c r="IL224" s="129"/>
      <c r="IM224" s="130"/>
      <c r="IN224" s="125"/>
      <c r="IO224" s="126"/>
      <c r="IP224" s="127"/>
      <c r="IQ224" s="128"/>
      <c r="IR224" s="129"/>
    </row>
    <row r="225" spans="1:252" s="1" customFormat="1">
      <c r="A225" s="54" t="s">
        <v>18</v>
      </c>
      <c r="B225" s="136">
        <f t="shared" si="35"/>
        <v>0</v>
      </c>
      <c r="C225" s="136">
        <f t="shared" si="36"/>
        <v>0</v>
      </c>
      <c r="D225" s="136">
        <f t="shared" si="37"/>
        <v>0</v>
      </c>
      <c r="E225" s="136">
        <f t="shared" si="38"/>
        <v>0</v>
      </c>
      <c r="F225" s="136">
        <f t="shared" si="39"/>
        <v>0</v>
      </c>
      <c r="G225" s="136">
        <f t="shared" si="40"/>
        <v>0</v>
      </c>
      <c r="H225" s="137">
        <f t="shared" si="33"/>
        <v>0</v>
      </c>
      <c r="I225" s="137">
        <f t="shared" si="41"/>
        <v>0</v>
      </c>
      <c r="J225" s="136">
        <f t="shared" si="42"/>
        <v>0</v>
      </c>
      <c r="K225" s="136">
        <f t="shared" si="43"/>
        <v>0</v>
      </c>
      <c r="L225" s="138">
        <f t="shared" si="34"/>
        <v>0</v>
      </c>
      <c r="M225" s="92"/>
      <c r="N225" s="90"/>
      <c r="O225" s="91"/>
      <c r="P225" s="102"/>
      <c r="Q225" s="96"/>
      <c r="R225" s="104"/>
      <c r="S225" s="92"/>
      <c r="T225" s="90"/>
      <c r="U225" s="91"/>
      <c r="V225" s="102"/>
      <c r="W225" s="96"/>
      <c r="X225" s="104"/>
      <c r="Y225" s="92"/>
      <c r="Z225" s="90"/>
      <c r="AA225" s="91"/>
      <c r="AB225" s="102"/>
      <c r="AC225" s="96"/>
      <c r="AD225" s="104"/>
      <c r="AE225" s="92"/>
      <c r="AF225" s="90"/>
      <c r="AG225" s="91"/>
      <c r="AH225" s="102"/>
      <c r="AI225" s="96"/>
      <c r="AJ225" s="104"/>
      <c r="AK225" s="92"/>
      <c r="AL225" s="90"/>
      <c r="AM225" s="91"/>
      <c r="AN225" s="102"/>
      <c r="AO225" s="96"/>
      <c r="AP225" s="104"/>
      <c r="AQ225" s="92"/>
      <c r="AR225" s="90"/>
      <c r="AS225" s="91"/>
      <c r="AT225" s="102"/>
      <c r="AU225" s="96"/>
      <c r="AV225" s="104"/>
      <c r="AW225" s="92"/>
      <c r="AX225" s="90"/>
      <c r="AY225" s="91"/>
      <c r="AZ225" s="102"/>
      <c r="BA225" s="96"/>
      <c r="BB225" s="104"/>
      <c r="BC225" s="92"/>
      <c r="BD225" s="90"/>
      <c r="BE225" s="91"/>
      <c r="BF225" s="102"/>
      <c r="BG225" s="96"/>
      <c r="BH225" s="104"/>
      <c r="BI225" s="92"/>
      <c r="BJ225" s="90"/>
      <c r="BK225" s="91"/>
      <c r="BL225" s="102"/>
      <c r="BM225" s="96"/>
      <c r="BN225" s="104"/>
      <c r="BO225" s="92"/>
      <c r="BP225" s="90"/>
      <c r="BQ225" s="91"/>
      <c r="BR225" s="102"/>
      <c r="BS225" s="96"/>
      <c r="BT225" s="104"/>
      <c r="BU225" s="92"/>
      <c r="BV225" s="90"/>
      <c r="BW225" s="91"/>
      <c r="BX225" s="102"/>
      <c r="BY225" s="96"/>
      <c r="BZ225" s="104"/>
      <c r="CA225" s="92"/>
      <c r="CB225" s="90"/>
      <c r="CC225" s="91"/>
      <c r="CD225" s="102"/>
      <c r="CE225" s="96"/>
      <c r="CF225" s="104"/>
      <c r="CG225" s="92"/>
      <c r="CH225" s="90"/>
      <c r="CI225" s="91"/>
      <c r="CJ225" s="102"/>
      <c r="CK225" s="96"/>
      <c r="CL225" s="104"/>
      <c r="CM225" s="92"/>
      <c r="CN225" s="90"/>
      <c r="CO225" s="91"/>
      <c r="CP225" s="102"/>
      <c r="CQ225" s="96"/>
      <c r="CR225" s="104"/>
      <c r="CS225" s="92"/>
      <c r="CT225" s="90"/>
      <c r="CU225" s="91"/>
      <c r="CV225" s="102"/>
      <c r="CW225" s="96"/>
      <c r="CX225" s="104"/>
      <c r="CY225" s="92"/>
      <c r="CZ225" s="90"/>
      <c r="DA225" s="91"/>
      <c r="DB225" s="102"/>
      <c r="DC225" s="96"/>
      <c r="DD225" s="104"/>
      <c r="DE225" s="92"/>
      <c r="DF225" s="90"/>
      <c r="DG225" s="91"/>
      <c r="DH225" s="102"/>
      <c r="DI225" s="96"/>
      <c r="DJ225" s="104"/>
      <c r="DK225" s="92"/>
      <c r="DL225" s="90"/>
      <c r="DM225" s="91"/>
      <c r="DN225" s="102"/>
      <c r="DO225" s="96"/>
      <c r="DP225" s="104"/>
      <c r="DQ225" s="92"/>
      <c r="DR225" s="90"/>
      <c r="DS225" s="91"/>
      <c r="DT225" s="102"/>
      <c r="DU225" s="96"/>
      <c r="DV225" s="104"/>
      <c r="DW225" s="92"/>
      <c r="DX225" s="90"/>
      <c r="DY225" s="91"/>
      <c r="DZ225" s="102"/>
      <c r="EA225" s="96"/>
      <c r="EB225" s="104"/>
      <c r="EC225" s="92"/>
      <c r="ED225" s="90"/>
      <c r="EE225" s="91"/>
      <c r="EF225" s="102"/>
      <c r="EG225" s="96"/>
      <c r="EH225" s="104"/>
      <c r="EI225" s="92"/>
      <c r="EJ225" s="90"/>
      <c r="EK225" s="91"/>
      <c r="EL225" s="102"/>
      <c r="EM225" s="96"/>
      <c r="EN225" s="104"/>
      <c r="EO225" s="92"/>
      <c r="EP225" s="90"/>
      <c r="EQ225" s="91"/>
      <c r="ER225" s="102"/>
      <c r="ES225" s="96"/>
      <c r="ET225" s="104"/>
      <c r="EU225" s="92"/>
      <c r="EV225" s="90"/>
      <c r="EW225" s="91"/>
      <c r="EX225" s="102"/>
      <c r="EY225" s="96"/>
      <c r="EZ225" s="104"/>
      <c r="FA225" s="92"/>
      <c r="FB225" s="90"/>
      <c r="FC225" s="91"/>
      <c r="FD225" s="102"/>
      <c r="FE225" s="96"/>
      <c r="FF225" s="104"/>
      <c r="FG225" s="92"/>
      <c r="FH225" s="90"/>
      <c r="FI225" s="91"/>
      <c r="FJ225" s="102"/>
      <c r="FK225" s="96"/>
      <c r="FL225" s="104"/>
      <c r="FM225" s="92"/>
      <c r="FN225" s="90"/>
      <c r="FO225" s="91"/>
      <c r="FP225" s="102"/>
      <c r="FQ225" s="96"/>
      <c r="FR225" s="104"/>
      <c r="FS225" s="92"/>
      <c r="FT225" s="90"/>
      <c r="FU225" s="91"/>
      <c r="FV225" s="102"/>
      <c r="FW225" s="96"/>
      <c r="FX225" s="104"/>
      <c r="FY225" s="92"/>
      <c r="FZ225" s="90"/>
      <c r="GA225" s="91"/>
      <c r="GB225" s="102"/>
      <c r="GC225" s="96"/>
      <c r="GD225" s="104"/>
      <c r="GE225" s="92"/>
      <c r="GF225" s="90"/>
      <c r="GG225" s="91"/>
      <c r="GH225" s="102"/>
      <c r="GI225" s="96"/>
      <c r="GJ225" s="104"/>
      <c r="GK225" s="92"/>
      <c r="GL225" s="90"/>
      <c r="GM225" s="91"/>
      <c r="GN225" s="102"/>
      <c r="GO225" s="96"/>
      <c r="GP225" s="104"/>
      <c r="GQ225" s="92"/>
      <c r="GR225" s="90"/>
      <c r="GS225" s="91"/>
      <c r="GT225" s="102"/>
      <c r="GU225" s="96"/>
      <c r="GV225" s="104"/>
      <c r="GW225" s="92"/>
      <c r="GX225" s="90"/>
      <c r="GY225" s="91"/>
      <c r="GZ225" s="102"/>
      <c r="HA225" s="96"/>
      <c r="HB225" s="104"/>
      <c r="HC225" s="92"/>
      <c r="HD225" s="90"/>
      <c r="HE225" s="91"/>
      <c r="HF225" s="102"/>
      <c r="HG225" s="96"/>
      <c r="HH225" s="104"/>
      <c r="HI225" s="92"/>
      <c r="HJ225" s="90"/>
      <c r="HK225" s="91"/>
      <c r="HL225" s="102"/>
      <c r="HM225" s="96"/>
      <c r="HN225" s="104"/>
      <c r="HO225" s="92"/>
      <c r="HP225" s="90"/>
      <c r="HQ225" s="91"/>
      <c r="HR225" s="102"/>
      <c r="HS225" s="96"/>
      <c r="HT225" s="104"/>
      <c r="HU225" s="92"/>
      <c r="HV225" s="125"/>
      <c r="HW225" s="126"/>
      <c r="HX225" s="127"/>
      <c r="HY225" s="128"/>
      <c r="HZ225" s="129"/>
      <c r="IA225" s="130"/>
      <c r="IB225" s="125"/>
      <c r="IC225" s="126"/>
      <c r="ID225" s="127"/>
      <c r="IE225" s="128"/>
      <c r="IF225" s="129"/>
      <c r="IG225" s="130"/>
      <c r="IH225" s="125"/>
      <c r="II225" s="126"/>
      <c r="IJ225" s="127"/>
      <c r="IK225" s="128"/>
      <c r="IL225" s="129"/>
      <c r="IM225" s="130"/>
      <c r="IN225" s="125"/>
      <c r="IO225" s="126"/>
      <c r="IP225" s="127"/>
      <c r="IQ225" s="128"/>
      <c r="IR225" s="129"/>
    </row>
    <row r="226" spans="1:252" s="1" customFormat="1">
      <c r="A226" s="54" t="s">
        <v>20</v>
      </c>
      <c r="B226" s="136">
        <f t="shared" si="35"/>
        <v>0</v>
      </c>
      <c r="C226" s="136">
        <f t="shared" si="36"/>
        <v>0</v>
      </c>
      <c r="D226" s="136">
        <f t="shared" si="37"/>
        <v>0</v>
      </c>
      <c r="E226" s="136">
        <f t="shared" si="38"/>
        <v>0</v>
      </c>
      <c r="F226" s="136">
        <f t="shared" si="39"/>
        <v>0</v>
      </c>
      <c r="G226" s="136">
        <f t="shared" si="40"/>
        <v>0</v>
      </c>
      <c r="H226" s="137">
        <f t="shared" si="33"/>
        <v>0</v>
      </c>
      <c r="I226" s="137">
        <f t="shared" si="41"/>
        <v>0</v>
      </c>
      <c r="J226" s="136">
        <f t="shared" si="42"/>
        <v>0</v>
      </c>
      <c r="K226" s="136">
        <f t="shared" si="43"/>
        <v>0</v>
      </c>
      <c r="L226" s="138">
        <f t="shared" si="34"/>
        <v>0</v>
      </c>
      <c r="M226" s="92"/>
      <c r="N226" s="90"/>
      <c r="O226" s="91"/>
      <c r="P226" s="102"/>
      <c r="Q226" s="96"/>
      <c r="R226" s="104"/>
      <c r="S226" s="92"/>
      <c r="T226" s="90"/>
      <c r="U226" s="91"/>
      <c r="V226" s="102"/>
      <c r="W226" s="96"/>
      <c r="X226" s="104"/>
      <c r="Y226" s="92"/>
      <c r="Z226" s="90"/>
      <c r="AA226" s="91"/>
      <c r="AB226" s="102"/>
      <c r="AC226" s="96"/>
      <c r="AD226" s="104"/>
      <c r="AE226" s="92"/>
      <c r="AF226" s="90"/>
      <c r="AG226" s="91"/>
      <c r="AH226" s="102"/>
      <c r="AI226" s="96"/>
      <c r="AJ226" s="104"/>
      <c r="AK226" s="92"/>
      <c r="AL226" s="90"/>
      <c r="AM226" s="91"/>
      <c r="AN226" s="102"/>
      <c r="AO226" s="96"/>
      <c r="AP226" s="104"/>
      <c r="AQ226" s="92"/>
      <c r="AR226" s="90"/>
      <c r="AS226" s="91"/>
      <c r="AT226" s="102"/>
      <c r="AU226" s="96"/>
      <c r="AV226" s="104"/>
      <c r="AW226" s="92"/>
      <c r="AX226" s="90"/>
      <c r="AY226" s="91"/>
      <c r="AZ226" s="102"/>
      <c r="BA226" s="96"/>
      <c r="BB226" s="104"/>
      <c r="BC226" s="92"/>
      <c r="BD226" s="90"/>
      <c r="BE226" s="91"/>
      <c r="BF226" s="102"/>
      <c r="BG226" s="96"/>
      <c r="BH226" s="104"/>
      <c r="BI226" s="92"/>
      <c r="BJ226" s="90"/>
      <c r="BK226" s="91"/>
      <c r="BL226" s="102"/>
      <c r="BM226" s="96"/>
      <c r="BN226" s="104"/>
      <c r="BO226" s="92"/>
      <c r="BP226" s="90"/>
      <c r="BQ226" s="91"/>
      <c r="BR226" s="102"/>
      <c r="BS226" s="96"/>
      <c r="BT226" s="104"/>
      <c r="BU226" s="92"/>
      <c r="BV226" s="90"/>
      <c r="BW226" s="91"/>
      <c r="BX226" s="102"/>
      <c r="BY226" s="96"/>
      <c r="BZ226" s="104"/>
      <c r="CA226" s="92"/>
      <c r="CB226" s="90"/>
      <c r="CC226" s="91"/>
      <c r="CD226" s="102"/>
      <c r="CE226" s="96"/>
      <c r="CF226" s="104"/>
      <c r="CG226" s="92"/>
      <c r="CH226" s="90"/>
      <c r="CI226" s="91"/>
      <c r="CJ226" s="102"/>
      <c r="CK226" s="96"/>
      <c r="CL226" s="104"/>
      <c r="CM226" s="92"/>
      <c r="CN226" s="90"/>
      <c r="CO226" s="91"/>
      <c r="CP226" s="102"/>
      <c r="CQ226" s="96"/>
      <c r="CR226" s="104"/>
      <c r="CS226" s="92"/>
      <c r="CT226" s="90"/>
      <c r="CU226" s="91"/>
      <c r="CV226" s="102"/>
      <c r="CW226" s="96"/>
      <c r="CX226" s="104"/>
      <c r="CY226" s="92"/>
      <c r="CZ226" s="90"/>
      <c r="DA226" s="91"/>
      <c r="DB226" s="102"/>
      <c r="DC226" s="96"/>
      <c r="DD226" s="104"/>
      <c r="DE226" s="92"/>
      <c r="DF226" s="90"/>
      <c r="DG226" s="91"/>
      <c r="DH226" s="102"/>
      <c r="DI226" s="96"/>
      <c r="DJ226" s="104"/>
      <c r="DK226" s="92"/>
      <c r="DL226" s="90"/>
      <c r="DM226" s="91"/>
      <c r="DN226" s="102"/>
      <c r="DO226" s="96"/>
      <c r="DP226" s="104"/>
      <c r="DQ226" s="92"/>
      <c r="DR226" s="90"/>
      <c r="DS226" s="91"/>
      <c r="DT226" s="102"/>
      <c r="DU226" s="96"/>
      <c r="DV226" s="104"/>
      <c r="DW226" s="92"/>
      <c r="DX226" s="90"/>
      <c r="DY226" s="91"/>
      <c r="DZ226" s="102"/>
      <c r="EA226" s="96"/>
      <c r="EB226" s="104"/>
      <c r="EC226" s="92"/>
      <c r="ED226" s="90"/>
      <c r="EE226" s="91"/>
      <c r="EF226" s="102"/>
      <c r="EG226" s="96"/>
      <c r="EH226" s="104"/>
      <c r="EI226" s="92"/>
      <c r="EJ226" s="90"/>
      <c r="EK226" s="91"/>
      <c r="EL226" s="102"/>
      <c r="EM226" s="96"/>
      <c r="EN226" s="104"/>
      <c r="EO226" s="92"/>
      <c r="EP226" s="90"/>
      <c r="EQ226" s="91"/>
      <c r="ER226" s="102"/>
      <c r="ES226" s="96"/>
      <c r="ET226" s="104"/>
      <c r="EU226" s="92"/>
      <c r="EV226" s="90"/>
      <c r="EW226" s="91"/>
      <c r="EX226" s="102"/>
      <c r="EY226" s="96"/>
      <c r="EZ226" s="104"/>
      <c r="FA226" s="92"/>
      <c r="FB226" s="90"/>
      <c r="FC226" s="91"/>
      <c r="FD226" s="102"/>
      <c r="FE226" s="96"/>
      <c r="FF226" s="104"/>
      <c r="FG226" s="92"/>
      <c r="FH226" s="90"/>
      <c r="FI226" s="91"/>
      <c r="FJ226" s="102"/>
      <c r="FK226" s="96"/>
      <c r="FL226" s="104"/>
      <c r="FM226" s="92"/>
      <c r="FN226" s="90"/>
      <c r="FO226" s="91"/>
      <c r="FP226" s="102"/>
      <c r="FQ226" s="96"/>
      <c r="FR226" s="104"/>
      <c r="FS226" s="92"/>
      <c r="FT226" s="90"/>
      <c r="FU226" s="91"/>
      <c r="FV226" s="102"/>
      <c r="FW226" s="96"/>
      <c r="FX226" s="104"/>
      <c r="FY226" s="92"/>
      <c r="FZ226" s="90"/>
      <c r="GA226" s="91"/>
      <c r="GB226" s="102"/>
      <c r="GC226" s="96"/>
      <c r="GD226" s="104"/>
      <c r="GE226" s="92"/>
      <c r="GF226" s="90"/>
      <c r="GG226" s="91"/>
      <c r="GH226" s="102"/>
      <c r="GI226" s="96"/>
      <c r="GJ226" s="104"/>
      <c r="GK226" s="92"/>
      <c r="GL226" s="90"/>
      <c r="GM226" s="91"/>
      <c r="GN226" s="102"/>
      <c r="GO226" s="96"/>
      <c r="GP226" s="104"/>
      <c r="GQ226" s="92"/>
      <c r="GR226" s="90"/>
      <c r="GS226" s="91"/>
      <c r="GT226" s="102"/>
      <c r="GU226" s="96"/>
      <c r="GV226" s="104"/>
      <c r="GW226" s="92"/>
      <c r="GX226" s="90"/>
      <c r="GY226" s="91"/>
      <c r="GZ226" s="102"/>
      <c r="HA226" s="96"/>
      <c r="HB226" s="104"/>
      <c r="HC226" s="92"/>
      <c r="HD226" s="90"/>
      <c r="HE226" s="91"/>
      <c r="HF226" s="102"/>
      <c r="HG226" s="96"/>
      <c r="HH226" s="104"/>
      <c r="HI226" s="92"/>
      <c r="HJ226" s="90"/>
      <c r="HK226" s="91"/>
      <c r="HL226" s="102"/>
      <c r="HM226" s="96"/>
      <c r="HN226" s="104"/>
      <c r="HO226" s="92"/>
      <c r="HP226" s="90"/>
      <c r="HQ226" s="91"/>
      <c r="HR226" s="102"/>
      <c r="HS226" s="96"/>
      <c r="HT226" s="104"/>
      <c r="HU226" s="92"/>
      <c r="HV226" s="125"/>
      <c r="HW226" s="126"/>
      <c r="HX226" s="127"/>
      <c r="HY226" s="128"/>
      <c r="HZ226" s="129"/>
      <c r="IA226" s="130"/>
      <c r="IB226" s="125"/>
      <c r="IC226" s="126"/>
      <c r="ID226" s="127"/>
      <c r="IE226" s="128"/>
      <c r="IF226" s="129"/>
      <c r="IG226" s="130"/>
      <c r="IH226" s="125"/>
      <c r="II226" s="126"/>
      <c r="IJ226" s="127"/>
      <c r="IK226" s="128"/>
      <c r="IL226" s="129"/>
      <c r="IM226" s="130"/>
      <c r="IN226" s="125"/>
      <c r="IO226" s="126"/>
      <c r="IP226" s="127"/>
      <c r="IQ226" s="128"/>
      <c r="IR226" s="129"/>
    </row>
    <row r="227" spans="1:252" s="1" customFormat="1">
      <c r="A227" s="54" t="s">
        <v>1230</v>
      </c>
      <c r="B227" s="136">
        <f t="shared" si="35"/>
        <v>0</v>
      </c>
      <c r="C227" s="136">
        <f t="shared" si="36"/>
        <v>0</v>
      </c>
      <c r="D227" s="136">
        <f t="shared" si="37"/>
        <v>0</v>
      </c>
      <c r="E227" s="136">
        <f t="shared" si="38"/>
        <v>0</v>
      </c>
      <c r="F227" s="136">
        <f t="shared" si="39"/>
        <v>0</v>
      </c>
      <c r="G227" s="136">
        <f t="shared" si="40"/>
        <v>0</v>
      </c>
      <c r="H227" s="137">
        <f t="shared" si="33"/>
        <v>0</v>
      </c>
      <c r="I227" s="137">
        <f t="shared" si="41"/>
        <v>0</v>
      </c>
      <c r="J227" s="136">
        <f t="shared" si="42"/>
        <v>0</v>
      </c>
      <c r="K227" s="136">
        <f t="shared" si="43"/>
        <v>0</v>
      </c>
      <c r="L227" s="138">
        <f t="shared" si="34"/>
        <v>0</v>
      </c>
      <c r="M227" s="92"/>
      <c r="N227" s="90"/>
      <c r="O227" s="91"/>
      <c r="P227" s="102"/>
      <c r="Q227" s="96"/>
      <c r="R227" s="104"/>
      <c r="S227" s="92"/>
      <c r="T227" s="90"/>
      <c r="U227" s="91"/>
      <c r="V227" s="102"/>
      <c r="W227" s="96"/>
      <c r="X227" s="104"/>
      <c r="Y227" s="92"/>
      <c r="Z227" s="90"/>
      <c r="AA227" s="91"/>
      <c r="AB227" s="102"/>
      <c r="AC227" s="96"/>
      <c r="AD227" s="104"/>
      <c r="AE227" s="92"/>
      <c r="AF227" s="90"/>
      <c r="AG227" s="91"/>
      <c r="AH227" s="102"/>
      <c r="AI227" s="96"/>
      <c r="AJ227" s="104"/>
      <c r="AK227" s="92"/>
      <c r="AL227" s="90"/>
      <c r="AM227" s="91"/>
      <c r="AN227" s="102"/>
      <c r="AO227" s="96"/>
      <c r="AP227" s="104"/>
      <c r="AQ227" s="92"/>
      <c r="AR227" s="90"/>
      <c r="AS227" s="91"/>
      <c r="AT227" s="102"/>
      <c r="AU227" s="96"/>
      <c r="AV227" s="104"/>
      <c r="AW227" s="92"/>
      <c r="AX227" s="90"/>
      <c r="AY227" s="91"/>
      <c r="AZ227" s="102"/>
      <c r="BA227" s="96"/>
      <c r="BB227" s="104"/>
      <c r="BC227" s="92"/>
      <c r="BD227" s="90"/>
      <c r="BE227" s="91"/>
      <c r="BF227" s="102"/>
      <c r="BG227" s="96"/>
      <c r="BH227" s="104"/>
      <c r="BI227" s="92"/>
      <c r="BJ227" s="90"/>
      <c r="BK227" s="91"/>
      <c r="BL227" s="102"/>
      <c r="BM227" s="96"/>
      <c r="BN227" s="104"/>
      <c r="BO227" s="92"/>
      <c r="BP227" s="90"/>
      <c r="BQ227" s="91"/>
      <c r="BR227" s="102"/>
      <c r="BS227" s="96"/>
      <c r="BT227" s="104"/>
      <c r="BU227" s="92"/>
      <c r="BV227" s="90"/>
      <c r="BW227" s="91"/>
      <c r="BX227" s="102"/>
      <c r="BY227" s="96"/>
      <c r="BZ227" s="104"/>
      <c r="CA227" s="92"/>
      <c r="CB227" s="90"/>
      <c r="CC227" s="91"/>
      <c r="CD227" s="102"/>
      <c r="CE227" s="96"/>
      <c r="CF227" s="104"/>
      <c r="CG227" s="92"/>
      <c r="CH227" s="90"/>
      <c r="CI227" s="91"/>
      <c r="CJ227" s="102"/>
      <c r="CK227" s="96"/>
      <c r="CL227" s="104"/>
      <c r="CM227" s="92"/>
      <c r="CN227" s="90"/>
      <c r="CO227" s="91"/>
      <c r="CP227" s="102"/>
      <c r="CQ227" s="96"/>
      <c r="CR227" s="104"/>
      <c r="CS227" s="92"/>
      <c r="CT227" s="90"/>
      <c r="CU227" s="91"/>
      <c r="CV227" s="102"/>
      <c r="CW227" s="96"/>
      <c r="CX227" s="104"/>
      <c r="CY227" s="92"/>
      <c r="CZ227" s="90"/>
      <c r="DA227" s="91"/>
      <c r="DB227" s="102"/>
      <c r="DC227" s="96"/>
      <c r="DD227" s="104"/>
      <c r="DE227" s="92"/>
      <c r="DF227" s="90"/>
      <c r="DG227" s="91"/>
      <c r="DH227" s="102"/>
      <c r="DI227" s="96"/>
      <c r="DJ227" s="104"/>
      <c r="DK227" s="92"/>
      <c r="DL227" s="90"/>
      <c r="DM227" s="91"/>
      <c r="DN227" s="102"/>
      <c r="DO227" s="96"/>
      <c r="DP227" s="104"/>
      <c r="DQ227" s="92"/>
      <c r="DR227" s="90"/>
      <c r="DS227" s="91"/>
      <c r="DT227" s="102"/>
      <c r="DU227" s="96"/>
      <c r="DV227" s="104"/>
      <c r="DW227" s="92"/>
      <c r="DX227" s="90"/>
      <c r="DY227" s="91"/>
      <c r="DZ227" s="102"/>
      <c r="EA227" s="96"/>
      <c r="EB227" s="104"/>
      <c r="EC227" s="92"/>
      <c r="ED227" s="90"/>
      <c r="EE227" s="91"/>
      <c r="EF227" s="102"/>
      <c r="EG227" s="96"/>
      <c r="EH227" s="104"/>
      <c r="EI227" s="92"/>
      <c r="EJ227" s="90"/>
      <c r="EK227" s="91"/>
      <c r="EL227" s="102"/>
      <c r="EM227" s="96"/>
      <c r="EN227" s="104"/>
      <c r="EO227" s="92"/>
      <c r="EP227" s="90"/>
      <c r="EQ227" s="91"/>
      <c r="ER227" s="102"/>
      <c r="ES227" s="96"/>
      <c r="ET227" s="104"/>
      <c r="EU227" s="92"/>
      <c r="EV227" s="90"/>
      <c r="EW227" s="91"/>
      <c r="EX227" s="102"/>
      <c r="EY227" s="96"/>
      <c r="EZ227" s="104"/>
      <c r="FA227" s="92"/>
      <c r="FB227" s="90"/>
      <c r="FC227" s="91"/>
      <c r="FD227" s="102"/>
      <c r="FE227" s="96"/>
      <c r="FF227" s="104"/>
      <c r="FG227" s="92"/>
      <c r="FH227" s="90"/>
      <c r="FI227" s="91"/>
      <c r="FJ227" s="102"/>
      <c r="FK227" s="96"/>
      <c r="FL227" s="104"/>
      <c r="FM227" s="92"/>
      <c r="FN227" s="90"/>
      <c r="FO227" s="91"/>
      <c r="FP227" s="102"/>
      <c r="FQ227" s="96"/>
      <c r="FR227" s="104"/>
      <c r="FS227" s="92"/>
      <c r="FT227" s="90"/>
      <c r="FU227" s="91"/>
      <c r="FV227" s="102"/>
      <c r="FW227" s="96"/>
      <c r="FX227" s="104"/>
      <c r="FY227" s="92"/>
      <c r="FZ227" s="90"/>
      <c r="GA227" s="91"/>
      <c r="GB227" s="102"/>
      <c r="GC227" s="96"/>
      <c r="GD227" s="104"/>
      <c r="GE227" s="92"/>
      <c r="GF227" s="90"/>
      <c r="GG227" s="91"/>
      <c r="GH227" s="102"/>
      <c r="GI227" s="96"/>
      <c r="GJ227" s="104"/>
      <c r="GK227" s="92"/>
      <c r="GL227" s="90"/>
      <c r="GM227" s="91"/>
      <c r="GN227" s="102"/>
      <c r="GO227" s="96"/>
      <c r="GP227" s="104"/>
      <c r="GQ227" s="92"/>
      <c r="GR227" s="90"/>
      <c r="GS227" s="91"/>
      <c r="GT227" s="102"/>
      <c r="GU227" s="96"/>
      <c r="GV227" s="104"/>
      <c r="GW227" s="92"/>
      <c r="GX227" s="90"/>
      <c r="GY227" s="91"/>
      <c r="GZ227" s="102"/>
      <c r="HA227" s="96"/>
      <c r="HB227" s="104"/>
      <c r="HC227" s="92"/>
      <c r="HD227" s="90"/>
      <c r="HE227" s="91"/>
      <c r="HF227" s="102"/>
      <c r="HG227" s="96"/>
      <c r="HH227" s="104"/>
      <c r="HI227" s="92"/>
      <c r="HJ227" s="90"/>
      <c r="HK227" s="91"/>
      <c r="HL227" s="102"/>
      <c r="HM227" s="96"/>
      <c r="HN227" s="104"/>
      <c r="HO227" s="92"/>
      <c r="HP227" s="90"/>
      <c r="HQ227" s="91"/>
      <c r="HR227" s="102"/>
      <c r="HS227" s="96"/>
      <c r="HT227" s="104"/>
      <c r="HU227" s="92"/>
      <c r="HV227" s="125"/>
      <c r="HW227" s="126"/>
      <c r="HX227" s="127"/>
      <c r="HY227" s="128"/>
      <c r="HZ227" s="129"/>
      <c r="IA227" s="130"/>
      <c r="IB227" s="125"/>
      <c r="IC227" s="126"/>
      <c r="ID227" s="127"/>
      <c r="IE227" s="128"/>
      <c r="IF227" s="129"/>
      <c r="IG227" s="130"/>
      <c r="IH227" s="125"/>
      <c r="II227" s="126"/>
      <c r="IJ227" s="127"/>
      <c r="IK227" s="128"/>
      <c r="IL227" s="129"/>
      <c r="IM227" s="130"/>
      <c r="IN227" s="125"/>
      <c r="IO227" s="126"/>
      <c r="IP227" s="127"/>
      <c r="IQ227" s="128"/>
      <c r="IR227" s="129"/>
    </row>
    <row r="228" spans="1:252" s="1" customFormat="1">
      <c r="A228" s="54" t="s">
        <v>744</v>
      </c>
      <c r="B228" s="136">
        <f t="shared" si="35"/>
        <v>0</v>
      </c>
      <c r="C228" s="136">
        <f t="shared" si="36"/>
        <v>0</v>
      </c>
      <c r="D228" s="136">
        <f t="shared" si="37"/>
        <v>0</v>
      </c>
      <c r="E228" s="136">
        <f t="shared" si="38"/>
        <v>0</v>
      </c>
      <c r="F228" s="136">
        <f t="shared" si="39"/>
        <v>0</v>
      </c>
      <c r="G228" s="136">
        <f t="shared" si="40"/>
        <v>0</v>
      </c>
      <c r="H228" s="137">
        <f t="shared" si="33"/>
        <v>0</v>
      </c>
      <c r="I228" s="137">
        <f t="shared" si="41"/>
        <v>0</v>
      </c>
      <c r="J228" s="136">
        <f t="shared" si="42"/>
        <v>0</v>
      </c>
      <c r="K228" s="136">
        <f t="shared" si="43"/>
        <v>0</v>
      </c>
      <c r="L228" s="138">
        <f t="shared" si="34"/>
        <v>0</v>
      </c>
      <c r="M228" s="92"/>
      <c r="N228" s="90"/>
      <c r="O228" s="91"/>
      <c r="P228" s="102"/>
      <c r="Q228" s="96"/>
      <c r="R228" s="104"/>
      <c r="S228" s="92"/>
      <c r="T228" s="90"/>
      <c r="U228" s="91"/>
      <c r="V228" s="102"/>
      <c r="W228" s="96"/>
      <c r="X228" s="104"/>
      <c r="Y228" s="92"/>
      <c r="Z228" s="90"/>
      <c r="AA228" s="91"/>
      <c r="AB228" s="102"/>
      <c r="AC228" s="96"/>
      <c r="AD228" s="104"/>
      <c r="AE228" s="92"/>
      <c r="AF228" s="90"/>
      <c r="AG228" s="91"/>
      <c r="AH228" s="102"/>
      <c r="AI228" s="96"/>
      <c r="AJ228" s="104"/>
      <c r="AK228" s="92"/>
      <c r="AL228" s="90"/>
      <c r="AM228" s="91"/>
      <c r="AN228" s="102"/>
      <c r="AO228" s="96"/>
      <c r="AP228" s="104"/>
      <c r="AQ228" s="92"/>
      <c r="AR228" s="90"/>
      <c r="AS228" s="91"/>
      <c r="AT228" s="102"/>
      <c r="AU228" s="96"/>
      <c r="AV228" s="104"/>
      <c r="AW228" s="92"/>
      <c r="AX228" s="90"/>
      <c r="AY228" s="91"/>
      <c r="AZ228" s="102"/>
      <c r="BA228" s="96"/>
      <c r="BB228" s="104"/>
      <c r="BC228" s="92"/>
      <c r="BD228" s="90"/>
      <c r="BE228" s="91"/>
      <c r="BF228" s="102"/>
      <c r="BG228" s="96"/>
      <c r="BH228" s="104"/>
      <c r="BI228" s="92"/>
      <c r="BJ228" s="90"/>
      <c r="BK228" s="91"/>
      <c r="BL228" s="102"/>
      <c r="BM228" s="96"/>
      <c r="BN228" s="104"/>
      <c r="BO228" s="92"/>
      <c r="BP228" s="90"/>
      <c r="BQ228" s="91"/>
      <c r="BR228" s="102"/>
      <c r="BS228" s="96"/>
      <c r="BT228" s="104"/>
      <c r="BU228" s="92"/>
      <c r="BV228" s="90"/>
      <c r="BW228" s="91"/>
      <c r="BX228" s="102"/>
      <c r="BY228" s="96"/>
      <c r="BZ228" s="104"/>
      <c r="CA228" s="92"/>
      <c r="CB228" s="90"/>
      <c r="CC228" s="91"/>
      <c r="CD228" s="102"/>
      <c r="CE228" s="96"/>
      <c r="CF228" s="104"/>
      <c r="CG228" s="92"/>
      <c r="CH228" s="90"/>
      <c r="CI228" s="91"/>
      <c r="CJ228" s="102"/>
      <c r="CK228" s="96"/>
      <c r="CL228" s="104"/>
      <c r="CM228" s="92"/>
      <c r="CN228" s="90"/>
      <c r="CO228" s="91"/>
      <c r="CP228" s="102"/>
      <c r="CQ228" s="96"/>
      <c r="CR228" s="104"/>
      <c r="CS228" s="92"/>
      <c r="CT228" s="90"/>
      <c r="CU228" s="91"/>
      <c r="CV228" s="102"/>
      <c r="CW228" s="96"/>
      <c r="CX228" s="104"/>
      <c r="CY228" s="92"/>
      <c r="CZ228" s="90"/>
      <c r="DA228" s="91"/>
      <c r="DB228" s="102"/>
      <c r="DC228" s="96"/>
      <c r="DD228" s="104"/>
      <c r="DE228" s="92"/>
      <c r="DF228" s="90"/>
      <c r="DG228" s="91"/>
      <c r="DH228" s="102"/>
      <c r="DI228" s="96"/>
      <c r="DJ228" s="104"/>
      <c r="DK228" s="92"/>
      <c r="DL228" s="90"/>
      <c r="DM228" s="91"/>
      <c r="DN228" s="102"/>
      <c r="DO228" s="96"/>
      <c r="DP228" s="104"/>
      <c r="DQ228" s="92"/>
      <c r="DR228" s="90"/>
      <c r="DS228" s="91"/>
      <c r="DT228" s="102"/>
      <c r="DU228" s="96"/>
      <c r="DV228" s="104"/>
      <c r="DW228" s="92"/>
      <c r="DX228" s="90"/>
      <c r="DY228" s="91"/>
      <c r="DZ228" s="102"/>
      <c r="EA228" s="96"/>
      <c r="EB228" s="104"/>
      <c r="EC228" s="92"/>
      <c r="ED228" s="90"/>
      <c r="EE228" s="91"/>
      <c r="EF228" s="102"/>
      <c r="EG228" s="96"/>
      <c r="EH228" s="104"/>
      <c r="EI228" s="92"/>
      <c r="EJ228" s="90"/>
      <c r="EK228" s="91"/>
      <c r="EL228" s="102"/>
      <c r="EM228" s="96"/>
      <c r="EN228" s="104"/>
      <c r="EO228" s="92"/>
      <c r="EP228" s="90"/>
      <c r="EQ228" s="91"/>
      <c r="ER228" s="102"/>
      <c r="ES228" s="96"/>
      <c r="ET228" s="104"/>
      <c r="EU228" s="92"/>
      <c r="EV228" s="90"/>
      <c r="EW228" s="91"/>
      <c r="EX228" s="102"/>
      <c r="EY228" s="96"/>
      <c r="EZ228" s="104"/>
      <c r="FA228" s="92"/>
      <c r="FB228" s="90"/>
      <c r="FC228" s="91"/>
      <c r="FD228" s="102"/>
      <c r="FE228" s="96"/>
      <c r="FF228" s="104"/>
      <c r="FG228" s="92"/>
      <c r="FH228" s="90"/>
      <c r="FI228" s="91"/>
      <c r="FJ228" s="102"/>
      <c r="FK228" s="96"/>
      <c r="FL228" s="104"/>
      <c r="FM228" s="92"/>
      <c r="FN228" s="90"/>
      <c r="FO228" s="91"/>
      <c r="FP228" s="102"/>
      <c r="FQ228" s="96"/>
      <c r="FR228" s="104"/>
      <c r="FS228" s="92"/>
      <c r="FT228" s="90"/>
      <c r="FU228" s="91"/>
      <c r="FV228" s="102"/>
      <c r="FW228" s="96"/>
      <c r="FX228" s="104"/>
      <c r="FY228" s="92"/>
      <c r="FZ228" s="90"/>
      <c r="GA228" s="91"/>
      <c r="GB228" s="102"/>
      <c r="GC228" s="96"/>
      <c r="GD228" s="104"/>
      <c r="GE228" s="92"/>
      <c r="GF228" s="90"/>
      <c r="GG228" s="91"/>
      <c r="GH228" s="102"/>
      <c r="GI228" s="96"/>
      <c r="GJ228" s="104"/>
      <c r="GK228" s="92"/>
      <c r="GL228" s="90"/>
      <c r="GM228" s="91"/>
      <c r="GN228" s="102"/>
      <c r="GO228" s="96"/>
      <c r="GP228" s="104"/>
      <c r="GQ228" s="92"/>
      <c r="GR228" s="90"/>
      <c r="GS228" s="91"/>
      <c r="GT228" s="102"/>
      <c r="GU228" s="96"/>
      <c r="GV228" s="104"/>
      <c r="GW228" s="92"/>
      <c r="GX228" s="90"/>
      <c r="GY228" s="91"/>
      <c r="GZ228" s="102"/>
      <c r="HA228" s="96"/>
      <c r="HB228" s="104"/>
      <c r="HC228" s="92"/>
      <c r="HD228" s="90"/>
      <c r="HE228" s="91"/>
      <c r="HF228" s="102"/>
      <c r="HG228" s="96"/>
      <c r="HH228" s="104"/>
      <c r="HI228" s="92"/>
      <c r="HJ228" s="90"/>
      <c r="HK228" s="91"/>
      <c r="HL228" s="102"/>
      <c r="HM228" s="96"/>
      <c r="HN228" s="104"/>
      <c r="HO228" s="92"/>
      <c r="HP228" s="90"/>
      <c r="HQ228" s="91"/>
      <c r="HR228" s="102"/>
      <c r="HS228" s="96"/>
      <c r="HT228" s="104"/>
      <c r="HU228" s="92"/>
      <c r="HV228" s="125"/>
      <c r="HW228" s="126"/>
      <c r="HX228" s="127"/>
      <c r="HY228" s="128"/>
      <c r="HZ228" s="129"/>
      <c r="IA228" s="130"/>
      <c r="IB228" s="125"/>
      <c r="IC228" s="126"/>
      <c r="ID228" s="127"/>
      <c r="IE228" s="128"/>
      <c r="IF228" s="129"/>
      <c r="IG228" s="130"/>
      <c r="IH228" s="125"/>
      <c r="II228" s="126"/>
      <c r="IJ228" s="127"/>
      <c r="IK228" s="128"/>
      <c r="IL228" s="129"/>
      <c r="IM228" s="130"/>
      <c r="IN228" s="125"/>
      <c r="IO228" s="126"/>
      <c r="IP228" s="127"/>
      <c r="IQ228" s="128"/>
      <c r="IR228" s="129"/>
    </row>
    <row r="229" spans="1:252" s="1" customFormat="1">
      <c r="A229" s="54" t="s">
        <v>745</v>
      </c>
      <c r="B229" s="136">
        <f t="shared" si="35"/>
        <v>39</v>
      </c>
      <c r="C229" s="136">
        <f t="shared" si="36"/>
        <v>39</v>
      </c>
      <c r="D229" s="136">
        <f t="shared" si="37"/>
        <v>39</v>
      </c>
      <c r="E229" s="136">
        <f t="shared" si="38"/>
        <v>32.700000000000003</v>
      </c>
      <c r="F229" s="136">
        <f t="shared" si="39"/>
        <v>32.700000000000003</v>
      </c>
      <c r="G229" s="136">
        <f t="shared" si="40"/>
        <v>32.700000000000003</v>
      </c>
      <c r="H229" s="137">
        <f t="shared" si="33"/>
        <v>1</v>
      </c>
      <c r="I229" s="137">
        <f t="shared" si="41"/>
        <v>0</v>
      </c>
      <c r="J229" s="136">
        <f t="shared" si="42"/>
        <v>0</v>
      </c>
      <c r="K229" s="136">
        <f t="shared" si="43"/>
        <v>0</v>
      </c>
      <c r="L229" s="138">
        <f t="shared" si="34"/>
        <v>0</v>
      </c>
      <c r="M229" s="92">
        <v>39</v>
      </c>
      <c r="N229" s="90">
        <v>32.700000000000003</v>
      </c>
      <c r="O229" s="91"/>
      <c r="P229" s="102"/>
      <c r="Q229" s="96"/>
      <c r="R229" s="104"/>
      <c r="S229" s="92"/>
      <c r="T229" s="90"/>
      <c r="U229" s="91"/>
      <c r="V229" s="102"/>
      <c r="W229" s="96"/>
      <c r="X229" s="104"/>
      <c r="Y229" s="92"/>
      <c r="Z229" s="90"/>
      <c r="AA229" s="91"/>
      <c r="AB229" s="102"/>
      <c r="AC229" s="96"/>
      <c r="AD229" s="104"/>
      <c r="AE229" s="92"/>
      <c r="AF229" s="90"/>
      <c r="AG229" s="91"/>
      <c r="AH229" s="102"/>
      <c r="AI229" s="96"/>
      <c r="AJ229" s="104"/>
      <c r="AK229" s="92"/>
      <c r="AL229" s="90"/>
      <c r="AM229" s="91"/>
      <c r="AN229" s="102"/>
      <c r="AO229" s="96"/>
      <c r="AP229" s="104"/>
      <c r="AQ229" s="92"/>
      <c r="AR229" s="90"/>
      <c r="AS229" s="91"/>
      <c r="AT229" s="102"/>
      <c r="AU229" s="96"/>
      <c r="AV229" s="104"/>
      <c r="AW229" s="92"/>
      <c r="AX229" s="90"/>
      <c r="AY229" s="91"/>
      <c r="AZ229" s="102"/>
      <c r="BA229" s="96"/>
      <c r="BB229" s="104"/>
      <c r="BC229" s="92"/>
      <c r="BD229" s="90"/>
      <c r="BE229" s="91"/>
      <c r="BF229" s="102"/>
      <c r="BG229" s="96"/>
      <c r="BH229" s="104"/>
      <c r="BI229" s="92"/>
      <c r="BJ229" s="90"/>
      <c r="BK229" s="91"/>
      <c r="BL229" s="102"/>
      <c r="BM229" s="96"/>
      <c r="BN229" s="104"/>
      <c r="BO229" s="92"/>
      <c r="BP229" s="90"/>
      <c r="BQ229" s="91"/>
      <c r="BR229" s="102"/>
      <c r="BS229" s="96"/>
      <c r="BT229" s="104"/>
      <c r="BU229" s="92"/>
      <c r="BV229" s="90"/>
      <c r="BW229" s="91"/>
      <c r="BX229" s="102"/>
      <c r="BY229" s="96"/>
      <c r="BZ229" s="104"/>
      <c r="CA229" s="92"/>
      <c r="CB229" s="90"/>
      <c r="CC229" s="91"/>
      <c r="CD229" s="102"/>
      <c r="CE229" s="96"/>
      <c r="CF229" s="104"/>
      <c r="CG229" s="92"/>
      <c r="CH229" s="90"/>
      <c r="CI229" s="91"/>
      <c r="CJ229" s="102"/>
      <c r="CK229" s="96"/>
      <c r="CL229" s="104"/>
      <c r="CM229" s="92"/>
      <c r="CN229" s="90"/>
      <c r="CO229" s="91"/>
      <c r="CP229" s="102"/>
      <c r="CQ229" s="96"/>
      <c r="CR229" s="104"/>
      <c r="CS229" s="92"/>
      <c r="CT229" s="90"/>
      <c r="CU229" s="91"/>
      <c r="CV229" s="102"/>
      <c r="CW229" s="96"/>
      <c r="CX229" s="104"/>
      <c r="CY229" s="92"/>
      <c r="CZ229" s="90"/>
      <c r="DA229" s="91"/>
      <c r="DB229" s="102"/>
      <c r="DC229" s="96"/>
      <c r="DD229" s="104"/>
      <c r="DE229" s="92"/>
      <c r="DF229" s="90"/>
      <c r="DG229" s="91"/>
      <c r="DH229" s="102"/>
      <c r="DI229" s="96"/>
      <c r="DJ229" s="104"/>
      <c r="DK229" s="92"/>
      <c r="DL229" s="90"/>
      <c r="DM229" s="91"/>
      <c r="DN229" s="102"/>
      <c r="DO229" s="96"/>
      <c r="DP229" s="104"/>
      <c r="DQ229" s="92"/>
      <c r="DR229" s="90"/>
      <c r="DS229" s="91"/>
      <c r="DT229" s="102"/>
      <c r="DU229" s="96"/>
      <c r="DV229" s="104"/>
      <c r="DW229" s="92"/>
      <c r="DX229" s="90"/>
      <c r="DY229" s="91"/>
      <c r="DZ229" s="102"/>
      <c r="EA229" s="96"/>
      <c r="EB229" s="104"/>
      <c r="EC229" s="92"/>
      <c r="ED229" s="90"/>
      <c r="EE229" s="91"/>
      <c r="EF229" s="102"/>
      <c r="EG229" s="96"/>
      <c r="EH229" s="104"/>
      <c r="EI229" s="92"/>
      <c r="EJ229" s="90"/>
      <c r="EK229" s="91"/>
      <c r="EL229" s="102"/>
      <c r="EM229" s="96"/>
      <c r="EN229" s="104"/>
      <c r="EO229" s="92"/>
      <c r="EP229" s="90"/>
      <c r="EQ229" s="91"/>
      <c r="ER229" s="102"/>
      <c r="ES229" s="96"/>
      <c r="ET229" s="104"/>
      <c r="EU229" s="92"/>
      <c r="EV229" s="90"/>
      <c r="EW229" s="91"/>
      <c r="EX229" s="102"/>
      <c r="EY229" s="96"/>
      <c r="EZ229" s="104"/>
      <c r="FA229" s="92"/>
      <c r="FB229" s="90"/>
      <c r="FC229" s="91"/>
      <c r="FD229" s="102"/>
      <c r="FE229" s="96"/>
      <c r="FF229" s="104"/>
      <c r="FG229" s="92"/>
      <c r="FH229" s="90"/>
      <c r="FI229" s="91"/>
      <c r="FJ229" s="102"/>
      <c r="FK229" s="96"/>
      <c r="FL229" s="104"/>
      <c r="FM229" s="92"/>
      <c r="FN229" s="90"/>
      <c r="FO229" s="91"/>
      <c r="FP229" s="102"/>
      <c r="FQ229" s="96"/>
      <c r="FR229" s="104"/>
      <c r="FS229" s="92"/>
      <c r="FT229" s="90"/>
      <c r="FU229" s="91"/>
      <c r="FV229" s="102"/>
      <c r="FW229" s="96"/>
      <c r="FX229" s="104"/>
      <c r="FY229" s="92"/>
      <c r="FZ229" s="90"/>
      <c r="GA229" s="91"/>
      <c r="GB229" s="102"/>
      <c r="GC229" s="96"/>
      <c r="GD229" s="104"/>
      <c r="GE229" s="92"/>
      <c r="GF229" s="90"/>
      <c r="GG229" s="91"/>
      <c r="GH229" s="102"/>
      <c r="GI229" s="96"/>
      <c r="GJ229" s="104"/>
      <c r="GK229" s="92"/>
      <c r="GL229" s="90"/>
      <c r="GM229" s="91"/>
      <c r="GN229" s="102"/>
      <c r="GO229" s="96"/>
      <c r="GP229" s="104"/>
      <c r="GQ229" s="92"/>
      <c r="GR229" s="90"/>
      <c r="GS229" s="91"/>
      <c r="GT229" s="102"/>
      <c r="GU229" s="96"/>
      <c r="GV229" s="104"/>
      <c r="GW229" s="92"/>
      <c r="GX229" s="90"/>
      <c r="GY229" s="91"/>
      <c r="GZ229" s="102"/>
      <c r="HA229" s="96"/>
      <c r="HB229" s="104"/>
      <c r="HC229" s="92"/>
      <c r="HD229" s="90"/>
      <c r="HE229" s="91"/>
      <c r="HF229" s="102"/>
      <c r="HG229" s="96"/>
      <c r="HH229" s="104"/>
      <c r="HI229" s="92"/>
      <c r="HJ229" s="90"/>
      <c r="HK229" s="91"/>
      <c r="HL229" s="102"/>
      <c r="HM229" s="96"/>
      <c r="HN229" s="104"/>
      <c r="HO229" s="92"/>
      <c r="HP229" s="90"/>
      <c r="HQ229" s="91"/>
      <c r="HR229" s="102"/>
      <c r="HS229" s="96"/>
      <c r="HT229" s="104"/>
      <c r="HU229" s="92"/>
      <c r="HV229" s="125"/>
      <c r="HW229" s="126"/>
      <c r="HX229" s="127"/>
      <c r="HY229" s="128"/>
      <c r="HZ229" s="129"/>
      <c r="IA229" s="130"/>
      <c r="IB229" s="125"/>
      <c r="IC229" s="126"/>
      <c r="ID229" s="127"/>
      <c r="IE229" s="128"/>
      <c r="IF229" s="129"/>
      <c r="IG229" s="130"/>
      <c r="IH229" s="125"/>
      <c r="II229" s="126"/>
      <c r="IJ229" s="127"/>
      <c r="IK229" s="128"/>
      <c r="IL229" s="129"/>
      <c r="IM229" s="130"/>
      <c r="IN229" s="125"/>
      <c r="IO229" s="126"/>
      <c r="IP229" s="127"/>
      <c r="IQ229" s="128"/>
      <c r="IR229" s="129"/>
    </row>
    <row r="230" spans="1:252" s="1" customFormat="1">
      <c r="A230" s="54" t="s">
        <v>1231</v>
      </c>
      <c r="B230" s="136">
        <f t="shared" si="35"/>
        <v>0</v>
      </c>
      <c r="C230" s="136">
        <f t="shared" si="36"/>
        <v>0</v>
      </c>
      <c r="D230" s="136">
        <f t="shared" si="37"/>
        <v>0</v>
      </c>
      <c r="E230" s="136">
        <f t="shared" si="38"/>
        <v>0</v>
      </c>
      <c r="F230" s="136">
        <f t="shared" si="39"/>
        <v>0</v>
      </c>
      <c r="G230" s="136">
        <f t="shared" si="40"/>
        <v>0</v>
      </c>
      <c r="H230" s="137">
        <f t="shared" si="33"/>
        <v>0</v>
      </c>
      <c r="I230" s="137">
        <f t="shared" si="41"/>
        <v>0</v>
      </c>
      <c r="J230" s="136">
        <f t="shared" si="42"/>
        <v>0</v>
      </c>
      <c r="K230" s="136">
        <f t="shared" si="43"/>
        <v>0</v>
      </c>
      <c r="L230" s="138">
        <f t="shared" si="34"/>
        <v>0</v>
      </c>
      <c r="M230" s="92"/>
      <c r="N230" s="90"/>
      <c r="O230" s="91"/>
      <c r="P230" s="102"/>
      <c r="Q230" s="96"/>
      <c r="R230" s="104"/>
      <c r="S230" s="92"/>
      <c r="T230" s="90"/>
      <c r="U230" s="91"/>
      <c r="V230" s="102"/>
      <c r="W230" s="96"/>
      <c r="X230" s="104"/>
      <c r="Y230" s="92"/>
      <c r="Z230" s="90"/>
      <c r="AA230" s="91"/>
      <c r="AB230" s="102"/>
      <c r="AC230" s="96"/>
      <c r="AD230" s="104"/>
      <c r="AE230" s="92"/>
      <c r="AF230" s="90"/>
      <c r="AG230" s="91"/>
      <c r="AH230" s="102"/>
      <c r="AI230" s="96"/>
      <c r="AJ230" s="104"/>
      <c r="AK230" s="92"/>
      <c r="AL230" s="90"/>
      <c r="AM230" s="91"/>
      <c r="AN230" s="102"/>
      <c r="AO230" s="96"/>
      <c r="AP230" s="104"/>
      <c r="AQ230" s="92"/>
      <c r="AR230" s="90"/>
      <c r="AS230" s="91"/>
      <c r="AT230" s="102"/>
      <c r="AU230" s="96"/>
      <c r="AV230" s="104"/>
      <c r="AW230" s="92"/>
      <c r="AX230" s="90"/>
      <c r="AY230" s="91"/>
      <c r="AZ230" s="102"/>
      <c r="BA230" s="96"/>
      <c r="BB230" s="104"/>
      <c r="BC230" s="92"/>
      <c r="BD230" s="90"/>
      <c r="BE230" s="91"/>
      <c r="BF230" s="102"/>
      <c r="BG230" s="96"/>
      <c r="BH230" s="104"/>
      <c r="BI230" s="92"/>
      <c r="BJ230" s="90"/>
      <c r="BK230" s="91"/>
      <c r="BL230" s="102"/>
      <c r="BM230" s="96"/>
      <c r="BN230" s="104"/>
      <c r="BO230" s="92"/>
      <c r="BP230" s="90"/>
      <c r="BQ230" s="91"/>
      <c r="BR230" s="102"/>
      <c r="BS230" s="96"/>
      <c r="BT230" s="104"/>
      <c r="BU230" s="92"/>
      <c r="BV230" s="90"/>
      <c r="BW230" s="91"/>
      <c r="BX230" s="102"/>
      <c r="BY230" s="96"/>
      <c r="BZ230" s="104"/>
      <c r="CA230" s="92"/>
      <c r="CB230" s="90"/>
      <c r="CC230" s="91"/>
      <c r="CD230" s="102"/>
      <c r="CE230" s="96"/>
      <c r="CF230" s="104"/>
      <c r="CG230" s="92"/>
      <c r="CH230" s="90"/>
      <c r="CI230" s="91"/>
      <c r="CJ230" s="102"/>
      <c r="CK230" s="96"/>
      <c r="CL230" s="104"/>
      <c r="CM230" s="92"/>
      <c r="CN230" s="90"/>
      <c r="CO230" s="91"/>
      <c r="CP230" s="102"/>
      <c r="CQ230" s="96"/>
      <c r="CR230" s="104"/>
      <c r="CS230" s="92"/>
      <c r="CT230" s="90"/>
      <c r="CU230" s="91"/>
      <c r="CV230" s="102"/>
      <c r="CW230" s="96"/>
      <c r="CX230" s="104"/>
      <c r="CY230" s="92"/>
      <c r="CZ230" s="90"/>
      <c r="DA230" s="91"/>
      <c r="DB230" s="102"/>
      <c r="DC230" s="96"/>
      <c r="DD230" s="104"/>
      <c r="DE230" s="92"/>
      <c r="DF230" s="90"/>
      <c r="DG230" s="91"/>
      <c r="DH230" s="102"/>
      <c r="DI230" s="96"/>
      <c r="DJ230" s="104"/>
      <c r="DK230" s="92"/>
      <c r="DL230" s="90"/>
      <c r="DM230" s="91"/>
      <c r="DN230" s="102"/>
      <c r="DO230" s="96"/>
      <c r="DP230" s="104"/>
      <c r="DQ230" s="92"/>
      <c r="DR230" s="90"/>
      <c r="DS230" s="91"/>
      <c r="DT230" s="102"/>
      <c r="DU230" s="96"/>
      <c r="DV230" s="104"/>
      <c r="DW230" s="92"/>
      <c r="DX230" s="90"/>
      <c r="DY230" s="91"/>
      <c r="DZ230" s="102"/>
      <c r="EA230" s="96"/>
      <c r="EB230" s="104"/>
      <c r="EC230" s="92"/>
      <c r="ED230" s="90"/>
      <c r="EE230" s="91"/>
      <c r="EF230" s="102"/>
      <c r="EG230" s="96"/>
      <c r="EH230" s="104"/>
      <c r="EI230" s="92"/>
      <c r="EJ230" s="90"/>
      <c r="EK230" s="91"/>
      <c r="EL230" s="102"/>
      <c r="EM230" s="96"/>
      <c r="EN230" s="104"/>
      <c r="EO230" s="92"/>
      <c r="EP230" s="90"/>
      <c r="EQ230" s="91"/>
      <c r="ER230" s="102"/>
      <c r="ES230" s="96"/>
      <c r="ET230" s="104"/>
      <c r="EU230" s="92"/>
      <c r="EV230" s="90"/>
      <c r="EW230" s="91"/>
      <c r="EX230" s="102"/>
      <c r="EY230" s="96"/>
      <c r="EZ230" s="104"/>
      <c r="FA230" s="92"/>
      <c r="FB230" s="90"/>
      <c r="FC230" s="91"/>
      <c r="FD230" s="102"/>
      <c r="FE230" s="96"/>
      <c r="FF230" s="104"/>
      <c r="FG230" s="92"/>
      <c r="FH230" s="90"/>
      <c r="FI230" s="91"/>
      <c r="FJ230" s="102"/>
      <c r="FK230" s="96"/>
      <c r="FL230" s="104"/>
      <c r="FM230" s="92"/>
      <c r="FN230" s="90"/>
      <c r="FO230" s="91"/>
      <c r="FP230" s="102"/>
      <c r="FQ230" s="96"/>
      <c r="FR230" s="104"/>
      <c r="FS230" s="92"/>
      <c r="FT230" s="90"/>
      <c r="FU230" s="91"/>
      <c r="FV230" s="102"/>
      <c r="FW230" s="96"/>
      <c r="FX230" s="104"/>
      <c r="FY230" s="92"/>
      <c r="FZ230" s="90"/>
      <c r="GA230" s="91"/>
      <c r="GB230" s="102"/>
      <c r="GC230" s="96"/>
      <c r="GD230" s="104"/>
      <c r="GE230" s="92"/>
      <c r="GF230" s="90"/>
      <c r="GG230" s="91"/>
      <c r="GH230" s="102"/>
      <c r="GI230" s="96"/>
      <c r="GJ230" s="104"/>
      <c r="GK230" s="92"/>
      <c r="GL230" s="90"/>
      <c r="GM230" s="91"/>
      <c r="GN230" s="102"/>
      <c r="GO230" s="96"/>
      <c r="GP230" s="104"/>
      <c r="GQ230" s="92"/>
      <c r="GR230" s="90"/>
      <c r="GS230" s="91"/>
      <c r="GT230" s="102"/>
      <c r="GU230" s="96"/>
      <c r="GV230" s="104"/>
      <c r="GW230" s="92"/>
      <c r="GX230" s="90"/>
      <c r="GY230" s="91"/>
      <c r="GZ230" s="102"/>
      <c r="HA230" s="96"/>
      <c r="HB230" s="104"/>
      <c r="HC230" s="92"/>
      <c r="HD230" s="90"/>
      <c r="HE230" s="91"/>
      <c r="HF230" s="102"/>
      <c r="HG230" s="96"/>
      <c r="HH230" s="104"/>
      <c r="HI230" s="92"/>
      <c r="HJ230" s="90"/>
      <c r="HK230" s="91"/>
      <c r="HL230" s="102"/>
      <c r="HM230" s="96"/>
      <c r="HN230" s="104"/>
      <c r="HO230" s="92"/>
      <c r="HP230" s="90"/>
      <c r="HQ230" s="91"/>
      <c r="HR230" s="102"/>
      <c r="HS230" s="96"/>
      <c r="HT230" s="104"/>
      <c r="HU230" s="92"/>
      <c r="HV230" s="125"/>
      <c r="HW230" s="126"/>
      <c r="HX230" s="127"/>
      <c r="HY230" s="128"/>
      <c r="HZ230" s="129"/>
      <c r="IA230" s="130"/>
      <c r="IB230" s="125"/>
      <c r="IC230" s="126"/>
      <c r="ID230" s="127"/>
      <c r="IE230" s="128"/>
      <c r="IF230" s="129"/>
      <c r="IG230" s="130"/>
      <c r="IH230" s="125"/>
      <c r="II230" s="126"/>
      <c r="IJ230" s="127"/>
      <c r="IK230" s="128"/>
      <c r="IL230" s="129"/>
      <c r="IM230" s="130"/>
      <c r="IN230" s="125"/>
      <c r="IO230" s="126"/>
      <c r="IP230" s="127"/>
      <c r="IQ230" s="128"/>
      <c r="IR230" s="129"/>
    </row>
    <row r="231" spans="1:252" s="1" customFormat="1">
      <c r="A231" s="54" t="s">
        <v>1227</v>
      </c>
      <c r="B231" s="136">
        <f t="shared" si="35"/>
        <v>46.6</v>
      </c>
      <c r="C231" s="136">
        <f t="shared" si="36"/>
        <v>48.150000000000006</v>
      </c>
      <c r="D231" s="136">
        <f t="shared" si="37"/>
        <v>49.7</v>
      </c>
      <c r="E231" s="136">
        <f t="shared" si="38"/>
        <v>40</v>
      </c>
      <c r="F231" s="136">
        <f t="shared" si="39"/>
        <v>40.25</v>
      </c>
      <c r="G231" s="136">
        <f t="shared" si="40"/>
        <v>40.5</v>
      </c>
      <c r="H231" s="137">
        <f t="shared" si="33"/>
        <v>2</v>
      </c>
      <c r="I231" s="137">
        <f t="shared" si="41"/>
        <v>0</v>
      </c>
      <c r="J231" s="136">
        <f t="shared" si="42"/>
        <v>0</v>
      </c>
      <c r="K231" s="136">
        <f t="shared" si="43"/>
        <v>0</v>
      </c>
      <c r="L231" s="138">
        <f t="shared" si="34"/>
        <v>0</v>
      </c>
      <c r="M231" s="92">
        <v>46.6</v>
      </c>
      <c r="N231" s="90">
        <v>40.5</v>
      </c>
      <c r="O231" s="91"/>
      <c r="P231" s="102">
        <v>49.7</v>
      </c>
      <c r="Q231" s="96">
        <v>40</v>
      </c>
      <c r="R231" s="104"/>
      <c r="S231" s="92"/>
      <c r="T231" s="90"/>
      <c r="U231" s="91"/>
      <c r="V231" s="102"/>
      <c r="W231" s="96"/>
      <c r="X231" s="104"/>
      <c r="Y231" s="92"/>
      <c r="Z231" s="90"/>
      <c r="AA231" s="91"/>
      <c r="AB231" s="102"/>
      <c r="AC231" s="96"/>
      <c r="AD231" s="104"/>
      <c r="AE231" s="92"/>
      <c r="AF231" s="90"/>
      <c r="AG231" s="91"/>
      <c r="AH231" s="102"/>
      <c r="AI231" s="96"/>
      <c r="AJ231" s="104"/>
      <c r="AK231" s="92"/>
      <c r="AL231" s="90"/>
      <c r="AM231" s="91"/>
      <c r="AN231" s="102"/>
      <c r="AO231" s="96"/>
      <c r="AP231" s="104"/>
      <c r="AQ231" s="92"/>
      <c r="AR231" s="90"/>
      <c r="AS231" s="91"/>
      <c r="AT231" s="102"/>
      <c r="AU231" s="96"/>
      <c r="AV231" s="104"/>
      <c r="AW231" s="92"/>
      <c r="AX231" s="90"/>
      <c r="AY231" s="91"/>
      <c r="AZ231" s="102"/>
      <c r="BA231" s="96"/>
      <c r="BB231" s="104"/>
      <c r="BC231" s="92"/>
      <c r="BD231" s="90"/>
      <c r="BE231" s="91"/>
      <c r="BF231" s="102"/>
      <c r="BG231" s="96"/>
      <c r="BH231" s="104"/>
      <c r="BI231" s="92"/>
      <c r="BJ231" s="90"/>
      <c r="BK231" s="91"/>
      <c r="BL231" s="102"/>
      <c r="BM231" s="96"/>
      <c r="BN231" s="104"/>
      <c r="BO231" s="92"/>
      <c r="BP231" s="90"/>
      <c r="BQ231" s="91"/>
      <c r="BR231" s="102"/>
      <c r="BS231" s="96"/>
      <c r="BT231" s="104"/>
      <c r="BU231" s="92"/>
      <c r="BV231" s="90"/>
      <c r="BW231" s="91"/>
      <c r="BX231" s="102"/>
      <c r="BY231" s="96"/>
      <c r="BZ231" s="104"/>
      <c r="CA231" s="92"/>
      <c r="CB231" s="90"/>
      <c r="CC231" s="91"/>
      <c r="CD231" s="102"/>
      <c r="CE231" s="96"/>
      <c r="CF231" s="104"/>
      <c r="CG231" s="92"/>
      <c r="CH231" s="90"/>
      <c r="CI231" s="91"/>
      <c r="CJ231" s="102"/>
      <c r="CK231" s="96"/>
      <c r="CL231" s="104"/>
      <c r="CM231" s="92"/>
      <c r="CN231" s="90"/>
      <c r="CO231" s="91"/>
      <c r="CP231" s="102"/>
      <c r="CQ231" s="96"/>
      <c r="CR231" s="104"/>
      <c r="CS231" s="92"/>
      <c r="CT231" s="90"/>
      <c r="CU231" s="91"/>
      <c r="CV231" s="102"/>
      <c r="CW231" s="96"/>
      <c r="CX231" s="104"/>
      <c r="CY231" s="92"/>
      <c r="CZ231" s="90"/>
      <c r="DA231" s="91"/>
      <c r="DB231" s="102"/>
      <c r="DC231" s="96"/>
      <c r="DD231" s="104"/>
      <c r="DE231" s="92"/>
      <c r="DF231" s="90"/>
      <c r="DG231" s="91"/>
      <c r="DH231" s="102"/>
      <c r="DI231" s="96"/>
      <c r="DJ231" s="104"/>
      <c r="DK231" s="92"/>
      <c r="DL231" s="90"/>
      <c r="DM231" s="91"/>
      <c r="DN231" s="102"/>
      <c r="DO231" s="96"/>
      <c r="DP231" s="104"/>
      <c r="DQ231" s="92"/>
      <c r="DR231" s="90"/>
      <c r="DS231" s="91"/>
      <c r="DT231" s="102"/>
      <c r="DU231" s="96"/>
      <c r="DV231" s="104"/>
      <c r="DW231" s="92"/>
      <c r="DX231" s="90"/>
      <c r="DY231" s="91"/>
      <c r="DZ231" s="102"/>
      <c r="EA231" s="96"/>
      <c r="EB231" s="104"/>
      <c r="EC231" s="92"/>
      <c r="ED231" s="90"/>
      <c r="EE231" s="91"/>
      <c r="EF231" s="102"/>
      <c r="EG231" s="96"/>
      <c r="EH231" s="104"/>
      <c r="EI231" s="92"/>
      <c r="EJ231" s="90"/>
      <c r="EK231" s="91"/>
      <c r="EL231" s="102"/>
      <c r="EM231" s="96"/>
      <c r="EN231" s="104"/>
      <c r="EO231" s="92"/>
      <c r="EP231" s="90"/>
      <c r="EQ231" s="91"/>
      <c r="ER231" s="102"/>
      <c r="ES231" s="96"/>
      <c r="ET231" s="104"/>
      <c r="EU231" s="92"/>
      <c r="EV231" s="90"/>
      <c r="EW231" s="91"/>
      <c r="EX231" s="102"/>
      <c r="EY231" s="96"/>
      <c r="EZ231" s="104"/>
      <c r="FA231" s="92"/>
      <c r="FB231" s="90"/>
      <c r="FC231" s="91"/>
      <c r="FD231" s="102"/>
      <c r="FE231" s="96"/>
      <c r="FF231" s="104"/>
      <c r="FG231" s="92"/>
      <c r="FH231" s="90"/>
      <c r="FI231" s="91"/>
      <c r="FJ231" s="102"/>
      <c r="FK231" s="96"/>
      <c r="FL231" s="104"/>
      <c r="FM231" s="92"/>
      <c r="FN231" s="90"/>
      <c r="FO231" s="91"/>
      <c r="FP231" s="102"/>
      <c r="FQ231" s="96"/>
      <c r="FR231" s="104"/>
      <c r="FS231" s="92"/>
      <c r="FT231" s="90"/>
      <c r="FU231" s="91"/>
      <c r="FV231" s="102"/>
      <c r="FW231" s="96"/>
      <c r="FX231" s="104"/>
      <c r="FY231" s="92"/>
      <c r="FZ231" s="90"/>
      <c r="GA231" s="91"/>
      <c r="GB231" s="102"/>
      <c r="GC231" s="96"/>
      <c r="GD231" s="104"/>
      <c r="GE231" s="92"/>
      <c r="GF231" s="90"/>
      <c r="GG231" s="91"/>
      <c r="GH231" s="102"/>
      <c r="GI231" s="96"/>
      <c r="GJ231" s="104"/>
      <c r="GK231" s="92"/>
      <c r="GL231" s="90"/>
      <c r="GM231" s="91"/>
      <c r="GN231" s="102"/>
      <c r="GO231" s="96"/>
      <c r="GP231" s="104"/>
      <c r="GQ231" s="92"/>
      <c r="GR231" s="90"/>
      <c r="GS231" s="91"/>
      <c r="GT231" s="102"/>
      <c r="GU231" s="96"/>
      <c r="GV231" s="104"/>
      <c r="GW231" s="92"/>
      <c r="GX231" s="90"/>
      <c r="GY231" s="91"/>
      <c r="GZ231" s="102"/>
      <c r="HA231" s="96"/>
      <c r="HB231" s="104"/>
      <c r="HC231" s="92"/>
      <c r="HD231" s="90"/>
      <c r="HE231" s="91"/>
      <c r="HF231" s="102"/>
      <c r="HG231" s="96"/>
      <c r="HH231" s="104"/>
      <c r="HI231" s="92"/>
      <c r="HJ231" s="90"/>
      <c r="HK231" s="91"/>
      <c r="HL231" s="102"/>
      <c r="HM231" s="96"/>
      <c r="HN231" s="104"/>
      <c r="HO231" s="92"/>
      <c r="HP231" s="90"/>
      <c r="HQ231" s="91"/>
      <c r="HR231" s="102"/>
      <c r="HS231" s="96"/>
      <c r="HT231" s="104"/>
      <c r="HU231" s="92"/>
      <c r="HV231" s="125"/>
      <c r="HW231" s="126"/>
      <c r="HX231" s="127"/>
      <c r="HY231" s="128"/>
      <c r="HZ231" s="129"/>
      <c r="IA231" s="130"/>
      <c r="IB231" s="125"/>
      <c r="IC231" s="126"/>
      <c r="ID231" s="127"/>
      <c r="IE231" s="128"/>
      <c r="IF231" s="129"/>
      <c r="IG231" s="130"/>
      <c r="IH231" s="125"/>
      <c r="II231" s="126"/>
      <c r="IJ231" s="127"/>
      <c r="IK231" s="128"/>
      <c r="IL231" s="129"/>
      <c r="IM231" s="130"/>
      <c r="IN231" s="125"/>
      <c r="IO231" s="126"/>
      <c r="IP231" s="127"/>
      <c r="IQ231" s="128"/>
      <c r="IR231" s="129"/>
    </row>
    <row r="232" spans="1:252" s="1" customFormat="1">
      <c r="A232" s="54" t="s">
        <v>1228</v>
      </c>
      <c r="B232" s="136">
        <f t="shared" si="35"/>
        <v>0</v>
      </c>
      <c r="C232" s="136">
        <f t="shared" si="36"/>
        <v>0</v>
      </c>
      <c r="D232" s="136">
        <f t="shared" si="37"/>
        <v>0</v>
      </c>
      <c r="E232" s="136">
        <f t="shared" si="38"/>
        <v>0</v>
      </c>
      <c r="F232" s="136">
        <f t="shared" si="39"/>
        <v>0</v>
      </c>
      <c r="G232" s="136">
        <f t="shared" si="40"/>
        <v>0</v>
      </c>
      <c r="H232" s="137">
        <f t="shared" si="33"/>
        <v>0</v>
      </c>
      <c r="I232" s="137">
        <f t="shared" si="41"/>
        <v>0</v>
      </c>
      <c r="J232" s="136">
        <f t="shared" si="42"/>
        <v>0</v>
      </c>
      <c r="K232" s="136">
        <f t="shared" si="43"/>
        <v>0</v>
      </c>
      <c r="L232" s="138">
        <f t="shared" si="34"/>
        <v>0</v>
      </c>
      <c r="M232" s="92"/>
      <c r="N232" s="90"/>
      <c r="O232" s="91"/>
      <c r="P232" s="102"/>
      <c r="Q232" s="96"/>
      <c r="R232" s="104"/>
      <c r="S232" s="92"/>
      <c r="T232" s="90"/>
      <c r="U232" s="91"/>
      <c r="V232" s="102"/>
      <c r="W232" s="96"/>
      <c r="X232" s="104"/>
      <c r="Y232" s="92"/>
      <c r="Z232" s="90"/>
      <c r="AA232" s="91"/>
      <c r="AB232" s="102"/>
      <c r="AC232" s="96"/>
      <c r="AD232" s="104"/>
      <c r="AE232" s="92"/>
      <c r="AF232" s="90"/>
      <c r="AG232" s="91"/>
      <c r="AH232" s="102"/>
      <c r="AI232" s="96"/>
      <c r="AJ232" s="104"/>
      <c r="AK232" s="92"/>
      <c r="AL232" s="90"/>
      <c r="AM232" s="91"/>
      <c r="AN232" s="102"/>
      <c r="AO232" s="96"/>
      <c r="AP232" s="104"/>
      <c r="AQ232" s="92"/>
      <c r="AR232" s="90"/>
      <c r="AS232" s="91"/>
      <c r="AT232" s="102"/>
      <c r="AU232" s="96"/>
      <c r="AV232" s="104"/>
      <c r="AW232" s="92"/>
      <c r="AX232" s="90"/>
      <c r="AY232" s="91"/>
      <c r="AZ232" s="102"/>
      <c r="BA232" s="96"/>
      <c r="BB232" s="104"/>
      <c r="BC232" s="92"/>
      <c r="BD232" s="90"/>
      <c r="BE232" s="91"/>
      <c r="BF232" s="102"/>
      <c r="BG232" s="96"/>
      <c r="BH232" s="104"/>
      <c r="BI232" s="92"/>
      <c r="BJ232" s="90"/>
      <c r="BK232" s="91"/>
      <c r="BL232" s="102"/>
      <c r="BM232" s="96"/>
      <c r="BN232" s="104"/>
      <c r="BO232" s="92"/>
      <c r="BP232" s="90"/>
      <c r="BQ232" s="91"/>
      <c r="BR232" s="102"/>
      <c r="BS232" s="96"/>
      <c r="BT232" s="104"/>
      <c r="BU232" s="92"/>
      <c r="BV232" s="90"/>
      <c r="BW232" s="91"/>
      <c r="BX232" s="102"/>
      <c r="BY232" s="96"/>
      <c r="BZ232" s="104"/>
      <c r="CA232" s="92"/>
      <c r="CB232" s="90"/>
      <c r="CC232" s="91"/>
      <c r="CD232" s="102"/>
      <c r="CE232" s="96"/>
      <c r="CF232" s="104"/>
      <c r="CG232" s="92"/>
      <c r="CH232" s="90"/>
      <c r="CI232" s="91"/>
      <c r="CJ232" s="102"/>
      <c r="CK232" s="96"/>
      <c r="CL232" s="104"/>
      <c r="CM232" s="92"/>
      <c r="CN232" s="90"/>
      <c r="CO232" s="91"/>
      <c r="CP232" s="102"/>
      <c r="CQ232" s="96"/>
      <c r="CR232" s="104"/>
      <c r="CS232" s="92"/>
      <c r="CT232" s="90"/>
      <c r="CU232" s="91"/>
      <c r="CV232" s="102"/>
      <c r="CW232" s="96"/>
      <c r="CX232" s="104"/>
      <c r="CY232" s="92"/>
      <c r="CZ232" s="90"/>
      <c r="DA232" s="91"/>
      <c r="DB232" s="102"/>
      <c r="DC232" s="96"/>
      <c r="DD232" s="104"/>
      <c r="DE232" s="92"/>
      <c r="DF232" s="90"/>
      <c r="DG232" s="91"/>
      <c r="DH232" s="102"/>
      <c r="DI232" s="96"/>
      <c r="DJ232" s="104"/>
      <c r="DK232" s="92"/>
      <c r="DL232" s="90"/>
      <c r="DM232" s="91"/>
      <c r="DN232" s="102"/>
      <c r="DO232" s="96"/>
      <c r="DP232" s="104"/>
      <c r="DQ232" s="92"/>
      <c r="DR232" s="90"/>
      <c r="DS232" s="91"/>
      <c r="DT232" s="102"/>
      <c r="DU232" s="96"/>
      <c r="DV232" s="104"/>
      <c r="DW232" s="92"/>
      <c r="DX232" s="90"/>
      <c r="DY232" s="91"/>
      <c r="DZ232" s="102"/>
      <c r="EA232" s="96"/>
      <c r="EB232" s="104"/>
      <c r="EC232" s="92"/>
      <c r="ED232" s="90"/>
      <c r="EE232" s="91"/>
      <c r="EF232" s="102"/>
      <c r="EG232" s="96"/>
      <c r="EH232" s="104"/>
      <c r="EI232" s="92"/>
      <c r="EJ232" s="90"/>
      <c r="EK232" s="91"/>
      <c r="EL232" s="102"/>
      <c r="EM232" s="96"/>
      <c r="EN232" s="104"/>
      <c r="EO232" s="92"/>
      <c r="EP232" s="90"/>
      <c r="EQ232" s="91"/>
      <c r="ER232" s="102"/>
      <c r="ES232" s="96"/>
      <c r="ET232" s="104"/>
      <c r="EU232" s="92"/>
      <c r="EV232" s="90"/>
      <c r="EW232" s="91"/>
      <c r="EX232" s="102"/>
      <c r="EY232" s="96"/>
      <c r="EZ232" s="104"/>
      <c r="FA232" s="92"/>
      <c r="FB232" s="90"/>
      <c r="FC232" s="91"/>
      <c r="FD232" s="102"/>
      <c r="FE232" s="96"/>
      <c r="FF232" s="104"/>
      <c r="FG232" s="92"/>
      <c r="FH232" s="90"/>
      <c r="FI232" s="91"/>
      <c r="FJ232" s="102"/>
      <c r="FK232" s="96"/>
      <c r="FL232" s="104"/>
      <c r="FM232" s="92"/>
      <c r="FN232" s="90"/>
      <c r="FO232" s="91"/>
      <c r="FP232" s="102"/>
      <c r="FQ232" s="96"/>
      <c r="FR232" s="104"/>
      <c r="FS232" s="92"/>
      <c r="FT232" s="90"/>
      <c r="FU232" s="91"/>
      <c r="FV232" s="102"/>
      <c r="FW232" s="96"/>
      <c r="FX232" s="104"/>
      <c r="FY232" s="92"/>
      <c r="FZ232" s="90"/>
      <c r="GA232" s="91"/>
      <c r="GB232" s="102"/>
      <c r="GC232" s="96"/>
      <c r="GD232" s="104"/>
      <c r="GE232" s="92"/>
      <c r="GF232" s="90"/>
      <c r="GG232" s="91"/>
      <c r="GH232" s="102"/>
      <c r="GI232" s="96"/>
      <c r="GJ232" s="104"/>
      <c r="GK232" s="92"/>
      <c r="GL232" s="90"/>
      <c r="GM232" s="91"/>
      <c r="GN232" s="102"/>
      <c r="GO232" s="96"/>
      <c r="GP232" s="104"/>
      <c r="GQ232" s="92"/>
      <c r="GR232" s="90"/>
      <c r="GS232" s="91"/>
      <c r="GT232" s="102"/>
      <c r="GU232" s="96"/>
      <c r="GV232" s="104"/>
      <c r="GW232" s="92"/>
      <c r="GX232" s="90"/>
      <c r="GY232" s="91"/>
      <c r="GZ232" s="102"/>
      <c r="HA232" s="96"/>
      <c r="HB232" s="104"/>
      <c r="HC232" s="92"/>
      <c r="HD232" s="90"/>
      <c r="HE232" s="91"/>
      <c r="HF232" s="102"/>
      <c r="HG232" s="96"/>
      <c r="HH232" s="104"/>
      <c r="HI232" s="92"/>
      <c r="HJ232" s="90"/>
      <c r="HK232" s="91"/>
      <c r="HL232" s="102"/>
      <c r="HM232" s="96"/>
      <c r="HN232" s="104"/>
      <c r="HO232" s="92"/>
      <c r="HP232" s="90"/>
      <c r="HQ232" s="91"/>
      <c r="HR232" s="102"/>
      <c r="HS232" s="96"/>
      <c r="HT232" s="104"/>
      <c r="HU232" s="92"/>
      <c r="HV232" s="125"/>
      <c r="HW232" s="126"/>
      <c r="HX232" s="127"/>
      <c r="HY232" s="128"/>
      <c r="HZ232" s="129"/>
      <c r="IA232" s="130"/>
      <c r="IB232" s="125"/>
      <c r="IC232" s="126"/>
      <c r="ID232" s="127"/>
      <c r="IE232" s="128"/>
      <c r="IF232" s="129"/>
      <c r="IG232" s="130"/>
      <c r="IH232" s="125"/>
      <c r="II232" s="126"/>
      <c r="IJ232" s="127"/>
      <c r="IK232" s="128"/>
      <c r="IL232" s="129"/>
      <c r="IM232" s="130"/>
      <c r="IN232" s="125"/>
      <c r="IO232" s="126"/>
      <c r="IP232" s="127"/>
      <c r="IQ232" s="128"/>
      <c r="IR232" s="129"/>
    </row>
    <row r="233" spans="1:252" s="1" customFormat="1">
      <c r="A233" s="54" t="s">
        <v>1229</v>
      </c>
      <c r="B233" s="136">
        <f t="shared" si="35"/>
        <v>0</v>
      </c>
      <c r="C233" s="136">
        <f t="shared" si="36"/>
        <v>0</v>
      </c>
      <c r="D233" s="136">
        <f t="shared" si="37"/>
        <v>0</v>
      </c>
      <c r="E233" s="136">
        <f t="shared" si="38"/>
        <v>0</v>
      </c>
      <c r="F233" s="136">
        <f t="shared" si="39"/>
        <v>0</v>
      </c>
      <c r="G233" s="136">
        <f t="shared" si="40"/>
        <v>0</v>
      </c>
      <c r="H233" s="137">
        <f t="shared" si="33"/>
        <v>0</v>
      </c>
      <c r="I233" s="137">
        <f t="shared" si="41"/>
        <v>0</v>
      </c>
      <c r="J233" s="136">
        <f t="shared" si="42"/>
        <v>0</v>
      </c>
      <c r="K233" s="136">
        <f t="shared" si="43"/>
        <v>0</v>
      </c>
      <c r="L233" s="138">
        <f t="shared" si="34"/>
        <v>0</v>
      </c>
      <c r="M233" s="92"/>
      <c r="N233" s="90"/>
      <c r="O233" s="91"/>
      <c r="P233" s="102"/>
      <c r="Q233" s="96"/>
      <c r="R233" s="104"/>
      <c r="S233" s="92"/>
      <c r="T233" s="90"/>
      <c r="U233" s="91"/>
      <c r="V233" s="102"/>
      <c r="W233" s="96"/>
      <c r="X233" s="104"/>
      <c r="Y233" s="92"/>
      <c r="Z233" s="90"/>
      <c r="AA233" s="91"/>
      <c r="AB233" s="102"/>
      <c r="AC233" s="96"/>
      <c r="AD233" s="104"/>
      <c r="AE233" s="92"/>
      <c r="AF233" s="90"/>
      <c r="AG233" s="91"/>
      <c r="AH233" s="102"/>
      <c r="AI233" s="96"/>
      <c r="AJ233" s="104"/>
      <c r="AK233" s="92"/>
      <c r="AL233" s="90"/>
      <c r="AM233" s="91"/>
      <c r="AN233" s="102"/>
      <c r="AO233" s="96"/>
      <c r="AP233" s="104"/>
      <c r="AQ233" s="92"/>
      <c r="AR233" s="90"/>
      <c r="AS233" s="91"/>
      <c r="AT233" s="102"/>
      <c r="AU233" s="96"/>
      <c r="AV233" s="104"/>
      <c r="AW233" s="92"/>
      <c r="AX233" s="90"/>
      <c r="AY233" s="91"/>
      <c r="AZ233" s="102"/>
      <c r="BA233" s="96"/>
      <c r="BB233" s="104"/>
      <c r="BC233" s="92"/>
      <c r="BD233" s="90"/>
      <c r="BE233" s="91"/>
      <c r="BF233" s="102"/>
      <c r="BG233" s="96"/>
      <c r="BH233" s="104"/>
      <c r="BI233" s="92"/>
      <c r="BJ233" s="90"/>
      <c r="BK233" s="91"/>
      <c r="BL233" s="102"/>
      <c r="BM233" s="96"/>
      <c r="BN233" s="104"/>
      <c r="BO233" s="92"/>
      <c r="BP233" s="90"/>
      <c r="BQ233" s="91"/>
      <c r="BR233" s="102"/>
      <c r="BS233" s="96"/>
      <c r="BT233" s="104"/>
      <c r="BU233" s="92"/>
      <c r="BV233" s="90"/>
      <c r="BW233" s="91"/>
      <c r="BX233" s="102"/>
      <c r="BY233" s="96"/>
      <c r="BZ233" s="104"/>
      <c r="CA233" s="92"/>
      <c r="CB233" s="90"/>
      <c r="CC233" s="91"/>
      <c r="CD233" s="102"/>
      <c r="CE233" s="96"/>
      <c r="CF233" s="104"/>
      <c r="CG233" s="92"/>
      <c r="CH233" s="90"/>
      <c r="CI233" s="91"/>
      <c r="CJ233" s="102"/>
      <c r="CK233" s="96"/>
      <c r="CL233" s="104"/>
      <c r="CM233" s="92"/>
      <c r="CN233" s="90"/>
      <c r="CO233" s="91"/>
      <c r="CP233" s="102"/>
      <c r="CQ233" s="96"/>
      <c r="CR233" s="104"/>
      <c r="CS233" s="92"/>
      <c r="CT233" s="90"/>
      <c r="CU233" s="91"/>
      <c r="CV233" s="102"/>
      <c r="CW233" s="96"/>
      <c r="CX233" s="104"/>
      <c r="CY233" s="92"/>
      <c r="CZ233" s="90"/>
      <c r="DA233" s="91"/>
      <c r="DB233" s="102"/>
      <c r="DC233" s="96"/>
      <c r="DD233" s="104"/>
      <c r="DE233" s="92"/>
      <c r="DF233" s="90"/>
      <c r="DG233" s="91"/>
      <c r="DH233" s="102"/>
      <c r="DI233" s="96"/>
      <c r="DJ233" s="104"/>
      <c r="DK233" s="92"/>
      <c r="DL233" s="90"/>
      <c r="DM233" s="91"/>
      <c r="DN233" s="102"/>
      <c r="DO233" s="96"/>
      <c r="DP233" s="104"/>
      <c r="DQ233" s="92"/>
      <c r="DR233" s="90"/>
      <c r="DS233" s="91"/>
      <c r="DT233" s="102"/>
      <c r="DU233" s="96"/>
      <c r="DV233" s="104"/>
      <c r="DW233" s="92"/>
      <c r="DX233" s="90"/>
      <c r="DY233" s="91"/>
      <c r="DZ233" s="102"/>
      <c r="EA233" s="96"/>
      <c r="EB233" s="104"/>
      <c r="EC233" s="92"/>
      <c r="ED233" s="90"/>
      <c r="EE233" s="91"/>
      <c r="EF233" s="102"/>
      <c r="EG233" s="96"/>
      <c r="EH233" s="104"/>
      <c r="EI233" s="92"/>
      <c r="EJ233" s="90"/>
      <c r="EK233" s="91"/>
      <c r="EL233" s="102"/>
      <c r="EM233" s="96"/>
      <c r="EN233" s="104"/>
      <c r="EO233" s="92"/>
      <c r="EP233" s="90"/>
      <c r="EQ233" s="91"/>
      <c r="ER233" s="102"/>
      <c r="ES233" s="96"/>
      <c r="ET233" s="104"/>
      <c r="EU233" s="92"/>
      <c r="EV233" s="90"/>
      <c r="EW233" s="91"/>
      <c r="EX233" s="102"/>
      <c r="EY233" s="96"/>
      <c r="EZ233" s="104"/>
      <c r="FA233" s="92"/>
      <c r="FB233" s="90"/>
      <c r="FC233" s="91"/>
      <c r="FD233" s="102"/>
      <c r="FE233" s="96"/>
      <c r="FF233" s="104"/>
      <c r="FG233" s="92"/>
      <c r="FH233" s="90"/>
      <c r="FI233" s="91"/>
      <c r="FJ233" s="102"/>
      <c r="FK233" s="96"/>
      <c r="FL233" s="104"/>
      <c r="FM233" s="92"/>
      <c r="FN233" s="90"/>
      <c r="FO233" s="91"/>
      <c r="FP233" s="102"/>
      <c r="FQ233" s="96"/>
      <c r="FR233" s="104"/>
      <c r="FS233" s="92"/>
      <c r="FT233" s="90"/>
      <c r="FU233" s="91"/>
      <c r="FV233" s="102"/>
      <c r="FW233" s="96"/>
      <c r="FX233" s="104"/>
      <c r="FY233" s="92"/>
      <c r="FZ233" s="90"/>
      <c r="GA233" s="91"/>
      <c r="GB233" s="102"/>
      <c r="GC233" s="96"/>
      <c r="GD233" s="104"/>
      <c r="GE233" s="92"/>
      <c r="GF233" s="90"/>
      <c r="GG233" s="91"/>
      <c r="GH233" s="102"/>
      <c r="GI233" s="96"/>
      <c r="GJ233" s="104"/>
      <c r="GK233" s="92"/>
      <c r="GL233" s="90"/>
      <c r="GM233" s="91"/>
      <c r="GN233" s="102"/>
      <c r="GO233" s="96"/>
      <c r="GP233" s="104"/>
      <c r="GQ233" s="92"/>
      <c r="GR233" s="90"/>
      <c r="GS233" s="91"/>
      <c r="GT233" s="102"/>
      <c r="GU233" s="96"/>
      <c r="GV233" s="104"/>
      <c r="GW233" s="92"/>
      <c r="GX233" s="90"/>
      <c r="GY233" s="91"/>
      <c r="GZ233" s="102"/>
      <c r="HA233" s="96"/>
      <c r="HB233" s="104"/>
      <c r="HC233" s="92"/>
      <c r="HD233" s="90"/>
      <c r="HE233" s="91"/>
      <c r="HF233" s="102"/>
      <c r="HG233" s="96"/>
      <c r="HH233" s="104"/>
      <c r="HI233" s="92"/>
      <c r="HJ233" s="90"/>
      <c r="HK233" s="91"/>
      <c r="HL233" s="102"/>
      <c r="HM233" s="96"/>
      <c r="HN233" s="104"/>
      <c r="HO233" s="92"/>
      <c r="HP233" s="90"/>
      <c r="HQ233" s="91"/>
      <c r="HR233" s="102"/>
      <c r="HS233" s="96"/>
      <c r="HT233" s="104"/>
      <c r="HU233" s="92"/>
      <c r="HV233" s="125"/>
      <c r="HW233" s="126"/>
      <c r="HX233" s="127"/>
      <c r="HY233" s="128"/>
      <c r="HZ233" s="129"/>
      <c r="IA233" s="130"/>
      <c r="IB233" s="125"/>
      <c r="IC233" s="126"/>
      <c r="ID233" s="127"/>
      <c r="IE233" s="128"/>
      <c r="IF233" s="129"/>
      <c r="IG233" s="130"/>
      <c r="IH233" s="125"/>
      <c r="II233" s="126"/>
      <c r="IJ233" s="127"/>
      <c r="IK233" s="128"/>
      <c r="IL233" s="129"/>
      <c r="IM233" s="130"/>
      <c r="IN233" s="125"/>
      <c r="IO233" s="126"/>
      <c r="IP233" s="127"/>
      <c r="IQ233" s="128"/>
      <c r="IR233" s="129"/>
    </row>
    <row r="234" spans="1:252" s="1" customFormat="1">
      <c r="A234" s="54" t="s">
        <v>747</v>
      </c>
      <c r="B234" s="136">
        <f t="shared" si="35"/>
        <v>0</v>
      </c>
      <c r="C234" s="136">
        <f t="shared" si="36"/>
        <v>0</v>
      </c>
      <c r="D234" s="136">
        <f t="shared" si="37"/>
        <v>0</v>
      </c>
      <c r="E234" s="136">
        <f t="shared" si="38"/>
        <v>0</v>
      </c>
      <c r="F234" s="136">
        <f t="shared" si="39"/>
        <v>0</v>
      </c>
      <c r="G234" s="136">
        <f t="shared" si="40"/>
        <v>0</v>
      </c>
      <c r="H234" s="137">
        <f t="shared" si="33"/>
        <v>0</v>
      </c>
      <c r="I234" s="137">
        <f t="shared" si="41"/>
        <v>0</v>
      </c>
      <c r="J234" s="136">
        <f t="shared" si="42"/>
        <v>0</v>
      </c>
      <c r="K234" s="136">
        <f t="shared" si="43"/>
        <v>0</v>
      </c>
      <c r="L234" s="138">
        <f t="shared" si="34"/>
        <v>0</v>
      </c>
      <c r="M234" s="92"/>
      <c r="N234" s="90"/>
      <c r="O234" s="91"/>
      <c r="P234" s="102"/>
      <c r="Q234" s="96"/>
      <c r="R234" s="104"/>
      <c r="S234" s="92"/>
      <c r="T234" s="90"/>
      <c r="U234" s="91"/>
      <c r="V234" s="102"/>
      <c r="W234" s="96"/>
      <c r="X234" s="104"/>
      <c r="Y234" s="92"/>
      <c r="Z234" s="90"/>
      <c r="AA234" s="91"/>
      <c r="AB234" s="102"/>
      <c r="AC234" s="96"/>
      <c r="AD234" s="104"/>
      <c r="AE234" s="92"/>
      <c r="AF234" s="90"/>
      <c r="AG234" s="91"/>
      <c r="AH234" s="102"/>
      <c r="AI234" s="96"/>
      <c r="AJ234" s="104"/>
      <c r="AK234" s="92"/>
      <c r="AL234" s="90"/>
      <c r="AM234" s="91"/>
      <c r="AN234" s="102"/>
      <c r="AO234" s="96"/>
      <c r="AP234" s="104"/>
      <c r="AQ234" s="92"/>
      <c r="AR234" s="90"/>
      <c r="AS234" s="91"/>
      <c r="AT234" s="102"/>
      <c r="AU234" s="96"/>
      <c r="AV234" s="104"/>
      <c r="AW234" s="92"/>
      <c r="AX234" s="90"/>
      <c r="AY234" s="91"/>
      <c r="AZ234" s="102"/>
      <c r="BA234" s="96"/>
      <c r="BB234" s="104"/>
      <c r="BC234" s="92"/>
      <c r="BD234" s="90"/>
      <c r="BE234" s="91"/>
      <c r="BF234" s="102"/>
      <c r="BG234" s="96"/>
      <c r="BH234" s="104"/>
      <c r="BI234" s="92"/>
      <c r="BJ234" s="90"/>
      <c r="BK234" s="91"/>
      <c r="BL234" s="102"/>
      <c r="BM234" s="96"/>
      <c r="BN234" s="104"/>
      <c r="BO234" s="92"/>
      <c r="BP234" s="90"/>
      <c r="BQ234" s="91"/>
      <c r="BR234" s="102"/>
      <c r="BS234" s="96"/>
      <c r="BT234" s="104"/>
      <c r="BU234" s="92"/>
      <c r="BV234" s="90"/>
      <c r="BW234" s="91"/>
      <c r="BX234" s="102"/>
      <c r="BY234" s="96"/>
      <c r="BZ234" s="104"/>
      <c r="CA234" s="92"/>
      <c r="CB234" s="90"/>
      <c r="CC234" s="91"/>
      <c r="CD234" s="102"/>
      <c r="CE234" s="96"/>
      <c r="CF234" s="104"/>
      <c r="CG234" s="92"/>
      <c r="CH234" s="90"/>
      <c r="CI234" s="91"/>
      <c r="CJ234" s="102"/>
      <c r="CK234" s="96"/>
      <c r="CL234" s="104"/>
      <c r="CM234" s="92"/>
      <c r="CN234" s="90"/>
      <c r="CO234" s="91"/>
      <c r="CP234" s="102"/>
      <c r="CQ234" s="96"/>
      <c r="CR234" s="104"/>
      <c r="CS234" s="92"/>
      <c r="CT234" s="90"/>
      <c r="CU234" s="91"/>
      <c r="CV234" s="102"/>
      <c r="CW234" s="96"/>
      <c r="CX234" s="104"/>
      <c r="CY234" s="92"/>
      <c r="CZ234" s="90"/>
      <c r="DA234" s="91"/>
      <c r="DB234" s="102"/>
      <c r="DC234" s="96"/>
      <c r="DD234" s="104"/>
      <c r="DE234" s="92"/>
      <c r="DF234" s="90"/>
      <c r="DG234" s="91"/>
      <c r="DH234" s="102"/>
      <c r="DI234" s="96"/>
      <c r="DJ234" s="104"/>
      <c r="DK234" s="92"/>
      <c r="DL234" s="90"/>
      <c r="DM234" s="91"/>
      <c r="DN234" s="102"/>
      <c r="DO234" s="96"/>
      <c r="DP234" s="104"/>
      <c r="DQ234" s="92"/>
      <c r="DR234" s="90"/>
      <c r="DS234" s="91"/>
      <c r="DT234" s="102"/>
      <c r="DU234" s="96"/>
      <c r="DV234" s="104"/>
      <c r="DW234" s="92"/>
      <c r="DX234" s="90"/>
      <c r="DY234" s="91"/>
      <c r="DZ234" s="102"/>
      <c r="EA234" s="96"/>
      <c r="EB234" s="104"/>
      <c r="EC234" s="92"/>
      <c r="ED234" s="90"/>
      <c r="EE234" s="91"/>
      <c r="EF234" s="102"/>
      <c r="EG234" s="96"/>
      <c r="EH234" s="104"/>
      <c r="EI234" s="92"/>
      <c r="EJ234" s="90"/>
      <c r="EK234" s="91"/>
      <c r="EL234" s="102"/>
      <c r="EM234" s="96"/>
      <c r="EN234" s="104"/>
      <c r="EO234" s="92"/>
      <c r="EP234" s="90"/>
      <c r="EQ234" s="91"/>
      <c r="ER234" s="102"/>
      <c r="ES234" s="96"/>
      <c r="ET234" s="104"/>
      <c r="EU234" s="92"/>
      <c r="EV234" s="90"/>
      <c r="EW234" s="91"/>
      <c r="EX234" s="102"/>
      <c r="EY234" s="96"/>
      <c r="EZ234" s="104"/>
      <c r="FA234" s="92"/>
      <c r="FB234" s="90"/>
      <c r="FC234" s="91"/>
      <c r="FD234" s="102"/>
      <c r="FE234" s="96"/>
      <c r="FF234" s="104"/>
      <c r="FG234" s="92"/>
      <c r="FH234" s="90"/>
      <c r="FI234" s="91"/>
      <c r="FJ234" s="102"/>
      <c r="FK234" s="96"/>
      <c r="FL234" s="104"/>
      <c r="FM234" s="92"/>
      <c r="FN234" s="90"/>
      <c r="FO234" s="91"/>
      <c r="FP234" s="102"/>
      <c r="FQ234" s="96"/>
      <c r="FR234" s="104"/>
      <c r="FS234" s="92"/>
      <c r="FT234" s="90"/>
      <c r="FU234" s="91"/>
      <c r="FV234" s="102"/>
      <c r="FW234" s="96"/>
      <c r="FX234" s="104"/>
      <c r="FY234" s="92"/>
      <c r="FZ234" s="90"/>
      <c r="GA234" s="91"/>
      <c r="GB234" s="102"/>
      <c r="GC234" s="96"/>
      <c r="GD234" s="104"/>
      <c r="GE234" s="92"/>
      <c r="GF234" s="90"/>
      <c r="GG234" s="91"/>
      <c r="GH234" s="102"/>
      <c r="GI234" s="96"/>
      <c r="GJ234" s="104"/>
      <c r="GK234" s="92"/>
      <c r="GL234" s="90"/>
      <c r="GM234" s="91"/>
      <c r="GN234" s="102"/>
      <c r="GO234" s="96"/>
      <c r="GP234" s="104"/>
      <c r="GQ234" s="92"/>
      <c r="GR234" s="90"/>
      <c r="GS234" s="91"/>
      <c r="GT234" s="102"/>
      <c r="GU234" s="96"/>
      <c r="GV234" s="104"/>
      <c r="GW234" s="92"/>
      <c r="GX234" s="90"/>
      <c r="GY234" s="91"/>
      <c r="GZ234" s="102"/>
      <c r="HA234" s="96"/>
      <c r="HB234" s="104"/>
      <c r="HC234" s="92"/>
      <c r="HD234" s="90"/>
      <c r="HE234" s="91"/>
      <c r="HF234" s="102"/>
      <c r="HG234" s="96"/>
      <c r="HH234" s="104"/>
      <c r="HI234" s="92"/>
      <c r="HJ234" s="90"/>
      <c r="HK234" s="91"/>
      <c r="HL234" s="102"/>
      <c r="HM234" s="96"/>
      <c r="HN234" s="104"/>
      <c r="HO234" s="92"/>
      <c r="HP234" s="90"/>
      <c r="HQ234" s="91"/>
      <c r="HR234" s="102"/>
      <c r="HS234" s="96"/>
      <c r="HT234" s="104"/>
      <c r="HU234" s="92"/>
      <c r="HV234" s="125"/>
      <c r="HW234" s="126"/>
      <c r="HX234" s="127"/>
      <c r="HY234" s="128"/>
      <c r="HZ234" s="129"/>
      <c r="IA234" s="130"/>
      <c r="IB234" s="125"/>
      <c r="IC234" s="126"/>
      <c r="ID234" s="127"/>
      <c r="IE234" s="128"/>
      <c r="IF234" s="129"/>
      <c r="IG234" s="130"/>
      <c r="IH234" s="125"/>
      <c r="II234" s="126"/>
      <c r="IJ234" s="127"/>
      <c r="IK234" s="128"/>
      <c r="IL234" s="129"/>
      <c r="IM234" s="130"/>
      <c r="IN234" s="125"/>
      <c r="IO234" s="126"/>
      <c r="IP234" s="127"/>
      <c r="IQ234" s="128"/>
      <c r="IR234" s="129"/>
    </row>
    <row r="235" spans="1:252" s="1" customFormat="1">
      <c r="A235" s="54" t="s">
        <v>748</v>
      </c>
      <c r="B235" s="136">
        <f t="shared" si="35"/>
        <v>0</v>
      </c>
      <c r="C235" s="136">
        <f t="shared" si="36"/>
        <v>0</v>
      </c>
      <c r="D235" s="136">
        <f t="shared" si="37"/>
        <v>0</v>
      </c>
      <c r="E235" s="136">
        <f t="shared" si="38"/>
        <v>0</v>
      </c>
      <c r="F235" s="136">
        <f t="shared" si="39"/>
        <v>0</v>
      </c>
      <c r="G235" s="136">
        <f t="shared" si="40"/>
        <v>0</v>
      </c>
      <c r="H235" s="137">
        <f t="shared" si="33"/>
        <v>0</v>
      </c>
      <c r="I235" s="137">
        <f t="shared" si="41"/>
        <v>0</v>
      </c>
      <c r="J235" s="136">
        <f t="shared" si="42"/>
        <v>0</v>
      </c>
      <c r="K235" s="136">
        <f t="shared" si="43"/>
        <v>0</v>
      </c>
      <c r="L235" s="138">
        <f t="shared" si="34"/>
        <v>0</v>
      </c>
      <c r="M235" s="92"/>
      <c r="N235" s="90"/>
      <c r="O235" s="91"/>
      <c r="P235" s="102"/>
      <c r="Q235" s="96"/>
      <c r="R235" s="104"/>
      <c r="S235" s="92"/>
      <c r="T235" s="90"/>
      <c r="U235" s="91"/>
      <c r="V235" s="102"/>
      <c r="W235" s="96"/>
      <c r="X235" s="104"/>
      <c r="Y235" s="92"/>
      <c r="Z235" s="90"/>
      <c r="AA235" s="91"/>
      <c r="AB235" s="102"/>
      <c r="AC235" s="96"/>
      <c r="AD235" s="104"/>
      <c r="AE235" s="92"/>
      <c r="AF235" s="90"/>
      <c r="AG235" s="91"/>
      <c r="AH235" s="102"/>
      <c r="AI235" s="96"/>
      <c r="AJ235" s="104"/>
      <c r="AK235" s="92"/>
      <c r="AL235" s="90"/>
      <c r="AM235" s="91"/>
      <c r="AN235" s="102"/>
      <c r="AO235" s="96"/>
      <c r="AP235" s="104"/>
      <c r="AQ235" s="92"/>
      <c r="AR235" s="90"/>
      <c r="AS235" s="91"/>
      <c r="AT235" s="102"/>
      <c r="AU235" s="96"/>
      <c r="AV235" s="104"/>
      <c r="AW235" s="92"/>
      <c r="AX235" s="90"/>
      <c r="AY235" s="91"/>
      <c r="AZ235" s="102"/>
      <c r="BA235" s="96"/>
      <c r="BB235" s="104"/>
      <c r="BC235" s="92"/>
      <c r="BD235" s="90"/>
      <c r="BE235" s="91"/>
      <c r="BF235" s="102"/>
      <c r="BG235" s="96"/>
      <c r="BH235" s="104"/>
      <c r="BI235" s="92"/>
      <c r="BJ235" s="90"/>
      <c r="BK235" s="91"/>
      <c r="BL235" s="102"/>
      <c r="BM235" s="96"/>
      <c r="BN235" s="104"/>
      <c r="BO235" s="92"/>
      <c r="BP235" s="90"/>
      <c r="BQ235" s="91"/>
      <c r="BR235" s="102"/>
      <c r="BS235" s="96"/>
      <c r="BT235" s="104"/>
      <c r="BU235" s="92"/>
      <c r="BV235" s="90"/>
      <c r="BW235" s="91"/>
      <c r="BX235" s="102"/>
      <c r="BY235" s="96"/>
      <c r="BZ235" s="104"/>
      <c r="CA235" s="92"/>
      <c r="CB235" s="90"/>
      <c r="CC235" s="91"/>
      <c r="CD235" s="102"/>
      <c r="CE235" s="96"/>
      <c r="CF235" s="104"/>
      <c r="CG235" s="92"/>
      <c r="CH235" s="90"/>
      <c r="CI235" s="91"/>
      <c r="CJ235" s="102"/>
      <c r="CK235" s="96"/>
      <c r="CL235" s="104"/>
      <c r="CM235" s="92"/>
      <c r="CN235" s="90"/>
      <c r="CO235" s="91"/>
      <c r="CP235" s="102"/>
      <c r="CQ235" s="96"/>
      <c r="CR235" s="104"/>
      <c r="CS235" s="92"/>
      <c r="CT235" s="90"/>
      <c r="CU235" s="91"/>
      <c r="CV235" s="102"/>
      <c r="CW235" s="96"/>
      <c r="CX235" s="104"/>
      <c r="CY235" s="92"/>
      <c r="CZ235" s="90"/>
      <c r="DA235" s="91"/>
      <c r="DB235" s="102"/>
      <c r="DC235" s="96"/>
      <c r="DD235" s="104"/>
      <c r="DE235" s="92"/>
      <c r="DF235" s="90"/>
      <c r="DG235" s="91"/>
      <c r="DH235" s="102"/>
      <c r="DI235" s="96"/>
      <c r="DJ235" s="104"/>
      <c r="DK235" s="92"/>
      <c r="DL235" s="90"/>
      <c r="DM235" s="91"/>
      <c r="DN235" s="102"/>
      <c r="DO235" s="96"/>
      <c r="DP235" s="104"/>
      <c r="DQ235" s="92"/>
      <c r="DR235" s="90"/>
      <c r="DS235" s="91"/>
      <c r="DT235" s="102"/>
      <c r="DU235" s="96"/>
      <c r="DV235" s="104"/>
      <c r="DW235" s="92"/>
      <c r="DX235" s="90"/>
      <c r="DY235" s="91"/>
      <c r="DZ235" s="102"/>
      <c r="EA235" s="96"/>
      <c r="EB235" s="104"/>
      <c r="EC235" s="92"/>
      <c r="ED235" s="90"/>
      <c r="EE235" s="91"/>
      <c r="EF235" s="102"/>
      <c r="EG235" s="96"/>
      <c r="EH235" s="104"/>
      <c r="EI235" s="92"/>
      <c r="EJ235" s="90"/>
      <c r="EK235" s="91"/>
      <c r="EL235" s="102"/>
      <c r="EM235" s="96"/>
      <c r="EN235" s="104"/>
      <c r="EO235" s="92"/>
      <c r="EP235" s="90"/>
      <c r="EQ235" s="91"/>
      <c r="ER235" s="102"/>
      <c r="ES235" s="96"/>
      <c r="ET235" s="104"/>
      <c r="EU235" s="92"/>
      <c r="EV235" s="90"/>
      <c r="EW235" s="91"/>
      <c r="EX235" s="102"/>
      <c r="EY235" s="96"/>
      <c r="EZ235" s="104"/>
      <c r="FA235" s="92"/>
      <c r="FB235" s="90"/>
      <c r="FC235" s="91"/>
      <c r="FD235" s="102"/>
      <c r="FE235" s="96"/>
      <c r="FF235" s="104"/>
      <c r="FG235" s="92"/>
      <c r="FH235" s="90"/>
      <c r="FI235" s="91"/>
      <c r="FJ235" s="102"/>
      <c r="FK235" s="96"/>
      <c r="FL235" s="104"/>
      <c r="FM235" s="92"/>
      <c r="FN235" s="90"/>
      <c r="FO235" s="91"/>
      <c r="FP235" s="102"/>
      <c r="FQ235" s="96"/>
      <c r="FR235" s="104"/>
      <c r="FS235" s="92"/>
      <c r="FT235" s="90"/>
      <c r="FU235" s="91"/>
      <c r="FV235" s="102"/>
      <c r="FW235" s="96"/>
      <c r="FX235" s="104"/>
      <c r="FY235" s="92"/>
      <c r="FZ235" s="90"/>
      <c r="GA235" s="91"/>
      <c r="GB235" s="102"/>
      <c r="GC235" s="96"/>
      <c r="GD235" s="104"/>
      <c r="GE235" s="92"/>
      <c r="GF235" s="90"/>
      <c r="GG235" s="91"/>
      <c r="GH235" s="102"/>
      <c r="GI235" s="96"/>
      <c r="GJ235" s="104"/>
      <c r="GK235" s="92"/>
      <c r="GL235" s="90"/>
      <c r="GM235" s="91"/>
      <c r="GN235" s="102"/>
      <c r="GO235" s="96"/>
      <c r="GP235" s="104"/>
      <c r="GQ235" s="92"/>
      <c r="GR235" s="90"/>
      <c r="GS235" s="91"/>
      <c r="GT235" s="102"/>
      <c r="GU235" s="96"/>
      <c r="GV235" s="104"/>
      <c r="GW235" s="92"/>
      <c r="GX235" s="90"/>
      <c r="GY235" s="91"/>
      <c r="GZ235" s="102"/>
      <c r="HA235" s="96"/>
      <c r="HB235" s="104"/>
      <c r="HC235" s="92"/>
      <c r="HD235" s="90"/>
      <c r="HE235" s="91"/>
      <c r="HF235" s="102"/>
      <c r="HG235" s="96"/>
      <c r="HH235" s="104"/>
      <c r="HI235" s="92"/>
      <c r="HJ235" s="90"/>
      <c r="HK235" s="91"/>
      <c r="HL235" s="102"/>
      <c r="HM235" s="96"/>
      <c r="HN235" s="104"/>
      <c r="HO235" s="92"/>
      <c r="HP235" s="90"/>
      <c r="HQ235" s="91"/>
      <c r="HR235" s="102"/>
      <c r="HS235" s="96"/>
      <c r="HT235" s="104"/>
      <c r="HU235" s="92"/>
      <c r="HV235" s="125"/>
      <c r="HW235" s="126"/>
      <c r="HX235" s="127"/>
      <c r="HY235" s="128"/>
      <c r="HZ235" s="129"/>
      <c r="IA235" s="130"/>
      <c r="IB235" s="125"/>
      <c r="IC235" s="126"/>
      <c r="ID235" s="127"/>
      <c r="IE235" s="128"/>
      <c r="IF235" s="129"/>
      <c r="IG235" s="130"/>
      <c r="IH235" s="125"/>
      <c r="II235" s="126"/>
      <c r="IJ235" s="127"/>
      <c r="IK235" s="128"/>
      <c r="IL235" s="129"/>
      <c r="IM235" s="130"/>
      <c r="IN235" s="125"/>
      <c r="IO235" s="126"/>
      <c r="IP235" s="127"/>
      <c r="IQ235" s="128"/>
      <c r="IR235" s="129"/>
    </row>
    <row r="236" spans="1:252" s="1" customFormat="1">
      <c r="A236" s="54" t="s">
        <v>749</v>
      </c>
      <c r="B236" s="136">
        <f t="shared" si="35"/>
        <v>0</v>
      </c>
      <c r="C236" s="136">
        <f t="shared" si="36"/>
        <v>0</v>
      </c>
      <c r="D236" s="136">
        <f t="shared" si="37"/>
        <v>0</v>
      </c>
      <c r="E236" s="136">
        <f t="shared" si="38"/>
        <v>0</v>
      </c>
      <c r="F236" s="136">
        <f t="shared" si="39"/>
        <v>0</v>
      </c>
      <c r="G236" s="136">
        <f t="shared" si="40"/>
        <v>0</v>
      </c>
      <c r="H236" s="137">
        <f t="shared" si="33"/>
        <v>0</v>
      </c>
      <c r="I236" s="137">
        <f t="shared" si="41"/>
        <v>0</v>
      </c>
      <c r="J236" s="136">
        <f t="shared" si="42"/>
        <v>0</v>
      </c>
      <c r="K236" s="136">
        <f t="shared" si="43"/>
        <v>0</v>
      </c>
      <c r="L236" s="138">
        <f t="shared" si="34"/>
        <v>0</v>
      </c>
      <c r="M236" s="92"/>
      <c r="N236" s="90"/>
      <c r="O236" s="91"/>
      <c r="P236" s="102"/>
      <c r="Q236" s="96"/>
      <c r="R236" s="104"/>
      <c r="S236" s="92"/>
      <c r="T236" s="90"/>
      <c r="U236" s="91"/>
      <c r="V236" s="102"/>
      <c r="W236" s="96"/>
      <c r="X236" s="104"/>
      <c r="Y236" s="92"/>
      <c r="Z236" s="90"/>
      <c r="AA236" s="91"/>
      <c r="AB236" s="102"/>
      <c r="AC236" s="96"/>
      <c r="AD236" s="104"/>
      <c r="AE236" s="92"/>
      <c r="AF236" s="90"/>
      <c r="AG236" s="91"/>
      <c r="AH236" s="102"/>
      <c r="AI236" s="96"/>
      <c r="AJ236" s="104"/>
      <c r="AK236" s="92"/>
      <c r="AL236" s="90"/>
      <c r="AM236" s="91"/>
      <c r="AN236" s="102"/>
      <c r="AO236" s="96"/>
      <c r="AP236" s="104"/>
      <c r="AQ236" s="92"/>
      <c r="AR236" s="90"/>
      <c r="AS236" s="91"/>
      <c r="AT236" s="102"/>
      <c r="AU236" s="96"/>
      <c r="AV236" s="104"/>
      <c r="AW236" s="92"/>
      <c r="AX236" s="90"/>
      <c r="AY236" s="91"/>
      <c r="AZ236" s="102"/>
      <c r="BA236" s="96"/>
      <c r="BB236" s="104"/>
      <c r="BC236" s="92"/>
      <c r="BD236" s="90"/>
      <c r="BE236" s="91"/>
      <c r="BF236" s="102"/>
      <c r="BG236" s="96"/>
      <c r="BH236" s="104"/>
      <c r="BI236" s="92"/>
      <c r="BJ236" s="90"/>
      <c r="BK236" s="91"/>
      <c r="BL236" s="102"/>
      <c r="BM236" s="96"/>
      <c r="BN236" s="104"/>
      <c r="BO236" s="92"/>
      <c r="BP236" s="90"/>
      <c r="BQ236" s="91"/>
      <c r="BR236" s="102"/>
      <c r="BS236" s="96"/>
      <c r="BT236" s="104"/>
      <c r="BU236" s="92"/>
      <c r="BV236" s="90"/>
      <c r="BW236" s="91"/>
      <c r="BX236" s="102"/>
      <c r="BY236" s="96"/>
      <c r="BZ236" s="104"/>
      <c r="CA236" s="92"/>
      <c r="CB236" s="90"/>
      <c r="CC236" s="91"/>
      <c r="CD236" s="102"/>
      <c r="CE236" s="96"/>
      <c r="CF236" s="104"/>
      <c r="CG236" s="92"/>
      <c r="CH236" s="90"/>
      <c r="CI236" s="91"/>
      <c r="CJ236" s="102"/>
      <c r="CK236" s="96"/>
      <c r="CL236" s="104"/>
      <c r="CM236" s="92"/>
      <c r="CN236" s="90"/>
      <c r="CO236" s="91"/>
      <c r="CP236" s="102"/>
      <c r="CQ236" s="96"/>
      <c r="CR236" s="104"/>
      <c r="CS236" s="92"/>
      <c r="CT236" s="90"/>
      <c r="CU236" s="91"/>
      <c r="CV236" s="102"/>
      <c r="CW236" s="96"/>
      <c r="CX236" s="104"/>
      <c r="CY236" s="92"/>
      <c r="CZ236" s="90"/>
      <c r="DA236" s="91"/>
      <c r="DB236" s="102"/>
      <c r="DC236" s="96"/>
      <c r="DD236" s="104"/>
      <c r="DE236" s="92"/>
      <c r="DF236" s="90"/>
      <c r="DG236" s="91"/>
      <c r="DH236" s="102"/>
      <c r="DI236" s="96"/>
      <c r="DJ236" s="104"/>
      <c r="DK236" s="92"/>
      <c r="DL236" s="90"/>
      <c r="DM236" s="91"/>
      <c r="DN236" s="102"/>
      <c r="DO236" s="96"/>
      <c r="DP236" s="104"/>
      <c r="DQ236" s="92"/>
      <c r="DR236" s="90"/>
      <c r="DS236" s="91"/>
      <c r="DT236" s="102"/>
      <c r="DU236" s="96"/>
      <c r="DV236" s="104"/>
      <c r="DW236" s="92"/>
      <c r="DX236" s="90"/>
      <c r="DY236" s="91"/>
      <c r="DZ236" s="102"/>
      <c r="EA236" s="96"/>
      <c r="EB236" s="104"/>
      <c r="EC236" s="92"/>
      <c r="ED236" s="90"/>
      <c r="EE236" s="91"/>
      <c r="EF236" s="102"/>
      <c r="EG236" s="96"/>
      <c r="EH236" s="104"/>
      <c r="EI236" s="92"/>
      <c r="EJ236" s="90"/>
      <c r="EK236" s="91"/>
      <c r="EL236" s="102"/>
      <c r="EM236" s="96"/>
      <c r="EN236" s="104"/>
      <c r="EO236" s="92"/>
      <c r="EP236" s="90"/>
      <c r="EQ236" s="91"/>
      <c r="ER236" s="102"/>
      <c r="ES236" s="96"/>
      <c r="ET236" s="104"/>
      <c r="EU236" s="92"/>
      <c r="EV236" s="90"/>
      <c r="EW236" s="91"/>
      <c r="EX236" s="102"/>
      <c r="EY236" s="96"/>
      <c r="EZ236" s="104"/>
      <c r="FA236" s="92"/>
      <c r="FB236" s="90"/>
      <c r="FC236" s="91"/>
      <c r="FD236" s="102"/>
      <c r="FE236" s="96"/>
      <c r="FF236" s="104"/>
      <c r="FG236" s="92"/>
      <c r="FH236" s="90"/>
      <c r="FI236" s="91"/>
      <c r="FJ236" s="102"/>
      <c r="FK236" s="96"/>
      <c r="FL236" s="104"/>
      <c r="FM236" s="92"/>
      <c r="FN236" s="90"/>
      <c r="FO236" s="91"/>
      <c r="FP236" s="102"/>
      <c r="FQ236" s="96"/>
      <c r="FR236" s="104"/>
      <c r="FS236" s="92"/>
      <c r="FT236" s="90"/>
      <c r="FU236" s="91"/>
      <c r="FV236" s="102"/>
      <c r="FW236" s="96"/>
      <c r="FX236" s="104"/>
      <c r="FY236" s="92"/>
      <c r="FZ236" s="90"/>
      <c r="GA236" s="91"/>
      <c r="GB236" s="102"/>
      <c r="GC236" s="96"/>
      <c r="GD236" s="104"/>
      <c r="GE236" s="92"/>
      <c r="GF236" s="90"/>
      <c r="GG236" s="91"/>
      <c r="GH236" s="102"/>
      <c r="GI236" s="96"/>
      <c r="GJ236" s="104"/>
      <c r="GK236" s="92"/>
      <c r="GL236" s="90"/>
      <c r="GM236" s="91"/>
      <c r="GN236" s="102"/>
      <c r="GO236" s="96"/>
      <c r="GP236" s="104"/>
      <c r="GQ236" s="92"/>
      <c r="GR236" s="90"/>
      <c r="GS236" s="91"/>
      <c r="GT236" s="102"/>
      <c r="GU236" s="96"/>
      <c r="GV236" s="104"/>
      <c r="GW236" s="92"/>
      <c r="GX236" s="90"/>
      <c r="GY236" s="91"/>
      <c r="GZ236" s="102"/>
      <c r="HA236" s="96"/>
      <c r="HB236" s="104"/>
      <c r="HC236" s="92"/>
      <c r="HD236" s="90"/>
      <c r="HE236" s="91"/>
      <c r="HF236" s="102"/>
      <c r="HG236" s="96"/>
      <c r="HH236" s="104"/>
      <c r="HI236" s="92"/>
      <c r="HJ236" s="90"/>
      <c r="HK236" s="91"/>
      <c r="HL236" s="102"/>
      <c r="HM236" s="96"/>
      <c r="HN236" s="104"/>
      <c r="HO236" s="92"/>
      <c r="HP236" s="90"/>
      <c r="HQ236" s="91"/>
      <c r="HR236" s="102"/>
      <c r="HS236" s="96"/>
      <c r="HT236" s="104"/>
      <c r="HU236" s="92"/>
      <c r="HV236" s="125"/>
      <c r="HW236" s="126"/>
      <c r="HX236" s="127"/>
      <c r="HY236" s="128"/>
      <c r="HZ236" s="129"/>
      <c r="IA236" s="130"/>
      <c r="IB236" s="125"/>
      <c r="IC236" s="126"/>
      <c r="ID236" s="127"/>
      <c r="IE236" s="128"/>
      <c r="IF236" s="129"/>
      <c r="IG236" s="130"/>
      <c r="IH236" s="125"/>
      <c r="II236" s="126"/>
      <c r="IJ236" s="127"/>
      <c r="IK236" s="128"/>
      <c r="IL236" s="129"/>
      <c r="IM236" s="130"/>
      <c r="IN236" s="125"/>
      <c r="IO236" s="126"/>
      <c r="IP236" s="127"/>
      <c r="IQ236" s="128"/>
      <c r="IR236" s="129"/>
    </row>
    <row r="237" spans="1:252" s="1" customFormat="1">
      <c r="A237" s="54" t="s">
        <v>24</v>
      </c>
      <c r="B237" s="136">
        <f t="shared" si="35"/>
        <v>0</v>
      </c>
      <c r="C237" s="136">
        <f t="shared" si="36"/>
        <v>0</v>
      </c>
      <c r="D237" s="136">
        <f t="shared" si="37"/>
        <v>0</v>
      </c>
      <c r="E237" s="136">
        <f t="shared" si="38"/>
        <v>0</v>
      </c>
      <c r="F237" s="136">
        <f t="shared" si="39"/>
        <v>0</v>
      </c>
      <c r="G237" s="136">
        <f t="shared" si="40"/>
        <v>0</v>
      </c>
      <c r="H237" s="137">
        <f t="shared" si="33"/>
        <v>0</v>
      </c>
      <c r="I237" s="137">
        <f t="shared" si="41"/>
        <v>0</v>
      </c>
      <c r="J237" s="136">
        <f t="shared" si="42"/>
        <v>0</v>
      </c>
      <c r="K237" s="136">
        <f t="shared" si="43"/>
        <v>0</v>
      </c>
      <c r="L237" s="138">
        <f t="shared" si="34"/>
        <v>0</v>
      </c>
      <c r="M237" s="92"/>
      <c r="N237" s="90"/>
      <c r="O237" s="91"/>
      <c r="P237" s="102"/>
      <c r="Q237" s="96"/>
      <c r="R237" s="104"/>
      <c r="S237" s="92"/>
      <c r="T237" s="90"/>
      <c r="U237" s="91"/>
      <c r="V237" s="102"/>
      <c r="W237" s="96"/>
      <c r="X237" s="104"/>
      <c r="Y237" s="92"/>
      <c r="Z237" s="90"/>
      <c r="AA237" s="91"/>
      <c r="AB237" s="102"/>
      <c r="AC237" s="96"/>
      <c r="AD237" s="104"/>
      <c r="AE237" s="92"/>
      <c r="AF237" s="90"/>
      <c r="AG237" s="91"/>
      <c r="AH237" s="102"/>
      <c r="AI237" s="96"/>
      <c r="AJ237" s="104"/>
      <c r="AK237" s="92"/>
      <c r="AL237" s="90"/>
      <c r="AM237" s="91"/>
      <c r="AN237" s="102"/>
      <c r="AO237" s="96"/>
      <c r="AP237" s="104"/>
      <c r="AQ237" s="92"/>
      <c r="AR237" s="90"/>
      <c r="AS237" s="91"/>
      <c r="AT237" s="102"/>
      <c r="AU237" s="96"/>
      <c r="AV237" s="104"/>
      <c r="AW237" s="92"/>
      <c r="AX237" s="90"/>
      <c r="AY237" s="91"/>
      <c r="AZ237" s="102"/>
      <c r="BA237" s="96"/>
      <c r="BB237" s="104"/>
      <c r="BC237" s="92"/>
      <c r="BD237" s="90"/>
      <c r="BE237" s="91"/>
      <c r="BF237" s="102"/>
      <c r="BG237" s="96"/>
      <c r="BH237" s="104"/>
      <c r="BI237" s="92"/>
      <c r="BJ237" s="90"/>
      <c r="BK237" s="91"/>
      <c r="BL237" s="102"/>
      <c r="BM237" s="96"/>
      <c r="BN237" s="104"/>
      <c r="BO237" s="92"/>
      <c r="BP237" s="90"/>
      <c r="BQ237" s="91"/>
      <c r="BR237" s="102"/>
      <c r="BS237" s="96"/>
      <c r="BT237" s="104"/>
      <c r="BU237" s="92"/>
      <c r="BV237" s="90"/>
      <c r="BW237" s="91"/>
      <c r="BX237" s="102"/>
      <c r="BY237" s="96"/>
      <c r="BZ237" s="104"/>
      <c r="CA237" s="92"/>
      <c r="CB237" s="90"/>
      <c r="CC237" s="91"/>
      <c r="CD237" s="102"/>
      <c r="CE237" s="96"/>
      <c r="CF237" s="104"/>
      <c r="CG237" s="92"/>
      <c r="CH237" s="90"/>
      <c r="CI237" s="91"/>
      <c r="CJ237" s="102"/>
      <c r="CK237" s="96"/>
      <c r="CL237" s="104"/>
      <c r="CM237" s="92"/>
      <c r="CN237" s="90"/>
      <c r="CO237" s="91"/>
      <c r="CP237" s="102"/>
      <c r="CQ237" s="96"/>
      <c r="CR237" s="104"/>
      <c r="CS237" s="92"/>
      <c r="CT237" s="90"/>
      <c r="CU237" s="91"/>
      <c r="CV237" s="102"/>
      <c r="CW237" s="96"/>
      <c r="CX237" s="104"/>
      <c r="CY237" s="92"/>
      <c r="CZ237" s="90"/>
      <c r="DA237" s="91"/>
      <c r="DB237" s="102"/>
      <c r="DC237" s="96"/>
      <c r="DD237" s="104"/>
      <c r="DE237" s="92"/>
      <c r="DF237" s="90"/>
      <c r="DG237" s="91"/>
      <c r="DH237" s="102"/>
      <c r="DI237" s="96"/>
      <c r="DJ237" s="104"/>
      <c r="DK237" s="92"/>
      <c r="DL237" s="90"/>
      <c r="DM237" s="91"/>
      <c r="DN237" s="102"/>
      <c r="DO237" s="96"/>
      <c r="DP237" s="104"/>
      <c r="DQ237" s="92"/>
      <c r="DR237" s="90"/>
      <c r="DS237" s="91"/>
      <c r="DT237" s="102"/>
      <c r="DU237" s="96"/>
      <c r="DV237" s="104"/>
      <c r="DW237" s="92"/>
      <c r="DX237" s="90"/>
      <c r="DY237" s="91"/>
      <c r="DZ237" s="102"/>
      <c r="EA237" s="96"/>
      <c r="EB237" s="104"/>
      <c r="EC237" s="92"/>
      <c r="ED237" s="90"/>
      <c r="EE237" s="91"/>
      <c r="EF237" s="102"/>
      <c r="EG237" s="96"/>
      <c r="EH237" s="104"/>
      <c r="EI237" s="92"/>
      <c r="EJ237" s="90"/>
      <c r="EK237" s="91"/>
      <c r="EL237" s="102"/>
      <c r="EM237" s="96"/>
      <c r="EN237" s="104"/>
      <c r="EO237" s="92"/>
      <c r="EP237" s="90"/>
      <c r="EQ237" s="91"/>
      <c r="ER237" s="102"/>
      <c r="ES237" s="96"/>
      <c r="ET237" s="104"/>
      <c r="EU237" s="92"/>
      <c r="EV237" s="90"/>
      <c r="EW237" s="91"/>
      <c r="EX237" s="102"/>
      <c r="EY237" s="96"/>
      <c r="EZ237" s="104"/>
      <c r="FA237" s="92"/>
      <c r="FB237" s="90"/>
      <c r="FC237" s="91"/>
      <c r="FD237" s="102"/>
      <c r="FE237" s="96"/>
      <c r="FF237" s="104"/>
      <c r="FG237" s="92"/>
      <c r="FH237" s="90"/>
      <c r="FI237" s="91"/>
      <c r="FJ237" s="102"/>
      <c r="FK237" s="96"/>
      <c r="FL237" s="104"/>
      <c r="FM237" s="92"/>
      <c r="FN237" s="90"/>
      <c r="FO237" s="91"/>
      <c r="FP237" s="102"/>
      <c r="FQ237" s="96"/>
      <c r="FR237" s="104"/>
      <c r="FS237" s="92"/>
      <c r="FT237" s="90"/>
      <c r="FU237" s="91"/>
      <c r="FV237" s="102"/>
      <c r="FW237" s="96"/>
      <c r="FX237" s="104"/>
      <c r="FY237" s="92"/>
      <c r="FZ237" s="90"/>
      <c r="GA237" s="91"/>
      <c r="GB237" s="102"/>
      <c r="GC237" s="96"/>
      <c r="GD237" s="104"/>
      <c r="GE237" s="92"/>
      <c r="GF237" s="90"/>
      <c r="GG237" s="91"/>
      <c r="GH237" s="102"/>
      <c r="GI237" s="96"/>
      <c r="GJ237" s="104"/>
      <c r="GK237" s="92"/>
      <c r="GL237" s="90"/>
      <c r="GM237" s="91"/>
      <c r="GN237" s="102"/>
      <c r="GO237" s="96"/>
      <c r="GP237" s="104"/>
      <c r="GQ237" s="92"/>
      <c r="GR237" s="90"/>
      <c r="GS237" s="91"/>
      <c r="GT237" s="102"/>
      <c r="GU237" s="96"/>
      <c r="GV237" s="104"/>
      <c r="GW237" s="92"/>
      <c r="GX237" s="90"/>
      <c r="GY237" s="91"/>
      <c r="GZ237" s="102"/>
      <c r="HA237" s="96"/>
      <c r="HB237" s="104"/>
      <c r="HC237" s="92"/>
      <c r="HD237" s="90"/>
      <c r="HE237" s="91"/>
      <c r="HF237" s="102"/>
      <c r="HG237" s="96"/>
      <c r="HH237" s="104"/>
      <c r="HI237" s="92"/>
      <c r="HJ237" s="90"/>
      <c r="HK237" s="91"/>
      <c r="HL237" s="102"/>
      <c r="HM237" s="96"/>
      <c r="HN237" s="104"/>
      <c r="HO237" s="92"/>
      <c r="HP237" s="90"/>
      <c r="HQ237" s="91"/>
      <c r="HR237" s="102"/>
      <c r="HS237" s="96"/>
      <c r="HT237" s="104"/>
      <c r="HU237" s="92"/>
      <c r="HV237" s="125"/>
      <c r="HW237" s="126"/>
      <c r="HX237" s="127"/>
      <c r="HY237" s="128"/>
      <c r="HZ237" s="129"/>
      <c r="IA237" s="130"/>
      <c r="IB237" s="125"/>
      <c r="IC237" s="126"/>
      <c r="ID237" s="127"/>
      <c r="IE237" s="128"/>
      <c r="IF237" s="129"/>
      <c r="IG237" s="130"/>
      <c r="IH237" s="125"/>
      <c r="II237" s="126"/>
      <c r="IJ237" s="127"/>
      <c r="IK237" s="128"/>
      <c r="IL237" s="129"/>
      <c r="IM237" s="130"/>
      <c r="IN237" s="125"/>
      <c r="IO237" s="126"/>
      <c r="IP237" s="127"/>
      <c r="IQ237" s="128"/>
      <c r="IR237" s="129"/>
    </row>
    <row r="238" spans="1:252" s="1" customFormat="1">
      <c r="A238" s="54" t="s">
        <v>751</v>
      </c>
      <c r="B238" s="136">
        <f t="shared" si="35"/>
        <v>0</v>
      </c>
      <c r="C238" s="136">
        <f t="shared" si="36"/>
        <v>0</v>
      </c>
      <c r="D238" s="136">
        <f t="shared" si="37"/>
        <v>0</v>
      </c>
      <c r="E238" s="136">
        <f t="shared" si="38"/>
        <v>0</v>
      </c>
      <c r="F238" s="136">
        <f t="shared" si="39"/>
        <v>0</v>
      </c>
      <c r="G238" s="136">
        <f t="shared" si="40"/>
        <v>0</v>
      </c>
      <c r="H238" s="137">
        <f t="shared" si="33"/>
        <v>0</v>
      </c>
      <c r="I238" s="137">
        <f t="shared" si="41"/>
        <v>0</v>
      </c>
      <c r="J238" s="136">
        <f t="shared" si="42"/>
        <v>0</v>
      </c>
      <c r="K238" s="136">
        <f t="shared" si="43"/>
        <v>0</v>
      </c>
      <c r="L238" s="138">
        <f t="shared" si="34"/>
        <v>0</v>
      </c>
      <c r="M238" s="92"/>
      <c r="N238" s="90"/>
      <c r="O238" s="91"/>
      <c r="P238" s="102"/>
      <c r="Q238" s="96"/>
      <c r="R238" s="104"/>
      <c r="S238" s="92"/>
      <c r="T238" s="90"/>
      <c r="U238" s="91"/>
      <c r="V238" s="102"/>
      <c r="W238" s="96"/>
      <c r="X238" s="104"/>
      <c r="Y238" s="92"/>
      <c r="Z238" s="90"/>
      <c r="AA238" s="91"/>
      <c r="AB238" s="102"/>
      <c r="AC238" s="96"/>
      <c r="AD238" s="104"/>
      <c r="AE238" s="92"/>
      <c r="AF238" s="90"/>
      <c r="AG238" s="91"/>
      <c r="AH238" s="102"/>
      <c r="AI238" s="96"/>
      <c r="AJ238" s="104"/>
      <c r="AK238" s="92"/>
      <c r="AL238" s="90"/>
      <c r="AM238" s="91"/>
      <c r="AN238" s="102"/>
      <c r="AO238" s="96"/>
      <c r="AP238" s="104"/>
      <c r="AQ238" s="92"/>
      <c r="AR238" s="90"/>
      <c r="AS238" s="91"/>
      <c r="AT238" s="102"/>
      <c r="AU238" s="96"/>
      <c r="AV238" s="104"/>
      <c r="AW238" s="92"/>
      <c r="AX238" s="90"/>
      <c r="AY238" s="91"/>
      <c r="AZ238" s="102"/>
      <c r="BA238" s="96"/>
      <c r="BB238" s="104"/>
      <c r="BC238" s="92"/>
      <c r="BD238" s="90"/>
      <c r="BE238" s="91"/>
      <c r="BF238" s="102"/>
      <c r="BG238" s="96"/>
      <c r="BH238" s="104"/>
      <c r="BI238" s="92"/>
      <c r="BJ238" s="90"/>
      <c r="BK238" s="91"/>
      <c r="BL238" s="102"/>
      <c r="BM238" s="96"/>
      <c r="BN238" s="104"/>
      <c r="BO238" s="92"/>
      <c r="BP238" s="90"/>
      <c r="BQ238" s="91"/>
      <c r="BR238" s="102"/>
      <c r="BS238" s="96"/>
      <c r="BT238" s="104"/>
      <c r="BU238" s="92"/>
      <c r="BV238" s="90"/>
      <c r="BW238" s="91"/>
      <c r="BX238" s="102"/>
      <c r="BY238" s="96"/>
      <c r="BZ238" s="104"/>
      <c r="CA238" s="92"/>
      <c r="CB238" s="90"/>
      <c r="CC238" s="91"/>
      <c r="CD238" s="102"/>
      <c r="CE238" s="96"/>
      <c r="CF238" s="104"/>
      <c r="CG238" s="92"/>
      <c r="CH238" s="90"/>
      <c r="CI238" s="91"/>
      <c r="CJ238" s="102"/>
      <c r="CK238" s="96"/>
      <c r="CL238" s="104"/>
      <c r="CM238" s="92"/>
      <c r="CN238" s="90"/>
      <c r="CO238" s="91"/>
      <c r="CP238" s="102"/>
      <c r="CQ238" s="96"/>
      <c r="CR238" s="104"/>
      <c r="CS238" s="92"/>
      <c r="CT238" s="90"/>
      <c r="CU238" s="91"/>
      <c r="CV238" s="102"/>
      <c r="CW238" s="96"/>
      <c r="CX238" s="104"/>
      <c r="CY238" s="92"/>
      <c r="CZ238" s="90"/>
      <c r="DA238" s="91"/>
      <c r="DB238" s="102"/>
      <c r="DC238" s="96"/>
      <c r="DD238" s="104"/>
      <c r="DE238" s="92"/>
      <c r="DF238" s="90"/>
      <c r="DG238" s="91"/>
      <c r="DH238" s="102"/>
      <c r="DI238" s="96"/>
      <c r="DJ238" s="104"/>
      <c r="DK238" s="92"/>
      <c r="DL238" s="90"/>
      <c r="DM238" s="91"/>
      <c r="DN238" s="102"/>
      <c r="DO238" s="96"/>
      <c r="DP238" s="104"/>
      <c r="DQ238" s="92"/>
      <c r="DR238" s="90"/>
      <c r="DS238" s="91"/>
      <c r="DT238" s="102"/>
      <c r="DU238" s="96"/>
      <c r="DV238" s="104"/>
      <c r="DW238" s="92"/>
      <c r="DX238" s="90"/>
      <c r="DY238" s="91"/>
      <c r="DZ238" s="102"/>
      <c r="EA238" s="96"/>
      <c r="EB238" s="104"/>
      <c r="EC238" s="92"/>
      <c r="ED238" s="90"/>
      <c r="EE238" s="91"/>
      <c r="EF238" s="102"/>
      <c r="EG238" s="96"/>
      <c r="EH238" s="104"/>
      <c r="EI238" s="92"/>
      <c r="EJ238" s="90"/>
      <c r="EK238" s="91"/>
      <c r="EL238" s="102"/>
      <c r="EM238" s="96"/>
      <c r="EN238" s="104"/>
      <c r="EO238" s="92"/>
      <c r="EP238" s="90"/>
      <c r="EQ238" s="91"/>
      <c r="ER238" s="102"/>
      <c r="ES238" s="96"/>
      <c r="ET238" s="104"/>
      <c r="EU238" s="92"/>
      <c r="EV238" s="90"/>
      <c r="EW238" s="91"/>
      <c r="EX238" s="102"/>
      <c r="EY238" s="96"/>
      <c r="EZ238" s="104"/>
      <c r="FA238" s="92"/>
      <c r="FB238" s="90"/>
      <c r="FC238" s="91"/>
      <c r="FD238" s="102"/>
      <c r="FE238" s="96"/>
      <c r="FF238" s="104"/>
      <c r="FG238" s="92"/>
      <c r="FH238" s="90"/>
      <c r="FI238" s="91"/>
      <c r="FJ238" s="102"/>
      <c r="FK238" s="96"/>
      <c r="FL238" s="104"/>
      <c r="FM238" s="92"/>
      <c r="FN238" s="90"/>
      <c r="FO238" s="91"/>
      <c r="FP238" s="102"/>
      <c r="FQ238" s="96"/>
      <c r="FR238" s="104"/>
      <c r="FS238" s="92"/>
      <c r="FT238" s="90"/>
      <c r="FU238" s="91"/>
      <c r="FV238" s="102"/>
      <c r="FW238" s="96"/>
      <c r="FX238" s="104"/>
      <c r="FY238" s="92"/>
      <c r="FZ238" s="90"/>
      <c r="GA238" s="91"/>
      <c r="GB238" s="102"/>
      <c r="GC238" s="96"/>
      <c r="GD238" s="104"/>
      <c r="GE238" s="92"/>
      <c r="GF238" s="90"/>
      <c r="GG238" s="91"/>
      <c r="GH238" s="102"/>
      <c r="GI238" s="96"/>
      <c r="GJ238" s="104"/>
      <c r="GK238" s="92"/>
      <c r="GL238" s="90"/>
      <c r="GM238" s="91"/>
      <c r="GN238" s="102"/>
      <c r="GO238" s="96"/>
      <c r="GP238" s="104"/>
      <c r="GQ238" s="92"/>
      <c r="GR238" s="90"/>
      <c r="GS238" s="91"/>
      <c r="GT238" s="102"/>
      <c r="GU238" s="96"/>
      <c r="GV238" s="104"/>
      <c r="GW238" s="92"/>
      <c r="GX238" s="90"/>
      <c r="GY238" s="91"/>
      <c r="GZ238" s="102"/>
      <c r="HA238" s="96"/>
      <c r="HB238" s="104"/>
      <c r="HC238" s="92"/>
      <c r="HD238" s="90"/>
      <c r="HE238" s="91"/>
      <c r="HF238" s="102"/>
      <c r="HG238" s="96"/>
      <c r="HH238" s="104"/>
      <c r="HI238" s="92"/>
      <c r="HJ238" s="90"/>
      <c r="HK238" s="91"/>
      <c r="HL238" s="102"/>
      <c r="HM238" s="96"/>
      <c r="HN238" s="104"/>
      <c r="HO238" s="92"/>
      <c r="HP238" s="90"/>
      <c r="HQ238" s="91"/>
      <c r="HR238" s="102"/>
      <c r="HS238" s="96"/>
      <c r="HT238" s="104"/>
      <c r="HU238" s="92"/>
      <c r="HV238" s="125"/>
      <c r="HW238" s="126"/>
      <c r="HX238" s="127"/>
      <c r="HY238" s="128"/>
      <c r="HZ238" s="129"/>
      <c r="IA238" s="130"/>
      <c r="IB238" s="125"/>
      <c r="IC238" s="126"/>
      <c r="ID238" s="127"/>
      <c r="IE238" s="128"/>
      <c r="IF238" s="129"/>
      <c r="IG238" s="130"/>
      <c r="IH238" s="125"/>
      <c r="II238" s="126"/>
      <c r="IJ238" s="127"/>
      <c r="IK238" s="128"/>
      <c r="IL238" s="129"/>
      <c r="IM238" s="130"/>
      <c r="IN238" s="125"/>
      <c r="IO238" s="126"/>
      <c r="IP238" s="127"/>
      <c r="IQ238" s="128"/>
      <c r="IR238" s="129"/>
    </row>
    <row r="239" spans="1:252" s="1" customFormat="1">
      <c r="A239" s="54" t="s">
        <v>752</v>
      </c>
      <c r="B239" s="136">
        <f t="shared" si="35"/>
        <v>0</v>
      </c>
      <c r="C239" s="136">
        <f t="shared" si="36"/>
        <v>0</v>
      </c>
      <c r="D239" s="136">
        <f t="shared" si="37"/>
        <v>0</v>
      </c>
      <c r="E239" s="136">
        <f t="shared" si="38"/>
        <v>0</v>
      </c>
      <c r="F239" s="136">
        <f t="shared" si="39"/>
        <v>0</v>
      </c>
      <c r="G239" s="136">
        <f t="shared" si="40"/>
        <v>0</v>
      </c>
      <c r="H239" s="137">
        <f t="shared" si="33"/>
        <v>0</v>
      </c>
      <c r="I239" s="137">
        <f t="shared" si="41"/>
        <v>0</v>
      </c>
      <c r="J239" s="136">
        <f t="shared" si="42"/>
        <v>0</v>
      </c>
      <c r="K239" s="136">
        <f t="shared" si="43"/>
        <v>0</v>
      </c>
      <c r="L239" s="138">
        <f t="shared" si="34"/>
        <v>0</v>
      </c>
      <c r="M239" s="92"/>
      <c r="N239" s="90"/>
      <c r="O239" s="91"/>
      <c r="P239" s="102"/>
      <c r="Q239" s="96"/>
      <c r="R239" s="104"/>
      <c r="S239" s="92"/>
      <c r="T239" s="90"/>
      <c r="U239" s="91"/>
      <c r="V239" s="102"/>
      <c r="W239" s="96"/>
      <c r="X239" s="104"/>
      <c r="Y239" s="92"/>
      <c r="Z239" s="90"/>
      <c r="AA239" s="91"/>
      <c r="AB239" s="102"/>
      <c r="AC239" s="96"/>
      <c r="AD239" s="104"/>
      <c r="AE239" s="92"/>
      <c r="AF239" s="90"/>
      <c r="AG239" s="91"/>
      <c r="AH239" s="102"/>
      <c r="AI239" s="96"/>
      <c r="AJ239" s="104"/>
      <c r="AK239" s="92"/>
      <c r="AL239" s="90"/>
      <c r="AM239" s="91"/>
      <c r="AN239" s="102"/>
      <c r="AO239" s="96"/>
      <c r="AP239" s="104"/>
      <c r="AQ239" s="92"/>
      <c r="AR239" s="90"/>
      <c r="AS239" s="91"/>
      <c r="AT239" s="102"/>
      <c r="AU239" s="96"/>
      <c r="AV239" s="104"/>
      <c r="AW239" s="92"/>
      <c r="AX239" s="90"/>
      <c r="AY239" s="91"/>
      <c r="AZ239" s="102"/>
      <c r="BA239" s="96"/>
      <c r="BB239" s="104"/>
      <c r="BC239" s="92"/>
      <c r="BD239" s="90"/>
      <c r="BE239" s="91"/>
      <c r="BF239" s="102"/>
      <c r="BG239" s="96"/>
      <c r="BH239" s="104"/>
      <c r="BI239" s="92"/>
      <c r="BJ239" s="90"/>
      <c r="BK239" s="91"/>
      <c r="BL239" s="102"/>
      <c r="BM239" s="96"/>
      <c r="BN239" s="104"/>
      <c r="BO239" s="92"/>
      <c r="BP239" s="90"/>
      <c r="BQ239" s="91"/>
      <c r="BR239" s="102"/>
      <c r="BS239" s="96"/>
      <c r="BT239" s="104"/>
      <c r="BU239" s="92"/>
      <c r="BV239" s="90"/>
      <c r="BW239" s="91"/>
      <c r="BX239" s="102"/>
      <c r="BY239" s="96"/>
      <c r="BZ239" s="104"/>
      <c r="CA239" s="92"/>
      <c r="CB239" s="90"/>
      <c r="CC239" s="91"/>
      <c r="CD239" s="102"/>
      <c r="CE239" s="96"/>
      <c r="CF239" s="104"/>
      <c r="CG239" s="92"/>
      <c r="CH239" s="90"/>
      <c r="CI239" s="91"/>
      <c r="CJ239" s="102"/>
      <c r="CK239" s="96"/>
      <c r="CL239" s="104"/>
      <c r="CM239" s="92"/>
      <c r="CN239" s="90"/>
      <c r="CO239" s="91"/>
      <c r="CP239" s="102"/>
      <c r="CQ239" s="96"/>
      <c r="CR239" s="104"/>
      <c r="CS239" s="92"/>
      <c r="CT239" s="90"/>
      <c r="CU239" s="91"/>
      <c r="CV239" s="102"/>
      <c r="CW239" s="96"/>
      <c r="CX239" s="104"/>
      <c r="CY239" s="92"/>
      <c r="CZ239" s="90"/>
      <c r="DA239" s="91"/>
      <c r="DB239" s="102"/>
      <c r="DC239" s="96"/>
      <c r="DD239" s="104"/>
      <c r="DE239" s="92"/>
      <c r="DF239" s="90"/>
      <c r="DG239" s="91"/>
      <c r="DH239" s="102"/>
      <c r="DI239" s="96"/>
      <c r="DJ239" s="104"/>
      <c r="DK239" s="92"/>
      <c r="DL239" s="90"/>
      <c r="DM239" s="91"/>
      <c r="DN239" s="102"/>
      <c r="DO239" s="96"/>
      <c r="DP239" s="104"/>
      <c r="DQ239" s="92"/>
      <c r="DR239" s="90"/>
      <c r="DS239" s="91"/>
      <c r="DT239" s="102"/>
      <c r="DU239" s="96"/>
      <c r="DV239" s="104"/>
      <c r="DW239" s="92"/>
      <c r="DX239" s="90"/>
      <c r="DY239" s="91"/>
      <c r="DZ239" s="102"/>
      <c r="EA239" s="96"/>
      <c r="EB239" s="104"/>
      <c r="EC239" s="92"/>
      <c r="ED239" s="90"/>
      <c r="EE239" s="91"/>
      <c r="EF239" s="102"/>
      <c r="EG239" s="96"/>
      <c r="EH239" s="104"/>
      <c r="EI239" s="92"/>
      <c r="EJ239" s="90"/>
      <c r="EK239" s="91"/>
      <c r="EL239" s="102"/>
      <c r="EM239" s="96"/>
      <c r="EN239" s="104"/>
      <c r="EO239" s="92"/>
      <c r="EP239" s="90"/>
      <c r="EQ239" s="91"/>
      <c r="ER239" s="102"/>
      <c r="ES239" s="96"/>
      <c r="ET239" s="104"/>
      <c r="EU239" s="92"/>
      <c r="EV239" s="90"/>
      <c r="EW239" s="91"/>
      <c r="EX239" s="102"/>
      <c r="EY239" s="96"/>
      <c r="EZ239" s="104"/>
      <c r="FA239" s="92"/>
      <c r="FB239" s="90"/>
      <c r="FC239" s="91"/>
      <c r="FD239" s="102"/>
      <c r="FE239" s="96"/>
      <c r="FF239" s="104"/>
      <c r="FG239" s="92"/>
      <c r="FH239" s="90"/>
      <c r="FI239" s="91"/>
      <c r="FJ239" s="102"/>
      <c r="FK239" s="96"/>
      <c r="FL239" s="104"/>
      <c r="FM239" s="92"/>
      <c r="FN239" s="90"/>
      <c r="FO239" s="91"/>
      <c r="FP239" s="102"/>
      <c r="FQ239" s="96"/>
      <c r="FR239" s="104"/>
      <c r="FS239" s="92"/>
      <c r="FT239" s="90"/>
      <c r="FU239" s="91"/>
      <c r="FV239" s="102"/>
      <c r="FW239" s="96"/>
      <c r="FX239" s="104"/>
      <c r="FY239" s="92"/>
      <c r="FZ239" s="90"/>
      <c r="GA239" s="91"/>
      <c r="GB239" s="102"/>
      <c r="GC239" s="96"/>
      <c r="GD239" s="104"/>
      <c r="GE239" s="92"/>
      <c r="GF239" s="90"/>
      <c r="GG239" s="91"/>
      <c r="GH239" s="102"/>
      <c r="GI239" s="96"/>
      <c r="GJ239" s="104"/>
      <c r="GK239" s="92"/>
      <c r="GL239" s="90"/>
      <c r="GM239" s="91"/>
      <c r="GN239" s="102"/>
      <c r="GO239" s="96"/>
      <c r="GP239" s="104"/>
      <c r="GQ239" s="92"/>
      <c r="GR239" s="90"/>
      <c r="GS239" s="91"/>
      <c r="GT239" s="102"/>
      <c r="GU239" s="96"/>
      <c r="GV239" s="104"/>
      <c r="GW239" s="92"/>
      <c r="GX239" s="90"/>
      <c r="GY239" s="91"/>
      <c r="GZ239" s="102"/>
      <c r="HA239" s="96"/>
      <c r="HB239" s="104"/>
      <c r="HC239" s="92"/>
      <c r="HD239" s="90"/>
      <c r="HE239" s="91"/>
      <c r="HF239" s="102"/>
      <c r="HG239" s="96"/>
      <c r="HH239" s="104"/>
      <c r="HI239" s="92"/>
      <c r="HJ239" s="90"/>
      <c r="HK239" s="91"/>
      <c r="HL239" s="102"/>
      <c r="HM239" s="96"/>
      <c r="HN239" s="104"/>
      <c r="HO239" s="92"/>
      <c r="HP239" s="90"/>
      <c r="HQ239" s="91"/>
      <c r="HR239" s="102"/>
      <c r="HS239" s="96"/>
      <c r="HT239" s="104"/>
      <c r="HU239" s="92"/>
      <c r="HV239" s="125"/>
      <c r="HW239" s="126"/>
      <c r="HX239" s="127"/>
      <c r="HY239" s="128"/>
      <c r="HZ239" s="129"/>
      <c r="IA239" s="130"/>
      <c r="IB239" s="125"/>
      <c r="IC239" s="126"/>
      <c r="ID239" s="127"/>
      <c r="IE239" s="128"/>
      <c r="IF239" s="129"/>
      <c r="IG239" s="130"/>
      <c r="IH239" s="125"/>
      <c r="II239" s="126"/>
      <c r="IJ239" s="127"/>
      <c r="IK239" s="128"/>
      <c r="IL239" s="129"/>
      <c r="IM239" s="130"/>
      <c r="IN239" s="125"/>
      <c r="IO239" s="126"/>
      <c r="IP239" s="127"/>
      <c r="IQ239" s="128"/>
      <c r="IR239" s="129"/>
    </row>
    <row r="240" spans="1:252" s="1" customFormat="1">
      <c r="A240" s="54" t="s">
        <v>753</v>
      </c>
      <c r="B240" s="136">
        <f t="shared" si="35"/>
        <v>0</v>
      </c>
      <c r="C240" s="136">
        <f t="shared" si="36"/>
        <v>0</v>
      </c>
      <c r="D240" s="136">
        <f t="shared" si="37"/>
        <v>0</v>
      </c>
      <c r="E240" s="136">
        <f t="shared" si="38"/>
        <v>0</v>
      </c>
      <c r="F240" s="136">
        <f t="shared" si="39"/>
        <v>0</v>
      </c>
      <c r="G240" s="136">
        <f t="shared" si="40"/>
        <v>0</v>
      </c>
      <c r="H240" s="137">
        <f t="shared" si="33"/>
        <v>0</v>
      </c>
      <c r="I240" s="137">
        <f t="shared" si="41"/>
        <v>0</v>
      </c>
      <c r="J240" s="136">
        <f t="shared" si="42"/>
        <v>0</v>
      </c>
      <c r="K240" s="136">
        <f t="shared" si="43"/>
        <v>0</v>
      </c>
      <c r="L240" s="138">
        <f t="shared" si="34"/>
        <v>0</v>
      </c>
      <c r="M240" s="92"/>
      <c r="N240" s="90"/>
      <c r="O240" s="91"/>
      <c r="P240" s="102"/>
      <c r="Q240" s="96"/>
      <c r="R240" s="104"/>
      <c r="S240" s="92"/>
      <c r="T240" s="90"/>
      <c r="U240" s="91"/>
      <c r="V240" s="102"/>
      <c r="W240" s="96"/>
      <c r="X240" s="104"/>
      <c r="Y240" s="92"/>
      <c r="Z240" s="90"/>
      <c r="AA240" s="91"/>
      <c r="AB240" s="102"/>
      <c r="AC240" s="96"/>
      <c r="AD240" s="104"/>
      <c r="AE240" s="92"/>
      <c r="AF240" s="90"/>
      <c r="AG240" s="91"/>
      <c r="AH240" s="102"/>
      <c r="AI240" s="96"/>
      <c r="AJ240" s="104"/>
      <c r="AK240" s="92"/>
      <c r="AL240" s="90"/>
      <c r="AM240" s="91"/>
      <c r="AN240" s="102"/>
      <c r="AO240" s="96"/>
      <c r="AP240" s="104"/>
      <c r="AQ240" s="92"/>
      <c r="AR240" s="90"/>
      <c r="AS240" s="91"/>
      <c r="AT240" s="102"/>
      <c r="AU240" s="96"/>
      <c r="AV240" s="104"/>
      <c r="AW240" s="92"/>
      <c r="AX240" s="90"/>
      <c r="AY240" s="91"/>
      <c r="AZ240" s="102"/>
      <c r="BA240" s="96"/>
      <c r="BB240" s="104"/>
      <c r="BC240" s="92"/>
      <c r="BD240" s="90"/>
      <c r="BE240" s="91"/>
      <c r="BF240" s="102"/>
      <c r="BG240" s="96"/>
      <c r="BH240" s="104"/>
      <c r="BI240" s="92"/>
      <c r="BJ240" s="90"/>
      <c r="BK240" s="91"/>
      <c r="BL240" s="102"/>
      <c r="BM240" s="96"/>
      <c r="BN240" s="104"/>
      <c r="BO240" s="92"/>
      <c r="BP240" s="90"/>
      <c r="BQ240" s="91"/>
      <c r="BR240" s="102"/>
      <c r="BS240" s="96"/>
      <c r="BT240" s="104"/>
      <c r="BU240" s="92"/>
      <c r="BV240" s="90"/>
      <c r="BW240" s="91"/>
      <c r="BX240" s="102"/>
      <c r="BY240" s="96"/>
      <c r="BZ240" s="104"/>
      <c r="CA240" s="92"/>
      <c r="CB240" s="90"/>
      <c r="CC240" s="91"/>
      <c r="CD240" s="102"/>
      <c r="CE240" s="96"/>
      <c r="CF240" s="104"/>
      <c r="CG240" s="92"/>
      <c r="CH240" s="90"/>
      <c r="CI240" s="91"/>
      <c r="CJ240" s="102"/>
      <c r="CK240" s="96"/>
      <c r="CL240" s="104"/>
      <c r="CM240" s="92"/>
      <c r="CN240" s="90"/>
      <c r="CO240" s="91"/>
      <c r="CP240" s="102"/>
      <c r="CQ240" s="96"/>
      <c r="CR240" s="104"/>
      <c r="CS240" s="92"/>
      <c r="CT240" s="90"/>
      <c r="CU240" s="91"/>
      <c r="CV240" s="102"/>
      <c r="CW240" s="96"/>
      <c r="CX240" s="104"/>
      <c r="CY240" s="92"/>
      <c r="CZ240" s="90"/>
      <c r="DA240" s="91"/>
      <c r="DB240" s="102"/>
      <c r="DC240" s="96"/>
      <c r="DD240" s="104"/>
      <c r="DE240" s="92"/>
      <c r="DF240" s="90"/>
      <c r="DG240" s="91"/>
      <c r="DH240" s="102"/>
      <c r="DI240" s="96"/>
      <c r="DJ240" s="104"/>
      <c r="DK240" s="92"/>
      <c r="DL240" s="90"/>
      <c r="DM240" s="91"/>
      <c r="DN240" s="102"/>
      <c r="DO240" s="96"/>
      <c r="DP240" s="104"/>
      <c r="DQ240" s="92"/>
      <c r="DR240" s="90"/>
      <c r="DS240" s="91"/>
      <c r="DT240" s="102"/>
      <c r="DU240" s="96"/>
      <c r="DV240" s="104"/>
      <c r="DW240" s="92"/>
      <c r="DX240" s="90"/>
      <c r="DY240" s="91"/>
      <c r="DZ240" s="102"/>
      <c r="EA240" s="96"/>
      <c r="EB240" s="104"/>
      <c r="EC240" s="92"/>
      <c r="ED240" s="90"/>
      <c r="EE240" s="91"/>
      <c r="EF240" s="102"/>
      <c r="EG240" s="96"/>
      <c r="EH240" s="104"/>
      <c r="EI240" s="92"/>
      <c r="EJ240" s="90"/>
      <c r="EK240" s="91"/>
      <c r="EL240" s="102"/>
      <c r="EM240" s="96"/>
      <c r="EN240" s="104"/>
      <c r="EO240" s="92"/>
      <c r="EP240" s="90"/>
      <c r="EQ240" s="91"/>
      <c r="ER240" s="102"/>
      <c r="ES240" s="96"/>
      <c r="ET240" s="104"/>
      <c r="EU240" s="92"/>
      <c r="EV240" s="90"/>
      <c r="EW240" s="91"/>
      <c r="EX240" s="102"/>
      <c r="EY240" s="96"/>
      <c r="EZ240" s="104"/>
      <c r="FA240" s="92"/>
      <c r="FB240" s="90"/>
      <c r="FC240" s="91"/>
      <c r="FD240" s="102"/>
      <c r="FE240" s="96"/>
      <c r="FF240" s="104"/>
      <c r="FG240" s="92"/>
      <c r="FH240" s="90"/>
      <c r="FI240" s="91"/>
      <c r="FJ240" s="102"/>
      <c r="FK240" s="96"/>
      <c r="FL240" s="104"/>
      <c r="FM240" s="92"/>
      <c r="FN240" s="90"/>
      <c r="FO240" s="91"/>
      <c r="FP240" s="102"/>
      <c r="FQ240" s="96"/>
      <c r="FR240" s="104"/>
      <c r="FS240" s="92"/>
      <c r="FT240" s="90"/>
      <c r="FU240" s="91"/>
      <c r="FV240" s="102"/>
      <c r="FW240" s="96"/>
      <c r="FX240" s="104"/>
      <c r="FY240" s="92"/>
      <c r="FZ240" s="90"/>
      <c r="GA240" s="91"/>
      <c r="GB240" s="102"/>
      <c r="GC240" s="96"/>
      <c r="GD240" s="104"/>
      <c r="GE240" s="92"/>
      <c r="GF240" s="90"/>
      <c r="GG240" s="91"/>
      <c r="GH240" s="102"/>
      <c r="GI240" s="96"/>
      <c r="GJ240" s="104"/>
      <c r="GK240" s="92"/>
      <c r="GL240" s="90"/>
      <c r="GM240" s="91"/>
      <c r="GN240" s="102"/>
      <c r="GO240" s="96"/>
      <c r="GP240" s="104"/>
      <c r="GQ240" s="92"/>
      <c r="GR240" s="90"/>
      <c r="GS240" s="91"/>
      <c r="GT240" s="102"/>
      <c r="GU240" s="96"/>
      <c r="GV240" s="104"/>
      <c r="GW240" s="92"/>
      <c r="GX240" s="90"/>
      <c r="GY240" s="91"/>
      <c r="GZ240" s="102"/>
      <c r="HA240" s="96"/>
      <c r="HB240" s="104"/>
      <c r="HC240" s="92"/>
      <c r="HD240" s="90"/>
      <c r="HE240" s="91"/>
      <c r="HF240" s="102"/>
      <c r="HG240" s="96"/>
      <c r="HH240" s="104"/>
      <c r="HI240" s="92"/>
      <c r="HJ240" s="90"/>
      <c r="HK240" s="91"/>
      <c r="HL240" s="102"/>
      <c r="HM240" s="96"/>
      <c r="HN240" s="104"/>
      <c r="HO240" s="92"/>
      <c r="HP240" s="90"/>
      <c r="HQ240" s="91"/>
      <c r="HR240" s="102"/>
      <c r="HS240" s="96"/>
      <c r="HT240" s="104"/>
      <c r="HU240" s="92"/>
      <c r="HV240" s="125"/>
      <c r="HW240" s="126"/>
      <c r="HX240" s="127"/>
      <c r="HY240" s="128"/>
      <c r="HZ240" s="129"/>
      <c r="IA240" s="130"/>
      <c r="IB240" s="125"/>
      <c r="IC240" s="126"/>
      <c r="ID240" s="127"/>
      <c r="IE240" s="128"/>
      <c r="IF240" s="129"/>
      <c r="IG240" s="130"/>
      <c r="IH240" s="125"/>
      <c r="II240" s="126"/>
      <c r="IJ240" s="127"/>
      <c r="IK240" s="128"/>
      <c r="IL240" s="129"/>
      <c r="IM240" s="130"/>
      <c r="IN240" s="125"/>
      <c r="IO240" s="126"/>
      <c r="IP240" s="127"/>
      <c r="IQ240" s="128"/>
      <c r="IR240" s="129"/>
    </row>
    <row r="241" spans="1:252" s="1" customFormat="1">
      <c r="A241" s="54" t="s">
        <v>36</v>
      </c>
      <c r="B241" s="136">
        <f t="shared" si="35"/>
        <v>0</v>
      </c>
      <c r="C241" s="136">
        <f t="shared" si="36"/>
        <v>0</v>
      </c>
      <c r="D241" s="136">
        <f t="shared" si="37"/>
        <v>0</v>
      </c>
      <c r="E241" s="136">
        <f t="shared" si="38"/>
        <v>0</v>
      </c>
      <c r="F241" s="136">
        <f t="shared" si="39"/>
        <v>0</v>
      </c>
      <c r="G241" s="136">
        <f t="shared" si="40"/>
        <v>0</v>
      </c>
      <c r="H241" s="137">
        <f t="shared" si="33"/>
        <v>0</v>
      </c>
      <c r="I241" s="137">
        <f t="shared" si="41"/>
        <v>0</v>
      </c>
      <c r="J241" s="136">
        <f t="shared" si="42"/>
        <v>0</v>
      </c>
      <c r="K241" s="136">
        <f t="shared" si="43"/>
        <v>0</v>
      </c>
      <c r="L241" s="138">
        <f t="shared" si="34"/>
        <v>0</v>
      </c>
      <c r="M241" s="92"/>
      <c r="N241" s="90"/>
      <c r="O241" s="91"/>
      <c r="P241" s="102"/>
      <c r="Q241" s="96"/>
      <c r="R241" s="104"/>
      <c r="S241" s="92"/>
      <c r="T241" s="90"/>
      <c r="U241" s="91"/>
      <c r="V241" s="102"/>
      <c r="W241" s="96"/>
      <c r="X241" s="104"/>
      <c r="Y241" s="92"/>
      <c r="Z241" s="90"/>
      <c r="AA241" s="91"/>
      <c r="AB241" s="102"/>
      <c r="AC241" s="96"/>
      <c r="AD241" s="104"/>
      <c r="AE241" s="92"/>
      <c r="AF241" s="90"/>
      <c r="AG241" s="91"/>
      <c r="AH241" s="102"/>
      <c r="AI241" s="96"/>
      <c r="AJ241" s="104"/>
      <c r="AK241" s="92"/>
      <c r="AL241" s="90"/>
      <c r="AM241" s="91"/>
      <c r="AN241" s="102"/>
      <c r="AO241" s="96"/>
      <c r="AP241" s="104"/>
      <c r="AQ241" s="92"/>
      <c r="AR241" s="90"/>
      <c r="AS241" s="91"/>
      <c r="AT241" s="102"/>
      <c r="AU241" s="96"/>
      <c r="AV241" s="104"/>
      <c r="AW241" s="92"/>
      <c r="AX241" s="90"/>
      <c r="AY241" s="91"/>
      <c r="AZ241" s="102"/>
      <c r="BA241" s="96"/>
      <c r="BB241" s="104"/>
      <c r="BC241" s="92"/>
      <c r="BD241" s="90"/>
      <c r="BE241" s="91"/>
      <c r="BF241" s="102"/>
      <c r="BG241" s="96"/>
      <c r="BH241" s="104"/>
      <c r="BI241" s="92"/>
      <c r="BJ241" s="90"/>
      <c r="BK241" s="91"/>
      <c r="BL241" s="102"/>
      <c r="BM241" s="96"/>
      <c r="BN241" s="104"/>
      <c r="BO241" s="92"/>
      <c r="BP241" s="90"/>
      <c r="BQ241" s="91"/>
      <c r="BR241" s="102"/>
      <c r="BS241" s="96"/>
      <c r="BT241" s="104"/>
      <c r="BU241" s="92"/>
      <c r="BV241" s="90"/>
      <c r="BW241" s="91"/>
      <c r="BX241" s="102"/>
      <c r="BY241" s="96"/>
      <c r="BZ241" s="104"/>
      <c r="CA241" s="92"/>
      <c r="CB241" s="90"/>
      <c r="CC241" s="91"/>
      <c r="CD241" s="102"/>
      <c r="CE241" s="96"/>
      <c r="CF241" s="104"/>
      <c r="CG241" s="92"/>
      <c r="CH241" s="90"/>
      <c r="CI241" s="91"/>
      <c r="CJ241" s="102"/>
      <c r="CK241" s="96"/>
      <c r="CL241" s="104"/>
      <c r="CM241" s="92"/>
      <c r="CN241" s="90"/>
      <c r="CO241" s="91"/>
      <c r="CP241" s="102"/>
      <c r="CQ241" s="96"/>
      <c r="CR241" s="104"/>
      <c r="CS241" s="92"/>
      <c r="CT241" s="90"/>
      <c r="CU241" s="91"/>
      <c r="CV241" s="102"/>
      <c r="CW241" s="96"/>
      <c r="CX241" s="104"/>
      <c r="CY241" s="92"/>
      <c r="CZ241" s="90"/>
      <c r="DA241" s="91"/>
      <c r="DB241" s="102"/>
      <c r="DC241" s="96"/>
      <c r="DD241" s="104"/>
      <c r="DE241" s="92"/>
      <c r="DF241" s="90"/>
      <c r="DG241" s="91"/>
      <c r="DH241" s="102"/>
      <c r="DI241" s="96"/>
      <c r="DJ241" s="104"/>
      <c r="DK241" s="92"/>
      <c r="DL241" s="90"/>
      <c r="DM241" s="91"/>
      <c r="DN241" s="102"/>
      <c r="DO241" s="96"/>
      <c r="DP241" s="104"/>
      <c r="DQ241" s="92"/>
      <c r="DR241" s="90"/>
      <c r="DS241" s="91"/>
      <c r="DT241" s="102"/>
      <c r="DU241" s="96"/>
      <c r="DV241" s="104"/>
      <c r="DW241" s="92"/>
      <c r="DX241" s="90"/>
      <c r="DY241" s="91"/>
      <c r="DZ241" s="102"/>
      <c r="EA241" s="96"/>
      <c r="EB241" s="104"/>
      <c r="EC241" s="92"/>
      <c r="ED241" s="90"/>
      <c r="EE241" s="91"/>
      <c r="EF241" s="102"/>
      <c r="EG241" s="96"/>
      <c r="EH241" s="104"/>
      <c r="EI241" s="92"/>
      <c r="EJ241" s="90"/>
      <c r="EK241" s="91"/>
      <c r="EL241" s="102"/>
      <c r="EM241" s="96"/>
      <c r="EN241" s="104"/>
      <c r="EO241" s="92"/>
      <c r="EP241" s="90"/>
      <c r="EQ241" s="91"/>
      <c r="ER241" s="102"/>
      <c r="ES241" s="96"/>
      <c r="ET241" s="104"/>
      <c r="EU241" s="92"/>
      <c r="EV241" s="90"/>
      <c r="EW241" s="91"/>
      <c r="EX241" s="102"/>
      <c r="EY241" s="96"/>
      <c r="EZ241" s="104"/>
      <c r="FA241" s="92"/>
      <c r="FB241" s="90"/>
      <c r="FC241" s="91"/>
      <c r="FD241" s="102"/>
      <c r="FE241" s="96"/>
      <c r="FF241" s="104"/>
      <c r="FG241" s="92"/>
      <c r="FH241" s="90"/>
      <c r="FI241" s="91"/>
      <c r="FJ241" s="102"/>
      <c r="FK241" s="96"/>
      <c r="FL241" s="104"/>
      <c r="FM241" s="92"/>
      <c r="FN241" s="90"/>
      <c r="FO241" s="91"/>
      <c r="FP241" s="102"/>
      <c r="FQ241" s="96"/>
      <c r="FR241" s="104"/>
      <c r="FS241" s="92"/>
      <c r="FT241" s="90"/>
      <c r="FU241" s="91"/>
      <c r="FV241" s="102"/>
      <c r="FW241" s="96"/>
      <c r="FX241" s="104"/>
      <c r="FY241" s="92"/>
      <c r="FZ241" s="90"/>
      <c r="GA241" s="91"/>
      <c r="GB241" s="102"/>
      <c r="GC241" s="96"/>
      <c r="GD241" s="104"/>
      <c r="GE241" s="92"/>
      <c r="GF241" s="90"/>
      <c r="GG241" s="91"/>
      <c r="GH241" s="102"/>
      <c r="GI241" s="96"/>
      <c r="GJ241" s="104"/>
      <c r="GK241" s="92"/>
      <c r="GL241" s="90"/>
      <c r="GM241" s="91"/>
      <c r="GN241" s="102"/>
      <c r="GO241" s="96"/>
      <c r="GP241" s="104"/>
      <c r="GQ241" s="92"/>
      <c r="GR241" s="90"/>
      <c r="GS241" s="91"/>
      <c r="GT241" s="102"/>
      <c r="GU241" s="96"/>
      <c r="GV241" s="104"/>
      <c r="GW241" s="92"/>
      <c r="GX241" s="90"/>
      <c r="GY241" s="91"/>
      <c r="GZ241" s="102"/>
      <c r="HA241" s="96"/>
      <c r="HB241" s="104"/>
      <c r="HC241" s="92"/>
      <c r="HD241" s="90"/>
      <c r="HE241" s="91"/>
      <c r="HF241" s="102"/>
      <c r="HG241" s="96"/>
      <c r="HH241" s="104"/>
      <c r="HI241" s="92"/>
      <c r="HJ241" s="90"/>
      <c r="HK241" s="91"/>
      <c r="HL241" s="102"/>
      <c r="HM241" s="96"/>
      <c r="HN241" s="104"/>
      <c r="HO241" s="92"/>
      <c r="HP241" s="90"/>
      <c r="HQ241" s="91"/>
      <c r="HR241" s="102"/>
      <c r="HS241" s="96"/>
      <c r="HT241" s="104"/>
      <c r="HU241" s="92"/>
      <c r="HV241" s="125"/>
      <c r="HW241" s="126"/>
      <c r="HX241" s="127"/>
      <c r="HY241" s="128"/>
      <c r="HZ241" s="129"/>
      <c r="IA241" s="130"/>
      <c r="IB241" s="125"/>
      <c r="IC241" s="126"/>
      <c r="ID241" s="127"/>
      <c r="IE241" s="128"/>
      <c r="IF241" s="129"/>
      <c r="IG241" s="130"/>
      <c r="IH241" s="125"/>
      <c r="II241" s="126"/>
      <c r="IJ241" s="127"/>
      <c r="IK241" s="128"/>
      <c r="IL241" s="129"/>
      <c r="IM241" s="130"/>
      <c r="IN241" s="125"/>
      <c r="IO241" s="126"/>
      <c r="IP241" s="127"/>
      <c r="IQ241" s="128"/>
      <c r="IR241" s="129"/>
    </row>
    <row r="242" spans="1:252" s="1" customFormat="1">
      <c r="A242" s="54" t="s">
        <v>754</v>
      </c>
      <c r="B242" s="136">
        <f t="shared" si="35"/>
        <v>0</v>
      </c>
      <c r="C242" s="136">
        <f t="shared" si="36"/>
        <v>0</v>
      </c>
      <c r="D242" s="136">
        <f t="shared" si="37"/>
        <v>0</v>
      </c>
      <c r="E242" s="136">
        <f t="shared" si="38"/>
        <v>0</v>
      </c>
      <c r="F242" s="136">
        <f t="shared" si="39"/>
        <v>0</v>
      </c>
      <c r="G242" s="136">
        <f t="shared" si="40"/>
        <v>0</v>
      </c>
      <c r="H242" s="137">
        <f t="shared" si="33"/>
        <v>0</v>
      </c>
      <c r="I242" s="137">
        <f t="shared" si="41"/>
        <v>0</v>
      </c>
      <c r="J242" s="136">
        <f t="shared" si="42"/>
        <v>0</v>
      </c>
      <c r="K242" s="136">
        <f t="shared" si="43"/>
        <v>0</v>
      </c>
      <c r="L242" s="138">
        <f t="shared" si="34"/>
        <v>0</v>
      </c>
      <c r="M242" s="92"/>
      <c r="N242" s="90"/>
      <c r="O242" s="91"/>
      <c r="P242" s="102"/>
      <c r="Q242" s="96"/>
      <c r="R242" s="104"/>
      <c r="S242" s="92"/>
      <c r="T242" s="90"/>
      <c r="U242" s="91"/>
      <c r="V242" s="102"/>
      <c r="W242" s="96"/>
      <c r="X242" s="104"/>
      <c r="Y242" s="92"/>
      <c r="Z242" s="90"/>
      <c r="AA242" s="91"/>
      <c r="AB242" s="102"/>
      <c r="AC242" s="96"/>
      <c r="AD242" s="104"/>
      <c r="AE242" s="92"/>
      <c r="AF242" s="90"/>
      <c r="AG242" s="91"/>
      <c r="AH242" s="102"/>
      <c r="AI242" s="96"/>
      <c r="AJ242" s="104"/>
      <c r="AK242" s="92"/>
      <c r="AL242" s="90"/>
      <c r="AM242" s="91"/>
      <c r="AN242" s="102"/>
      <c r="AO242" s="96"/>
      <c r="AP242" s="104"/>
      <c r="AQ242" s="92"/>
      <c r="AR242" s="90"/>
      <c r="AS242" s="91"/>
      <c r="AT242" s="102"/>
      <c r="AU242" s="96"/>
      <c r="AV242" s="104"/>
      <c r="AW242" s="92"/>
      <c r="AX242" s="90"/>
      <c r="AY242" s="91"/>
      <c r="AZ242" s="102"/>
      <c r="BA242" s="96"/>
      <c r="BB242" s="104"/>
      <c r="BC242" s="92"/>
      <c r="BD242" s="90"/>
      <c r="BE242" s="91"/>
      <c r="BF242" s="102"/>
      <c r="BG242" s="96"/>
      <c r="BH242" s="104"/>
      <c r="BI242" s="92"/>
      <c r="BJ242" s="90"/>
      <c r="BK242" s="91"/>
      <c r="BL242" s="102"/>
      <c r="BM242" s="96"/>
      <c r="BN242" s="104"/>
      <c r="BO242" s="92"/>
      <c r="BP242" s="90"/>
      <c r="BQ242" s="91"/>
      <c r="BR242" s="102"/>
      <c r="BS242" s="96"/>
      <c r="BT242" s="104"/>
      <c r="BU242" s="92"/>
      <c r="BV242" s="90"/>
      <c r="BW242" s="91"/>
      <c r="BX242" s="102"/>
      <c r="BY242" s="96"/>
      <c r="BZ242" s="104"/>
      <c r="CA242" s="92"/>
      <c r="CB242" s="90"/>
      <c r="CC242" s="91"/>
      <c r="CD242" s="102"/>
      <c r="CE242" s="96"/>
      <c r="CF242" s="104"/>
      <c r="CG242" s="92"/>
      <c r="CH242" s="90"/>
      <c r="CI242" s="91"/>
      <c r="CJ242" s="102"/>
      <c r="CK242" s="96"/>
      <c r="CL242" s="104"/>
      <c r="CM242" s="92"/>
      <c r="CN242" s="90"/>
      <c r="CO242" s="91"/>
      <c r="CP242" s="102"/>
      <c r="CQ242" s="96"/>
      <c r="CR242" s="104"/>
      <c r="CS242" s="92"/>
      <c r="CT242" s="90"/>
      <c r="CU242" s="91"/>
      <c r="CV242" s="102"/>
      <c r="CW242" s="96"/>
      <c r="CX242" s="104"/>
      <c r="CY242" s="92"/>
      <c r="CZ242" s="90"/>
      <c r="DA242" s="91"/>
      <c r="DB242" s="102"/>
      <c r="DC242" s="96"/>
      <c r="DD242" s="104"/>
      <c r="DE242" s="92"/>
      <c r="DF242" s="90"/>
      <c r="DG242" s="91"/>
      <c r="DH242" s="102"/>
      <c r="DI242" s="96"/>
      <c r="DJ242" s="104"/>
      <c r="DK242" s="92"/>
      <c r="DL242" s="90"/>
      <c r="DM242" s="91"/>
      <c r="DN242" s="102"/>
      <c r="DO242" s="96"/>
      <c r="DP242" s="104"/>
      <c r="DQ242" s="92"/>
      <c r="DR242" s="90"/>
      <c r="DS242" s="91"/>
      <c r="DT242" s="102"/>
      <c r="DU242" s="96"/>
      <c r="DV242" s="104"/>
      <c r="DW242" s="92"/>
      <c r="DX242" s="90"/>
      <c r="DY242" s="91"/>
      <c r="DZ242" s="102"/>
      <c r="EA242" s="96"/>
      <c r="EB242" s="104"/>
      <c r="EC242" s="92"/>
      <c r="ED242" s="90"/>
      <c r="EE242" s="91"/>
      <c r="EF242" s="102"/>
      <c r="EG242" s="96"/>
      <c r="EH242" s="104"/>
      <c r="EI242" s="92"/>
      <c r="EJ242" s="90"/>
      <c r="EK242" s="91"/>
      <c r="EL242" s="102"/>
      <c r="EM242" s="96"/>
      <c r="EN242" s="104"/>
      <c r="EO242" s="92"/>
      <c r="EP242" s="90"/>
      <c r="EQ242" s="91"/>
      <c r="ER242" s="102"/>
      <c r="ES242" s="96"/>
      <c r="ET242" s="104"/>
      <c r="EU242" s="92"/>
      <c r="EV242" s="90"/>
      <c r="EW242" s="91"/>
      <c r="EX242" s="102"/>
      <c r="EY242" s="96"/>
      <c r="EZ242" s="104"/>
      <c r="FA242" s="92"/>
      <c r="FB242" s="90"/>
      <c r="FC242" s="91"/>
      <c r="FD242" s="102"/>
      <c r="FE242" s="96"/>
      <c r="FF242" s="104"/>
      <c r="FG242" s="92"/>
      <c r="FH242" s="90"/>
      <c r="FI242" s="91"/>
      <c r="FJ242" s="102"/>
      <c r="FK242" s="96"/>
      <c r="FL242" s="104"/>
      <c r="FM242" s="92"/>
      <c r="FN242" s="90"/>
      <c r="FO242" s="91"/>
      <c r="FP242" s="102"/>
      <c r="FQ242" s="96"/>
      <c r="FR242" s="104"/>
      <c r="FS242" s="92"/>
      <c r="FT242" s="90"/>
      <c r="FU242" s="91"/>
      <c r="FV242" s="102"/>
      <c r="FW242" s="96"/>
      <c r="FX242" s="104"/>
      <c r="FY242" s="92"/>
      <c r="FZ242" s="90"/>
      <c r="GA242" s="91"/>
      <c r="GB242" s="102"/>
      <c r="GC242" s="96"/>
      <c r="GD242" s="104"/>
      <c r="GE242" s="92"/>
      <c r="GF242" s="90"/>
      <c r="GG242" s="91"/>
      <c r="GH242" s="102"/>
      <c r="GI242" s="96"/>
      <c r="GJ242" s="104"/>
      <c r="GK242" s="92"/>
      <c r="GL242" s="90"/>
      <c r="GM242" s="91"/>
      <c r="GN242" s="102"/>
      <c r="GO242" s="96"/>
      <c r="GP242" s="104"/>
      <c r="GQ242" s="92"/>
      <c r="GR242" s="90"/>
      <c r="GS242" s="91"/>
      <c r="GT242" s="102"/>
      <c r="GU242" s="96"/>
      <c r="GV242" s="104"/>
      <c r="GW242" s="92"/>
      <c r="GX242" s="90"/>
      <c r="GY242" s="91"/>
      <c r="GZ242" s="102"/>
      <c r="HA242" s="96"/>
      <c r="HB242" s="104"/>
      <c r="HC242" s="92"/>
      <c r="HD242" s="90"/>
      <c r="HE242" s="91"/>
      <c r="HF242" s="102"/>
      <c r="HG242" s="96"/>
      <c r="HH242" s="104"/>
      <c r="HI242" s="92"/>
      <c r="HJ242" s="90"/>
      <c r="HK242" s="91"/>
      <c r="HL242" s="102"/>
      <c r="HM242" s="96"/>
      <c r="HN242" s="104"/>
      <c r="HO242" s="92"/>
      <c r="HP242" s="90"/>
      <c r="HQ242" s="91"/>
      <c r="HR242" s="102"/>
      <c r="HS242" s="96"/>
      <c r="HT242" s="104"/>
      <c r="HU242" s="92"/>
      <c r="HV242" s="125"/>
      <c r="HW242" s="126"/>
      <c r="HX242" s="127"/>
      <c r="HY242" s="128"/>
      <c r="HZ242" s="129"/>
      <c r="IA242" s="130"/>
      <c r="IB242" s="125"/>
      <c r="IC242" s="126"/>
      <c r="ID242" s="127"/>
      <c r="IE242" s="128"/>
      <c r="IF242" s="129"/>
      <c r="IG242" s="130"/>
      <c r="IH242" s="125"/>
      <c r="II242" s="126"/>
      <c r="IJ242" s="127"/>
      <c r="IK242" s="128"/>
      <c r="IL242" s="129"/>
      <c r="IM242" s="130"/>
      <c r="IN242" s="125"/>
      <c r="IO242" s="126"/>
      <c r="IP242" s="127"/>
      <c r="IQ242" s="128"/>
      <c r="IR242" s="129"/>
    </row>
    <row r="243" spans="1:252" s="1" customFormat="1">
      <c r="A243" s="54" t="s">
        <v>755</v>
      </c>
      <c r="B243" s="136">
        <f t="shared" si="35"/>
        <v>0</v>
      </c>
      <c r="C243" s="136">
        <f t="shared" si="36"/>
        <v>0</v>
      </c>
      <c r="D243" s="136">
        <f t="shared" si="37"/>
        <v>0</v>
      </c>
      <c r="E243" s="136">
        <f t="shared" si="38"/>
        <v>0</v>
      </c>
      <c r="F243" s="136">
        <f t="shared" si="39"/>
        <v>0</v>
      </c>
      <c r="G243" s="136">
        <f t="shared" si="40"/>
        <v>0</v>
      </c>
      <c r="H243" s="137">
        <f t="shared" si="33"/>
        <v>0</v>
      </c>
      <c r="I243" s="137">
        <f t="shared" si="41"/>
        <v>0</v>
      </c>
      <c r="J243" s="136">
        <f t="shared" si="42"/>
        <v>0</v>
      </c>
      <c r="K243" s="136">
        <f t="shared" si="43"/>
        <v>0</v>
      </c>
      <c r="L243" s="138">
        <f t="shared" si="34"/>
        <v>0</v>
      </c>
      <c r="M243" s="92"/>
      <c r="N243" s="90"/>
      <c r="O243" s="91"/>
      <c r="P243" s="102"/>
      <c r="Q243" s="96"/>
      <c r="R243" s="104"/>
      <c r="S243" s="92"/>
      <c r="T243" s="90"/>
      <c r="U243" s="91"/>
      <c r="V243" s="102"/>
      <c r="W243" s="96"/>
      <c r="X243" s="104"/>
      <c r="Y243" s="92"/>
      <c r="Z243" s="90"/>
      <c r="AA243" s="91"/>
      <c r="AB243" s="102"/>
      <c r="AC243" s="96"/>
      <c r="AD243" s="104"/>
      <c r="AE243" s="92"/>
      <c r="AF243" s="90"/>
      <c r="AG243" s="91"/>
      <c r="AH243" s="102"/>
      <c r="AI243" s="96"/>
      <c r="AJ243" s="104"/>
      <c r="AK243" s="92"/>
      <c r="AL243" s="90"/>
      <c r="AM243" s="91"/>
      <c r="AN243" s="102"/>
      <c r="AO243" s="96"/>
      <c r="AP243" s="104"/>
      <c r="AQ243" s="92"/>
      <c r="AR243" s="90"/>
      <c r="AS243" s="91"/>
      <c r="AT243" s="102"/>
      <c r="AU243" s="96"/>
      <c r="AV243" s="104"/>
      <c r="AW243" s="92"/>
      <c r="AX243" s="90"/>
      <c r="AY243" s="91"/>
      <c r="AZ243" s="102"/>
      <c r="BA243" s="96"/>
      <c r="BB243" s="104"/>
      <c r="BC243" s="92"/>
      <c r="BD243" s="90"/>
      <c r="BE243" s="91"/>
      <c r="BF243" s="102"/>
      <c r="BG243" s="96"/>
      <c r="BH243" s="104"/>
      <c r="BI243" s="92"/>
      <c r="BJ243" s="90"/>
      <c r="BK243" s="91"/>
      <c r="BL243" s="102"/>
      <c r="BM243" s="96"/>
      <c r="BN243" s="104"/>
      <c r="BO243" s="92"/>
      <c r="BP243" s="90"/>
      <c r="BQ243" s="91"/>
      <c r="BR243" s="102"/>
      <c r="BS243" s="96"/>
      <c r="BT243" s="104"/>
      <c r="BU243" s="92"/>
      <c r="BV243" s="90"/>
      <c r="BW243" s="91"/>
      <c r="BX243" s="102"/>
      <c r="BY243" s="96"/>
      <c r="BZ243" s="104"/>
      <c r="CA243" s="92"/>
      <c r="CB243" s="90"/>
      <c r="CC243" s="91"/>
      <c r="CD243" s="102"/>
      <c r="CE243" s="96"/>
      <c r="CF243" s="104"/>
      <c r="CG243" s="92"/>
      <c r="CH243" s="90"/>
      <c r="CI243" s="91"/>
      <c r="CJ243" s="102"/>
      <c r="CK243" s="96"/>
      <c r="CL243" s="104"/>
      <c r="CM243" s="92"/>
      <c r="CN243" s="90"/>
      <c r="CO243" s="91"/>
      <c r="CP243" s="102"/>
      <c r="CQ243" s="96"/>
      <c r="CR243" s="104"/>
      <c r="CS243" s="92"/>
      <c r="CT243" s="90"/>
      <c r="CU243" s="91"/>
      <c r="CV243" s="102"/>
      <c r="CW243" s="96"/>
      <c r="CX243" s="104"/>
      <c r="CY243" s="92"/>
      <c r="CZ243" s="90"/>
      <c r="DA243" s="91"/>
      <c r="DB243" s="102"/>
      <c r="DC243" s="96"/>
      <c r="DD243" s="104"/>
      <c r="DE243" s="92"/>
      <c r="DF243" s="90"/>
      <c r="DG243" s="91"/>
      <c r="DH243" s="102"/>
      <c r="DI243" s="96"/>
      <c r="DJ243" s="104"/>
      <c r="DK243" s="92"/>
      <c r="DL243" s="90"/>
      <c r="DM243" s="91"/>
      <c r="DN243" s="102"/>
      <c r="DO243" s="96"/>
      <c r="DP243" s="104"/>
      <c r="DQ243" s="92"/>
      <c r="DR243" s="90"/>
      <c r="DS243" s="91"/>
      <c r="DT243" s="102"/>
      <c r="DU243" s="96"/>
      <c r="DV243" s="104"/>
      <c r="DW243" s="92"/>
      <c r="DX243" s="90"/>
      <c r="DY243" s="91"/>
      <c r="DZ243" s="102"/>
      <c r="EA243" s="96"/>
      <c r="EB243" s="104"/>
      <c r="EC243" s="92"/>
      <c r="ED243" s="90"/>
      <c r="EE243" s="91"/>
      <c r="EF243" s="102"/>
      <c r="EG243" s="96"/>
      <c r="EH243" s="104"/>
      <c r="EI243" s="92"/>
      <c r="EJ243" s="90"/>
      <c r="EK243" s="91"/>
      <c r="EL243" s="102"/>
      <c r="EM243" s="96"/>
      <c r="EN243" s="104"/>
      <c r="EO243" s="92"/>
      <c r="EP243" s="90"/>
      <c r="EQ243" s="91"/>
      <c r="ER243" s="102"/>
      <c r="ES243" s="96"/>
      <c r="ET243" s="104"/>
      <c r="EU243" s="92"/>
      <c r="EV243" s="90"/>
      <c r="EW243" s="91"/>
      <c r="EX243" s="102"/>
      <c r="EY243" s="96"/>
      <c r="EZ243" s="104"/>
      <c r="FA243" s="92"/>
      <c r="FB243" s="90"/>
      <c r="FC243" s="91"/>
      <c r="FD243" s="102"/>
      <c r="FE243" s="96"/>
      <c r="FF243" s="104"/>
      <c r="FG243" s="92"/>
      <c r="FH243" s="90"/>
      <c r="FI243" s="91"/>
      <c r="FJ243" s="102"/>
      <c r="FK243" s="96"/>
      <c r="FL243" s="104"/>
      <c r="FM243" s="92"/>
      <c r="FN243" s="90"/>
      <c r="FO243" s="91"/>
      <c r="FP243" s="102"/>
      <c r="FQ243" s="96"/>
      <c r="FR243" s="104"/>
      <c r="FS243" s="92"/>
      <c r="FT243" s="90"/>
      <c r="FU243" s="91"/>
      <c r="FV243" s="102"/>
      <c r="FW243" s="96"/>
      <c r="FX243" s="104"/>
      <c r="FY243" s="92"/>
      <c r="FZ243" s="90"/>
      <c r="GA243" s="91"/>
      <c r="GB243" s="102"/>
      <c r="GC243" s="96"/>
      <c r="GD243" s="104"/>
      <c r="GE243" s="92"/>
      <c r="GF243" s="90"/>
      <c r="GG243" s="91"/>
      <c r="GH243" s="102"/>
      <c r="GI243" s="96"/>
      <c r="GJ243" s="104"/>
      <c r="GK243" s="92"/>
      <c r="GL243" s="90"/>
      <c r="GM243" s="91"/>
      <c r="GN243" s="102"/>
      <c r="GO243" s="96"/>
      <c r="GP243" s="104"/>
      <c r="GQ243" s="92"/>
      <c r="GR243" s="90"/>
      <c r="GS243" s="91"/>
      <c r="GT243" s="102"/>
      <c r="GU243" s="96"/>
      <c r="GV243" s="104"/>
      <c r="GW243" s="92"/>
      <c r="GX243" s="90"/>
      <c r="GY243" s="91"/>
      <c r="GZ243" s="102"/>
      <c r="HA243" s="96"/>
      <c r="HB243" s="104"/>
      <c r="HC243" s="92"/>
      <c r="HD243" s="90"/>
      <c r="HE243" s="91"/>
      <c r="HF243" s="102"/>
      <c r="HG243" s="96"/>
      <c r="HH243" s="104"/>
      <c r="HI243" s="92"/>
      <c r="HJ243" s="90"/>
      <c r="HK243" s="91"/>
      <c r="HL243" s="102"/>
      <c r="HM243" s="96"/>
      <c r="HN243" s="104"/>
      <c r="HO243" s="92"/>
      <c r="HP243" s="90"/>
      <c r="HQ243" s="91"/>
      <c r="HR243" s="102"/>
      <c r="HS243" s="96"/>
      <c r="HT243" s="104"/>
      <c r="HU243" s="92"/>
      <c r="HV243" s="125"/>
      <c r="HW243" s="126"/>
      <c r="HX243" s="127"/>
      <c r="HY243" s="128"/>
      <c r="HZ243" s="129"/>
      <c r="IA243" s="130"/>
      <c r="IB243" s="125"/>
      <c r="IC243" s="126"/>
      <c r="ID243" s="127"/>
      <c r="IE243" s="128"/>
      <c r="IF243" s="129"/>
      <c r="IG243" s="130"/>
      <c r="IH243" s="125"/>
      <c r="II243" s="126"/>
      <c r="IJ243" s="127"/>
      <c r="IK243" s="128"/>
      <c r="IL243" s="129"/>
      <c r="IM243" s="130"/>
      <c r="IN243" s="125"/>
      <c r="IO243" s="126"/>
      <c r="IP243" s="127"/>
      <c r="IQ243" s="128"/>
      <c r="IR243" s="129"/>
    </row>
    <row r="244" spans="1:252" s="1" customFormat="1">
      <c r="A244" s="54" t="s">
        <v>758</v>
      </c>
      <c r="B244" s="136">
        <f t="shared" si="35"/>
        <v>0</v>
      </c>
      <c r="C244" s="136">
        <f t="shared" si="36"/>
        <v>0</v>
      </c>
      <c r="D244" s="136">
        <f t="shared" si="37"/>
        <v>0</v>
      </c>
      <c r="E244" s="136">
        <f t="shared" si="38"/>
        <v>0</v>
      </c>
      <c r="F244" s="136">
        <f t="shared" si="39"/>
        <v>0</v>
      </c>
      <c r="G244" s="136">
        <f t="shared" si="40"/>
        <v>0</v>
      </c>
      <c r="H244" s="137">
        <f t="shared" si="33"/>
        <v>0</v>
      </c>
      <c r="I244" s="137">
        <f t="shared" si="41"/>
        <v>0</v>
      </c>
      <c r="J244" s="136">
        <f t="shared" si="42"/>
        <v>0</v>
      </c>
      <c r="K244" s="136">
        <f t="shared" si="43"/>
        <v>0</v>
      </c>
      <c r="L244" s="138">
        <f t="shared" si="34"/>
        <v>0</v>
      </c>
      <c r="M244" s="92"/>
      <c r="N244" s="90"/>
      <c r="O244" s="91"/>
      <c r="P244" s="102"/>
      <c r="Q244" s="96"/>
      <c r="R244" s="104"/>
      <c r="S244" s="92"/>
      <c r="T244" s="90"/>
      <c r="U244" s="91"/>
      <c r="V244" s="102"/>
      <c r="W244" s="96"/>
      <c r="X244" s="104"/>
      <c r="Y244" s="92"/>
      <c r="Z244" s="90"/>
      <c r="AA244" s="91"/>
      <c r="AB244" s="102"/>
      <c r="AC244" s="96"/>
      <c r="AD244" s="104"/>
      <c r="AE244" s="92"/>
      <c r="AF244" s="90"/>
      <c r="AG244" s="91"/>
      <c r="AH244" s="102"/>
      <c r="AI244" s="96"/>
      <c r="AJ244" s="104"/>
      <c r="AK244" s="92"/>
      <c r="AL244" s="90"/>
      <c r="AM244" s="91"/>
      <c r="AN244" s="102"/>
      <c r="AO244" s="96"/>
      <c r="AP244" s="104"/>
      <c r="AQ244" s="92"/>
      <c r="AR244" s="90"/>
      <c r="AS244" s="91"/>
      <c r="AT244" s="102"/>
      <c r="AU244" s="96"/>
      <c r="AV244" s="104"/>
      <c r="AW244" s="92"/>
      <c r="AX244" s="90"/>
      <c r="AY244" s="91"/>
      <c r="AZ244" s="102"/>
      <c r="BA244" s="96"/>
      <c r="BB244" s="104"/>
      <c r="BC244" s="92"/>
      <c r="BD244" s="90"/>
      <c r="BE244" s="91"/>
      <c r="BF244" s="102"/>
      <c r="BG244" s="96"/>
      <c r="BH244" s="104"/>
      <c r="BI244" s="92"/>
      <c r="BJ244" s="90"/>
      <c r="BK244" s="91"/>
      <c r="BL244" s="102"/>
      <c r="BM244" s="96"/>
      <c r="BN244" s="104"/>
      <c r="BO244" s="92"/>
      <c r="BP244" s="90"/>
      <c r="BQ244" s="91"/>
      <c r="BR244" s="102"/>
      <c r="BS244" s="96"/>
      <c r="BT244" s="104"/>
      <c r="BU244" s="92"/>
      <c r="BV244" s="90"/>
      <c r="BW244" s="91"/>
      <c r="BX244" s="102"/>
      <c r="BY244" s="96"/>
      <c r="BZ244" s="104"/>
      <c r="CA244" s="92"/>
      <c r="CB244" s="90"/>
      <c r="CC244" s="91"/>
      <c r="CD244" s="102"/>
      <c r="CE244" s="96"/>
      <c r="CF244" s="104"/>
      <c r="CG244" s="92"/>
      <c r="CH244" s="90"/>
      <c r="CI244" s="91"/>
      <c r="CJ244" s="102"/>
      <c r="CK244" s="96"/>
      <c r="CL244" s="104"/>
      <c r="CM244" s="92"/>
      <c r="CN244" s="90"/>
      <c r="CO244" s="91"/>
      <c r="CP244" s="102"/>
      <c r="CQ244" s="96"/>
      <c r="CR244" s="104"/>
      <c r="CS244" s="92"/>
      <c r="CT244" s="90"/>
      <c r="CU244" s="91"/>
      <c r="CV244" s="102"/>
      <c r="CW244" s="96"/>
      <c r="CX244" s="104"/>
      <c r="CY244" s="92"/>
      <c r="CZ244" s="90"/>
      <c r="DA244" s="91"/>
      <c r="DB244" s="102"/>
      <c r="DC244" s="96"/>
      <c r="DD244" s="104"/>
      <c r="DE244" s="92"/>
      <c r="DF244" s="90"/>
      <c r="DG244" s="91"/>
      <c r="DH244" s="102"/>
      <c r="DI244" s="96"/>
      <c r="DJ244" s="104"/>
      <c r="DK244" s="92"/>
      <c r="DL244" s="90"/>
      <c r="DM244" s="91"/>
      <c r="DN244" s="102"/>
      <c r="DO244" s="96"/>
      <c r="DP244" s="104"/>
      <c r="DQ244" s="92"/>
      <c r="DR244" s="90"/>
      <c r="DS244" s="91"/>
      <c r="DT244" s="102"/>
      <c r="DU244" s="96"/>
      <c r="DV244" s="104"/>
      <c r="DW244" s="92"/>
      <c r="DX244" s="90"/>
      <c r="DY244" s="91"/>
      <c r="DZ244" s="102"/>
      <c r="EA244" s="96"/>
      <c r="EB244" s="104"/>
      <c r="EC244" s="92"/>
      <c r="ED244" s="90"/>
      <c r="EE244" s="91"/>
      <c r="EF244" s="102"/>
      <c r="EG244" s="96"/>
      <c r="EH244" s="104"/>
      <c r="EI244" s="92"/>
      <c r="EJ244" s="90"/>
      <c r="EK244" s="91"/>
      <c r="EL244" s="102"/>
      <c r="EM244" s="96"/>
      <c r="EN244" s="104"/>
      <c r="EO244" s="92"/>
      <c r="EP244" s="90"/>
      <c r="EQ244" s="91"/>
      <c r="ER244" s="102"/>
      <c r="ES244" s="96"/>
      <c r="ET244" s="104"/>
      <c r="EU244" s="92"/>
      <c r="EV244" s="90"/>
      <c r="EW244" s="91"/>
      <c r="EX244" s="102"/>
      <c r="EY244" s="96"/>
      <c r="EZ244" s="104"/>
      <c r="FA244" s="92"/>
      <c r="FB244" s="90"/>
      <c r="FC244" s="91"/>
      <c r="FD244" s="102"/>
      <c r="FE244" s="96"/>
      <c r="FF244" s="104"/>
      <c r="FG244" s="92"/>
      <c r="FH244" s="90"/>
      <c r="FI244" s="91"/>
      <c r="FJ244" s="102"/>
      <c r="FK244" s="96"/>
      <c r="FL244" s="104"/>
      <c r="FM244" s="92"/>
      <c r="FN244" s="90"/>
      <c r="FO244" s="91"/>
      <c r="FP244" s="102"/>
      <c r="FQ244" s="96"/>
      <c r="FR244" s="104"/>
      <c r="FS244" s="92"/>
      <c r="FT244" s="90"/>
      <c r="FU244" s="91"/>
      <c r="FV244" s="102"/>
      <c r="FW244" s="96"/>
      <c r="FX244" s="104"/>
      <c r="FY244" s="92"/>
      <c r="FZ244" s="90"/>
      <c r="GA244" s="91"/>
      <c r="GB244" s="102"/>
      <c r="GC244" s="96"/>
      <c r="GD244" s="104"/>
      <c r="GE244" s="92"/>
      <c r="GF244" s="90"/>
      <c r="GG244" s="91"/>
      <c r="GH244" s="102"/>
      <c r="GI244" s="96"/>
      <c r="GJ244" s="104"/>
      <c r="GK244" s="92"/>
      <c r="GL244" s="90"/>
      <c r="GM244" s="91"/>
      <c r="GN244" s="102"/>
      <c r="GO244" s="96"/>
      <c r="GP244" s="104"/>
      <c r="GQ244" s="92"/>
      <c r="GR244" s="90"/>
      <c r="GS244" s="91"/>
      <c r="GT244" s="102"/>
      <c r="GU244" s="96"/>
      <c r="GV244" s="104"/>
      <c r="GW244" s="92"/>
      <c r="GX244" s="90"/>
      <c r="GY244" s="91"/>
      <c r="GZ244" s="102"/>
      <c r="HA244" s="96"/>
      <c r="HB244" s="104"/>
      <c r="HC244" s="92"/>
      <c r="HD244" s="90"/>
      <c r="HE244" s="91"/>
      <c r="HF244" s="102"/>
      <c r="HG244" s="96"/>
      <c r="HH244" s="104"/>
      <c r="HI244" s="92"/>
      <c r="HJ244" s="90"/>
      <c r="HK244" s="91"/>
      <c r="HL244" s="102"/>
      <c r="HM244" s="96"/>
      <c r="HN244" s="104"/>
      <c r="HO244" s="92"/>
      <c r="HP244" s="90"/>
      <c r="HQ244" s="91"/>
      <c r="HR244" s="102"/>
      <c r="HS244" s="96"/>
      <c r="HT244" s="104"/>
      <c r="HU244" s="92"/>
      <c r="HV244" s="125"/>
      <c r="HW244" s="126"/>
      <c r="HX244" s="127"/>
      <c r="HY244" s="128"/>
      <c r="HZ244" s="129"/>
      <c r="IA244" s="130"/>
      <c r="IB244" s="125"/>
      <c r="IC244" s="126"/>
      <c r="ID244" s="127"/>
      <c r="IE244" s="128"/>
      <c r="IF244" s="129"/>
      <c r="IG244" s="130"/>
      <c r="IH244" s="125"/>
      <c r="II244" s="126"/>
      <c r="IJ244" s="127"/>
      <c r="IK244" s="128"/>
      <c r="IL244" s="129"/>
      <c r="IM244" s="130"/>
      <c r="IN244" s="125"/>
      <c r="IO244" s="126"/>
      <c r="IP244" s="127"/>
      <c r="IQ244" s="128"/>
      <c r="IR244" s="129"/>
    </row>
    <row r="245" spans="1:252" s="1" customFormat="1">
      <c r="A245" s="54" t="s">
        <v>759</v>
      </c>
      <c r="B245" s="136">
        <f t="shared" si="35"/>
        <v>18.7</v>
      </c>
      <c r="C245" s="328">
        <f t="shared" si="36"/>
        <v>19.040909090909089</v>
      </c>
      <c r="D245" s="136">
        <f t="shared" si="37"/>
        <v>19.3</v>
      </c>
      <c r="E245" s="136">
        <f t="shared" si="38"/>
        <v>11.9</v>
      </c>
      <c r="F245" s="328">
        <f t="shared" si="39"/>
        <v>12.504545454545458</v>
      </c>
      <c r="G245" s="136">
        <f t="shared" si="40"/>
        <v>12.9</v>
      </c>
      <c r="H245" s="137">
        <f t="shared" si="33"/>
        <v>22</v>
      </c>
      <c r="I245" s="137">
        <f t="shared" si="41"/>
        <v>0</v>
      </c>
      <c r="J245" s="136">
        <f t="shared" si="42"/>
        <v>0</v>
      </c>
      <c r="K245" s="136">
        <f t="shared" si="43"/>
        <v>0</v>
      </c>
      <c r="L245" s="138">
        <f t="shared" si="34"/>
        <v>0</v>
      </c>
      <c r="M245" s="92">
        <v>18.8</v>
      </c>
      <c r="N245" s="90">
        <v>12.9</v>
      </c>
      <c r="O245" s="91"/>
      <c r="P245" s="102">
        <v>19</v>
      </c>
      <c r="Q245" s="96">
        <v>12.2</v>
      </c>
      <c r="R245" s="104"/>
      <c r="S245" s="92">
        <v>19</v>
      </c>
      <c r="T245" s="90">
        <v>12.7</v>
      </c>
      <c r="U245" s="91"/>
      <c r="V245" s="102">
        <v>19.100000000000001</v>
      </c>
      <c r="W245" s="96">
        <v>11.9</v>
      </c>
      <c r="X245" s="104"/>
      <c r="Y245" s="92">
        <v>19.3</v>
      </c>
      <c r="Z245" s="90">
        <v>12.8</v>
      </c>
      <c r="AA245" s="91"/>
      <c r="AB245" s="102">
        <v>18.7</v>
      </c>
      <c r="AC245" s="96">
        <v>11.9</v>
      </c>
      <c r="AD245" s="104"/>
      <c r="AE245" s="92">
        <v>19.2</v>
      </c>
      <c r="AF245" s="90">
        <v>12.7</v>
      </c>
      <c r="AG245" s="91"/>
      <c r="AH245" s="102">
        <v>19.100000000000001</v>
      </c>
      <c r="AI245" s="96">
        <v>12.6</v>
      </c>
      <c r="AJ245" s="104"/>
      <c r="AK245" s="92">
        <v>18.899999999999999</v>
      </c>
      <c r="AL245" s="90">
        <v>12.5</v>
      </c>
      <c r="AM245" s="91"/>
      <c r="AN245" s="102">
        <v>19.3</v>
      </c>
      <c r="AO245" s="96">
        <v>12.9</v>
      </c>
      <c r="AP245" s="104"/>
      <c r="AQ245" s="92">
        <v>19.100000000000001</v>
      </c>
      <c r="AR245" s="90">
        <v>12.6</v>
      </c>
      <c r="AS245" s="91"/>
      <c r="AT245" s="102">
        <v>18.899999999999999</v>
      </c>
      <c r="AU245" s="96">
        <v>12.8</v>
      </c>
      <c r="AV245" s="104"/>
      <c r="AW245" s="92">
        <v>19</v>
      </c>
      <c r="AX245" s="90">
        <v>12.5</v>
      </c>
      <c r="AY245" s="91"/>
      <c r="AZ245" s="102">
        <v>19.100000000000001</v>
      </c>
      <c r="BA245" s="96">
        <v>12</v>
      </c>
      <c r="BB245" s="104"/>
      <c r="BC245" s="92">
        <v>19.3</v>
      </c>
      <c r="BD245" s="90">
        <v>12.4</v>
      </c>
      <c r="BE245" s="91"/>
      <c r="BF245" s="102">
        <v>19.2</v>
      </c>
      <c r="BG245" s="96">
        <v>11.9</v>
      </c>
      <c r="BH245" s="104"/>
      <c r="BI245" s="92">
        <v>19</v>
      </c>
      <c r="BJ245" s="90">
        <v>12.8</v>
      </c>
      <c r="BK245" s="91"/>
      <c r="BL245" s="102">
        <v>18.899999999999999</v>
      </c>
      <c r="BM245" s="96">
        <v>12.5</v>
      </c>
      <c r="BN245" s="104"/>
      <c r="BO245" s="92">
        <v>18.8</v>
      </c>
      <c r="BP245" s="90">
        <v>12.8</v>
      </c>
      <c r="BQ245" s="91"/>
      <c r="BR245" s="102">
        <v>18.899999999999999</v>
      </c>
      <c r="BS245" s="96">
        <v>12.7</v>
      </c>
      <c r="BT245" s="104"/>
      <c r="BU245" s="92">
        <v>19.100000000000001</v>
      </c>
      <c r="BV245" s="90">
        <v>12.4</v>
      </c>
      <c r="BW245" s="91"/>
      <c r="BX245" s="102">
        <v>19.2</v>
      </c>
      <c r="BY245" s="96">
        <v>12.6</v>
      </c>
      <c r="BZ245" s="104"/>
      <c r="CA245" s="92"/>
      <c r="CB245" s="90"/>
      <c r="CC245" s="91"/>
      <c r="CD245" s="102"/>
      <c r="CE245" s="96"/>
      <c r="CF245" s="104"/>
      <c r="CG245" s="92"/>
      <c r="CH245" s="90"/>
      <c r="CI245" s="91"/>
      <c r="CJ245" s="102"/>
      <c r="CK245" s="96"/>
      <c r="CL245" s="104"/>
      <c r="CM245" s="92"/>
      <c r="CN245" s="90"/>
      <c r="CO245" s="91"/>
      <c r="CP245" s="102"/>
      <c r="CQ245" s="96"/>
      <c r="CR245" s="104"/>
      <c r="CS245" s="92"/>
      <c r="CT245" s="90"/>
      <c r="CU245" s="91"/>
      <c r="CV245" s="102"/>
      <c r="CW245" s="96"/>
      <c r="CX245" s="104"/>
      <c r="CY245" s="92"/>
      <c r="CZ245" s="90"/>
      <c r="DA245" s="91"/>
      <c r="DB245" s="102"/>
      <c r="DC245" s="96"/>
      <c r="DD245" s="104"/>
      <c r="DE245" s="92"/>
      <c r="DF245" s="90"/>
      <c r="DG245" s="91"/>
      <c r="DH245" s="102"/>
      <c r="DI245" s="96"/>
      <c r="DJ245" s="104"/>
      <c r="DK245" s="92"/>
      <c r="DL245" s="90"/>
      <c r="DM245" s="91"/>
      <c r="DN245" s="102"/>
      <c r="DO245" s="96"/>
      <c r="DP245" s="104"/>
      <c r="DQ245" s="92"/>
      <c r="DR245" s="90"/>
      <c r="DS245" s="91"/>
      <c r="DT245" s="102"/>
      <c r="DU245" s="96"/>
      <c r="DV245" s="104"/>
      <c r="DW245" s="92"/>
      <c r="DX245" s="90"/>
      <c r="DY245" s="91"/>
      <c r="DZ245" s="102"/>
      <c r="EA245" s="96"/>
      <c r="EB245" s="104"/>
      <c r="EC245" s="92"/>
      <c r="ED245" s="90"/>
      <c r="EE245" s="91"/>
      <c r="EF245" s="102"/>
      <c r="EG245" s="96"/>
      <c r="EH245" s="104"/>
      <c r="EI245" s="92"/>
      <c r="EJ245" s="90"/>
      <c r="EK245" s="91"/>
      <c r="EL245" s="102"/>
      <c r="EM245" s="96"/>
      <c r="EN245" s="104"/>
      <c r="EO245" s="92"/>
      <c r="EP245" s="90"/>
      <c r="EQ245" s="91"/>
      <c r="ER245" s="102"/>
      <c r="ES245" s="96"/>
      <c r="ET245" s="104"/>
      <c r="EU245" s="92"/>
      <c r="EV245" s="90"/>
      <c r="EW245" s="91"/>
      <c r="EX245" s="102"/>
      <c r="EY245" s="96"/>
      <c r="EZ245" s="104"/>
      <c r="FA245" s="92"/>
      <c r="FB245" s="90"/>
      <c r="FC245" s="91"/>
      <c r="FD245" s="102"/>
      <c r="FE245" s="96"/>
      <c r="FF245" s="104"/>
      <c r="FG245" s="92"/>
      <c r="FH245" s="90"/>
      <c r="FI245" s="91"/>
      <c r="FJ245" s="102"/>
      <c r="FK245" s="96"/>
      <c r="FL245" s="104"/>
      <c r="FM245" s="92"/>
      <c r="FN245" s="90"/>
      <c r="FO245" s="91"/>
      <c r="FP245" s="102"/>
      <c r="FQ245" s="96"/>
      <c r="FR245" s="104"/>
      <c r="FS245" s="92"/>
      <c r="FT245" s="90"/>
      <c r="FU245" s="91"/>
      <c r="FV245" s="102"/>
      <c r="FW245" s="96"/>
      <c r="FX245" s="104"/>
      <c r="FY245" s="92"/>
      <c r="FZ245" s="90"/>
      <c r="GA245" s="91"/>
      <c r="GB245" s="102"/>
      <c r="GC245" s="96"/>
      <c r="GD245" s="104"/>
      <c r="GE245" s="92"/>
      <c r="GF245" s="90"/>
      <c r="GG245" s="91"/>
      <c r="GH245" s="102"/>
      <c r="GI245" s="96"/>
      <c r="GJ245" s="104"/>
      <c r="GK245" s="92"/>
      <c r="GL245" s="90"/>
      <c r="GM245" s="91"/>
      <c r="GN245" s="102"/>
      <c r="GO245" s="96"/>
      <c r="GP245" s="104"/>
      <c r="GQ245" s="92"/>
      <c r="GR245" s="90"/>
      <c r="GS245" s="91"/>
      <c r="GT245" s="102"/>
      <c r="GU245" s="96"/>
      <c r="GV245" s="104"/>
      <c r="GW245" s="92"/>
      <c r="GX245" s="90"/>
      <c r="GY245" s="91"/>
      <c r="GZ245" s="102"/>
      <c r="HA245" s="96"/>
      <c r="HB245" s="104"/>
      <c r="HC245" s="92"/>
      <c r="HD245" s="90"/>
      <c r="HE245" s="91"/>
      <c r="HF245" s="102"/>
      <c r="HG245" s="96"/>
      <c r="HH245" s="104"/>
      <c r="HI245" s="92"/>
      <c r="HJ245" s="90"/>
      <c r="HK245" s="91"/>
      <c r="HL245" s="102"/>
      <c r="HM245" s="96"/>
      <c r="HN245" s="104"/>
      <c r="HO245" s="92"/>
      <c r="HP245" s="90"/>
      <c r="HQ245" s="91"/>
      <c r="HR245" s="102"/>
      <c r="HS245" s="96"/>
      <c r="HT245" s="104"/>
      <c r="HU245" s="92"/>
      <c r="HV245" s="125"/>
      <c r="HW245" s="126"/>
      <c r="HX245" s="127"/>
      <c r="HY245" s="128"/>
      <c r="HZ245" s="129"/>
      <c r="IA245" s="130"/>
      <c r="IB245" s="125"/>
      <c r="IC245" s="126"/>
      <c r="ID245" s="127"/>
      <c r="IE245" s="128"/>
      <c r="IF245" s="129"/>
      <c r="IG245" s="130"/>
      <c r="IH245" s="125"/>
      <c r="II245" s="126"/>
      <c r="IJ245" s="127"/>
      <c r="IK245" s="128"/>
      <c r="IL245" s="129"/>
      <c r="IM245" s="130"/>
      <c r="IN245" s="125"/>
      <c r="IO245" s="126"/>
      <c r="IP245" s="127"/>
      <c r="IQ245" s="128"/>
      <c r="IR245" s="129"/>
    </row>
    <row r="246" spans="1:252" s="1" customFormat="1">
      <c r="A246" s="54" t="s">
        <v>760</v>
      </c>
      <c r="B246" s="136">
        <f t="shared" si="35"/>
        <v>0</v>
      </c>
      <c r="C246" s="136">
        <f t="shared" si="36"/>
        <v>0</v>
      </c>
      <c r="D246" s="136">
        <f t="shared" si="37"/>
        <v>0</v>
      </c>
      <c r="E246" s="136">
        <f t="shared" si="38"/>
        <v>0</v>
      </c>
      <c r="F246" s="136">
        <f t="shared" si="39"/>
        <v>0</v>
      </c>
      <c r="G246" s="136">
        <f t="shared" si="40"/>
        <v>0</v>
      </c>
      <c r="H246" s="137">
        <f t="shared" si="33"/>
        <v>0</v>
      </c>
      <c r="I246" s="137">
        <f t="shared" si="41"/>
        <v>0</v>
      </c>
      <c r="J246" s="136">
        <f t="shared" si="42"/>
        <v>0</v>
      </c>
      <c r="K246" s="136">
        <f t="shared" si="43"/>
        <v>0</v>
      </c>
      <c r="L246" s="138">
        <f t="shared" si="34"/>
        <v>0</v>
      </c>
      <c r="M246" s="92"/>
      <c r="N246" s="90"/>
      <c r="O246" s="91"/>
      <c r="P246" s="102"/>
      <c r="Q246" s="96"/>
      <c r="R246" s="104"/>
      <c r="S246" s="92"/>
      <c r="T246" s="90"/>
      <c r="U246" s="91"/>
      <c r="V246" s="102"/>
      <c r="W246" s="96"/>
      <c r="X246" s="104"/>
      <c r="Y246" s="92"/>
      <c r="Z246" s="90"/>
      <c r="AA246" s="91"/>
      <c r="AB246" s="102"/>
      <c r="AC246" s="96"/>
      <c r="AD246" s="104"/>
      <c r="AE246" s="92"/>
      <c r="AF246" s="90"/>
      <c r="AG246" s="91"/>
      <c r="AH246" s="102"/>
      <c r="AI246" s="96"/>
      <c r="AJ246" s="104"/>
      <c r="AK246" s="92"/>
      <c r="AL246" s="90"/>
      <c r="AM246" s="91"/>
      <c r="AN246" s="102"/>
      <c r="AO246" s="96"/>
      <c r="AP246" s="104"/>
      <c r="AQ246" s="92"/>
      <c r="AR246" s="90"/>
      <c r="AS246" s="91"/>
      <c r="AT246" s="102"/>
      <c r="AU246" s="96"/>
      <c r="AV246" s="104"/>
      <c r="AW246" s="92"/>
      <c r="AX246" s="90"/>
      <c r="AY246" s="91"/>
      <c r="AZ246" s="102"/>
      <c r="BA246" s="96"/>
      <c r="BB246" s="104"/>
      <c r="BC246" s="92"/>
      <c r="BD246" s="90"/>
      <c r="BE246" s="91"/>
      <c r="BF246" s="102"/>
      <c r="BG246" s="96"/>
      <c r="BH246" s="104"/>
      <c r="BI246" s="92"/>
      <c r="BJ246" s="90"/>
      <c r="BK246" s="91"/>
      <c r="BL246" s="102"/>
      <c r="BM246" s="96"/>
      <c r="BN246" s="104"/>
      <c r="BO246" s="92"/>
      <c r="BP246" s="90"/>
      <c r="BQ246" s="91"/>
      <c r="BR246" s="102"/>
      <c r="BS246" s="96"/>
      <c r="BT246" s="104"/>
      <c r="BU246" s="92"/>
      <c r="BV246" s="90"/>
      <c r="BW246" s="91"/>
      <c r="BX246" s="102"/>
      <c r="BY246" s="96"/>
      <c r="BZ246" s="104"/>
      <c r="CA246" s="92"/>
      <c r="CB246" s="90"/>
      <c r="CC246" s="91"/>
      <c r="CD246" s="102"/>
      <c r="CE246" s="96"/>
      <c r="CF246" s="104"/>
      <c r="CG246" s="92"/>
      <c r="CH246" s="90"/>
      <c r="CI246" s="91"/>
      <c r="CJ246" s="102"/>
      <c r="CK246" s="96"/>
      <c r="CL246" s="104"/>
      <c r="CM246" s="92"/>
      <c r="CN246" s="90"/>
      <c r="CO246" s="91"/>
      <c r="CP246" s="102"/>
      <c r="CQ246" s="96"/>
      <c r="CR246" s="104"/>
      <c r="CS246" s="92"/>
      <c r="CT246" s="90"/>
      <c r="CU246" s="91"/>
      <c r="CV246" s="102"/>
      <c r="CW246" s="96"/>
      <c r="CX246" s="104"/>
      <c r="CY246" s="92"/>
      <c r="CZ246" s="90"/>
      <c r="DA246" s="91"/>
      <c r="DB246" s="102"/>
      <c r="DC246" s="96"/>
      <c r="DD246" s="104"/>
      <c r="DE246" s="92"/>
      <c r="DF246" s="90"/>
      <c r="DG246" s="91"/>
      <c r="DH246" s="102"/>
      <c r="DI246" s="96"/>
      <c r="DJ246" s="104"/>
      <c r="DK246" s="92"/>
      <c r="DL246" s="90"/>
      <c r="DM246" s="91"/>
      <c r="DN246" s="102"/>
      <c r="DO246" s="96"/>
      <c r="DP246" s="104"/>
      <c r="DQ246" s="92"/>
      <c r="DR246" s="90"/>
      <c r="DS246" s="91"/>
      <c r="DT246" s="102"/>
      <c r="DU246" s="96"/>
      <c r="DV246" s="104"/>
      <c r="DW246" s="92"/>
      <c r="DX246" s="90"/>
      <c r="DY246" s="91"/>
      <c r="DZ246" s="102"/>
      <c r="EA246" s="96"/>
      <c r="EB246" s="104"/>
      <c r="EC246" s="92"/>
      <c r="ED246" s="90"/>
      <c r="EE246" s="91"/>
      <c r="EF246" s="102"/>
      <c r="EG246" s="96"/>
      <c r="EH246" s="104"/>
      <c r="EI246" s="92"/>
      <c r="EJ246" s="90"/>
      <c r="EK246" s="91"/>
      <c r="EL246" s="102"/>
      <c r="EM246" s="96"/>
      <c r="EN246" s="104"/>
      <c r="EO246" s="92"/>
      <c r="EP246" s="90"/>
      <c r="EQ246" s="91"/>
      <c r="ER246" s="102"/>
      <c r="ES246" s="96"/>
      <c r="ET246" s="104"/>
      <c r="EU246" s="92"/>
      <c r="EV246" s="90"/>
      <c r="EW246" s="91"/>
      <c r="EX246" s="102"/>
      <c r="EY246" s="96"/>
      <c r="EZ246" s="104"/>
      <c r="FA246" s="92"/>
      <c r="FB246" s="90"/>
      <c r="FC246" s="91"/>
      <c r="FD246" s="102"/>
      <c r="FE246" s="96"/>
      <c r="FF246" s="104"/>
      <c r="FG246" s="92"/>
      <c r="FH246" s="90"/>
      <c r="FI246" s="91"/>
      <c r="FJ246" s="102"/>
      <c r="FK246" s="96"/>
      <c r="FL246" s="104"/>
      <c r="FM246" s="92"/>
      <c r="FN246" s="90"/>
      <c r="FO246" s="91"/>
      <c r="FP246" s="102"/>
      <c r="FQ246" s="96"/>
      <c r="FR246" s="104"/>
      <c r="FS246" s="92"/>
      <c r="FT246" s="90"/>
      <c r="FU246" s="91"/>
      <c r="FV246" s="102"/>
      <c r="FW246" s="96"/>
      <c r="FX246" s="104"/>
      <c r="FY246" s="92"/>
      <c r="FZ246" s="90"/>
      <c r="GA246" s="91"/>
      <c r="GB246" s="102"/>
      <c r="GC246" s="96"/>
      <c r="GD246" s="104"/>
      <c r="GE246" s="92"/>
      <c r="GF246" s="90"/>
      <c r="GG246" s="91"/>
      <c r="GH246" s="102"/>
      <c r="GI246" s="96"/>
      <c r="GJ246" s="104"/>
      <c r="GK246" s="92"/>
      <c r="GL246" s="90"/>
      <c r="GM246" s="91"/>
      <c r="GN246" s="102"/>
      <c r="GO246" s="96"/>
      <c r="GP246" s="104"/>
      <c r="GQ246" s="92"/>
      <c r="GR246" s="90"/>
      <c r="GS246" s="91"/>
      <c r="GT246" s="102"/>
      <c r="GU246" s="96"/>
      <c r="GV246" s="104"/>
      <c r="GW246" s="92"/>
      <c r="GX246" s="90"/>
      <c r="GY246" s="91"/>
      <c r="GZ246" s="102"/>
      <c r="HA246" s="96"/>
      <c r="HB246" s="104"/>
      <c r="HC246" s="92"/>
      <c r="HD246" s="90"/>
      <c r="HE246" s="91"/>
      <c r="HF246" s="102"/>
      <c r="HG246" s="96"/>
      <c r="HH246" s="104"/>
      <c r="HI246" s="92"/>
      <c r="HJ246" s="90"/>
      <c r="HK246" s="91"/>
      <c r="HL246" s="102"/>
      <c r="HM246" s="96"/>
      <c r="HN246" s="104"/>
      <c r="HO246" s="92"/>
      <c r="HP246" s="90"/>
      <c r="HQ246" s="91"/>
      <c r="HR246" s="102"/>
      <c r="HS246" s="96"/>
      <c r="HT246" s="104"/>
      <c r="HU246" s="92"/>
      <c r="HV246" s="125"/>
      <c r="HW246" s="126"/>
      <c r="HX246" s="127"/>
      <c r="HY246" s="128"/>
      <c r="HZ246" s="129"/>
      <c r="IA246" s="130"/>
      <c r="IB246" s="125"/>
      <c r="IC246" s="126"/>
      <c r="ID246" s="127"/>
      <c r="IE246" s="128"/>
      <c r="IF246" s="129"/>
      <c r="IG246" s="130"/>
      <c r="IH246" s="125"/>
      <c r="II246" s="126"/>
      <c r="IJ246" s="127"/>
      <c r="IK246" s="128"/>
      <c r="IL246" s="129"/>
      <c r="IM246" s="130"/>
      <c r="IN246" s="125"/>
      <c r="IO246" s="126"/>
      <c r="IP246" s="127"/>
      <c r="IQ246" s="128"/>
      <c r="IR246" s="129"/>
    </row>
    <row r="247" spans="1:252" s="1" customFormat="1">
      <c r="A247" s="54" t="s">
        <v>761</v>
      </c>
      <c r="B247" s="136">
        <f t="shared" si="35"/>
        <v>22.4</v>
      </c>
      <c r="C247" s="136">
        <f t="shared" si="36"/>
        <v>22.5</v>
      </c>
      <c r="D247" s="136">
        <f t="shared" si="37"/>
        <v>22.6</v>
      </c>
      <c r="E247" s="136">
        <f t="shared" si="38"/>
        <v>14.9</v>
      </c>
      <c r="F247" s="136">
        <f t="shared" si="39"/>
        <v>14.9</v>
      </c>
      <c r="G247" s="136">
        <f t="shared" si="40"/>
        <v>14.9</v>
      </c>
      <c r="H247" s="137">
        <f t="shared" si="33"/>
        <v>2</v>
      </c>
      <c r="I247" s="137">
        <f t="shared" si="41"/>
        <v>0</v>
      </c>
      <c r="J247" s="136">
        <f t="shared" si="42"/>
        <v>0</v>
      </c>
      <c r="K247" s="136">
        <f t="shared" si="43"/>
        <v>0</v>
      </c>
      <c r="L247" s="138">
        <f t="shared" si="34"/>
        <v>0</v>
      </c>
      <c r="M247" s="92">
        <v>22.4</v>
      </c>
      <c r="N247" s="90">
        <v>14.9</v>
      </c>
      <c r="O247" s="91"/>
      <c r="P247" s="102">
        <v>22.6</v>
      </c>
      <c r="Q247" s="96">
        <v>14.9</v>
      </c>
      <c r="R247" s="104"/>
      <c r="S247" s="92"/>
      <c r="T247" s="90"/>
      <c r="U247" s="91"/>
      <c r="V247" s="102"/>
      <c r="W247" s="96"/>
      <c r="X247" s="104"/>
      <c r="Y247" s="92"/>
      <c r="Z247" s="90"/>
      <c r="AA247" s="91"/>
      <c r="AB247" s="102"/>
      <c r="AC247" s="96"/>
      <c r="AD247" s="104"/>
      <c r="AE247" s="92"/>
      <c r="AF247" s="90"/>
      <c r="AG247" s="91"/>
      <c r="AH247" s="102"/>
      <c r="AI247" s="96"/>
      <c r="AJ247" s="104"/>
      <c r="AK247" s="92"/>
      <c r="AL247" s="90"/>
      <c r="AM247" s="91"/>
      <c r="AN247" s="102"/>
      <c r="AO247" s="96"/>
      <c r="AP247" s="104"/>
      <c r="AQ247" s="92"/>
      <c r="AR247" s="90"/>
      <c r="AS247" s="91"/>
      <c r="AT247" s="102"/>
      <c r="AU247" s="96"/>
      <c r="AV247" s="104"/>
      <c r="AW247" s="92"/>
      <c r="AX247" s="90"/>
      <c r="AY247" s="91"/>
      <c r="AZ247" s="102"/>
      <c r="BA247" s="96"/>
      <c r="BB247" s="104"/>
      <c r="BC247" s="92"/>
      <c r="BD247" s="90"/>
      <c r="BE247" s="91"/>
      <c r="BF247" s="102"/>
      <c r="BG247" s="96"/>
      <c r="BH247" s="104"/>
      <c r="BI247" s="92"/>
      <c r="BJ247" s="90"/>
      <c r="BK247" s="91"/>
      <c r="BL247" s="102"/>
      <c r="BM247" s="96"/>
      <c r="BN247" s="104"/>
      <c r="BO247" s="92"/>
      <c r="BP247" s="90"/>
      <c r="BQ247" s="91"/>
      <c r="BR247" s="102"/>
      <c r="BS247" s="96"/>
      <c r="BT247" s="104"/>
      <c r="BU247" s="92"/>
      <c r="BV247" s="90"/>
      <c r="BW247" s="91"/>
      <c r="BX247" s="102"/>
      <c r="BY247" s="96"/>
      <c r="BZ247" s="104"/>
      <c r="CA247" s="92"/>
      <c r="CB247" s="90"/>
      <c r="CC247" s="91"/>
      <c r="CD247" s="102"/>
      <c r="CE247" s="96"/>
      <c r="CF247" s="104"/>
      <c r="CG247" s="92"/>
      <c r="CH247" s="90"/>
      <c r="CI247" s="91"/>
      <c r="CJ247" s="102"/>
      <c r="CK247" s="96"/>
      <c r="CL247" s="104"/>
      <c r="CM247" s="92"/>
      <c r="CN247" s="90"/>
      <c r="CO247" s="91"/>
      <c r="CP247" s="102"/>
      <c r="CQ247" s="96"/>
      <c r="CR247" s="104"/>
      <c r="CS247" s="92"/>
      <c r="CT247" s="90"/>
      <c r="CU247" s="91"/>
      <c r="CV247" s="102"/>
      <c r="CW247" s="96"/>
      <c r="CX247" s="104"/>
      <c r="CY247" s="92"/>
      <c r="CZ247" s="90"/>
      <c r="DA247" s="91"/>
      <c r="DB247" s="102"/>
      <c r="DC247" s="96"/>
      <c r="DD247" s="104"/>
      <c r="DE247" s="92"/>
      <c r="DF247" s="90"/>
      <c r="DG247" s="91"/>
      <c r="DH247" s="102"/>
      <c r="DI247" s="96"/>
      <c r="DJ247" s="104"/>
      <c r="DK247" s="92"/>
      <c r="DL247" s="90"/>
      <c r="DM247" s="91"/>
      <c r="DN247" s="102"/>
      <c r="DO247" s="96"/>
      <c r="DP247" s="104"/>
      <c r="DQ247" s="92"/>
      <c r="DR247" s="90"/>
      <c r="DS247" s="91"/>
      <c r="DT247" s="102"/>
      <c r="DU247" s="96"/>
      <c r="DV247" s="104"/>
      <c r="DW247" s="92"/>
      <c r="DX247" s="90"/>
      <c r="DY247" s="91"/>
      <c r="DZ247" s="102"/>
      <c r="EA247" s="96"/>
      <c r="EB247" s="104"/>
      <c r="EC247" s="92"/>
      <c r="ED247" s="90"/>
      <c r="EE247" s="91"/>
      <c r="EF247" s="102"/>
      <c r="EG247" s="96"/>
      <c r="EH247" s="104"/>
      <c r="EI247" s="92"/>
      <c r="EJ247" s="90"/>
      <c r="EK247" s="91"/>
      <c r="EL247" s="102"/>
      <c r="EM247" s="96"/>
      <c r="EN247" s="104"/>
      <c r="EO247" s="92"/>
      <c r="EP247" s="90"/>
      <c r="EQ247" s="91"/>
      <c r="ER247" s="102"/>
      <c r="ES247" s="96"/>
      <c r="ET247" s="104"/>
      <c r="EU247" s="92"/>
      <c r="EV247" s="90"/>
      <c r="EW247" s="91"/>
      <c r="EX247" s="102"/>
      <c r="EY247" s="96"/>
      <c r="EZ247" s="104"/>
      <c r="FA247" s="92"/>
      <c r="FB247" s="90"/>
      <c r="FC247" s="91"/>
      <c r="FD247" s="102"/>
      <c r="FE247" s="96"/>
      <c r="FF247" s="104"/>
      <c r="FG247" s="92"/>
      <c r="FH247" s="90"/>
      <c r="FI247" s="91"/>
      <c r="FJ247" s="102"/>
      <c r="FK247" s="96"/>
      <c r="FL247" s="104"/>
      <c r="FM247" s="92"/>
      <c r="FN247" s="90"/>
      <c r="FO247" s="91"/>
      <c r="FP247" s="102"/>
      <c r="FQ247" s="96"/>
      <c r="FR247" s="104"/>
      <c r="FS247" s="92"/>
      <c r="FT247" s="90"/>
      <c r="FU247" s="91"/>
      <c r="FV247" s="102"/>
      <c r="FW247" s="96"/>
      <c r="FX247" s="104"/>
      <c r="FY247" s="92"/>
      <c r="FZ247" s="90"/>
      <c r="GA247" s="91"/>
      <c r="GB247" s="102"/>
      <c r="GC247" s="96"/>
      <c r="GD247" s="104"/>
      <c r="GE247" s="92"/>
      <c r="GF247" s="90"/>
      <c r="GG247" s="91"/>
      <c r="GH247" s="102"/>
      <c r="GI247" s="96"/>
      <c r="GJ247" s="104"/>
      <c r="GK247" s="92"/>
      <c r="GL247" s="90"/>
      <c r="GM247" s="91"/>
      <c r="GN247" s="102"/>
      <c r="GO247" s="96"/>
      <c r="GP247" s="104"/>
      <c r="GQ247" s="92"/>
      <c r="GR247" s="90"/>
      <c r="GS247" s="91"/>
      <c r="GT247" s="102"/>
      <c r="GU247" s="96"/>
      <c r="GV247" s="104"/>
      <c r="GW247" s="92"/>
      <c r="GX247" s="90"/>
      <c r="GY247" s="91"/>
      <c r="GZ247" s="102"/>
      <c r="HA247" s="96"/>
      <c r="HB247" s="104"/>
      <c r="HC247" s="92"/>
      <c r="HD247" s="90"/>
      <c r="HE247" s="91"/>
      <c r="HF247" s="102"/>
      <c r="HG247" s="96"/>
      <c r="HH247" s="104"/>
      <c r="HI247" s="92"/>
      <c r="HJ247" s="90"/>
      <c r="HK247" s="91"/>
      <c r="HL247" s="102"/>
      <c r="HM247" s="96"/>
      <c r="HN247" s="104"/>
      <c r="HO247" s="92"/>
      <c r="HP247" s="90"/>
      <c r="HQ247" s="91"/>
      <c r="HR247" s="102"/>
      <c r="HS247" s="96"/>
      <c r="HT247" s="104"/>
      <c r="HU247" s="92"/>
      <c r="HV247" s="125"/>
      <c r="HW247" s="126"/>
      <c r="HX247" s="127"/>
      <c r="HY247" s="128"/>
      <c r="HZ247" s="129"/>
      <c r="IA247" s="130"/>
      <c r="IB247" s="125"/>
      <c r="IC247" s="126"/>
      <c r="ID247" s="127"/>
      <c r="IE247" s="128"/>
      <c r="IF247" s="129"/>
      <c r="IG247" s="130"/>
      <c r="IH247" s="125"/>
      <c r="II247" s="126"/>
      <c r="IJ247" s="127"/>
      <c r="IK247" s="128"/>
      <c r="IL247" s="129"/>
      <c r="IM247" s="130"/>
      <c r="IN247" s="125"/>
      <c r="IO247" s="126"/>
      <c r="IP247" s="127"/>
      <c r="IQ247" s="128"/>
      <c r="IR247" s="129"/>
    </row>
    <row r="248" spans="1:252" s="1" customFormat="1">
      <c r="A248" s="54" t="s">
        <v>41</v>
      </c>
      <c r="B248" s="136">
        <f t="shared" si="35"/>
        <v>0</v>
      </c>
      <c r="C248" s="136">
        <f t="shared" si="36"/>
        <v>0</v>
      </c>
      <c r="D248" s="136">
        <f t="shared" si="37"/>
        <v>0</v>
      </c>
      <c r="E248" s="136">
        <f t="shared" si="38"/>
        <v>0</v>
      </c>
      <c r="F248" s="136">
        <f t="shared" si="39"/>
        <v>0</v>
      </c>
      <c r="G248" s="136">
        <f t="shared" si="40"/>
        <v>0</v>
      </c>
      <c r="H248" s="137">
        <f t="shared" si="33"/>
        <v>0</v>
      </c>
      <c r="I248" s="137">
        <f t="shared" si="41"/>
        <v>0</v>
      </c>
      <c r="J248" s="136">
        <f t="shared" si="42"/>
        <v>0</v>
      </c>
      <c r="K248" s="136">
        <f t="shared" si="43"/>
        <v>0</v>
      </c>
      <c r="L248" s="138">
        <f t="shared" si="34"/>
        <v>0</v>
      </c>
      <c r="M248" s="92"/>
      <c r="N248" s="90"/>
      <c r="O248" s="91"/>
      <c r="P248" s="102"/>
      <c r="Q248" s="96"/>
      <c r="R248" s="104"/>
      <c r="S248" s="92"/>
      <c r="T248" s="90"/>
      <c r="U248" s="91"/>
      <c r="V248" s="102"/>
      <c r="W248" s="96"/>
      <c r="X248" s="104"/>
      <c r="Y248" s="92"/>
      <c r="Z248" s="90"/>
      <c r="AA248" s="91"/>
      <c r="AB248" s="102"/>
      <c r="AC248" s="96"/>
      <c r="AD248" s="104"/>
      <c r="AE248" s="92"/>
      <c r="AF248" s="90"/>
      <c r="AG248" s="91"/>
      <c r="AH248" s="102"/>
      <c r="AI248" s="96"/>
      <c r="AJ248" s="104"/>
      <c r="AK248" s="92"/>
      <c r="AL248" s="90"/>
      <c r="AM248" s="91"/>
      <c r="AN248" s="102"/>
      <c r="AO248" s="96"/>
      <c r="AP248" s="104"/>
      <c r="AQ248" s="92"/>
      <c r="AR248" s="90"/>
      <c r="AS248" s="91"/>
      <c r="AT248" s="102"/>
      <c r="AU248" s="96"/>
      <c r="AV248" s="104"/>
      <c r="AW248" s="92"/>
      <c r="AX248" s="90"/>
      <c r="AY248" s="91"/>
      <c r="AZ248" s="102"/>
      <c r="BA248" s="96"/>
      <c r="BB248" s="104"/>
      <c r="BC248" s="92"/>
      <c r="BD248" s="90"/>
      <c r="BE248" s="91"/>
      <c r="BF248" s="102"/>
      <c r="BG248" s="96"/>
      <c r="BH248" s="104"/>
      <c r="BI248" s="92"/>
      <c r="BJ248" s="90"/>
      <c r="BK248" s="91"/>
      <c r="BL248" s="102"/>
      <c r="BM248" s="96"/>
      <c r="BN248" s="104"/>
      <c r="BO248" s="92"/>
      <c r="BP248" s="90"/>
      <c r="BQ248" s="91"/>
      <c r="BR248" s="102"/>
      <c r="BS248" s="96"/>
      <c r="BT248" s="104"/>
      <c r="BU248" s="92"/>
      <c r="BV248" s="90"/>
      <c r="BW248" s="91"/>
      <c r="BX248" s="102"/>
      <c r="BY248" s="96"/>
      <c r="BZ248" s="104"/>
      <c r="CA248" s="92"/>
      <c r="CB248" s="90"/>
      <c r="CC248" s="91"/>
      <c r="CD248" s="102"/>
      <c r="CE248" s="96"/>
      <c r="CF248" s="104"/>
      <c r="CG248" s="92"/>
      <c r="CH248" s="90"/>
      <c r="CI248" s="91"/>
      <c r="CJ248" s="102"/>
      <c r="CK248" s="96"/>
      <c r="CL248" s="104"/>
      <c r="CM248" s="92"/>
      <c r="CN248" s="90"/>
      <c r="CO248" s="91"/>
      <c r="CP248" s="102"/>
      <c r="CQ248" s="96"/>
      <c r="CR248" s="104"/>
      <c r="CS248" s="92"/>
      <c r="CT248" s="90"/>
      <c r="CU248" s="91"/>
      <c r="CV248" s="102"/>
      <c r="CW248" s="96"/>
      <c r="CX248" s="104"/>
      <c r="CY248" s="92"/>
      <c r="CZ248" s="90"/>
      <c r="DA248" s="91"/>
      <c r="DB248" s="102"/>
      <c r="DC248" s="96"/>
      <c r="DD248" s="104"/>
      <c r="DE248" s="92"/>
      <c r="DF248" s="90"/>
      <c r="DG248" s="91"/>
      <c r="DH248" s="102"/>
      <c r="DI248" s="96"/>
      <c r="DJ248" s="104"/>
      <c r="DK248" s="92"/>
      <c r="DL248" s="90"/>
      <c r="DM248" s="91"/>
      <c r="DN248" s="102"/>
      <c r="DO248" s="96"/>
      <c r="DP248" s="104"/>
      <c r="DQ248" s="92"/>
      <c r="DR248" s="90"/>
      <c r="DS248" s="91"/>
      <c r="DT248" s="102"/>
      <c r="DU248" s="96"/>
      <c r="DV248" s="104"/>
      <c r="DW248" s="92"/>
      <c r="DX248" s="90"/>
      <c r="DY248" s="91"/>
      <c r="DZ248" s="102"/>
      <c r="EA248" s="96"/>
      <c r="EB248" s="104"/>
      <c r="EC248" s="92"/>
      <c r="ED248" s="90"/>
      <c r="EE248" s="91"/>
      <c r="EF248" s="102"/>
      <c r="EG248" s="96"/>
      <c r="EH248" s="104"/>
      <c r="EI248" s="92"/>
      <c r="EJ248" s="90"/>
      <c r="EK248" s="91"/>
      <c r="EL248" s="102"/>
      <c r="EM248" s="96"/>
      <c r="EN248" s="104"/>
      <c r="EO248" s="92"/>
      <c r="EP248" s="90"/>
      <c r="EQ248" s="91"/>
      <c r="ER248" s="102"/>
      <c r="ES248" s="96"/>
      <c r="ET248" s="104"/>
      <c r="EU248" s="92"/>
      <c r="EV248" s="90"/>
      <c r="EW248" s="91"/>
      <c r="EX248" s="102"/>
      <c r="EY248" s="96"/>
      <c r="EZ248" s="104"/>
      <c r="FA248" s="92"/>
      <c r="FB248" s="90"/>
      <c r="FC248" s="91"/>
      <c r="FD248" s="102"/>
      <c r="FE248" s="96"/>
      <c r="FF248" s="104"/>
      <c r="FG248" s="92"/>
      <c r="FH248" s="90"/>
      <c r="FI248" s="91"/>
      <c r="FJ248" s="102"/>
      <c r="FK248" s="96"/>
      <c r="FL248" s="104"/>
      <c r="FM248" s="92"/>
      <c r="FN248" s="90"/>
      <c r="FO248" s="91"/>
      <c r="FP248" s="102"/>
      <c r="FQ248" s="96"/>
      <c r="FR248" s="104"/>
      <c r="FS248" s="92"/>
      <c r="FT248" s="90"/>
      <c r="FU248" s="91"/>
      <c r="FV248" s="102"/>
      <c r="FW248" s="96"/>
      <c r="FX248" s="104"/>
      <c r="FY248" s="92"/>
      <c r="FZ248" s="90"/>
      <c r="GA248" s="91"/>
      <c r="GB248" s="102"/>
      <c r="GC248" s="96"/>
      <c r="GD248" s="104"/>
      <c r="GE248" s="92"/>
      <c r="GF248" s="90"/>
      <c r="GG248" s="91"/>
      <c r="GH248" s="102"/>
      <c r="GI248" s="96"/>
      <c r="GJ248" s="104"/>
      <c r="GK248" s="92"/>
      <c r="GL248" s="90"/>
      <c r="GM248" s="91"/>
      <c r="GN248" s="102"/>
      <c r="GO248" s="96"/>
      <c r="GP248" s="104"/>
      <c r="GQ248" s="92"/>
      <c r="GR248" s="90"/>
      <c r="GS248" s="91"/>
      <c r="GT248" s="102"/>
      <c r="GU248" s="96"/>
      <c r="GV248" s="104"/>
      <c r="GW248" s="92"/>
      <c r="GX248" s="90"/>
      <c r="GY248" s="91"/>
      <c r="GZ248" s="102"/>
      <c r="HA248" s="96"/>
      <c r="HB248" s="104"/>
      <c r="HC248" s="92"/>
      <c r="HD248" s="90"/>
      <c r="HE248" s="91"/>
      <c r="HF248" s="102"/>
      <c r="HG248" s="96"/>
      <c r="HH248" s="104"/>
      <c r="HI248" s="92"/>
      <c r="HJ248" s="90"/>
      <c r="HK248" s="91"/>
      <c r="HL248" s="102"/>
      <c r="HM248" s="96"/>
      <c r="HN248" s="104"/>
      <c r="HO248" s="92"/>
      <c r="HP248" s="90"/>
      <c r="HQ248" s="91"/>
      <c r="HR248" s="102"/>
      <c r="HS248" s="96"/>
      <c r="HT248" s="104"/>
      <c r="HU248" s="92"/>
      <c r="HV248" s="125"/>
      <c r="HW248" s="126"/>
      <c r="HX248" s="127"/>
      <c r="HY248" s="128"/>
      <c r="HZ248" s="129"/>
      <c r="IA248" s="130"/>
      <c r="IB248" s="125"/>
      <c r="IC248" s="126"/>
      <c r="ID248" s="127"/>
      <c r="IE248" s="128"/>
      <c r="IF248" s="129"/>
      <c r="IG248" s="130"/>
      <c r="IH248" s="125"/>
      <c r="II248" s="126"/>
      <c r="IJ248" s="127"/>
      <c r="IK248" s="128"/>
      <c r="IL248" s="129"/>
      <c r="IM248" s="130"/>
      <c r="IN248" s="125"/>
      <c r="IO248" s="126"/>
      <c r="IP248" s="127"/>
      <c r="IQ248" s="128"/>
      <c r="IR248" s="129"/>
    </row>
    <row r="249" spans="1:252" s="1" customFormat="1">
      <c r="A249" s="54" t="s">
        <v>43</v>
      </c>
      <c r="B249" s="136">
        <f t="shared" si="35"/>
        <v>0</v>
      </c>
      <c r="C249" s="136">
        <f t="shared" si="36"/>
        <v>0</v>
      </c>
      <c r="D249" s="136">
        <f t="shared" si="37"/>
        <v>0</v>
      </c>
      <c r="E249" s="136">
        <f t="shared" si="38"/>
        <v>0</v>
      </c>
      <c r="F249" s="136">
        <f t="shared" si="39"/>
        <v>0</v>
      </c>
      <c r="G249" s="136">
        <f t="shared" si="40"/>
        <v>0</v>
      </c>
      <c r="H249" s="137">
        <f t="shared" si="33"/>
        <v>0</v>
      </c>
      <c r="I249" s="137">
        <f t="shared" si="41"/>
        <v>0</v>
      </c>
      <c r="J249" s="136">
        <f t="shared" si="42"/>
        <v>0</v>
      </c>
      <c r="K249" s="136">
        <f t="shared" si="43"/>
        <v>0</v>
      </c>
      <c r="L249" s="138">
        <f t="shared" si="34"/>
        <v>0</v>
      </c>
      <c r="M249" s="92"/>
      <c r="N249" s="90"/>
      <c r="O249" s="91"/>
      <c r="P249" s="102"/>
      <c r="Q249" s="96"/>
      <c r="R249" s="104"/>
      <c r="S249" s="92"/>
      <c r="T249" s="90"/>
      <c r="U249" s="91"/>
      <c r="V249" s="102"/>
      <c r="W249" s="96"/>
      <c r="X249" s="104"/>
      <c r="Y249" s="92"/>
      <c r="Z249" s="90"/>
      <c r="AA249" s="91"/>
      <c r="AB249" s="102"/>
      <c r="AC249" s="96"/>
      <c r="AD249" s="104"/>
      <c r="AE249" s="92"/>
      <c r="AF249" s="90"/>
      <c r="AG249" s="91"/>
      <c r="AH249" s="102"/>
      <c r="AI249" s="96"/>
      <c r="AJ249" s="104"/>
      <c r="AK249" s="92"/>
      <c r="AL249" s="90"/>
      <c r="AM249" s="91"/>
      <c r="AN249" s="102"/>
      <c r="AO249" s="96"/>
      <c r="AP249" s="104"/>
      <c r="AQ249" s="92"/>
      <c r="AR249" s="90"/>
      <c r="AS249" s="91"/>
      <c r="AT249" s="102"/>
      <c r="AU249" s="96"/>
      <c r="AV249" s="104"/>
      <c r="AW249" s="92"/>
      <c r="AX249" s="90"/>
      <c r="AY249" s="91"/>
      <c r="AZ249" s="102"/>
      <c r="BA249" s="96"/>
      <c r="BB249" s="104"/>
      <c r="BC249" s="92"/>
      <c r="BD249" s="90"/>
      <c r="BE249" s="91"/>
      <c r="BF249" s="102"/>
      <c r="BG249" s="96"/>
      <c r="BH249" s="104"/>
      <c r="BI249" s="92"/>
      <c r="BJ249" s="90"/>
      <c r="BK249" s="91"/>
      <c r="BL249" s="102"/>
      <c r="BM249" s="96"/>
      <c r="BN249" s="104"/>
      <c r="BO249" s="92"/>
      <c r="BP249" s="90"/>
      <c r="BQ249" s="91"/>
      <c r="BR249" s="102"/>
      <c r="BS249" s="96"/>
      <c r="BT249" s="104"/>
      <c r="BU249" s="92"/>
      <c r="BV249" s="90"/>
      <c r="BW249" s="91"/>
      <c r="BX249" s="102"/>
      <c r="BY249" s="96"/>
      <c r="BZ249" s="104"/>
      <c r="CA249" s="92"/>
      <c r="CB249" s="90"/>
      <c r="CC249" s="91"/>
      <c r="CD249" s="102"/>
      <c r="CE249" s="96"/>
      <c r="CF249" s="104"/>
      <c r="CG249" s="92"/>
      <c r="CH249" s="90"/>
      <c r="CI249" s="91"/>
      <c r="CJ249" s="102"/>
      <c r="CK249" s="96"/>
      <c r="CL249" s="104"/>
      <c r="CM249" s="92"/>
      <c r="CN249" s="90"/>
      <c r="CO249" s="91"/>
      <c r="CP249" s="102"/>
      <c r="CQ249" s="96"/>
      <c r="CR249" s="104"/>
      <c r="CS249" s="92"/>
      <c r="CT249" s="90"/>
      <c r="CU249" s="91"/>
      <c r="CV249" s="102"/>
      <c r="CW249" s="96"/>
      <c r="CX249" s="104"/>
      <c r="CY249" s="92"/>
      <c r="CZ249" s="90"/>
      <c r="DA249" s="91"/>
      <c r="DB249" s="102"/>
      <c r="DC249" s="96"/>
      <c r="DD249" s="104"/>
      <c r="DE249" s="92"/>
      <c r="DF249" s="90"/>
      <c r="DG249" s="91"/>
      <c r="DH249" s="102"/>
      <c r="DI249" s="96"/>
      <c r="DJ249" s="104"/>
      <c r="DK249" s="92"/>
      <c r="DL249" s="90"/>
      <c r="DM249" s="91"/>
      <c r="DN249" s="102"/>
      <c r="DO249" s="96"/>
      <c r="DP249" s="104"/>
      <c r="DQ249" s="92"/>
      <c r="DR249" s="90"/>
      <c r="DS249" s="91"/>
      <c r="DT249" s="102"/>
      <c r="DU249" s="96"/>
      <c r="DV249" s="104"/>
      <c r="DW249" s="92"/>
      <c r="DX249" s="90"/>
      <c r="DY249" s="91"/>
      <c r="DZ249" s="102"/>
      <c r="EA249" s="96"/>
      <c r="EB249" s="104"/>
      <c r="EC249" s="92"/>
      <c r="ED249" s="90"/>
      <c r="EE249" s="91"/>
      <c r="EF249" s="102"/>
      <c r="EG249" s="96"/>
      <c r="EH249" s="104"/>
      <c r="EI249" s="92"/>
      <c r="EJ249" s="90"/>
      <c r="EK249" s="91"/>
      <c r="EL249" s="102"/>
      <c r="EM249" s="96"/>
      <c r="EN249" s="104"/>
      <c r="EO249" s="92"/>
      <c r="EP249" s="90"/>
      <c r="EQ249" s="91"/>
      <c r="ER249" s="102"/>
      <c r="ES249" s="96"/>
      <c r="ET249" s="104"/>
      <c r="EU249" s="92"/>
      <c r="EV249" s="90"/>
      <c r="EW249" s="91"/>
      <c r="EX249" s="102"/>
      <c r="EY249" s="96"/>
      <c r="EZ249" s="104"/>
      <c r="FA249" s="92"/>
      <c r="FB249" s="90"/>
      <c r="FC249" s="91"/>
      <c r="FD249" s="102"/>
      <c r="FE249" s="96"/>
      <c r="FF249" s="104"/>
      <c r="FG249" s="92"/>
      <c r="FH249" s="90"/>
      <c r="FI249" s="91"/>
      <c r="FJ249" s="102"/>
      <c r="FK249" s="96"/>
      <c r="FL249" s="104"/>
      <c r="FM249" s="92"/>
      <c r="FN249" s="90"/>
      <c r="FO249" s="91"/>
      <c r="FP249" s="102"/>
      <c r="FQ249" s="96"/>
      <c r="FR249" s="104"/>
      <c r="FS249" s="92"/>
      <c r="FT249" s="90"/>
      <c r="FU249" s="91"/>
      <c r="FV249" s="102"/>
      <c r="FW249" s="96"/>
      <c r="FX249" s="104"/>
      <c r="FY249" s="92"/>
      <c r="FZ249" s="90"/>
      <c r="GA249" s="91"/>
      <c r="GB249" s="102"/>
      <c r="GC249" s="96"/>
      <c r="GD249" s="104"/>
      <c r="GE249" s="92"/>
      <c r="GF249" s="90"/>
      <c r="GG249" s="91"/>
      <c r="GH249" s="102"/>
      <c r="GI249" s="96"/>
      <c r="GJ249" s="104"/>
      <c r="GK249" s="92"/>
      <c r="GL249" s="90"/>
      <c r="GM249" s="91"/>
      <c r="GN249" s="102"/>
      <c r="GO249" s="96"/>
      <c r="GP249" s="104"/>
      <c r="GQ249" s="92"/>
      <c r="GR249" s="90"/>
      <c r="GS249" s="91"/>
      <c r="GT249" s="102"/>
      <c r="GU249" s="96"/>
      <c r="GV249" s="104"/>
      <c r="GW249" s="92"/>
      <c r="GX249" s="90"/>
      <c r="GY249" s="91"/>
      <c r="GZ249" s="102"/>
      <c r="HA249" s="96"/>
      <c r="HB249" s="104"/>
      <c r="HC249" s="92"/>
      <c r="HD249" s="90"/>
      <c r="HE249" s="91"/>
      <c r="HF249" s="102"/>
      <c r="HG249" s="96"/>
      <c r="HH249" s="104"/>
      <c r="HI249" s="92"/>
      <c r="HJ249" s="90"/>
      <c r="HK249" s="91"/>
      <c r="HL249" s="102"/>
      <c r="HM249" s="96"/>
      <c r="HN249" s="104"/>
      <c r="HO249" s="92"/>
      <c r="HP249" s="90"/>
      <c r="HQ249" s="91"/>
      <c r="HR249" s="102"/>
      <c r="HS249" s="96"/>
      <c r="HT249" s="104"/>
      <c r="HU249" s="92"/>
      <c r="HV249" s="125"/>
      <c r="HW249" s="126"/>
      <c r="HX249" s="127"/>
      <c r="HY249" s="128"/>
      <c r="HZ249" s="129"/>
      <c r="IA249" s="130"/>
      <c r="IB249" s="125"/>
      <c r="IC249" s="126"/>
      <c r="ID249" s="127"/>
      <c r="IE249" s="128"/>
      <c r="IF249" s="129"/>
      <c r="IG249" s="130"/>
      <c r="IH249" s="125"/>
      <c r="II249" s="126"/>
      <c r="IJ249" s="127"/>
      <c r="IK249" s="128"/>
      <c r="IL249" s="129"/>
      <c r="IM249" s="130"/>
      <c r="IN249" s="125"/>
      <c r="IO249" s="126"/>
      <c r="IP249" s="127"/>
      <c r="IQ249" s="128"/>
      <c r="IR249" s="129"/>
    </row>
    <row r="250" spans="1:252" s="1" customFormat="1">
      <c r="A250" s="54" t="s">
        <v>45</v>
      </c>
      <c r="B250" s="136">
        <f t="shared" si="35"/>
        <v>0</v>
      </c>
      <c r="C250" s="136">
        <f t="shared" si="36"/>
        <v>0</v>
      </c>
      <c r="D250" s="136">
        <f t="shared" si="37"/>
        <v>0</v>
      </c>
      <c r="E250" s="136">
        <f t="shared" si="38"/>
        <v>0</v>
      </c>
      <c r="F250" s="136">
        <f t="shared" si="39"/>
        <v>0</v>
      </c>
      <c r="G250" s="136">
        <f t="shared" si="40"/>
        <v>0</v>
      </c>
      <c r="H250" s="137">
        <f t="shared" si="33"/>
        <v>0</v>
      </c>
      <c r="I250" s="137">
        <f t="shared" si="41"/>
        <v>0</v>
      </c>
      <c r="J250" s="136">
        <f t="shared" si="42"/>
        <v>0</v>
      </c>
      <c r="K250" s="136">
        <f t="shared" si="43"/>
        <v>0</v>
      </c>
      <c r="L250" s="138">
        <f t="shared" si="34"/>
        <v>0</v>
      </c>
      <c r="M250" s="92"/>
      <c r="N250" s="90"/>
      <c r="O250" s="91"/>
      <c r="P250" s="102"/>
      <c r="Q250" s="96"/>
      <c r="R250" s="104"/>
      <c r="S250" s="92"/>
      <c r="T250" s="90"/>
      <c r="U250" s="91"/>
      <c r="V250" s="102"/>
      <c r="W250" s="96"/>
      <c r="X250" s="104"/>
      <c r="Y250" s="92"/>
      <c r="Z250" s="90"/>
      <c r="AA250" s="91"/>
      <c r="AB250" s="102"/>
      <c r="AC250" s="96"/>
      <c r="AD250" s="104"/>
      <c r="AE250" s="92"/>
      <c r="AF250" s="90"/>
      <c r="AG250" s="91"/>
      <c r="AH250" s="102"/>
      <c r="AI250" s="96"/>
      <c r="AJ250" s="104"/>
      <c r="AK250" s="92"/>
      <c r="AL250" s="90"/>
      <c r="AM250" s="91"/>
      <c r="AN250" s="102"/>
      <c r="AO250" s="96"/>
      <c r="AP250" s="104"/>
      <c r="AQ250" s="92"/>
      <c r="AR250" s="90"/>
      <c r="AS250" s="91"/>
      <c r="AT250" s="102"/>
      <c r="AU250" s="96"/>
      <c r="AV250" s="104"/>
      <c r="AW250" s="92"/>
      <c r="AX250" s="90"/>
      <c r="AY250" s="91"/>
      <c r="AZ250" s="102"/>
      <c r="BA250" s="96"/>
      <c r="BB250" s="104"/>
      <c r="BC250" s="92"/>
      <c r="BD250" s="90"/>
      <c r="BE250" s="91"/>
      <c r="BF250" s="102"/>
      <c r="BG250" s="96"/>
      <c r="BH250" s="104"/>
      <c r="BI250" s="92"/>
      <c r="BJ250" s="90"/>
      <c r="BK250" s="91"/>
      <c r="BL250" s="102"/>
      <c r="BM250" s="96"/>
      <c r="BN250" s="104"/>
      <c r="BO250" s="92"/>
      <c r="BP250" s="90"/>
      <c r="BQ250" s="91"/>
      <c r="BR250" s="102"/>
      <c r="BS250" s="96"/>
      <c r="BT250" s="104"/>
      <c r="BU250" s="92"/>
      <c r="BV250" s="90"/>
      <c r="BW250" s="91"/>
      <c r="BX250" s="102"/>
      <c r="BY250" s="96"/>
      <c r="BZ250" s="104"/>
      <c r="CA250" s="92"/>
      <c r="CB250" s="90"/>
      <c r="CC250" s="91"/>
      <c r="CD250" s="102"/>
      <c r="CE250" s="96"/>
      <c r="CF250" s="104"/>
      <c r="CG250" s="92"/>
      <c r="CH250" s="90"/>
      <c r="CI250" s="91"/>
      <c r="CJ250" s="102"/>
      <c r="CK250" s="96"/>
      <c r="CL250" s="104"/>
      <c r="CM250" s="92"/>
      <c r="CN250" s="90"/>
      <c r="CO250" s="91"/>
      <c r="CP250" s="102"/>
      <c r="CQ250" s="96"/>
      <c r="CR250" s="104"/>
      <c r="CS250" s="92"/>
      <c r="CT250" s="90"/>
      <c r="CU250" s="91"/>
      <c r="CV250" s="102"/>
      <c r="CW250" s="96"/>
      <c r="CX250" s="104"/>
      <c r="CY250" s="92"/>
      <c r="CZ250" s="90"/>
      <c r="DA250" s="91"/>
      <c r="DB250" s="102"/>
      <c r="DC250" s="96"/>
      <c r="DD250" s="104"/>
      <c r="DE250" s="92"/>
      <c r="DF250" s="90"/>
      <c r="DG250" s="91"/>
      <c r="DH250" s="102"/>
      <c r="DI250" s="96"/>
      <c r="DJ250" s="104"/>
      <c r="DK250" s="92"/>
      <c r="DL250" s="90"/>
      <c r="DM250" s="91"/>
      <c r="DN250" s="102"/>
      <c r="DO250" s="96"/>
      <c r="DP250" s="104"/>
      <c r="DQ250" s="92"/>
      <c r="DR250" s="90"/>
      <c r="DS250" s="91"/>
      <c r="DT250" s="102"/>
      <c r="DU250" s="96"/>
      <c r="DV250" s="104"/>
      <c r="DW250" s="92"/>
      <c r="DX250" s="90"/>
      <c r="DY250" s="91"/>
      <c r="DZ250" s="102"/>
      <c r="EA250" s="96"/>
      <c r="EB250" s="104"/>
      <c r="EC250" s="92"/>
      <c r="ED250" s="90"/>
      <c r="EE250" s="91"/>
      <c r="EF250" s="102"/>
      <c r="EG250" s="96"/>
      <c r="EH250" s="104"/>
      <c r="EI250" s="92"/>
      <c r="EJ250" s="90"/>
      <c r="EK250" s="91"/>
      <c r="EL250" s="102"/>
      <c r="EM250" s="96"/>
      <c r="EN250" s="104"/>
      <c r="EO250" s="92"/>
      <c r="EP250" s="90"/>
      <c r="EQ250" s="91"/>
      <c r="ER250" s="102"/>
      <c r="ES250" s="96"/>
      <c r="ET250" s="104"/>
      <c r="EU250" s="92"/>
      <c r="EV250" s="90"/>
      <c r="EW250" s="91"/>
      <c r="EX250" s="102"/>
      <c r="EY250" s="96"/>
      <c r="EZ250" s="104"/>
      <c r="FA250" s="92"/>
      <c r="FB250" s="90"/>
      <c r="FC250" s="91"/>
      <c r="FD250" s="102"/>
      <c r="FE250" s="96"/>
      <c r="FF250" s="104"/>
      <c r="FG250" s="92"/>
      <c r="FH250" s="90"/>
      <c r="FI250" s="91"/>
      <c r="FJ250" s="102"/>
      <c r="FK250" s="96"/>
      <c r="FL250" s="104"/>
      <c r="FM250" s="92"/>
      <c r="FN250" s="90"/>
      <c r="FO250" s="91"/>
      <c r="FP250" s="102"/>
      <c r="FQ250" s="96"/>
      <c r="FR250" s="104"/>
      <c r="FS250" s="92"/>
      <c r="FT250" s="90"/>
      <c r="FU250" s="91"/>
      <c r="FV250" s="102"/>
      <c r="FW250" s="96"/>
      <c r="FX250" s="104"/>
      <c r="FY250" s="92"/>
      <c r="FZ250" s="90"/>
      <c r="GA250" s="91"/>
      <c r="GB250" s="102"/>
      <c r="GC250" s="96"/>
      <c r="GD250" s="104"/>
      <c r="GE250" s="92"/>
      <c r="GF250" s="90"/>
      <c r="GG250" s="91"/>
      <c r="GH250" s="102"/>
      <c r="GI250" s="96"/>
      <c r="GJ250" s="104"/>
      <c r="GK250" s="92"/>
      <c r="GL250" s="90"/>
      <c r="GM250" s="91"/>
      <c r="GN250" s="102"/>
      <c r="GO250" s="96"/>
      <c r="GP250" s="104"/>
      <c r="GQ250" s="92"/>
      <c r="GR250" s="90"/>
      <c r="GS250" s="91"/>
      <c r="GT250" s="102"/>
      <c r="GU250" s="96"/>
      <c r="GV250" s="104"/>
      <c r="GW250" s="92"/>
      <c r="GX250" s="90"/>
      <c r="GY250" s="91"/>
      <c r="GZ250" s="102"/>
      <c r="HA250" s="96"/>
      <c r="HB250" s="104"/>
      <c r="HC250" s="92"/>
      <c r="HD250" s="90"/>
      <c r="HE250" s="91"/>
      <c r="HF250" s="102"/>
      <c r="HG250" s="96"/>
      <c r="HH250" s="104"/>
      <c r="HI250" s="92"/>
      <c r="HJ250" s="90"/>
      <c r="HK250" s="91"/>
      <c r="HL250" s="102"/>
      <c r="HM250" s="96"/>
      <c r="HN250" s="104"/>
      <c r="HO250" s="92"/>
      <c r="HP250" s="90"/>
      <c r="HQ250" s="91"/>
      <c r="HR250" s="102"/>
      <c r="HS250" s="96"/>
      <c r="HT250" s="104"/>
      <c r="HU250" s="92"/>
      <c r="HV250" s="125"/>
      <c r="HW250" s="126"/>
      <c r="HX250" s="127"/>
      <c r="HY250" s="128"/>
      <c r="HZ250" s="129"/>
      <c r="IA250" s="130"/>
      <c r="IB250" s="125"/>
      <c r="IC250" s="126"/>
      <c r="ID250" s="127"/>
      <c r="IE250" s="128"/>
      <c r="IF250" s="129"/>
      <c r="IG250" s="130"/>
      <c r="IH250" s="125"/>
      <c r="II250" s="126"/>
      <c r="IJ250" s="127"/>
      <c r="IK250" s="128"/>
      <c r="IL250" s="129"/>
      <c r="IM250" s="130"/>
      <c r="IN250" s="125"/>
      <c r="IO250" s="126"/>
      <c r="IP250" s="127"/>
      <c r="IQ250" s="128"/>
      <c r="IR250" s="129"/>
    </row>
    <row r="251" spans="1:252" s="1" customFormat="1">
      <c r="A251" s="54" t="s">
        <v>764</v>
      </c>
      <c r="B251" s="136">
        <f t="shared" si="35"/>
        <v>0</v>
      </c>
      <c r="C251" s="136">
        <f t="shared" si="36"/>
        <v>0</v>
      </c>
      <c r="D251" s="136">
        <f t="shared" si="37"/>
        <v>0</v>
      </c>
      <c r="E251" s="136">
        <f t="shared" si="38"/>
        <v>0</v>
      </c>
      <c r="F251" s="136">
        <f t="shared" si="39"/>
        <v>0</v>
      </c>
      <c r="G251" s="136">
        <f t="shared" si="40"/>
        <v>0</v>
      </c>
      <c r="H251" s="137">
        <f t="shared" si="33"/>
        <v>0</v>
      </c>
      <c r="I251" s="137">
        <f t="shared" si="41"/>
        <v>0</v>
      </c>
      <c r="J251" s="136">
        <f t="shared" si="42"/>
        <v>0</v>
      </c>
      <c r="K251" s="136">
        <f t="shared" si="43"/>
        <v>0</v>
      </c>
      <c r="L251" s="138">
        <f t="shared" si="34"/>
        <v>0</v>
      </c>
      <c r="M251" s="92"/>
      <c r="N251" s="90"/>
      <c r="O251" s="91"/>
      <c r="P251" s="102"/>
      <c r="Q251" s="96"/>
      <c r="R251" s="104"/>
      <c r="S251" s="92"/>
      <c r="T251" s="90"/>
      <c r="U251" s="91"/>
      <c r="V251" s="102"/>
      <c r="W251" s="96"/>
      <c r="X251" s="104"/>
      <c r="Y251" s="92"/>
      <c r="Z251" s="90"/>
      <c r="AA251" s="91"/>
      <c r="AB251" s="102"/>
      <c r="AC251" s="96"/>
      <c r="AD251" s="104"/>
      <c r="AE251" s="92"/>
      <c r="AF251" s="90"/>
      <c r="AG251" s="91"/>
      <c r="AH251" s="102"/>
      <c r="AI251" s="96"/>
      <c r="AJ251" s="104"/>
      <c r="AK251" s="92"/>
      <c r="AL251" s="90"/>
      <c r="AM251" s="91"/>
      <c r="AN251" s="102"/>
      <c r="AO251" s="96"/>
      <c r="AP251" s="104"/>
      <c r="AQ251" s="92"/>
      <c r="AR251" s="90"/>
      <c r="AS251" s="91"/>
      <c r="AT251" s="102"/>
      <c r="AU251" s="96"/>
      <c r="AV251" s="104"/>
      <c r="AW251" s="92"/>
      <c r="AX251" s="90"/>
      <c r="AY251" s="91"/>
      <c r="AZ251" s="102"/>
      <c r="BA251" s="96"/>
      <c r="BB251" s="104"/>
      <c r="BC251" s="92"/>
      <c r="BD251" s="90"/>
      <c r="BE251" s="91"/>
      <c r="BF251" s="102"/>
      <c r="BG251" s="96"/>
      <c r="BH251" s="104"/>
      <c r="BI251" s="92"/>
      <c r="BJ251" s="90"/>
      <c r="BK251" s="91"/>
      <c r="BL251" s="102"/>
      <c r="BM251" s="96"/>
      <c r="BN251" s="104"/>
      <c r="BO251" s="92"/>
      <c r="BP251" s="90"/>
      <c r="BQ251" s="91"/>
      <c r="BR251" s="102"/>
      <c r="BS251" s="96"/>
      <c r="BT251" s="104"/>
      <c r="BU251" s="92"/>
      <c r="BV251" s="90"/>
      <c r="BW251" s="91"/>
      <c r="BX251" s="102"/>
      <c r="BY251" s="96"/>
      <c r="BZ251" s="104"/>
      <c r="CA251" s="92"/>
      <c r="CB251" s="90"/>
      <c r="CC251" s="91"/>
      <c r="CD251" s="102"/>
      <c r="CE251" s="96"/>
      <c r="CF251" s="104"/>
      <c r="CG251" s="92"/>
      <c r="CH251" s="90"/>
      <c r="CI251" s="91"/>
      <c r="CJ251" s="102"/>
      <c r="CK251" s="96"/>
      <c r="CL251" s="104"/>
      <c r="CM251" s="92"/>
      <c r="CN251" s="90"/>
      <c r="CO251" s="91"/>
      <c r="CP251" s="102"/>
      <c r="CQ251" s="96"/>
      <c r="CR251" s="104"/>
      <c r="CS251" s="92"/>
      <c r="CT251" s="90"/>
      <c r="CU251" s="91"/>
      <c r="CV251" s="102"/>
      <c r="CW251" s="96"/>
      <c r="CX251" s="104"/>
      <c r="CY251" s="92"/>
      <c r="CZ251" s="90"/>
      <c r="DA251" s="91"/>
      <c r="DB251" s="102"/>
      <c r="DC251" s="96"/>
      <c r="DD251" s="104"/>
      <c r="DE251" s="92"/>
      <c r="DF251" s="90"/>
      <c r="DG251" s="91"/>
      <c r="DH251" s="102"/>
      <c r="DI251" s="96"/>
      <c r="DJ251" s="104"/>
      <c r="DK251" s="92"/>
      <c r="DL251" s="90"/>
      <c r="DM251" s="91"/>
      <c r="DN251" s="102"/>
      <c r="DO251" s="96"/>
      <c r="DP251" s="104"/>
      <c r="DQ251" s="92"/>
      <c r="DR251" s="90"/>
      <c r="DS251" s="91"/>
      <c r="DT251" s="102"/>
      <c r="DU251" s="96"/>
      <c r="DV251" s="104"/>
      <c r="DW251" s="92"/>
      <c r="DX251" s="90"/>
      <c r="DY251" s="91"/>
      <c r="DZ251" s="102"/>
      <c r="EA251" s="96"/>
      <c r="EB251" s="104"/>
      <c r="EC251" s="92"/>
      <c r="ED251" s="90"/>
      <c r="EE251" s="91"/>
      <c r="EF251" s="102"/>
      <c r="EG251" s="96"/>
      <c r="EH251" s="104"/>
      <c r="EI251" s="92"/>
      <c r="EJ251" s="90"/>
      <c r="EK251" s="91"/>
      <c r="EL251" s="102"/>
      <c r="EM251" s="96"/>
      <c r="EN251" s="104"/>
      <c r="EO251" s="92"/>
      <c r="EP251" s="90"/>
      <c r="EQ251" s="91"/>
      <c r="ER251" s="102"/>
      <c r="ES251" s="96"/>
      <c r="ET251" s="104"/>
      <c r="EU251" s="92"/>
      <c r="EV251" s="90"/>
      <c r="EW251" s="91"/>
      <c r="EX251" s="102"/>
      <c r="EY251" s="96"/>
      <c r="EZ251" s="104"/>
      <c r="FA251" s="92"/>
      <c r="FB251" s="90"/>
      <c r="FC251" s="91"/>
      <c r="FD251" s="102"/>
      <c r="FE251" s="96"/>
      <c r="FF251" s="104"/>
      <c r="FG251" s="92"/>
      <c r="FH251" s="90"/>
      <c r="FI251" s="91"/>
      <c r="FJ251" s="102"/>
      <c r="FK251" s="96"/>
      <c r="FL251" s="104"/>
      <c r="FM251" s="92"/>
      <c r="FN251" s="90"/>
      <c r="FO251" s="91"/>
      <c r="FP251" s="102"/>
      <c r="FQ251" s="96"/>
      <c r="FR251" s="104"/>
      <c r="FS251" s="92"/>
      <c r="FT251" s="90"/>
      <c r="FU251" s="91"/>
      <c r="FV251" s="102"/>
      <c r="FW251" s="96"/>
      <c r="FX251" s="104"/>
      <c r="FY251" s="92"/>
      <c r="FZ251" s="90"/>
      <c r="GA251" s="91"/>
      <c r="GB251" s="102"/>
      <c r="GC251" s="96"/>
      <c r="GD251" s="104"/>
      <c r="GE251" s="92"/>
      <c r="GF251" s="90"/>
      <c r="GG251" s="91"/>
      <c r="GH251" s="102"/>
      <c r="GI251" s="96"/>
      <c r="GJ251" s="104"/>
      <c r="GK251" s="92"/>
      <c r="GL251" s="90"/>
      <c r="GM251" s="91"/>
      <c r="GN251" s="102"/>
      <c r="GO251" s="96"/>
      <c r="GP251" s="104"/>
      <c r="GQ251" s="92"/>
      <c r="GR251" s="90"/>
      <c r="GS251" s="91"/>
      <c r="GT251" s="102"/>
      <c r="GU251" s="96"/>
      <c r="GV251" s="104"/>
      <c r="GW251" s="92"/>
      <c r="GX251" s="90"/>
      <c r="GY251" s="91"/>
      <c r="GZ251" s="102"/>
      <c r="HA251" s="96"/>
      <c r="HB251" s="104"/>
      <c r="HC251" s="92"/>
      <c r="HD251" s="90"/>
      <c r="HE251" s="91"/>
      <c r="HF251" s="102"/>
      <c r="HG251" s="96"/>
      <c r="HH251" s="104"/>
      <c r="HI251" s="92"/>
      <c r="HJ251" s="90"/>
      <c r="HK251" s="91"/>
      <c r="HL251" s="102"/>
      <c r="HM251" s="96"/>
      <c r="HN251" s="104"/>
      <c r="HO251" s="92"/>
      <c r="HP251" s="90"/>
      <c r="HQ251" s="91"/>
      <c r="HR251" s="102"/>
      <c r="HS251" s="96"/>
      <c r="HT251" s="104"/>
      <c r="HU251" s="92"/>
      <c r="HV251" s="125"/>
      <c r="HW251" s="126"/>
      <c r="HX251" s="127"/>
      <c r="HY251" s="128"/>
      <c r="HZ251" s="129"/>
      <c r="IA251" s="130"/>
      <c r="IB251" s="125"/>
      <c r="IC251" s="126"/>
      <c r="ID251" s="127"/>
      <c r="IE251" s="128"/>
      <c r="IF251" s="129"/>
      <c r="IG251" s="130"/>
      <c r="IH251" s="125"/>
      <c r="II251" s="126"/>
      <c r="IJ251" s="127"/>
      <c r="IK251" s="128"/>
      <c r="IL251" s="129"/>
      <c r="IM251" s="130"/>
      <c r="IN251" s="125"/>
      <c r="IO251" s="126"/>
      <c r="IP251" s="127"/>
      <c r="IQ251" s="128"/>
      <c r="IR251" s="129"/>
    </row>
    <row r="252" spans="1:252" s="1" customFormat="1">
      <c r="A252" s="54" t="s">
        <v>765</v>
      </c>
      <c r="B252" s="136">
        <f t="shared" si="35"/>
        <v>19.7</v>
      </c>
      <c r="C252" s="136">
        <f t="shared" si="36"/>
        <v>19.925000000000001</v>
      </c>
      <c r="D252" s="136">
        <f t="shared" si="37"/>
        <v>20</v>
      </c>
      <c r="E252" s="136">
        <f t="shared" si="38"/>
        <v>15.2</v>
      </c>
      <c r="F252" s="136">
        <f t="shared" si="39"/>
        <v>15.824999999999999</v>
      </c>
      <c r="G252" s="136">
        <f t="shared" si="40"/>
        <v>16.7</v>
      </c>
      <c r="H252" s="137">
        <f t="shared" si="33"/>
        <v>4</v>
      </c>
      <c r="I252" s="137">
        <f t="shared" si="41"/>
        <v>0</v>
      </c>
      <c r="J252" s="136">
        <f t="shared" si="42"/>
        <v>0</v>
      </c>
      <c r="K252" s="136">
        <f t="shared" si="43"/>
        <v>0</v>
      </c>
      <c r="L252" s="138">
        <f t="shared" si="34"/>
        <v>0</v>
      </c>
      <c r="M252" s="92">
        <v>19.7</v>
      </c>
      <c r="N252" s="90">
        <v>15.2</v>
      </c>
      <c r="O252" s="91"/>
      <c r="P252" s="102">
        <v>20</v>
      </c>
      <c r="Q252" s="96">
        <v>15.4</v>
      </c>
      <c r="R252" s="104"/>
      <c r="S252" s="92">
        <v>20</v>
      </c>
      <c r="T252" s="90">
        <v>16.7</v>
      </c>
      <c r="U252" s="91"/>
      <c r="V252" s="102">
        <v>20</v>
      </c>
      <c r="W252" s="96">
        <v>16</v>
      </c>
      <c r="X252" s="104"/>
      <c r="Y252" s="92"/>
      <c r="Z252" s="90"/>
      <c r="AA252" s="91"/>
      <c r="AB252" s="102"/>
      <c r="AC252" s="96"/>
      <c r="AD252" s="104"/>
      <c r="AE252" s="92"/>
      <c r="AF252" s="90"/>
      <c r="AG252" s="91"/>
      <c r="AH252" s="102"/>
      <c r="AI252" s="96"/>
      <c r="AJ252" s="104"/>
      <c r="AK252" s="92"/>
      <c r="AL252" s="90"/>
      <c r="AM252" s="91"/>
      <c r="AN252" s="102"/>
      <c r="AO252" s="96"/>
      <c r="AP252" s="104"/>
      <c r="AQ252" s="92"/>
      <c r="AR252" s="90"/>
      <c r="AS252" s="91"/>
      <c r="AT252" s="102"/>
      <c r="AU252" s="96"/>
      <c r="AV252" s="104"/>
      <c r="AW252" s="92"/>
      <c r="AX252" s="90"/>
      <c r="AY252" s="91"/>
      <c r="AZ252" s="102"/>
      <c r="BA252" s="96"/>
      <c r="BB252" s="104"/>
      <c r="BC252" s="92"/>
      <c r="BD252" s="90"/>
      <c r="BE252" s="91"/>
      <c r="BF252" s="102"/>
      <c r="BG252" s="96"/>
      <c r="BH252" s="104"/>
      <c r="BI252" s="92"/>
      <c r="BJ252" s="90"/>
      <c r="BK252" s="91"/>
      <c r="BL252" s="102"/>
      <c r="BM252" s="96"/>
      <c r="BN252" s="104"/>
      <c r="BO252" s="92"/>
      <c r="BP252" s="90"/>
      <c r="BQ252" s="91"/>
      <c r="BR252" s="102"/>
      <c r="BS252" s="96"/>
      <c r="BT252" s="104"/>
      <c r="BU252" s="92"/>
      <c r="BV252" s="90"/>
      <c r="BW252" s="91"/>
      <c r="BX252" s="102"/>
      <c r="BY252" s="96"/>
      <c r="BZ252" s="104"/>
      <c r="CA252" s="92"/>
      <c r="CB252" s="90"/>
      <c r="CC252" s="91"/>
      <c r="CD252" s="102"/>
      <c r="CE252" s="96"/>
      <c r="CF252" s="104"/>
      <c r="CG252" s="92"/>
      <c r="CH252" s="90"/>
      <c r="CI252" s="91"/>
      <c r="CJ252" s="102"/>
      <c r="CK252" s="96"/>
      <c r="CL252" s="104"/>
      <c r="CM252" s="92"/>
      <c r="CN252" s="90"/>
      <c r="CO252" s="91"/>
      <c r="CP252" s="102"/>
      <c r="CQ252" s="96"/>
      <c r="CR252" s="104"/>
      <c r="CS252" s="92"/>
      <c r="CT252" s="90"/>
      <c r="CU252" s="91"/>
      <c r="CV252" s="102"/>
      <c r="CW252" s="96"/>
      <c r="CX252" s="104"/>
      <c r="CY252" s="92"/>
      <c r="CZ252" s="90"/>
      <c r="DA252" s="91"/>
      <c r="DB252" s="102"/>
      <c r="DC252" s="96"/>
      <c r="DD252" s="104"/>
      <c r="DE252" s="92"/>
      <c r="DF252" s="90"/>
      <c r="DG252" s="91"/>
      <c r="DH252" s="102"/>
      <c r="DI252" s="96"/>
      <c r="DJ252" s="104"/>
      <c r="DK252" s="92"/>
      <c r="DL252" s="90"/>
      <c r="DM252" s="91"/>
      <c r="DN252" s="102"/>
      <c r="DO252" s="96"/>
      <c r="DP252" s="104"/>
      <c r="DQ252" s="92"/>
      <c r="DR252" s="90"/>
      <c r="DS252" s="91"/>
      <c r="DT252" s="102"/>
      <c r="DU252" s="96"/>
      <c r="DV252" s="104"/>
      <c r="DW252" s="92"/>
      <c r="DX252" s="90"/>
      <c r="DY252" s="91"/>
      <c r="DZ252" s="102"/>
      <c r="EA252" s="96"/>
      <c r="EB252" s="104"/>
      <c r="EC252" s="92"/>
      <c r="ED252" s="90"/>
      <c r="EE252" s="91"/>
      <c r="EF252" s="102"/>
      <c r="EG252" s="96"/>
      <c r="EH252" s="104"/>
      <c r="EI252" s="92"/>
      <c r="EJ252" s="90"/>
      <c r="EK252" s="91"/>
      <c r="EL252" s="102"/>
      <c r="EM252" s="96"/>
      <c r="EN252" s="104"/>
      <c r="EO252" s="92"/>
      <c r="EP252" s="90"/>
      <c r="EQ252" s="91"/>
      <c r="ER252" s="102"/>
      <c r="ES252" s="96"/>
      <c r="ET252" s="104"/>
      <c r="EU252" s="92"/>
      <c r="EV252" s="90"/>
      <c r="EW252" s="91"/>
      <c r="EX252" s="102"/>
      <c r="EY252" s="96"/>
      <c r="EZ252" s="104"/>
      <c r="FA252" s="92"/>
      <c r="FB252" s="90"/>
      <c r="FC252" s="91"/>
      <c r="FD252" s="102"/>
      <c r="FE252" s="96"/>
      <c r="FF252" s="104"/>
      <c r="FG252" s="92"/>
      <c r="FH252" s="90"/>
      <c r="FI252" s="91"/>
      <c r="FJ252" s="102"/>
      <c r="FK252" s="96"/>
      <c r="FL252" s="104"/>
      <c r="FM252" s="92"/>
      <c r="FN252" s="90"/>
      <c r="FO252" s="91"/>
      <c r="FP252" s="102"/>
      <c r="FQ252" s="96"/>
      <c r="FR252" s="104"/>
      <c r="FS252" s="92"/>
      <c r="FT252" s="90"/>
      <c r="FU252" s="91"/>
      <c r="FV252" s="102"/>
      <c r="FW252" s="96"/>
      <c r="FX252" s="104"/>
      <c r="FY252" s="92"/>
      <c r="FZ252" s="90"/>
      <c r="GA252" s="91"/>
      <c r="GB252" s="102"/>
      <c r="GC252" s="96"/>
      <c r="GD252" s="104"/>
      <c r="GE252" s="92"/>
      <c r="GF252" s="90"/>
      <c r="GG252" s="91"/>
      <c r="GH252" s="102"/>
      <c r="GI252" s="96"/>
      <c r="GJ252" s="104"/>
      <c r="GK252" s="92"/>
      <c r="GL252" s="90"/>
      <c r="GM252" s="91"/>
      <c r="GN252" s="102"/>
      <c r="GO252" s="96"/>
      <c r="GP252" s="104"/>
      <c r="GQ252" s="92"/>
      <c r="GR252" s="90"/>
      <c r="GS252" s="91"/>
      <c r="GT252" s="102"/>
      <c r="GU252" s="96"/>
      <c r="GV252" s="104"/>
      <c r="GW252" s="92"/>
      <c r="GX252" s="90"/>
      <c r="GY252" s="91"/>
      <c r="GZ252" s="102"/>
      <c r="HA252" s="96"/>
      <c r="HB252" s="104"/>
      <c r="HC252" s="92"/>
      <c r="HD252" s="90"/>
      <c r="HE252" s="91"/>
      <c r="HF252" s="102"/>
      <c r="HG252" s="96"/>
      <c r="HH252" s="104"/>
      <c r="HI252" s="92"/>
      <c r="HJ252" s="90"/>
      <c r="HK252" s="91"/>
      <c r="HL252" s="102"/>
      <c r="HM252" s="96"/>
      <c r="HN252" s="104"/>
      <c r="HO252" s="92"/>
      <c r="HP252" s="90"/>
      <c r="HQ252" s="91"/>
      <c r="HR252" s="102"/>
      <c r="HS252" s="96"/>
      <c r="HT252" s="104"/>
      <c r="HU252" s="92"/>
      <c r="HV252" s="125"/>
      <c r="HW252" s="126"/>
      <c r="HX252" s="127"/>
      <c r="HY252" s="128"/>
      <c r="HZ252" s="129"/>
      <c r="IA252" s="130"/>
      <c r="IB252" s="125"/>
      <c r="IC252" s="126"/>
      <c r="ID252" s="127"/>
      <c r="IE252" s="128"/>
      <c r="IF252" s="129"/>
      <c r="IG252" s="130"/>
      <c r="IH252" s="125"/>
      <c r="II252" s="126"/>
      <c r="IJ252" s="127"/>
      <c r="IK252" s="128"/>
      <c r="IL252" s="129"/>
      <c r="IM252" s="130"/>
      <c r="IN252" s="125"/>
      <c r="IO252" s="126"/>
      <c r="IP252" s="127"/>
      <c r="IQ252" s="128"/>
      <c r="IR252" s="129"/>
    </row>
    <row r="253" spans="1:252" s="1" customFormat="1">
      <c r="A253" s="54" t="s">
        <v>1232</v>
      </c>
      <c r="B253" s="136">
        <f t="shared" si="35"/>
        <v>0</v>
      </c>
      <c r="C253" s="136">
        <f t="shared" si="36"/>
        <v>0</v>
      </c>
      <c r="D253" s="136">
        <f t="shared" si="37"/>
        <v>0</v>
      </c>
      <c r="E253" s="136">
        <f t="shared" si="38"/>
        <v>0</v>
      </c>
      <c r="F253" s="136">
        <f t="shared" si="39"/>
        <v>0</v>
      </c>
      <c r="G253" s="136">
        <f t="shared" si="40"/>
        <v>0</v>
      </c>
      <c r="H253" s="137">
        <f t="shared" si="33"/>
        <v>0</v>
      </c>
      <c r="I253" s="137">
        <f t="shared" si="41"/>
        <v>0</v>
      </c>
      <c r="J253" s="136">
        <f t="shared" si="42"/>
        <v>0</v>
      </c>
      <c r="K253" s="136">
        <f t="shared" si="43"/>
        <v>0</v>
      </c>
      <c r="L253" s="138">
        <f t="shared" si="34"/>
        <v>0</v>
      </c>
      <c r="M253" s="92"/>
      <c r="N253" s="90"/>
      <c r="O253" s="91"/>
      <c r="P253" s="102"/>
      <c r="Q253" s="96"/>
      <c r="R253" s="104"/>
      <c r="S253" s="92"/>
      <c r="T253" s="90"/>
      <c r="U253" s="91"/>
      <c r="V253" s="102"/>
      <c r="W253" s="96"/>
      <c r="X253" s="104"/>
      <c r="Y253" s="92"/>
      <c r="Z253" s="90"/>
      <c r="AA253" s="91"/>
      <c r="AB253" s="102"/>
      <c r="AC253" s="96"/>
      <c r="AD253" s="104"/>
      <c r="AE253" s="92"/>
      <c r="AF253" s="90"/>
      <c r="AG253" s="91"/>
      <c r="AH253" s="102"/>
      <c r="AI253" s="96"/>
      <c r="AJ253" s="104"/>
      <c r="AK253" s="92"/>
      <c r="AL253" s="90"/>
      <c r="AM253" s="91"/>
      <c r="AN253" s="102"/>
      <c r="AO253" s="96"/>
      <c r="AP253" s="104"/>
      <c r="AQ253" s="92"/>
      <c r="AR253" s="90"/>
      <c r="AS253" s="91"/>
      <c r="AT253" s="102"/>
      <c r="AU253" s="96"/>
      <c r="AV253" s="104"/>
      <c r="AW253" s="92"/>
      <c r="AX253" s="90"/>
      <c r="AY253" s="91"/>
      <c r="AZ253" s="102"/>
      <c r="BA253" s="96"/>
      <c r="BB253" s="104"/>
      <c r="BC253" s="92"/>
      <c r="BD253" s="90"/>
      <c r="BE253" s="91"/>
      <c r="BF253" s="102"/>
      <c r="BG253" s="96"/>
      <c r="BH253" s="104"/>
      <c r="BI253" s="92"/>
      <c r="BJ253" s="90"/>
      <c r="BK253" s="91"/>
      <c r="BL253" s="102"/>
      <c r="BM253" s="96"/>
      <c r="BN253" s="104"/>
      <c r="BO253" s="92"/>
      <c r="BP253" s="90"/>
      <c r="BQ253" s="91"/>
      <c r="BR253" s="102"/>
      <c r="BS253" s="96"/>
      <c r="BT253" s="104"/>
      <c r="BU253" s="92"/>
      <c r="BV253" s="90"/>
      <c r="BW253" s="91"/>
      <c r="BX253" s="102"/>
      <c r="BY253" s="96"/>
      <c r="BZ253" s="104"/>
      <c r="CA253" s="92"/>
      <c r="CB253" s="90"/>
      <c r="CC253" s="91"/>
      <c r="CD253" s="102"/>
      <c r="CE253" s="96"/>
      <c r="CF253" s="104"/>
      <c r="CG253" s="92"/>
      <c r="CH253" s="90"/>
      <c r="CI253" s="91"/>
      <c r="CJ253" s="102"/>
      <c r="CK253" s="96"/>
      <c r="CL253" s="104"/>
      <c r="CM253" s="92"/>
      <c r="CN253" s="90"/>
      <c r="CO253" s="91"/>
      <c r="CP253" s="102"/>
      <c r="CQ253" s="96"/>
      <c r="CR253" s="104"/>
      <c r="CS253" s="92"/>
      <c r="CT253" s="90"/>
      <c r="CU253" s="91"/>
      <c r="CV253" s="102"/>
      <c r="CW253" s="96"/>
      <c r="CX253" s="104"/>
      <c r="CY253" s="92"/>
      <c r="CZ253" s="90"/>
      <c r="DA253" s="91"/>
      <c r="DB253" s="102"/>
      <c r="DC253" s="96"/>
      <c r="DD253" s="104"/>
      <c r="DE253" s="92"/>
      <c r="DF253" s="90"/>
      <c r="DG253" s="91"/>
      <c r="DH253" s="102"/>
      <c r="DI253" s="96"/>
      <c r="DJ253" s="104"/>
      <c r="DK253" s="92"/>
      <c r="DL253" s="90"/>
      <c r="DM253" s="91"/>
      <c r="DN253" s="102"/>
      <c r="DO253" s="96"/>
      <c r="DP253" s="104"/>
      <c r="DQ253" s="92"/>
      <c r="DR253" s="90"/>
      <c r="DS253" s="91"/>
      <c r="DT253" s="102"/>
      <c r="DU253" s="96"/>
      <c r="DV253" s="104"/>
      <c r="DW253" s="92"/>
      <c r="DX253" s="90"/>
      <c r="DY253" s="91"/>
      <c r="DZ253" s="102"/>
      <c r="EA253" s="96"/>
      <c r="EB253" s="104"/>
      <c r="EC253" s="92"/>
      <c r="ED253" s="90"/>
      <c r="EE253" s="91"/>
      <c r="EF253" s="102"/>
      <c r="EG253" s="96"/>
      <c r="EH253" s="104"/>
      <c r="EI253" s="92"/>
      <c r="EJ253" s="90"/>
      <c r="EK253" s="91"/>
      <c r="EL253" s="102"/>
      <c r="EM253" s="96"/>
      <c r="EN253" s="104"/>
      <c r="EO253" s="92"/>
      <c r="EP253" s="90"/>
      <c r="EQ253" s="91"/>
      <c r="ER253" s="102"/>
      <c r="ES253" s="96"/>
      <c r="ET253" s="104"/>
      <c r="EU253" s="92"/>
      <c r="EV253" s="90"/>
      <c r="EW253" s="91"/>
      <c r="EX253" s="102"/>
      <c r="EY253" s="96"/>
      <c r="EZ253" s="104"/>
      <c r="FA253" s="92"/>
      <c r="FB253" s="90"/>
      <c r="FC253" s="91"/>
      <c r="FD253" s="102"/>
      <c r="FE253" s="96"/>
      <c r="FF253" s="104"/>
      <c r="FG253" s="92"/>
      <c r="FH253" s="90"/>
      <c r="FI253" s="91"/>
      <c r="FJ253" s="102"/>
      <c r="FK253" s="96"/>
      <c r="FL253" s="104"/>
      <c r="FM253" s="92"/>
      <c r="FN253" s="90"/>
      <c r="FO253" s="91"/>
      <c r="FP253" s="102"/>
      <c r="FQ253" s="96"/>
      <c r="FR253" s="104"/>
      <c r="FS253" s="92"/>
      <c r="FT253" s="90"/>
      <c r="FU253" s="91"/>
      <c r="FV253" s="102"/>
      <c r="FW253" s="96"/>
      <c r="FX253" s="104"/>
      <c r="FY253" s="92"/>
      <c r="FZ253" s="90"/>
      <c r="GA253" s="91"/>
      <c r="GB253" s="102"/>
      <c r="GC253" s="96"/>
      <c r="GD253" s="104"/>
      <c r="GE253" s="92"/>
      <c r="GF253" s="90"/>
      <c r="GG253" s="91"/>
      <c r="GH253" s="102"/>
      <c r="GI253" s="96"/>
      <c r="GJ253" s="104"/>
      <c r="GK253" s="92"/>
      <c r="GL253" s="90"/>
      <c r="GM253" s="91"/>
      <c r="GN253" s="102"/>
      <c r="GO253" s="96"/>
      <c r="GP253" s="104"/>
      <c r="GQ253" s="92"/>
      <c r="GR253" s="90"/>
      <c r="GS253" s="91"/>
      <c r="GT253" s="102"/>
      <c r="GU253" s="96"/>
      <c r="GV253" s="104"/>
      <c r="GW253" s="92"/>
      <c r="GX253" s="90"/>
      <c r="GY253" s="91"/>
      <c r="GZ253" s="102"/>
      <c r="HA253" s="96"/>
      <c r="HB253" s="104"/>
      <c r="HC253" s="92"/>
      <c r="HD253" s="90"/>
      <c r="HE253" s="91"/>
      <c r="HF253" s="102"/>
      <c r="HG253" s="96"/>
      <c r="HH253" s="104"/>
      <c r="HI253" s="92"/>
      <c r="HJ253" s="90"/>
      <c r="HK253" s="91"/>
      <c r="HL253" s="102"/>
      <c r="HM253" s="96"/>
      <c r="HN253" s="104"/>
      <c r="HO253" s="92"/>
      <c r="HP253" s="90"/>
      <c r="HQ253" s="91"/>
      <c r="HR253" s="102"/>
      <c r="HS253" s="96"/>
      <c r="HT253" s="104"/>
      <c r="HU253" s="92"/>
      <c r="HV253" s="125"/>
      <c r="HW253" s="126"/>
      <c r="HX253" s="127"/>
      <c r="HY253" s="128"/>
      <c r="HZ253" s="129"/>
      <c r="IA253" s="130"/>
      <c r="IB253" s="125"/>
      <c r="IC253" s="126"/>
      <c r="ID253" s="127"/>
      <c r="IE253" s="128"/>
      <c r="IF253" s="129"/>
      <c r="IG253" s="130"/>
      <c r="IH253" s="125"/>
      <c r="II253" s="126"/>
      <c r="IJ253" s="127"/>
      <c r="IK253" s="128"/>
      <c r="IL253" s="129"/>
      <c r="IM253" s="130"/>
      <c r="IN253" s="125"/>
      <c r="IO253" s="126"/>
      <c r="IP253" s="127"/>
      <c r="IQ253" s="128"/>
      <c r="IR253" s="129"/>
    </row>
    <row r="254" spans="1:252" s="1" customFormat="1">
      <c r="A254" s="54" t="s">
        <v>768</v>
      </c>
      <c r="B254" s="136">
        <f t="shared" si="35"/>
        <v>0</v>
      </c>
      <c r="C254" s="136">
        <f t="shared" si="36"/>
        <v>0</v>
      </c>
      <c r="D254" s="136">
        <f t="shared" si="37"/>
        <v>0</v>
      </c>
      <c r="E254" s="136">
        <f t="shared" si="38"/>
        <v>0</v>
      </c>
      <c r="F254" s="136">
        <f t="shared" si="39"/>
        <v>0</v>
      </c>
      <c r="G254" s="136">
        <f t="shared" si="40"/>
        <v>0</v>
      </c>
      <c r="H254" s="137">
        <f t="shared" ref="H254:H318" si="44">COUNT(N254,Q254,T254,W254,Z254,AC254,AF254,AI254,AL254,AO254,AR254,AU254,AX254,BA254,BD254,BG254,BJ254,BM254,BP254,BS254,BV254,BY254,CB254,CE254,CH254,CK254,CN254,CQ254,CT254,CW254,CZ254,DC254,DF254,DI254,DL254,DO254,DR254,DU254,DX254,EA254,ED254,EG254,EJ254,EM254,EP254,ES254,EV254,EY254,FB254,FE254,FH254,FK254,FN254,FQ254,FT254,FW254,FZ254,GC254,GF254,GI254,GL254,GO254,GR254,GU254,GX254,HA254,HD254,HG254,HJ254,HM254,HP254,HS254,HV254,HY254,IB254,IE254,IH254,IK254,IN254,IQ254)</f>
        <v>0</v>
      </c>
      <c r="I254" s="137">
        <f t="shared" si="41"/>
        <v>0</v>
      </c>
      <c r="J254" s="136">
        <f t="shared" si="42"/>
        <v>0</v>
      </c>
      <c r="K254" s="136">
        <f t="shared" si="43"/>
        <v>0</v>
      </c>
      <c r="L254" s="138">
        <f t="shared" si="34"/>
        <v>0</v>
      </c>
      <c r="M254" s="92"/>
      <c r="N254" s="90"/>
      <c r="O254" s="91"/>
      <c r="P254" s="102"/>
      <c r="Q254" s="96"/>
      <c r="R254" s="104"/>
      <c r="S254" s="92"/>
      <c r="T254" s="90"/>
      <c r="U254" s="91"/>
      <c r="V254" s="102"/>
      <c r="W254" s="96"/>
      <c r="X254" s="104"/>
      <c r="Y254" s="92"/>
      <c r="Z254" s="90"/>
      <c r="AA254" s="91"/>
      <c r="AB254" s="102"/>
      <c r="AC254" s="96"/>
      <c r="AD254" s="104"/>
      <c r="AE254" s="92"/>
      <c r="AF254" s="90"/>
      <c r="AG254" s="91"/>
      <c r="AH254" s="102"/>
      <c r="AI254" s="96"/>
      <c r="AJ254" s="104"/>
      <c r="AK254" s="92"/>
      <c r="AL254" s="90"/>
      <c r="AM254" s="91"/>
      <c r="AN254" s="102"/>
      <c r="AO254" s="96"/>
      <c r="AP254" s="104"/>
      <c r="AQ254" s="92"/>
      <c r="AR254" s="90"/>
      <c r="AS254" s="91"/>
      <c r="AT254" s="102"/>
      <c r="AU254" s="96"/>
      <c r="AV254" s="104"/>
      <c r="AW254" s="92"/>
      <c r="AX254" s="90"/>
      <c r="AY254" s="91"/>
      <c r="AZ254" s="102"/>
      <c r="BA254" s="96"/>
      <c r="BB254" s="104"/>
      <c r="BC254" s="92"/>
      <c r="BD254" s="90"/>
      <c r="BE254" s="91"/>
      <c r="BF254" s="102"/>
      <c r="BG254" s="96"/>
      <c r="BH254" s="104"/>
      <c r="BI254" s="92"/>
      <c r="BJ254" s="90"/>
      <c r="BK254" s="91"/>
      <c r="BL254" s="102"/>
      <c r="BM254" s="96"/>
      <c r="BN254" s="104"/>
      <c r="BO254" s="92"/>
      <c r="BP254" s="90"/>
      <c r="BQ254" s="91"/>
      <c r="BR254" s="102"/>
      <c r="BS254" s="96"/>
      <c r="BT254" s="104"/>
      <c r="BU254" s="92"/>
      <c r="BV254" s="90"/>
      <c r="BW254" s="91"/>
      <c r="BX254" s="102"/>
      <c r="BY254" s="96"/>
      <c r="BZ254" s="104"/>
      <c r="CA254" s="92"/>
      <c r="CB254" s="90"/>
      <c r="CC254" s="91"/>
      <c r="CD254" s="102"/>
      <c r="CE254" s="96"/>
      <c r="CF254" s="104"/>
      <c r="CG254" s="92"/>
      <c r="CH254" s="90"/>
      <c r="CI254" s="91"/>
      <c r="CJ254" s="102"/>
      <c r="CK254" s="96"/>
      <c r="CL254" s="104"/>
      <c r="CM254" s="92"/>
      <c r="CN254" s="90"/>
      <c r="CO254" s="91"/>
      <c r="CP254" s="102"/>
      <c r="CQ254" s="96"/>
      <c r="CR254" s="104"/>
      <c r="CS254" s="92"/>
      <c r="CT254" s="90"/>
      <c r="CU254" s="91"/>
      <c r="CV254" s="102"/>
      <c r="CW254" s="96"/>
      <c r="CX254" s="104"/>
      <c r="CY254" s="92"/>
      <c r="CZ254" s="90"/>
      <c r="DA254" s="91"/>
      <c r="DB254" s="102"/>
      <c r="DC254" s="96"/>
      <c r="DD254" s="104"/>
      <c r="DE254" s="92"/>
      <c r="DF254" s="90"/>
      <c r="DG254" s="91"/>
      <c r="DH254" s="102"/>
      <c r="DI254" s="96"/>
      <c r="DJ254" s="104"/>
      <c r="DK254" s="92"/>
      <c r="DL254" s="90"/>
      <c r="DM254" s="91"/>
      <c r="DN254" s="102"/>
      <c r="DO254" s="96"/>
      <c r="DP254" s="104"/>
      <c r="DQ254" s="92"/>
      <c r="DR254" s="90"/>
      <c r="DS254" s="91"/>
      <c r="DT254" s="102"/>
      <c r="DU254" s="96"/>
      <c r="DV254" s="104"/>
      <c r="DW254" s="92"/>
      <c r="DX254" s="90"/>
      <c r="DY254" s="91"/>
      <c r="DZ254" s="102"/>
      <c r="EA254" s="96"/>
      <c r="EB254" s="104"/>
      <c r="EC254" s="92"/>
      <c r="ED254" s="90"/>
      <c r="EE254" s="91"/>
      <c r="EF254" s="102"/>
      <c r="EG254" s="96"/>
      <c r="EH254" s="104"/>
      <c r="EI254" s="92"/>
      <c r="EJ254" s="90"/>
      <c r="EK254" s="91"/>
      <c r="EL254" s="102"/>
      <c r="EM254" s="96"/>
      <c r="EN254" s="104"/>
      <c r="EO254" s="92"/>
      <c r="EP254" s="90"/>
      <c r="EQ254" s="91"/>
      <c r="ER254" s="102"/>
      <c r="ES254" s="96"/>
      <c r="ET254" s="104"/>
      <c r="EU254" s="92"/>
      <c r="EV254" s="90"/>
      <c r="EW254" s="91"/>
      <c r="EX254" s="102"/>
      <c r="EY254" s="96"/>
      <c r="EZ254" s="104"/>
      <c r="FA254" s="92"/>
      <c r="FB254" s="90"/>
      <c r="FC254" s="91"/>
      <c r="FD254" s="102"/>
      <c r="FE254" s="96"/>
      <c r="FF254" s="104"/>
      <c r="FG254" s="92"/>
      <c r="FH254" s="90"/>
      <c r="FI254" s="91"/>
      <c r="FJ254" s="102"/>
      <c r="FK254" s="96"/>
      <c r="FL254" s="104"/>
      <c r="FM254" s="92"/>
      <c r="FN254" s="90"/>
      <c r="FO254" s="91"/>
      <c r="FP254" s="102"/>
      <c r="FQ254" s="96"/>
      <c r="FR254" s="104"/>
      <c r="FS254" s="92"/>
      <c r="FT254" s="90"/>
      <c r="FU254" s="91"/>
      <c r="FV254" s="102"/>
      <c r="FW254" s="96"/>
      <c r="FX254" s="104"/>
      <c r="FY254" s="92"/>
      <c r="FZ254" s="90"/>
      <c r="GA254" s="91"/>
      <c r="GB254" s="102"/>
      <c r="GC254" s="96"/>
      <c r="GD254" s="104"/>
      <c r="GE254" s="92"/>
      <c r="GF254" s="90"/>
      <c r="GG254" s="91"/>
      <c r="GH254" s="102"/>
      <c r="GI254" s="96"/>
      <c r="GJ254" s="104"/>
      <c r="GK254" s="92"/>
      <c r="GL254" s="90"/>
      <c r="GM254" s="91"/>
      <c r="GN254" s="102"/>
      <c r="GO254" s="96"/>
      <c r="GP254" s="104"/>
      <c r="GQ254" s="92"/>
      <c r="GR254" s="90"/>
      <c r="GS254" s="91"/>
      <c r="GT254" s="102"/>
      <c r="GU254" s="96"/>
      <c r="GV254" s="104"/>
      <c r="GW254" s="92"/>
      <c r="GX254" s="90"/>
      <c r="GY254" s="91"/>
      <c r="GZ254" s="102"/>
      <c r="HA254" s="96"/>
      <c r="HB254" s="104"/>
      <c r="HC254" s="92"/>
      <c r="HD254" s="90"/>
      <c r="HE254" s="91"/>
      <c r="HF254" s="102"/>
      <c r="HG254" s="96"/>
      <c r="HH254" s="104"/>
      <c r="HI254" s="92"/>
      <c r="HJ254" s="90"/>
      <c r="HK254" s="91"/>
      <c r="HL254" s="102"/>
      <c r="HM254" s="96"/>
      <c r="HN254" s="104"/>
      <c r="HO254" s="92"/>
      <c r="HP254" s="90"/>
      <c r="HQ254" s="91"/>
      <c r="HR254" s="102"/>
      <c r="HS254" s="96"/>
      <c r="HT254" s="104"/>
      <c r="HU254" s="92"/>
      <c r="HV254" s="125"/>
      <c r="HW254" s="126"/>
      <c r="HX254" s="127"/>
      <c r="HY254" s="128"/>
      <c r="HZ254" s="129"/>
      <c r="IA254" s="130"/>
      <c r="IB254" s="125"/>
      <c r="IC254" s="126"/>
      <c r="ID254" s="127"/>
      <c r="IE254" s="128"/>
      <c r="IF254" s="129"/>
      <c r="IG254" s="130"/>
      <c r="IH254" s="125"/>
      <c r="II254" s="126"/>
      <c r="IJ254" s="127"/>
      <c r="IK254" s="128"/>
      <c r="IL254" s="129"/>
      <c r="IM254" s="130"/>
      <c r="IN254" s="125"/>
      <c r="IO254" s="126"/>
      <c r="IP254" s="127"/>
      <c r="IQ254" s="128"/>
      <c r="IR254" s="129"/>
    </row>
    <row r="255" spans="1:252" s="1" customFormat="1">
      <c r="A255" s="54" t="s">
        <v>769</v>
      </c>
      <c r="B255" s="136">
        <f t="shared" si="35"/>
        <v>0</v>
      </c>
      <c r="C255" s="136">
        <f t="shared" si="36"/>
        <v>0</v>
      </c>
      <c r="D255" s="136">
        <f t="shared" si="37"/>
        <v>0</v>
      </c>
      <c r="E255" s="136">
        <f t="shared" si="38"/>
        <v>0</v>
      </c>
      <c r="F255" s="136">
        <f t="shared" si="39"/>
        <v>0</v>
      </c>
      <c r="G255" s="136">
        <f t="shared" si="40"/>
        <v>0</v>
      </c>
      <c r="H255" s="137">
        <f t="shared" si="44"/>
        <v>0</v>
      </c>
      <c r="I255" s="137">
        <f t="shared" si="41"/>
        <v>0</v>
      </c>
      <c r="J255" s="136">
        <f t="shared" si="42"/>
        <v>0</v>
      </c>
      <c r="K255" s="136">
        <f t="shared" si="43"/>
        <v>0</v>
      </c>
      <c r="L255" s="138">
        <f t="shared" si="34"/>
        <v>0</v>
      </c>
      <c r="M255" s="92"/>
      <c r="N255" s="90"/>
      <c r="O255" s="91"/>
      <c r="P255" s="102"/>
      <c r="Q255" s="96"/>
      <c r="R255" s="104"/>
      <c r="S255" s="92"/>
      <c r="T255" s="90"/>
      <c r="U255" s="91"/>
      <c r="V255" s="102"/>
      <c r="W255" s="96"/>
      <c r="X255" s="104"/>
      <c r="Y255" s="92"/>
      <c r="Z255" s="90"/>
      <c r="AA255" s="91"/>
      <c r="AB255" s="102"/>
      <c r="AC255" s="96"/>
      <c r="AD255" s="104"/>
      <c r="AE255" s="92"/>
      <c r="AF255" s="90"/>
      <c r="AG255" s="91"/>
      <c r="AH255" s="102"/>
      <c r="AI255" s="96"/>
      <c r="AJ255" s="104"/>
      <c r="AK255" s="92"/>
      <c r="AL255" s="90"/>
      <c r="AM255" s="91"/>
      <c r="AN255" s="102"/>
      <c r="AO255" s="96"/>
      <c r="AP255" s="104"/>
      <c r="AQ255" s="92"/>
      <c r="AR255" s="90"/>
      <c r="AS255" s="91"/>
      <c r="AT255" s="102"/>
      <c r="AU255" s="96"/>
      <c r="AV255" s="104"/>
      <c r="AW255" s="92"/>
      <c r="AX255" s="90"/>
      <c r="AY255" s="91"/>
      <c r="AZ255" s="102"/>
      <c r="BA255" s="96"/>
      <c r="BB255" s="104"/>
      <c r="BC255" s="92"/>
      <c r="BD255" s="90"/>
      <c r="BE255" s="91"/>
      <c r="BF255" s="102"/>
      <c r="BG255" s="96"/>
      <c r="BH255" s="104"/>
      <c r="BI255" s="92"/>
      <c r="BJ255" s="90"/>
      <c r="BK255" s="91"/>
      <c r="BL255" s="102"/>
      <c r="BM255" s="96"/>
      <c r="BN255" s="104"/>
      <c r="BO255" s="92"/>
      <c r="BP255" s="90"/>
      <c r="BQ255" s="91"/>
      <c r="BR255" s="102"/>
      <c r="BS255" s="96"/>
      <c r="BT255" s="104"/>
      <c r="BU255" s="92"/>
      <c r="BV255" s="90"/>
      <c r="BW255" s="91"/>
      <c r="BX255" s="102"/>
      <c r="BY255" s="96"/>
      <c r="BZ255" s="104"/>
      <c r="CA255" s="92"/>
      <c r="CB255" s="90"/>
      <c r="CC255" s="91"/>
      <c r="CD255" s="102"/>
      <c r="CE255" s="96"/>
      <c r="CF255" s="104"/>
      <c r="CG255" s="92"/>
      <c r="CH255" s="90"/>
      <c r="CI255" s="91"/>
      <c r="CJ255" s="102"/>
      <c r="CK255" s="96"/>
      <c r="CL255" s="104"/>
      <c r="CM255" s="92"/>
      <c r="CN255" s="90"/>
      <c r="CO255" s="91"/>
      <c r="CP255" s="102"/>
      <c r="CQ255" s="96"/>
      <c r="CR255" s="104"/>
      <c r="CS255" s="92"/>
      <c r="CT255" s="90"/>
      <c r="CU255" s="91"/>
      <c r="CV255" s="102"/>
      <c r="CW255" s="96"/>
      <c r="CX255" s="104"/>
      <c r="CY255" s="92"/>
      <c r="CZ255" s="90"/>
      <c r="DA255" s="91"/>
      <c r="DB255" s="102"/>
      <c r="DC255" s="96"/>
      <c r="DD255" s="104"/>
      <c r="DE255" s="92"/>
      <c r="DF255" s="90"/>
      <c r="DG255" s="91"/>
      <c r="DH255" s="102"/>
      <c r="DI255" s="96"/>
      <c r="DJ255" s="104"/>
      <c r="DK255" s="92"/>
      <c r="DL255" s="90"/>
      <c r="DM255" s="91"/>
      <c r="DN255" s="102"/>
      <c r="DO255" s="96"/>
      <c r="DP255" s="104"/>
      <c r="DQ255" s="92"/>
      <c r="DR255" s="90"/>
      <c r="DS255" s="91"/>
      <c r="DT255" s="102"/>
      <c r="DU255" s="96"/>
      <c r="DV255" s="104"/>
      <c r="DW255" s="92"/>
      <c r="DX255" s="90"/>
      <c r="DY255" s="91"/>
      <c r="DZ255" s="102"/>
      <c r="EA255" s="96"/>
      <c r="EB255" s="104"/>
      <c r="EC255" s="92"/>
      <c r="ED255" s="90"/>
      <c r="EE255" s="91"/>
      <c r="EF255" s="102"/>
      <c r="EG255" s="96"/>
      <c r="EH255" s="104"/>
      <c r="EI255" s="92"/>
      <c r="EJ255" s="90"/>
      <c r="EK255" s="91"/>
      <c r="EL255" s="102"/>
      <c r="EM255" s="96"/>
      <c r="EN255" s="104"/>
      <c r="EO255" s="92"/>
      <c r="EP255" s="90"/>
      <c r="EQ255" s="91"/>
      <c r="ER255" s="102"/>
      <c r="ES255" s="96"/>
      <c r="ET255" s="104"/>
      <c r="EU255" s="92"/>
      <c r="EV255" s="90"/>
      <c r="EW255" s="91"/>
      <c r="EX255" s="102"/>
      <c r="EY255" s="96"/>
      <c r="EZ255" s="104"/>
      <c r="FA255" s="92"/>
      <c r="FB255" s="90"/>
      <c r="FC255" s="91"/>
      <c r="FD255" s="102"/>
      <c r="FE255" s="96"/>
      <c r="FF255" s="104"/>
      <c r="FG255" s="92"/>
      <c r="FH255" s="90"/>
      <c r="FI255" s="91"/>
      <c r="FJ255" s="102"/>
      <c r="FK255" s="96"/>
      <c r="FL255" s="104"/>
      <c r="FM255" s="92"/>
      <c r="FN255" s="90"/>
      <c r="FO255" s="91"/>
      <c r="FP255" s="102"/>
      <c r="FQ255" s="96"/>
      <c r="FR255" s="104"/>
      <c r="FS255" s="92"/>
      <c r="FT255" s="90"/>
      <c r="FU255" s="91"/>
      <c r="FV255" s="102"/>
      <c r="FW255" s="96"/>
      <c r="FX255" s="104"/>
      <c r="FY255" s="92"/>
      <c r="FZ255" s="90"/>
      <c r="GA255" s="91"/>
      <c r="GB255" s="102"/>
      <c r="GC255" s="96"/>
      <c r="GD255" s="104"/>
      <c r="GE255" s="92"/>
      <c r="GF255" s="90"/>
      <c r="GG255" s="91"/>
      <c r="GH255" s="102"/>
      <c r="GI255" s="96"/>
      <c r="GJ255" s="104"/>
      <c r="GK255" s="92"/>
      <c r="GL255" s="90"/>
      <c r="GM255" s="91"/>
      <c r="GN255" s="102"/>
      <c r="GO255" s="96"/>
      <c r="GP255" s="104"/>
      <c r="GQ255" s="92"/>
      <c r="GR255" s="90"/>
      <c r="GS255" s="91"/>
      <c r="GT255" s="102"/>
      <c r="GU255" s="96"/>
      <c r="GV255" s="104"/>
      <c r="GW255" s="92"/>
      <c r="GX255" s="90"/>
      <c r="GY255" s="91"/>
      <c r="GZ255" s="102"/>
      <c r="HA255" s="96"/>
      <c r="HB255" s="104"/>
      <c r="HC255" s="92"/>
      <c r="HD255" s="90"/>
      <c r="HE255" s="91"/>
      <c r="HF255" s="102"/>
      <c r="HG255" s="96"/>
      <c r="HH255" s="104"/>
      <c r="HI255" s="92"/>
      <c r="HJ255" s="90"/>
      <c r="HK255" s="91"/>
      <c r="HL255" s="102"/>
      <c r="HM255" s="96"/>
      <c r="HN255" s="104"/>
      <c r="HO255" s="92"/>
      <c r="HP255" s="90"/>
      <c r="HQ255" s="91"/>
      <c r="HR255" s="102"/>
      <c r="HS255" s="96"/>
      <c r="HT255" s="104"/>
      <c r="HU255" s="92"/>
      <c r="HV255" s="125"/>
      <c r="HW255" s="126"/>
      <c r="HX255" s="127"/>
      <c r="HY255" s="128"/>
      <c r="HZ255" s="129"/>
      <c r="IA255" s="130"/>
      <c r="IB255" s="125"/>
      <c r="IC255" s="126"/>
      <c r="ID255" s="127"/>
      <c r="IE255" s="128"/>
      <c r="IF255" s="129"/>
      <c r="IG255" s="130"/>
      <c r="IH255" s="125"/>
      <c r="II255" s="126"/>
      <c r="IJ255" s="127"/>
      <c r="IK255" s="128"/>
      <c r="IL255" s="129"/>
      <c r="IM255" s="130"/>
      <c r="IN255" s="125"/>
      <c r="IO255" s="126"/>
      <c r="IP255" s="127"/>
      <c r="IQ255" s="128"/>
      <c r="IR255" s="129"/>
    </row>
    <row r="256" spans="1:252" s="1" customFormat="1">
      <c r="A256" s="54" t="s">
        <v>58</v>
      </c>
      <c r="B256" s="136">
        <f t="shared" si="35"/>
        <v>0</v>
      </c>
      <c r="C256" s="136">
        <f t="shared" si="36"/>
        <v>0</v>
      </c>
      <c r="D256" s="136">
        <f t="shared" si="37"/>
        <v>0</v>
      </c>
      <c r="E256" s="136">
        <f t="shared" si="38"/>
        <v>0</v>
      </c>
      <c r="F256" s="136">
        <f t="shared" si="39"/>
        <v>0</v>
      </c>
      <c r="G256" s="136">
        <f t="shared" si="40"/>
        <v>0</v>
      </c>
      <c r="H256" s="137">
        <f t="shared" si="44"/>
        <v>0</v>
      </c>
      <c r="I256" s="137">
        <f t="shared" si="41"/>
        <v>0</v>
      </c>
      <c r="J256" s="136">
        <f t="shared" si="42"/>
        <v>0</v>
      </c>
      <c r="K256" s="136">
        <f t="shared" si="43"/>
        <v>0</v>
      </c>
      <c r="L256" s="138">
        <f t="shared" si="34"/>
        <v>0</v>
      </c>
      <c r="M256" s="92"/>
      <c r="N256" s="90"/>
      <c r="O256" s="91"/>
      <c r="P256" s="102"/>
      <c r="Q256" s="96"/>
      <c r="R256" s="104"/>
      <c r="S256" s="92"/>
      <c r="T256" s="90"/>
      <c r="U256" s="91"/>
      <c r="V256" s="102"/>
      <c r="W256" s="96"/>
      <c r="X256" s="104"/>
      <c r="Y256" s="92"/>
      <c r="Z256" s="90"/>
      <c r="AA256" s="91"/>
      <c r="AB256" s="102"/>
      <c r="AC256" s="96"/>
      <c r="AD256" s="104"/>
      <c r="AE256" s="92"/>
      <c r="AF256" s="90"/>
      <c r="AG256" s="91"/>
      <c r="AH256" s="102"/>
      <c r="AI256" s="96"/>
      <c r="AJ256" s="104"/>
      <c r="AK256" s="92"/>
      <c r="AL256" s="90"/>
      <c r="AM256" s="91"/>
      <c r="AN256" s="102"/>
      <c r="AO256" s="96"/>
      <c r="AP256" s="104"/>
      <c r="AQ256" s="92"/>
      <c r="AR256" s="90"/>
      <c r="AS256" s="91"/>
      <c r="AT256" s="102"/>
      <c r="AU256" s="96"/>
      <c r="AV256" s="104"/>
      <c r="AW256" s="92"/>
      <c r="AX256" s="90"/>
      <c r="AY256" s="91"/>
      <c r="AZ256" s="102"/>
      <c r="BA256" s="96"/>
      <c r="BB256" s="104"/>
      <c r="BC256" s="92"/>
      <c r="BD256" s="90"/>
      <c r="BE256" s="91"/>
      <c r="BF256" s="102"/>
      <c r="BG256" s="96"/>
      <c r="BH256" s="104"/>
      <c r="BI256" s="92"/>
      <c r="BJ256" s="90"/>
      <c r="BK256" s="91"/>
      <c r="BL256" s="102"/>
      <c r="BM256" s="96"/>
      <c r="BN256" s="104"/>
      <c r="BO256" s="92"/>
      <c r="BP256" s="90"/>
      <c r="BQ256" s="91"/>
      <c r="BR256" s="102"/>
      <c r="BS256" s="96"/>
      <c r="BT256" s="104"/>
      <c r="BU256" s="92"/>
      <c r="BV256" s="90"/>
      <c r="BW256" s="91"/>
      <c r="BX256" s="102"/>
      <c r="BY256" s="96"/>
      <c r="BZ256" s="104"/>
      <c r="CA256" s="92"/>
      <c r="CB256" s="90"/>
      <c r="CC256" s="91"/>
      <c r="CD256" s="102"/>
      <c r="CE256" s="96"/>
      <c r="CF256" s="104"/>
      <c r="CG256" s="92"/>
      <c r="CH256" s="90"/>
      <c r="CI256" s="91"/>
      <c r="CJ256" s="102"/>
      <c r="CK256" s="96"/>
      <c r="CL256" s="104"/>
      <c r="CM256" s="92"/>
      <c r="CN256" s="90"/>
      <c r="CO256" s="91"/>
      <c r="CP256" s="102"/>
      <c r="CQ256" s="96"/>
      <c r="CR256" s="104"/>
      <c r="CS256" s="92"/>
      <c r="CT256" s="90"/>
      <c r="CU256" s="91"/>
      <c r="CV256" s="102"/>
      <c r="CW256" s="96"/>
      <c r="CX256" s="104"/>
      <c r="CY256" s="92"/>
      <c r="CZ256" s="90"/>
      <c r="DA256" s="91"/>
      <c r="DB256" s="102"/>
      <c r="DC256" s="96"/>
      <c r="DD256" s="104"/>
      <c r="DE256" s="92"/>
      <c r="DF256" s="90"/>
      <c r="DG256" s="91"/>
      <c r="DH256" s="102"/>
      <c r="DI256" s="96"/>
      <c r="DJ256" s="104"/>
      <c r="DK256" s="92"/>
      <c r="DL256" s="90"/>
      <c r="DM256" s="91"/>
      <c r="DN256" s="102"/>
      <c r="DO256" s="96"/>
      <c r="DP256" s="104"/>
      <c r="DQ256" s="92"/>
      <c r="DR256" s="90"/>
      <c r="DS256" s="91"/>
      <c r="DT256" s="102"/>
      <c r="DU256" s="96"/>
      <c r="DV256" s="104"/>
      <c r="DW256" s="92"/>
      <c r="DX256" s="90"/>
      <c r="DY256" s="91"/>
      <c r="DZ256" s="102"/>
      <c r="EA256" s="96"/>
      <c r="EB256" s="104"/>
      <c r="EC256" s="92"/>
      <c r="ED256" s="90"/>
      <c r="EE256" s="91"/>
      <c r="EF256" s="102"/>
      <c r="EG256" s="96"/>
      <c r="EH256" s="104"/>
      <c r="EI256" s="92"/>
      <c r="EJ256" s="90"/>
      <c r="EK256" s="91"/>
      <c r="EL256" s="102"/>
      <c r="EM256" s="96"/>
      <c r="EN256" s="104"/>
      <c r="EO256" s="92"/>
      <c r="EP256" s="90"/>
      <c r="EQ256" s="91"/>
      <c r="ER256" s="102"/>
      <c r="ES256" s="96"/>
      <c r="ET256" s="104"/>
      <c r="EU256" s="92"/>
      <c r="EV256" s="90"/>
      <c r="EW256" s="91"/>
      <c r="EX256" s="102"/>
      <c r="EY256" s="96"/>
      <c r="EZ256" s="104"/>
      <c r="FA256" s="92"/>
      <c r="FB256" s="90"/>
      <c r="FC256" s="91"/>
      <c r="FD256" s="102"/>
      <c r="FE256" s="96"/>
      <c r="FF256" s="104"/>
      <c r="FG256" s="92"/>
      <c r="FH256" s="90"/>
      <c r="FI256" s="91"/>
      <c r="FJ256" s="102"/>
      <c r="FK256" s="96"/>
      <c r="FL256" s="104"/>
      <c r="FM256" s="92"/>
      <c r="FN256" s="90"/>
      <c r="FO256" s="91"/>
      <c r="FP256" s="102"/>
      <c r="FQ256" s="96"/>
      <c r="FR256" s="104"/>
      <c r="FS256" s="92"/>
      <c r="FT256" s="90"/>
      <c r="FU256" s="91"/>
      <c r="FV256" s="102"/>
      <c r="FW256" s="96"/>
      <c r="FX256" s="104"/>
      <c r="FY256" s="92"/>
      <c r="FZ256" s="90"/>
      <c r="GA256" s="91"/>
      <c r="GB256" s="102"/>
      <c r="GC256" s="96"/>
      <c r="GD256" s="104"/>
      <c r="GE256" s="92"/>
      <c r="GF256" s="90"/>
      <c r="GG256" s="91"/>
      <c r="GH256" s="102"/>
      <c r="GI256" s="96"/>
      <c r="GJ256" s="104"/>
      <c r="GK256" s="92"/>
      <c r="GL256" s="90"/>
      <c r="GM256" s="91"/>
      <c r="GN256" s="102"/>
      <c r="GO256" s="96"/>
      <c r="GP256" s="104"/>
      <c r="GQ256" s="92"/>
      <c r="GR256" s="90"/>
      <c r="GS256" s="91"/>
      <c r="GT256" s="102"/>
      <c r="GU256" s="96"/>
      <c r="GV256" s="104"/>
      <c r="GW256" s="92"/>
      <c r="GX256" s="90"/>
      <c r="GY256" s="91"/>
      <c r="GZ256" s="102"/>
      <c r="HA256" s="96"/>
      <c r="HB256" s="104"/>
      <c r="HC256" s="92"/>
      <c r="HD256" s="90"/>
      <c r="HE256" s="91"/>
      <c r="HF256" s="102"/>
      <c r="HG256" s="96"/>
      <c r="HH256" s="104"/>
      <c r="HI256" s="92"/>
      <c r="HJ256" s="90"/>
      <c r="HK256" s="91"/>
      <c r="HL256" s="102"/>
      <c r="HM256" s="96"/>
      <c r="HN256" s="104"/>
      <c r="HO256" s="92"/>
      <c r="HP256" s="90"/>
      <c r="HQ256" s="91"/>
      <c r="HR256" s="102"/>
      <c r="HS256" s="96"/>
      <c r="HT256" s="104"/>
      <c r="HU256" s="92"/>
      <c r="HV256" s="125"/>
      <c r="HW256" s="126"/>
      <c r="HX256" s="127"/>
      <c r="HY256" s="128"/>
      <c r="HZ256" s="129"/>
      <c r="IA256" s="130"/>
      <c r="IB256" s="125"/>
      <c r="IC256" s="126"/>
      <c r="ID256" s="127"/>
      <c r="IE256" s="128"/>
      <c r="IF256" s="129"/>
      <c r="IG256" s="130"/>
      <c r="IH256" s="125"/>
      <c r="II256" s="126"/>
      <c r="IJ256" s="127"/>
      <c r="IK256" s="128"/>
      <c r="IL256" s="129"/>
      <c r="IM256" s="130"/>
      <c r="IN256" s="125"/>
      <c r="IO256" s="126"/>
      <c r="IP256" s="127"/>
      <c r="IQ256" s="128"/>
      <c r="IR256" s="129"/>
    </row>
    <row r="257" spans="1:252" s="1" customFormat="1">
      <c r="A257" s="54" t="s">
        <v>62</v>
      </c>
      <c r="B257" s="136">
        <f t="shared" si="35"/>
        <v>0</v>
      </c>
      <c r="C257" s="136">
        <f t="shared" si="36"/>
        <v>0</v>
      </c>
      <c r="D257" s="136">
        <f t="shared" si="37"/>
        <v>0</v>
      </c>
      <c r="E257" s="136">
        <f t="shared" si="38"/>
        <v>0</v>
      </c>
      <c r="F257" s="136">
        <f t="shared" si="39"/>
        <v>0</v>
      </c>
      <c r="G257" s="136">
        <f t="shared" si="40"/>
        <v>0</v>
      </c>
      <c r="H257" s="137">
        <f t="shared" si="44"/>
        <v>0</v>
      </c>
      <c r="I257" s="137">
        <f t="shared" si="41"/>
        <v>0</v>
      </c>
      <c r="J257" s="136">
        <f t="shared" si="42"/>
        <v>0</v>
      </c>
      <c r="K257" s="136">
        <f t="shared" si="43"/>
        <v>0</v>
      </c>
      <c r="L257" s="138">
        <f t="shared" si="34"/>
        <v>0</v>
      </c>
      <c r="M257" s="92"/>
      <c r="N257" s="90"/>
      <c r="O257" s="91"/>
      <c r="P257" s="102"/>
      <c r="Q257" s="96"/>
      <c r="R257" s="104"/>
      <c r="S257" s="92"/>
      <c r="T257" s="90"/>
      <c r="U257" s="91"/>
      <c r="V257" s="102"/>
      <c r="W257" s="96"/>
      <c r="X257" s="104"/>
      <c r="Y257" s="92"/>
      <c r="Z257" s="90"/>
      <c r="AA257" s="91"/>
      <c r="AB257" s="102"/>
      <c r="AC257" s="96"/>
      <c r="AD257" s="104"/>
      <c r="AE257" s="92"/>
      <c r="AF257" s="90"/>
      <c r="AG257" s="91"/>
      <c r="AH257" s="102"/>
      <c r="AI257" s="96"/>
      <c r="AJ257" s="104"/>
      <c r="AK257" s="92"/>
      <c r="AL257" s="90"/>
      <c r="AM257" s="91"/>
      <c r="AN257" s="102"/>
      <c r="AO257" s="96"/>
      <c r="AP257" s="104"/>
      <c r="AQ257" s="92"/>
      <c r="AR257" s="90"/>
      <c r="AS257" s="91"/>
      <c r="AT257" s="102"/>
      <c r="AU257" s="96"/>
      <c r="AV257" s="104"/>
      <c r="AW257" s="92"/>
      <c r="AX257" s="90"/>
      <c r="AY257" s="91"/>
      <c r="AZ257" s="102"/>
      <c r="BA257" s="96"/>
      <c r="BB257" s="104"/>
      <c r="BC257" s="92"/>
      <c r="BD257" s="90"/>
      <c r="BE257" s="91"/>
      <c r="BF257" s="102"/>
      <c r="BG257" s="96"/>
      <c r="BH257" s="104"/>
      <c r="BI257" s="92"/>
      <c r="BJ257" s="90"/>
      <c r="BK257" s="91"/>
      <c r="BL257" s="102"/>
      <c r="BM257" s="96"/>
      <c r="BN257" s="104"/>
      <c r="BO257" s="92"/>
      <c r="BP257" s="90"/>
      <c r="BQ257" s="91"/>
      <c r="BR257" s="102"/>
      <c r="BS257" s="96"/>
      <c r="BT257" s="104"/>
      <c r="BU257" s="92"/>
      <c r="BV257" s="90"/>
      <c r="BW257" s="91"/>
      <c r="BX257" s="102"/>
      <c r="BY257" s="96"/>
      <c r="BZ257" s="104"/>
      <c r="CA257" s="92"/>
      <c r="CB257" s="90"/>
      <c r="CC257" s="91"/>
      <c r="CD257" s="102"/>
      <c r="CE257" s="96"/>
      <c r="CF257" s="104"/>
      <c r="CG257" s="92"/>
      <c r="CH257" s="90"/>
      <c r="CI257" s="91"/>
      <c r="CJ257" s="102"/>
      <c r="CK257" s="96"/>
      <c r="CL257" s="104"/>
      <c r="CM257" s="92"/>
      <c r="CN257" s="90"/>
      <c r="CO257" s="91"/>
      <c r="CP257" s="102"/>
      <c r="CQ257" s="96"/>
      <c r="CR257" s="104"/>
      <c r="CS257" s="92"/>
      <c r="CT257" s="90"/>
      <c r="CU257" s="91"/>
      <c r="CV257" s="102"/>
      <c r="CW257" s="96"/>
      <c r="CX257" s="104"/>
      <c r="CY257" s="92"/>
      <c r="CZ257" s="90"/>
      <c r="DA257" s="91"/>
      <c r="DB257" s="102"/>
      <c r="DC257" s="96"/>
      <c r="DD257" s="104"/>
      <c r="DE257" s="92"/>
      <c r="DF257" s="90"/>
      <c r="DG257" s="91"/>
      <c r="DH257" s="102"/>
      <c r="DI257" s="96"/>
      <c r="DJ257" s="104"/>
      <c r="DK257" s="92"/>
      <c r="DL257" s="90"/>
      <c r="DM257" s="91"/>
      <c r="DN257" s="102"/>
      <c r="DO257" s="96"/>
      <c r="DP257" s="104"/>
      <c r="DQ257" s="92"/>
      <c r="DR257" s="90"/>
      <c r="DS257" s="91"/>
      <c r="DT257" s="102"/>
      <c r="DU257" s="96"/>
      <c r="DV257" s="104"/>
      <c r="DW257" s="92"/>
      <c r="DX257" s="90"/>
      <c r="DY257" s="91"/>
      <c r="DZ257" s="102"/>
      <c r="EA257" s="96"/>
      <c r="EB257" s="104"/>
      <c r="EC257" s="92"/>
      <c r="ED257" s="90"/>
      <c r="EE257" s="91"/>
      <c r="EF257" s="102"/>
      <c r="EG257" s="96"/>
      <c r="EH257" s="104"/>
      <c r="EI257" s="92"/>
      <c r="EJ257" s="90"/>
      <c r="EK257" s="91"/>
      <c r="EL257" s="102"/>
      <c r="EM257" s="96"/>
      <c r="EN257" s="104"/>
      <c r="EO257" s="92"/>
      <c r="EP257" s="90"/>
      <c r="EQ257" s="91"/>
      <c r="ER257" s="102"/>
      <c r="ES257" s="96"/>
      <c r="ET257" s="104"/>
      <c r="EU257" s="92"/>
      <c r="EV257" s="90"/>
      <c r="EW257" s="91"/>
      <c r="EX257" s="102"/>
      <c r="EY257" s="96"/>
      <c r="EZ257" s="104"/>
      <c r="FA257" s="92"/>
      <c r="FB257" s="90"/>
      <c r="FC257" s="91"/>
      <c r="FD257" s="102"/>
      <c r="FE257" s="96"/>
      <c r="FF257" s="104"/>
      <c r="FG257" s="92"/>
      <c r="FH257" s="90"/>
      <c r="FI257" s="91"/>
      <c r="FJ257" s="102"/>
      <c r="FK257" s="96"/>
      <c r="FL257" s="104"/>
      <c r="FM257" s="92"/>
      <c r="FN257" s="90"/>
      <c r="FO257" s="91"/>
      <c r="FP257" s="102"/>
      <c r="FQ257" s="96"/>
      <c r="FR257" s="104"/>
      <c r="FS257" s="92"/>
      <c r="FT257" s="90"/>
      <c r="FU257" s="91"/>
      <c r="FV257" s="102"/>
      <c r="FW257" s="96"/>
      <c r="FX257" s="104"/>
      <c r="FY257" s="92"/>
      <c r="FZ257" s="90"/>
      <c r="GA257" s="91"/>
      <c r="GB257" s="102"/>
      <c r="GC257" s="96"/>
      <c r="GD257" s="104"/>
      <c r="GE257" s="92"/>
      <c r="GF257" s="90"/>
      <c r="GG257" s="91"/>
      <c r="GH257" s="102"/>
      <c r="GI257" s="96"/>
      <c r="GJ257" s="104"/>
      <c r="GK257" s="92"/>
      <c r="GL257" s="90"/>
      <c r="GM257" s="91"/>
      <c r="GN257" s="102"/>
      <c r="GO257" s="96"/>
      <c r="GP257" s="104"/>
      <c r="GQ257" s="92"/>
      <c r="GR257" s="90"/>
      <c r="GS257" s="91"/>
      <c r="GT257" s="102"/>
      <c r="GU257" s="96"/>
      <c r="GV257" s="104"/>
      <c r="GW257" s="92"/>
      <c r="GX257" s="90"/>
      <c r="GY257" s="91"/>
      <c r="GZ257" s="102"/>
      <c r="HA257" s="96"/>
      <c r="HB257" s="104"/>
      <c r="HC257" s="92"/>
      <c r="HD257" s="90"/>
      <c r="HE257" s="91"/>
      <c r="HF257" s="102"/>
      <c r="HG257" s="96"/>
      <c r="HH257" s="104"/>
      <c r="HI257" s="92"/>
      <c r="HJ257" s="90"/>
      <c r="HK257" s="91"/>
      <c r="HL257" s="102"/>
      <c r="HM257" s="96"/>
      <c r="HN257" s="104"/>
      <c r="HO257" s="92"/>
      <c r="HP257" s="90"/>
      <c r="HQ257" s="91"/>
      <c r="HR257" s="102"/>
      <c r="HS257" s="96"/>
      <c r="HT257" s="104"/>
      <c r="HU257" s="92"/>
      <c r="HV257" s="125"/>
      <c r="HW257" s="126"/>
      <c r="HX257" s="127"/>
      <c r="HY257" s="128"/>
      <c r="HZ257" s="129"/>
      <c r="IA257" s="130"/>
      <c r="IB257" s="125"/>
      <c r="IC257" s="126"/>
      <c r="ID257" s="127"/>
      <c r="IE257" s="128"/>
      <c r="IF257" s="129"/>
      <c r="IG257" s="130"/>
      <c r="IH257" s="125"/>
      <c r="II257" s="126"/>
      <c r="IJ257" s="127"/>
      <c r="IK257" s="128"/>
      <c r="IL257" s="129"/>
      <c r="IM257" s="130"/>
      <c r="IN257" s="125"/>
      <c r="IO257" s="126"/>
      <c r="IP257" s="127"/>
      <c r="IQ257" s="128"/>
      <c r="IR257" s="129"/>
    </row>
    <row r="258" spans="1:252" s="1" customFormat="1">
      <c r="A258" s="54" t="s">
        <v>770</v>
      </c>
      <c r="B258" s="136">
        <f t="shared" si="35"/>
        <v>0</v>
      </c>
      <c r="C258" s="136">
        <f t="shared" si="36"/>
        <v>0</v>
      </c>
      <c r="D258" s="136">
        <f t="shared" si="37"/>
        <v>0</v>
      </c>
      <c r="E258" s="136">
        <f t="shared" si="38"/>
        <v>0</v>
      </c>
      <c r="F258" s="136">
        <f t="shared" si="39"/>
        <v>0</v>
      </c>
      <c r="G258" s="136">
        <f t="shared" si="40"/>
        <v>0</v>
      </c>
      <c r="H258" s="137">
        <f t="shared" si="44"/>
        <v>0</v>
      </c>
      <c r="I258" s="137">
        <f t="shared" si="41"/>
        <v>0</v>
      </c>
      <c r="J258" s="136">
        <f t="shared" si="42"/>
        <v>0</v>
      </c>
      <c r="K258" s="136">
        <f t="shared" si="43"/>
        <v>0</v>
      </c>
      <c r="L258" s="138">
        <f t="shared" si="34"/>
        <v>0</v>
      </c>
      <c r="M258" s="92"/>
      <c r="N258" s="90"/>
      <c r="O258" s="91"/>
      <c r="P258" s="102"/>
      <c r="Q258" s="96"/>
      <c r="R258" s="104"/>
      <c r="S258" s="92"/>
      <c r="T258" s="90"/>
      <c r="U258" s="91"/>
      <c r="V258" s="102"/>
      <c r="W258" s="96"/>
      <c r="X258" s="104"/>
      <c r="Y258" s="92"/>
      <c r="Z258" s="90"/>
      <c r="AA258" s="91"/>
      <c r="AB258" s="102"/>
      <c r="AC258" s="96"/>
      <c r="AD258" s="104"/>
      <c r="AE258" s="92"/>
      <c r="AF258" s="90"/>
      <c r="AG258" s="91"/>
      <c r="AH258" s="102"/>
      <c r="AI258" s="96"/>
      <c r="AJ258" s="104"/>
      <c r="AK258" s="92"/>
      <c r="AL258" s="90"/>
      <c r="AM258" s="91"/>
      <c r="AN258" s="102"/>
      <c r="AO258" s="96"/>
      <c r="AP258" s="104"/>
      <c r="AQ258" s="92"/>
      <c r="AR258" s="90"/>
      <c r="AS258" s="91"/>
      <c r="AT258" s="102"/>
      <c r="AU258" s="96"/>
      <c r="AV258" s="104"/>
      <c r="AW258" s="92"/>
      <c r="AX258" s="90"/>
      <c r="AY258" s="91"/>
      <c r="AZ258" s="102"/>
      <c r="BA258" s="96"/>
      <c r="BB258" s="104"/>
      <c r="BC258" s="92"/>
      <c r="BD258" s="90"/>
      <c r="BE258" s="91"/>
      <c r="BF258" s="102"/>
      <c r="BG258" s="96"/>
      <c r="BH258" s="104"/>
      <c r="BI258" s="92"/>
      <c r="BJ258" s="90"/>
      <c r="BK258" s="91"/>
      <c r="BL258" s="102"/>
      <c r="BM258" s="96"/>
      <c r="BN258" s="104"/>
      <c r="BO258" s="92"/>
      <c r="BP258" s="90"/>
      <c r="BQ258" s="91"/>
      <c r="BR258" s="102"/>
      <c r="BS258" s="96"/>
      <c r="BT258" s="104"/>
      <c r="BU258" s="92"/>
      <c r="BV258" s="90"/>
      <c r="BW258" s="91"/>
      <c r="BX258" s="102"/>
      <c r="BY258" s="96"/>
      <c r="BZ258" s="104"/>
      <c r="CA258" s="92"/>
      <c r="CB258" s="90"/>
      <c r="CC258" s="91"/>
      <c r="CD258" s="102"/>
      <c r="CE258" s="96"/>
      <c r="CF258" s="104"/>
      <c r="CG258" s="92"/>
      <c r="CH258" s="90"/>
      <c r="CI258" s="91"/>
      <c r="CJ258" s="102"/>
      <c r="CK258" s="96"/>
      <c r="CL258" s="104"/>
      <c r="CM258" s="92"/>
      <c r="CN258" s="90"/>
      <c r="CO258" s="91"/>
      <c r="CP258" s="102"/>
      <c r="CQ258" s="96"/>
      <c r="CR258" s="104"/>
      <c r="CS258" s="92"/>
      <c r="CT258" s="90"/>
      <c r="CU258" s="91"/>
      <c r="CV258" s="102"/>
      <c r="CW258" s="96"/>
      <c r="CX258" s="104"/>
      <c r="CY258" s="92"/>
      <c r="CZ258" s="90"/>
      <c r="DA258" s="91"/>
      <c r="DB258" s="102"/>
      <c r="DC258" s="96"/>
      <c r="DD258" s="104"/>
      <c r="DE258" s="92"/>
      <c r="DF258" s="90"/>
      <c r="DG258" s="91"/>
      <c r="DH258" s="102"/>
      <c r="DI258" s="96"/>
      <c r="DJ258" s="104"/>
      <c r="DK258" s="92"/>
      <c r="DL258" s="90"/>
      <c r="DM258" s="91"/>
      <c r="DN258" s="102"/>
      <c r="DO258" s="96"/>
      <c r="DP258" s="104"/>
      <c r="DQ258" s="92"/>
      <c r="DR258" s="90"/>
      <c r="DS258" s="91"/>
      <c r="DT258" s="102"/>
      <c r="DU258" s="96"/>
      <c r="DV258" s="104"/>
      <c r="DW258" s="92"/>
      <c r="DX258" s="90"/>
      <c r="DY258" s="91"/>
      <c r="DZ258" s="102"/>
      <c r="EA258" s="96"/>
      <c r="EB258" s="104"/>
      <c r="EC258" s="92"/>
      <c r="ED258" s="90"/>
      <c r="EE258" s="91"/>
      <c r="EF258" s="102"/>
      <c r="EG258" s="96"/>
      <c r="EH258" s="104"/>
      <c r="EI258" s="92"/>
      <c r="EJ258" s="90"/>
      <c r="EK258" s="91"/>
      <c r="EL258" s="102"/>
      <c r="EM258" s="96"/>
      <c r="EN258" s="104"/>
      <c r="EO258" s="92"/>
      <c r="EP258" s="90"/>
      <c r="EQ258" s="91"/>
      <c r="ER258" s="102"/>
      <c r="ES258" s="96"/>
      <c r="ET258" s="104"/>
      <c r="EU258" s="92"/>
      <c r="EV258" s="90"/>
      <c r="EW258" s="91"/>
      <c r="EX258" s="102"/>
      <c r="EY258" s="96"/>
      <c r="EZ258" s="104"/>
      <c r="FA258" s="92"/>
      <c r="FB258" s="90"/>
      <c r="FC258" s="91"/>
      <c r="FD258" s="102"/>
      <c r="FE258" s="96"/>
      <c r="FF258" s="104"/>
      <c r="FG258" s="92"/>
      <c r="FH258" s="90"/>
      <c r="FI258" s="91"/>
      <c r="FJ258" s="102"/>
      <c r="FK258" s="96"/>
      <c r="FL258" s="104"/>
      <c r="FM258" s="92"/>
      <c r="FN258" s="90"/>
      <c r="FO258" s="91"/>
      <c r="FP258" s="102"/>
      <c r="FQ258" s="96"/>
      <c r="FR258" s="104"/>
      <c r="FS258" s="92"/>
      <c r="FT258" s="90"/>
      <c r="FU258" s="91"/>
      <c r="FV258" s="102"/>
      <c r="FW258" s="96"/>
      <c r="FX258" s="104"/>
      <c r="FY258" s="92"/>
      <c r="FZ258" s="90"/>
      <c r="GA258" s="91"/>
      <c r="GB258" s="102"/>
      <c r="GC258" s="96"/>
      <c r="GD258" s="104"/>
      <c r="GE258" s="92"/>
      <c r="GF258" s="90"/>
      <c r="GG258" s="91"/>
      <c r="GH258" s="102"/>
      <c r="GI258" s="96"/>
      <c r="GJ258" s="104"/>
      <c r="GK258" s="92"/>
      <c r="GL258" s="90"/>
      <c r="GM258" s="91"/>
      <c r="GN258" s="102"/>
      <c r="GO258" s="96"/>
      <c r="GP258" s="104"/>
      <c r="GQ258" s="92"/>
      <c r="GR258" s="90"/>
      <c r="GS258" s="91"/>
      <c r="GT258" s="102"/>
      <c r="GU258" s="96"/>
      <c r="GV258" s="104"/>
      <c r="GW258" s="92"/>
      <c r="GX258" s="90"/>
      <c r="GY258" s="91"/>
      <c r="GZ258" s="102"/>
      <c r="HA258" s="96"/>
      <c r="HB258" s="104"/>
      <c r="HC258" s="92"/>
      <c r="HD258" s="90"/>
      <c r="HE258" s="91"/>
      <c r="HF258" s="102"/>
      <c r="HG258" s="96"/>
      <c r="HH258" s="104"/>
      <c r="HI258" s="92"/>
      <c r="HJ258" s="90"/>
      <c r="HK258" s="91"/>
      <c r="HL258" s="102"/>
      <c r="HM258" s="96"/>
      <c r="HN258" s="104"/>
      <c r="HO258" s="92"/>
      <c r="HP258" s="90"/>
      <c r="HQ258" s="91"/>
      <c r="HR258" s="102"/>
      <c r="HS258" s="96"/>
      <c r="HT258" s="104"/>
      <c r="HU258" s="92"/>
      <c r="HV258" s="125"/>
      <c r="HW258" s="126"/>
      <c r="HX258" s="127"/>
      <c r="HY258" s="128"/>
      <c r="HZ258" s="129"/>
      <c r="IA258" s="130"/>
      <c r="IB258" s="125"/>
      <c r="IC258" s="126"/>
      <c r="ID258" s="127"/>
      <c r="IE258" s="128"/>
      <c r="IF258" s="129"/>
      <c r="IG258" s="130"/>
      <c r="IH258" s="125"/>
      <c r="II258" s="126"/>
      <c r="IJ258" s="127"/>
      <c r="IK258" s="128"/>
      <c r="IL258" s="129"/>
      <c r="IM258" s="130"/>
      <c r="IN258" s="125"/>
      <c r="IO258" s="126"/>
      <c r="IP258" s="127"/>
      <c r="IQ258" s="128"/>
      <c r="IR258" s="129"/>
    </row>
    <row r="259" spans="1:252" s="1" customFormat="1">
      <c r="A259" s="54" t="s">
        <v>56</v>
      </c>
      <c r="B259" s="136">
        <f t="shared" si="35"/>
        <v>0</v>
      </c>
      <c r="C259" s="136">
        <f t="shared" si="36"/>
        <v>0</v>
      </c>
      <c r="D259" s="136">
        <f t="shared" si="37"/>
        <v>0</v>
      </c>
      <c r="E259" s="136">
        <f t="shared" si="38"/>
        <v>0</v>
      </c>
      <c r="F259" s="136">
        <f t="shared" si="39"/>
        <v>0</v>
      </c>
      <c r="G259" s="136">
        <f t="shared" si="40"/>
        <v>0</v>
      </c>
      <c r="H259" s="137">
        <f t="shared" si="44"/>
        <v>0</v>
      </c>
      <c r="I259" s="137">
        <f t="shared" si="41"/>
        <v>0</v>
      </c>
      <c r="J259" s="136">
        <f t="shared" si="42"/>
        <v>0</v>
      </c>
      <c r="K259" s="136">
        <f t="shared" si="43"/>
        <v>0</v>
      </c>
      <c r="L259" s="138">
        <f t="shared" si="34"/>
        <v>0</v>
      </c>
      <c r="M259" s="92"/>
      <c r="N259" s="90"/>
      <c r="O259" s="91"/>
      <c r="P259" s="102"/>
      <c r="Q259" s="96"/>
      <c r="R259" s="104"/>
      <c r="S259" s="92"/>
      <c r="T259" s="90"/>
      <c r="U259" s="91"/>
      <c r="V259" s="102"/>
      <c r="W259" s="96"/>
      <c r="X259" s="104"/>
      <c r="Y259" s="92"/>
      <c r="Z259" s="90"/>
      <c r="AA259" s="91"/>
      <c r="AB259" s="102"/>
      <c r="AC259" s="96"/>
      <c r="AD259" s="104"/>
      <c r="AE259" s="92"/>
      <c r="AF259" s="90"/>
      <c r="AG259" s="91"/>
      <c r="AH259" s="102"/>
      <c r="AI259" s="96"/>
      <c r="AJ259" s="104"/>
      <c r="AK259" s="92"/>
      <c r="AL259" s="90"/>
      <c r="AM259" s="91"/>
      <c r="AN259" s="102"/>
      <c r="AO259" s="96"/>
      <c r="AP259" s="104"/>
      <c r="AQ259" s="92"/>
      <c r="AR259" s="90"/>
      <c r="AS259" s="91"/>
      <c r="AT259" s="102"/>
      <c r="AU259" s="96"/>
      <c r="AV259" s="104"/>
      <c r="AW259" s="92"/>
      <c r="AX259" s="90"/>
      <c r="AY259" s="91"/>
      <c r="AZ259" s="102"/>
      <c r="BA259" s="96"/>
      <c r="BB259" s="104"/>
      <c r="BC259" s="92"/>
      <c r="BD259" s="90"/>
      <c r="BE259" s="91"/>
      <c r="BF259" s="102"/>
      <c r="BG259" s="96"/>
      <c r="BH259" s="104"/>
      <c r="BI259" s="92"/>
      <c r="BJ259" s="90"/>
      <c r="BK259" s="91"/>
      <c r="BL259" s="102"/>
      <c r="BM259" s="96"/>
      <c r="BN259" s="104"/>
      <c r="BO259" s="92"/>
      <c r="BP259" s="90"/>
      <c r="BQ259" s="91"/>
      <c r="BR259" s="102"/>
      <c r="BS259" s="96"/>
      <c r="BT259" s="104"/>
      <c r="BU259" s="92"/>
      <c r="BV259" s="90"/>
      <c r="BW259" s="91"/>
      <c r="BX259" s="102"/>
      <c r="BY259" s="96"/>
      <c r="BZ259" s="104"/>
      <c r="CA259" s="92"/>
      <c r="CB259" s="90"/>
      <c r="CC259" s="91"/>
      <c r="CD259" s="102"/>
      <c r="CE259" s="96"/>
      <c r="CF259" s="104"/>
      <c r="CG259" s="92"/>
      <c r="CH259" s="90"/>
      <c r="CI259" s="91"/>
      <c r="CJ259" s="102"/>
      <c r="CK259" s="96"/>
      <c r="CL259" s="104"/>
      <c r="CM259" s="92"/>
      <c r="CN259" s="90"/>
      <c r="CO259" s="91"/>
      <c r="CP259" s="102"/>
      <c r="CQ259" s="96"/>
      <c r="CR259" s="104"/>
      <c r="CS259" s="92"/>
      <c r="CT259" s="90"/>
      <c r="CU259" s="91"/>
      <c r="CV259" s="102"/>
      <c r="CW259" s="96"/>
      <c r="CX259" s="104"/>
      <c r="CY259" s="92"/>
      <c r="CZ259" s="90"/>
      <c r="DA259" s="91"/>
      <c r="DB259" s="102"/>
      <c r="DC259" s="96"/>
      <c r="DD259" s="104"/>
      <c r="DE259" s="92"/>
      <c r="DF259" s="90"/>
      <c r="DG259" s="91"/>
      <c r="DH259" s="102"/>
      <c r="DI259" s="96"/>
      <c r="DJ259" s="104"/>
      <c r="DK259" s="92"/>
      <c r="DL259" s="90"/>
      <c r="DM259" s="91"/>
      <c r="DN259" s="102"/>
      <c r="DO259" s="96"/>
      <c r="DP259" s="104"/>
      <c r="DQ259" s="92"/>
      <c r="DR259" s="90"/>
      <c r="DS259" s="91"/>
      <c r="DT259" s="102"/>
      <c r="DU259" s="96"/>
      <c r="DV259" s="104"/>
      <c r="DW259" s="92"/>
      <c r="DX259" s="90"/>
      <c r="DY259" s="91"/>
      <c r="DZ259" s="102"/>
      <c r="EA259" s="96"/>
      <c r="EB259" s="104"/>
      <c r="EC259" s="92"/>
      <c r="ED259" s="90"/>
      <c r="EE259" s="91"/>
      <c r="EF259" s="102"/>
      <c r="EG259" s="96"/>
      <c r="EH259" s="104"/>
      <c r="EI259" s="92"/>
      <c r="EJ259" s="90"/>
      <c r="EK259" s="91"/>
      <c r="EL259" s="102"/>
      <c r="EM259" s="96"/>
      <c r="EN259" s="104"/>
      <c r="EO259" s="92"/>
      <c r="EP259" s="90"/>
      <c r="EQ259" s="91"/>
      <c r="ER259" s="102"/>
      <c r="ES259" s="96"/>
      <c r="ET259" s="104"/>
      <c r="EU259" s="92"/>
      <c r="EV259" s="90"/>
      <c r="EW259" s="91"/>
      <c r="EX259" s="102"/>
      <c r="EY259" s="96"/>
      <c r="EZ259" s="104"/>
      <c r="FA259" s="92"/>
      <c r="FB259" s="90"/>
      <c r="FC259" s="91"/>
      <c r="FD259" s="102"/>
      <c r="FE259" s="96"/>
      <c r="FF259" s="104"/>
      <c r="FG259" s="92"/>
      <c r="FH259" s="90"/>
      <c r="FI259" s="91"/>
      <c r="FJ259" s="102"/>
      <c r="FK259" s="96"/>
      <c r="FL259" s="104"/>
      <c r="FM259" s="92"/>
      <c r="FN259" s="90"/>
      <c r="FO259" s="91"/>
      <c r="FP259" s="102"/>
      <c r="FQ259" s="96"/>
      <c r="FR259" s="104"/>
      <c r="FS259" s="92"/>
      <c r="FT259" s="90"/>
      <c r="FU259" s="91"/>
      <c r="FV259" s="102"/>
      <c r="FW259" s="96"/>
      <c r="FX259" s="104"/>
      <c r="FY259" s="92"/>
      <c r="FZ259" s="90"/>
      <c r="GA259" s="91"/>
      <c r="GB259" s="102"/>
      <c r="GC259" s="96"/>
      <c r="GD259" s="104"/>
      <c r="GE259" s="92"/>
      <c r="GF259" s="90"/>
      <c r="GG259" s="91"/>
      <c r="GH259" s="102"/>
      <c r="GI259" s="96"/>
      <c r="GJ259" s="104"/>
      <c r="GK259" s="92"/>
      <c r="GL259" s="90"/>
      <c r="GM259" s="91"/>
      <c r="GN259" s="102"/>
      <c r="GO259" s="96"/>
      <c r="GP259" s="104"/>
      <c r="GQ259" s="92"/>
      <c r="GR259" s="90"/>
      <c r="GS259" s="91"/>
      <c r="GT259" s="102"/>
      <c r="GU259" s="96"/>
      <c r="GV259" s="104"/>
      <c r="GW259" s="92"/>
      <c r="GX259" s="90"/>
      <c r="GY259" s="91"/>
      <c r="GZ259" s="102"/>
      <c r="HA259" s="96"/>
      <c r="HB259" s="104"/>
      <c r="HC259" s="92"/>
      <c r="HD259" s="90"/>
      <c r="HE259" s="91"/>
      <c r="HF259" s="102"/>
      <c r="HG259" s="96"/>
      <c r="HH259" s="104"/>
      <c r="HI259" s="92"/>
      <c r="HJ259" s="90"/>
      <c r="HK259" s="91"/>
      <c r="HL259" s="102"/>
      <c r="HM259" s="96"/>
      <c r="HN259" s="104"/>
      <c r="HO259" s="92"/>
      <c r="HP259" s="90"/>
      <c r="HQ259" s="91"/>
      <c r="HR259" s="102"/>
      <c r="HS259" s="96"/>
      <c r="HT259" s="104"/>
      <c r="HU259" s="92"/>
      <c r="HV259" s="125"/>
      <c r="HW259" s="126"/>
      <c r="HX259" s="127"/>
      <c r="HY259" s="128"/>
      <c r="HZ259" s="129"/>
      <c r="IA259" s="130"/>
      <c r="IB259" s="125"/>
      <c r="IC259" s="126"/>
      <c r="ID259" s="127"/>
      <c r="IE259" s="128"/>
      <c r="IF259" s="129"/>
      <c r="IG259" s="130"/>
      <c r="IH259" s="125"/>
      <c r="II259" s="126"/>
      <c r="IJ259" s="127"/>
      <c r="IK259" s="128"/>
      <c r="IL259" s="129"/>
      <c r="IM259" s="130"/>
      <c r="IN259" s="125"/>
      <c r="IO259" s="126"/>
      <c r="IP259" s="127"/>
      <c r="IQ259" s="128"/>
      <c r="IR259" s="129"/>
    </row>
    <row r="260" spans="1:252" s="1" customFormat="1">
      <c r="A260" s="54" t="s">
        <v>772</v>
      </c>
      <c r="B260" s="136">
        <f t="shared" si="35"/>
        <v>0</v>
      </c>
      <c r="C260" s="136">
        <f t="shared" si="36"/>
        <v>0</v>
      </c>
      <c r="D260" s="136">
        <f t="shared" si="37"/>
        <v>0</v>
      </c>
      <c r="E260" s="136">
        <f t="shared" si="38"/>
        <v>0</v>
      </c>
      <c r="F260" s="136">
        <f t="shared" si="39"/>
        <v>0</v>
      </c>
      <c r="G260" s="136">
        <f t="shared" si="40"/>
        <v>0</v>
      </c>
      <c r="H260" s="137">
        <f t="shared" si="44"/>
        <v>0</v>
      </c>
      <c r="I260" s="137">
        <f t="shared" si="41"/>
        <v>0</v>
      </c>
      <c r="J260" s="136">
        <f t="shared" si="42"/>
        <v>0</v>
      </c>
      <c r="K260" s="136">
        <f t="shared" si="43"/>
        <v>0</v>
      </c>
      <c r="L260" s="138">
        <f t="shared" si="34"/>
        <v>0</v>
      </c>
      <c r="M260" s="92"/>
      <c r="N260" s="90"/>
      <c r="O260" s="91"/>
      <c r="P260" s="102"/>
      <c r="Q260" s="96"/>
      <c r="R260" s="104"/>
      <c r="S260" s="92"/>
      <c r="T260" s="90"/>
      <c r="U260" s="91"/>
      <c r="V260" s="102"/>
      <c r="W260" s="96"/>
      <c r="X260" s="104"/>
      <c r="Y260" s="92"/>
      <c r="Z260" s="90"/>
      <c r="AA260" s="91"/>
      <c r="AB260" s="102"/>
      <c r="AC260" s="96"/>
      <c r="AD260" s="104"/>
      <c r="AE260" s="92"/>
      <c r="AF260" s="90"/>
      <c r="AG260" s="91"/>
      <c r="AH260" s="102"/>
      <c r="AI260" s="96"/>
      <c r="AJ260" s="104"/>
      <c r="AK260" s="92"/>
      <c r="AL260" s="90"/>
      <c r="AM260" s="91"/>
      <c r="AN260" s="102"/>
      <c r="AO260" s="96"/>
      <c r="AP260" s="104"/>
      <c r="AQ260" s="92"/>
      <c r="AR260" s="90"/>
      <c r="AS260" s="91"/>
      <c r="AT260" s="102"/>
      <c r="AU260" s="96"/>
      <c r="AV260" s="104"/>
      <c r="AW260" s="92"/>
      <c r="AX260" s="90"/>
      <c r="AY260" s="91"/>
      <c r="AZ260" s="102"/>
      <c r="BA260" s="96"/>
      <c r="BB260" s="104"/>
      <c r="BC260" s="92"/>
      <c r="BD260" s="90"/>
      <c r="BE260" s="91"/>
      <c r="BF260" s="102"/>
      <c r="BG260" s="96"/>
      <c r="BH260" s="104"/>
      <c r="BI260" s="92"/>
      <c r="BJ260" s="90"/>
      <c r="BK260" s="91"/>
      <c r="BL260" s="102"/>
      <c r="BM260" s="96"/>
      <c r="BN260" s="104"/>
      <c r="BO260" s="92"/>
      <c r="BP260" s="90"/>
      <c r="BQ260" s="91"/>
      <c r="BR260" s="102"/>
      <c r="BS260" s="96"/>
      <c r="BT260" s="104"/>
      <c r="BU260" s="92"/>
      <c r="BV260" s="90"/>
      <c r="BW260" s="91"/>
      <c r="BX260" s="102"/>
      <c r="BY260" s="96"/>
      <c r="BZ260" s="104"/>
      <c r="CA260" s="92"/>
      <c r="CB260" s="90"/>
      <c r="CC260" s="91"/>
      <c r="CD260" s="102"/>
      <c r="CE260" s="96"/>
      <c r="CF260" s="104"/>
      <c r="CG260" s="92"/>
      <c r="CH260" s="90"/>
      <c r="CI260" s="91"/>
      <c r="CJ260" s="102"/>
      <c r="CK260" s="96"/>
      <c r="CL260" s="104"/>
      <c r="CM260" s="92"/>
      <c r="CN260" s="90"/>
      <c r="CO260" s="91"/>
      <c r="CP260" s="102"/>
      <c r="CQ260" s="96"/>
      <c r="CR260" s="104"/>
      <c r="CS260" s="92"/>
      <c r="CT260" s="90"/>
      <c r="CU260" s="91"/>
      <c r="CV260" s="102"/>
      <c r="CW260" s="96"/>
      <c r="CX260" s="104"/>
      <c r="CY260" s="92"/>
      <c r="CZ260" s="90"/>
      <c r="DA260" s="91"/>
      <c r="DB260" s="102"/>
      <c r="DC260" s="96"/>
      <c r="DD260" s="104"/>
      <c r="DE260" s="92"/>
      <c r="DF260" s="90"/>
      <c r="DG260" s="91"/>
      <c r="DH260" s="102"/>
      <c r="DI260" s="96"/>
      <c r="DJ260" s="104"/>
      <c r="DK260" s="92"/>
      <c r="DL260" s="90"/>
      <c r="DM260" s="91"/>
      <c r="DN260" s="102"/>
      <c r="DO260" s="96"/>
      <c r="DP260" s="104"/>
      <c r="DQ260" s="92"/>
      <c r="DR260" s="90"/>
      <c r="DS260" s="91"/>
      <c r="DT260" s="102"/>
      <c r="DU260" s="96"/>
      <c r="DV260" s="104"/>
      <c r="DW260" s="92"/>
      <c r="DX260" s="90"/>
      <c r="DY260" s="91"/>
      <c r="DZ260" s="102"/>
      <c r="EA260" s="96"/>
      <c r="EB260" s="104"/>
      <c r="EC260" s="92"/>
      <c r="ED260" s="90"/>
      <c r="EE260" s="91"/>
      <c r="EF260" s="102"/>
      <c r="EG260" s="96"/>
      <c r="EH260" s="104"/>
      <c r="EI260" s="92"/>
      <c r="EJ260" s="90"/>
      <c r="EK260" s="91"/>
      <c r="EL260" s="102"/>
      <c r="EM260" s="96"/>
      <c r="EN260" s="104"/>
      <c r="EO260" s="92"/>
      <c r="EP260" s="90"/>
      <c r="EQ260" s="91"/>
      <c r="ER260" s="102"/>
      <c r="ES260" s="96"/>
      <c r="ET260" s="104"/>
      <c r="EU260" s="92"/>
      <c r="EV260" s="90"/>
      <c r="EW260" s="91"/>
      <c r="EX260" s="102"/>
      <c r="EY260" s="96"/>
      <c r="EZ260" s="104"/>
      <c r="FA260" s="92"/>
      <c r="FB260" s="90"/>
      <c r="FC260" s="91"/>
      <c r="FD260" s="102"/>
      <c r="FE260" s="96"/>
      <c r="FF260" s="104"/>
      <c r="FG260" s="92"/>
      <c r="FH260" s="90"/>
      <c r="FI260" s="91"/>
      <c r="FJ260" s="102"/>
      <c r="FK260" s="96"/>
      <c r="FL260" s="104"/>
      <c r="FM260" s="92"/>
      <c r="FN260" s="90"/>
      <c r="FO260" s="91"/>
      <c r="FP260" s="102"/>
      <c r="FQ260" s="96"/>
      <c r="FR260" s="104"/>
      <c r="FS260" s="92"/>
      <c r="FT260" s="90"/>
      <c r="FU260" s="91"/>
      <c r="FV260" s="102"/>
      <c r="FW260" s="96"/>
      <c r="FX260" s="104"/>
      <c r="FY260" s="92"/>
      <c r="FZ260" s="90"/>
      <c r="GA260" s="91"/>
      <c r="GB260" s="102"/>
      <c r="GC260" s="96"/>
      <c r="GD260" s="104"/>
      <c r="GE260" s="92"/>
      <c r="GF260" s="90"/>
      <c r="GG260" s="91"/>
      <c r="GH260" s="102"/>
      <c r="GI260" s="96"/>
      <c r="GJ260" s="104"/>
      <c r="GK260" s="92"/>
      <c r="GL260" s="90"/>
      <c r="GM260" s="91"/>
      <c r="GN260" s="102"/>
      <c r="GO260" s="96"/>
      <c r="GP260" s="104"/>
      <c r="GQ260" s="92"/>
      <c r="GR260" s="90"/>
      <c r="GS260" s="91"/>
      <c r="GT260" s="102"/>
      <c r="GU260" s="96"/>
      <c r="GV260" s="104"/>
      <c r="GW260" s="92"/>
      <c r="GX260" s="90"/>
      <c r="GY260" s="91"/>
      <c r="GZ260" s="102"/>
      <c r="HA260" s="96"/>
      <c r="HB260" s="104"/>
      <c r="HC260" s="92"/>
      <c r="HD260" s="90"/>
      <c r="HE260" s="91"/>
      <c r="HF260" s="102"/>
      <c r="HG260" s="96"/>
      <c r="HH260" s="104"/>
      <c r="HI260" s="92"/>
      <c r="HJ260" s="90"/>
      <c r="HK260" s="91"/>
      <c r="HL260" s="102"/>
      <c r="HM260" s="96"/>
      <c r="HN260" s="104"/>
      <c r="HO260" s="92"/>
      <c r="HP260" s="90"/>
      <c r="HQ260" s="91"/>
      <c r="HR260" s="102"/>
      <c r="HS260" s="96"/>
      <c r="HT260" s="104"/>
      <c r="HU260" s="92"/>
      <c r="HV260" s="125"/>
      <c r="HW260" s="126"/>
      <c r="HX260" s="127"/>
      <c r="HY260" s="128"/>
      <c r="HZ260" s="129"/>
      <c r="IA260" s="130"/>
      <c r="IB260" s="125"/>
      <c r="IC260" s="126"/>
      <c r="ID260" s="127"/>
      <c r="IE260" s="128"/>
      <c r="IF260" s="129"/>
      <c r="IG260" s="130"/>
      <c r="IH260" s="125"/>
      <c r="II260" s="126"/>
      <c r="IJ260" s="127"/>
      <c r="IK260" s="128"/>
      <c r="IL260" s="129"/>
      <c r="IM260" s="130"/>
      <c r="IN260" s="125"/>
      <c r="IO260" s="126"/>
      <c r="IP260" s="127"/>
      <c r="IQ260" s="128"/>
      <c r="IR260" s="129"/>
    </row>
    <row r="261" spans="1:252" s="1" customFormat="1">
      <c r="A261" s="54" t="s">
        <v>53</v>
      </c>
      <c r="B261" s="136">
        <f t="shared" si="35"/>
        <v>0</v>
      </c>
      <c r="C261" s="136">
        <f t="shared" si="36"/>
        <v>0</v>
      </c>
      <c r="D261" s="136">
        <f t="shared" si="37"/>
        <v>0</v>
      </c>
      <c r="E261" s="136">
        <f t="shared" si="38"/>
        <v>0</v>
      </c>
      <c r="F261" s="136">
        <f t="shared" si="39"/>
        <v>0</v>
      </c>
      <c r="G261" s="136">
        <f t="shared" si="40"/>
        <v>0</v>
      </c>
      <c r="H261" s="137">
        <f t="shared" si="44"/>
        <v>0</v>
      </c>
      <c r="I261" s="137">
        <f t="shared" si="41"/>
        <v>0</v>
      </c>
      <c r="J261" s="136">
        <f t="shared" si="42"/>
        <v>0</v>
      </c>
      <c r="K261" s="136">
        <f t="shared" si="43"/>
        <v>0</v>
      </c>
      <c r="L261" s="138">
        <f t="shared" si="34"/>
        <v>0</v>
      </c>
      <c r="M261" s="92"/>
      <c r="N261" s="90"/>
      <c r="O261" s="91"/>
      <c r="P261" s="102"/>
      <c r="Q261" s="96"/>
      <c r="R261" s="104"/>
      <c r="S261" s="92"/>
      <c r="T261" s="90"/>
      <c r="U261" s="91"/>
      <c r="V261" s="102"/>
      <c r="W261" s="96"/>
      <c r="X261" s="104"/>
      <c r="Y261" s="92"/>
      <c r="Z261" s="90"/>
      <c r="AA261" s="91"/>
      <c r="AB261" s="102"/>
      <c r="AC261" s="96"/>
      <c r="AD261" s="104"/>
      <c r="AE261" s="92"/>
      <c r="AF261" s="90"/>
      <c r="AG261" s="91"/>
      <c r="AH261" s="102"/>
      <c r="AI261" s="96"/>
      <c r="AJ261" s="104"/>
      <c r="AK261" s="92"/>
      <c r="AL261" s="90"/>
      <c r="AM261" s="91"/>
      <c r="AN261" s="102"/>
      <c r="AO261" s="96"/>
      <c r="AP261" s="104"/>
      <c r="AQ261" s="92"/>
      <c r="AR261" s="90"/>
      <c r="AS261" s="91"/>
      <c r="AT261" s="102"/>
      <c r="AU261" s="96"/>
      <c r="AV261" s="104"/>
      <c r="AW261" s="92"/>
      <c r="AX261" s="90"/>
      <c r="AY261" s="91"/>
      <c r="AZ261" s="102"/>
      <c r="BA261" s="96"/>
      <c r="BB261" s="104"/>
      <c r="BC261" s="92"/>
      <c r="BD261" s="90"/>
      <c r="BE261" s="91"/>
      <c r="BF261" s="102"/>
      <c r="BG261" s="96"/>
      <c r="BH261" s="104"/>
      <c r="BI261" s="92"/>
      <c r="BJ261" s="90"/>
      <c r="BK261" s="91"/>
      <c r="BL261" s="102"/>
      <c r="BM261" s="96"/>
      <c r="BN261" s="104"/>
      <c r="BO261" s="92"/>
      <c r="BP261" s="90"/>
      <c r="BQ261" s="91"/>
      <c r="BR261" s="102"/>
      <c r="BS261" s="96"/>
      <c r="BT261" s="104"/>
      <c r="BU261" s="92"/>
      <c r="BV261" s="90"/>
      <c r="BW261" s="91"/>
      <c r="BX261" s="102"/>
      <c r="BY261" s="96"/>
      <c r="BZ261" s="104"/>
      <c r="CA261" s="92"/>
      <c r="CB261" s="90"/>
      <c r="CC261" s="91"/>
      <c r="CD261" s="102"/>
      <c r="CE261" s="96"/>
      <c r="CF261" s="104"/>
      <c r="CG261" s="92"/>
      <c r="CH261" s="90"/>
      <c r="CI261" s="91"/>
      <c r="CJ261" s="102"/>
      <c r="CK261" s="96"/>
      <c r="CL261" s="104"/>
      <c r="CM261" s="92"/>
      <c r="CN261" s="90"/>
      <c r="CO261" s="91"/>
      <c r="CP261" s="102"/>
      <c r="CQ261" s="96"/>
      <c r="CR261" s="104"/>
      <c r="CS261" s="92"/>
      <c r="CT261" s="90"/>
      <c r="CU261" s="91"/>
      <c r="CV261" s="102"/>
      <c r="CW261" s="96"/>
      <c r="CX261" s="104"/>
      <c r="CY261" s="92"/>
      <c r="CZ261" s="90"/>
      <c r="DA261" s="91"/>
      <c r="DB261" s="102"/>
      <c r="DC261" s="96"/>
      <c r="DD261" s="104"/>
      <c r="DE261" s="92"/>
      <c r="DF261" s="90"/>
      <c r="DG261" s="91"/>
      <c r="DH261" s="102"/>
      <c r="DI261" s="96"/>
      <c r="DJ261" s="104"/>
      <c r="DK261" s="92"/>
      <c r="DL261" s="90"/>
      <c r="DM261" s="91"/>
      <c r="DN261" s="102"/>
      <c r="DO261" s="96"/>
      <c r="DP261" s="104"/>
      <c r="DQ261" s="92"/>
      <c r="DR261" s="90"/>
      <c r="DS261" s="91"/>
      <c r="DT261" s="102"/>
      <c r="DU261" s="96"/>
      <c r="DV261" s="104"/>
      <c r="DW261" s="92"/>
      <c r="DX261" s="90"/>
      <c r="DY261" s="91"/>
      <c r="DZ261" s="102"/>
      <c r="EA261" s="96"/>
      <c r="EB261" s="104"/>
      <c r="EC261" s="92"/>
      <c r="ED261" s="90"/>
      <c r="EE261" s="91"/>
      <c r="EF261" s="102"/>
      <c r="EG261" s="96"/>
      <c r="EH261" s="104"/>
      <c r="EI261" s="92"/>
      <c r="EJ261" s="90"/>
      <c r="EK261" s="91"/>
      <c r="EL261" s="102"/>
      <c r="EM261" s="96"/>
      <c r="EN261" s="104"/>
      <c r="EO261" s="92"/>
      <c r="EP261" s="90"/>
      <c r="EQ261" s="91"/>
      <c r="ER261" s="102"/>
      <c r="ES261" s="96"/>
      <c r="ET261" s="104"/>
      <c r="EU261" s="92"/>
      <c r="EV261" s="90"/>
      <c r="EW261" s="91"/>
      <c r="EX261" s="102"/>
      <c r="EY261" s="96"/>
      <c r="EZ261" s="104"/>
      <c r="FA261" s="92"/>
      <c r="FB261" s="90"/>
      <c r="FC261" s="91"/>
      <c r="FD261" s="102"/>
      <c r="FE261" s="96"/>
      <c r="FF261" s="104"/>
      <c r="FG261" s="92"/>
      <c r="FH261" s="90"/>
      <c r="FI261" s="91"/>
      <c r="FJ261" s="102"/>
      <c r="FK261" s="96"/>
      <c r="FL261" s="104"/>
      <c r="FM261" s="92"/>
      <c r="FN261" s="90"/>
      <c r="FO261" s="91"/>
      <c r="FP261" s="102"/>
      <c r="FQ261" s="96"/>
      <c r="FR261" s="104"/>
      <c r="FS261" s="92"/>
      <c r="FT261" s="90"/>
      <c r="FU261" s="91"/>
      <c r="FV261" s="102"/>
      <c r="FW261" s="96"/>
      <c r="FX261" s="104"/>
      <c r="FY261" s="92"/>
      <c r="FZ261" s="90"/>
      <c r="GA261" s="91"/>
      <c r="GB261" s="102"/>
      <c r="GC261" s="96"/>
      <c r="GD261" s="104"/>
      <c r="GE261" s="92"/>
      <c r="GF261" s="90"/>
      <c r="GG261" s="91"/>
      <c r="GH261" s="102"/>
      <c r="GI261" s="96"/>
      <c r="GJ261" s="104"/>
      <c r="GK261" s="92"/>
      <c r="GL261" s="90"/>
      <c r="GM261" s="91"/>
      <c r="GN261" s="102"/>
      <c r="GO261" s="96"/>
      <c r="GP261" s="104"/>
      <c r="GQ261" s="92"/>
      <c r="GR261" s="90"/>
      <c r="GS261" s="91"/>
      <c r="GT261" s="102"/>
      <c r="GU261" s="96"/>
      <c r="GV261" s="104"/>
      <c r="GW261" s="92"/>
      <c r="GX261" s="90"/>
      <c r="GY261" s="91"/>
      <c r="GZ261" s="102"/>
      <c r="HA261" s="96"/>
      <c r="HB261" s="104"/>
      <c r="HC261" s="92"/>
      <c r="HD261" s="90"/>
      <c r="HE261" s="91"/>
      <c r="HF261" s="102"/>
      <c r="HG261" s="96"/>
      <c r="HH261" s="104"/>
      <c r="HI261" s="92"/>
      <c r="HJ261" s="90"/>
      <c r="HK261" s="91"/>
      <c r="HL261" s="102"/>
      <c r="HM261" s="96"/>
      <c r="HN261" s="104"/>
      <c r="HO261" s="92"/>
      <c r="HP261" s="90"/>
      <c r="HQ261" s="91"/>
      <c r="HR261" s="102"/>
      <c r="HS261" s="96"/>
      <c r="HT261" s="104"/>
      <c r="HU261" s="92"/>
      <c r="HV261" s="125"/>
      <c r="HW261" s="126"/>
      <c r="HX261" s="127"/>
      <c r="HY261" s="128"/>
      <c r="HZ261" s="129"/>
      <c r="IA261" s="130"/>
      <c r="IB261" s="125"/>
      <c r="IC261" s="126"/>
      <c r="ID261" s="127"/>
      <c r="IE261" s="128"/>
      <c r="IF261" s="129"/>
      <c r="IG261" s="130"/>
      <c r="IH261" s="125"/>
      <c r="II261" s="126"/>
      <c r="IJ261" s="127"/>
      <c r="IK261" s="128"/>
      <c r="IL261" s="129"/>
      <c r="IM261" s="130"/>
      <c r="IN261" s="125"/>
      <c r="IO261" s="126"/>
      <c r="IP261" s="127"/>
      <c r="IQ261" s="128"/>
      <c r="IR261" s="129"/>
    </row>
    <row r="262" spans="1:252" s="1" customFormat="1">
      <c r="A262" s="54" t="s">
        <v>51</v>
      </c>
      <c r="B262" s="136">
        <f t="shared" si="35"/>
        <v>0</v>
      </c>
      <c r="C262" s="136">
        <f t="shared" si="36"/>
        <v>0</v>
      </c>
      <c r="D262" s="136">
        <f t="shared" si="37"/>
        <v>0</v>
      </c>
      <c r="E262" s="136">
        <f t="shared" si="38"/>
        <v>0</v>
      </c>
      <c r="F262" s="136">
        <f t="shared" si="39"/>
        <v>0</v>
      </c>
      <c r="G262" s="136">
        <f t="shared" si="40"/>
        <v>0</v>
      </c>
      <c r="H262" s="137">
        <f t="shared" si="44"/>
        <v>0</v>
      </c>
      <c r="I262" s="137">
        <f t="shared" si="41"/>
        <v>0</v>
      </c>
      <c r="J262" s="136">
        <f t="shared" si="42"/>
        <v>0</v>
      </c>
      <c r="K262" s="136">
        <f t="shared" si="43"/>
        <v>0</v>
      </c>
      <c r="L262" s="138">
        <f t="shared" si="34"/>
        <v>0</v>
      </c>
      <c r="M262" s="92"/>
      <c r="N262" s="90"/>
      <c r="O262" s="91"/>
      <c r="P262" s="102"/>
      <c r="Q262" s="96"/>
      <c r="R262" s="104"/>
      <c r="S262" s="92"/>
      <c r="T262" s="90"/>
      <c r="U262" s="91"/>
      <c r="V262" s="102"/>
      <c r="W262" s="96"/>
      <c r="X262" s="104"/>
      <c r="Y262" s="92"/>
      <c r="Z262" s="90"/>
      <c r="AA262" s="91"/>
      <c r="AB262" s="102"/>
      <c r="AC262" s="96"/>
      <c r="AD262" s="104"/>
      <c r="AE262" s="92"/>
      <c r="AF262" s="90"/>
      <c r="AG262" s="91"/>
      <c r="AH262" s="102"/>
      <c r="AI262" s="96"/>
      <c r="AJ262" s="104"/>
      <c r="AK262" s="92"/>
      <c r="AL262" s="90"/>
      <c r="AM262" s="91"/>
      <c r="AN262" s="102"/>
      <c r="AO262" s="96"/>
      <c r="AP262" s="104"/>
      <c r="AQ262" s="92"/>
      <c r="AR262" s="90"/>
      <c r="AS262" s="91"/>
      <c r="AT262" s="102"/>
      <c r="AU262" s="96"/>
      <c r="AV262" s="104"/>
      <c r="AW262" s="92"/>
      <c r="AX262" s="90"/>
      <c r="AY262" s="91"/>
      <c r="AZ262" s="102"/>
      <c r="BA262" s="96"/>
      <c r="BB262" s="104"/>
      <c r="BC262" s="92"/>
      <c r="BD262" s="90"/>
      <c r="BE262" s="91"/>
      <c r="BF262" s="102"/>
      <c r="BG262" s="96"/>
      <c r="BH262" s="104"/>
      <c r="BI262" s="92"/>
      <c r="BJ262" s="90"/>
      <c r="BK262" s="91"/>
      <c r="BL262" s="102"/>
      <c r="BM262" s="96"/>
      <c r="BN262" s="104"/>
      <c r="BO262" s="92"/>
      <c r="BP262" s="90"/>
      <c r="BQ262" s="91"/>
      <c r="BR262" s="102"/>
      <c r="BS262" s="96"/>
      <c r="BT262" s="104"/>
      <c r="BU262" s="92"/>
      <c r="BV262" s="90"/>
      <c r="BW262" s="91"/>
      <c r="BX262" s="102"/>
      <c r="BY262" s="96"/>
      <c r="BZ262" s="104"/>
      <c r="CA262" s="92"/>
      <c r="CB262" s="90"/>
      <c r="CC262" s="91"/>
      <c r="CD262" s="102"/>
      <c r="CE262" s="96"/>
      <c r="CF262" s="104"/>
      <c r="CG262" s="92"/>
      <c r="CH262" s="90"/>
      <c r="CI262" s="91"/>
      <c r="CJ262" s="102"/>
      <c r="CK262" s="96"/>
      <c r="CL262" s="104"/>
      <c r="CM262" s="92"/>
      <c r="CN262" s="90"/>
      <c r="CO262" s="91"/>
      <c r="CP262" s="102"/>
      <c r="CQ262" s="96"/>
      <c r="CR262" s="104"/>
      <c r="CS262" s="92"/>
      <c r="CT262" s="90"/>
      <c r="CU262" s="91"/>
      <c r="CV262" s="102"/>
      <c r="CW262" s="96"/>
      <c r="CX262" s="104"/>
      <c r="CY262" s="92"/>
      <c r="CZ262" s="90"/>
      <c r="DA262" s="91"/>
      <c r="DB262" s="102"/>
      <c r="DC262" s="96"/>
      <c r="DD262" s="104"/>
      <c r="DE262" s="92"/>
      <c r="DF262" s="90"/>
      <c r="DG262" s="91"/>
      <c r="DH262" s="102"/>
      <c r="DI262" s="96"/>
      <c r="DJ262" s="104"/>
      <c r="DK262" s="92"/>
      <c r="DL262" s="90"/>
      <c r="DM262" s="91"/>
      <c r="DN262" s="102"/>
      <c r="DO262" s="96"/>
      <c r="DP262" s="104"/>
      <c r="DQ262" s="92"/>
      <c r="DR262" s="90"/>
      <c r="DS262" s="91"/>
      <c r="DT262" s="102"/>
      <c r="DU262" s="96"/>
      <c r="DV262" s="104"/>
      <c r="DW262" s="92"/>
      <c r="DX262" s="90"/>
      <c r="DY262" s="91"/>
      <c r="DZ262" s="102"/>
      <c r="EA262" s="96"/>
      <c r="EB262" s="104"/>
      <c r="EC262" s="92"/>
      <c r="ED262" s="90"/>
      <c r="EE262" s="91"/>
      <c r="EF262" s="102"/>
      <c r="EG262" s="96"/>
      <c r="EH262" s="104"/>
      <c r="EI262" s="92"/>
      <c r="EJ262" s="90"/>
      <c r="EK262" s="91"/>
      <c r="EL262" s="102"/>
      <c r="EM262" s="96"/>
      <c r="EN262" s="104"/>
      <c r="EO262" s="92"/>
      <c r="EP262" s="90"/>
      <c r="EQ262" s="91"/>
      <c r="ER262" s="102"/>
      <c r="ES262" s="96"/>
      <c r="ET262" s="104"/>
      <c r="EU262" s="92"/>
      <c r="EV262" s="90"/>
      <c r="EW262" s="91"/>
      <c r="EX262" s="102"/>
      <c r="EY262" s="96"/>
      <c r="EZ262" s="104"/>
      <c r="FA262" s="92"/>
      <c r="FB262" s="90"/>
      <c r="FC262" s="91"/>
      <c r="FD262" s="102"/>
      <c r="FE262" s="96"/>
      <c r="FF262" s="104"/>
      <c r="FG262" s="92"/>
      <c r="FH262" s="90"/>
      <c r="FI262" s="91"/>
      <c r="FJ262" s="102"/>
      <c r="FK262" s="96"/>
      <c r="FL262" s="104"/>
      <c r="FM262" s="92"/>
      <c r="FN262" s="90"/>
      <c r="FO262" s="91"/>
      <c r="FP262" s="102"/>
      <c r="FQ262" s="96"/>
      <c r="FR262" s="104"/>
      <c r="FS262" s="92"/>
      <c r="FT262" s="90"/>
      <c r="FU262" s="91"/>
      <c r="FV262" s="102"/>
      <c r="FW262" s="96"/>
      <c r="FX262" s="104"/>
      <c r="FY262" s="92"/>
      <c r="FZ262" s="90"/>
      <c r="GA262" s="91"/>
      <c r="GB262" s="102"/>
      <c r="GC262" s="96"/>
      <c r="GD262" s="104"/>
      <c r="GE262" s="92"/>
      <c r="GF262" s="90"/>
      <c r="GG262" s="91"/>
      <c r="GH262" s="102"/>
      <c r="GI262" s="96"/>
      <c r="GJ262" s="104"/>
      <c r="GK262" s="92"/>
      <c r="GL262" s="90"/>
      <c r="GM262" s="91"/>
      <c r="GN262" s="102"/>
      <c r="GO262" s="96"/>
      <c r="GP262" s="104"/>
      <c r="GQ262" s="92"/>
      <c r="GR262" s="90"/>
      <c r="GS262" s="91"/>
      <c r="GT262" s="102"/>
      <c r="GU262" s="96"/>
      <c r="GV262" s="104"/>
      <c r="GW262" s="92"/>
      <c r="GX262" s="90"/>
      <c r="GY262" s="91"/>
      <c r="GZ262" s="102"/>
      <c r="HA262" s="96"/>
      <c r="HB262" s="104"/>
      <c r="HC262" s="92"/>
      <c r="HD262" s="90"/>
      <c r="HE262" s="91"/>
      <c r="HF262" s="102"/>
      <c r="HG262" s="96"/>
      <c r="HH262" s="104"/>
      <c r="HI262" s="92"/>
      <c r="HJ262" s="90"/>
      <c r="HK262" s="91"/>
      <c r="HL262" s="102"/>
      <c r="HM262" s="96"/>
      <c r="HN262" s="104"/>
      <c r="HO262" s="92"/>
      <c r="HP262" s="90"/>
      <c r="HQ262" s="91"/>
      <c r="HR262" s="102"/>
      <c r="HS262" s="96"/>
      <c r="HT262" s="104"/>
      <c r="HU262" s="92"/>
      <c r="HV262" s="125"/>
      <c r="HW262" s="126"/>
      <c r="HX262" s="127"/>
      <c r="HY262" s="128"/>
      <c r="HZ262" s="129"/>
      <c r="IA262" s="130"/>
      <c r="IB262" s="125"/>
      <c r="IC262" s="126"/>
      <c r="ID262" s="127"/>
      <c r="IE262" s="128"/>
      <c r="IF262" s="129"/>
      <c r="IG262" s="130"/>
      <c r="IH262" s="125"/>
      <c r="II262" s="126"/>
      <c r="IJ262" s="127"/>
      <c r="IK262" s="128"/>
      <c r="IL262" s="129"/>
      <c r="IM262" s="130"/>
      <c r="IN262" s="125"/>
      <c r="IO262" s="126"/>
      <c r="IP262" s="127"/>
      <c r="IQ262" s="128"/>
      <c r="IR262" s="129"/>
    </row>
    <row r="263" spans="1:252" s="1" customFormat="1">
      <c r="A263" s="54" t="s">
        <v>774</v>
      </c>
      <c r="B263" s="136">
        <f t="shared" si="35"/>
        <v>0</v>
      </c>
      <c r="C263" s="136">
        <f t="shared" si="36"/>
        <v>0</v>
      </c>
      <c r="D263" s="136">
        <f t="shared" si="37"/>
        <v>0</v>
      </c>
      <c r="E263" s="136">
        <f t="shared" si="38"/>
        <v>0</v>
      </c>
      <c r="F263" s="136">
        <f t="shared" si="39"/>
        <v>0</v>
      </c>
      <c r="G263" s="136">
        <f t="shared" si="40"/>
        <v>0</v>
      </c>
      <c r="H263" s="137">
        <f t="shared" si="44"/>
        <v>0</v>
      </c>
      <c r="I263" s="137">
        <f t="shared" si="41"/>
        <v>0</v>
      </c>
      <c r="J263" s="136">
        <f t="shared" si="42"/>
        <v>0</v>
      </c>
      <c r="K263" s="136">
        <f t="shared" si="43"/>
        <v>0</v>
      </c>
      <c r="L263" s="138">
        <f t="shared" si="34"/>
        <v>0</v>
      </c>
      <c r="M263" s="92"/>
      <c r="N263" s="90"/>
      <c r="O263" s="91"/>
      <c r="P263" s="102"/>
      <c r="Q263" s="96"/>
      <c r="R263" s="104"/>
      <c r="S263" s="92"/>
      <c r="T263" s="90"/>
      <c r="U263" s="91"/>
      <c r="V263" s="102"/>
      <c r="W263" s="96"/>
      <c r="X263" s="104"/>
      <c r="Y263" s="92"/>
      <c r="Z263" s="90"/>
      <c r="AA263" s="91"/>
      <c r="AB263" s="102"/>
      <c r="AC263" s="96"/>
      <c r="AD263" s="104"/>
      <c r="AE263" s="92"/>
      <c r="AF263" s="90"/>
      <c r="AG263" s="91"/>
      <c r="AH263" s="102"/>
      <c r="AI263" s="96"/>
      <c r="AJ263" s="104"/>
      <c r="AK263" s="92"/>
      <c r="AL263" s="90"/>
      <c r="AM263" s="91"/>
      <c r="AN263" s="102"/>
      <c r="AO263" s="96"/>
      <c r="AP263" s="104"/>
      <c r="AQ263" s="92"/>
      <c r="AR263" s="90"/>
      <c r="AS263" s="91"/>
      <c r="AT263" s="102"/>
      <c r="AU263" s="96"/>
      <c r="AV263" s="104"/>
      <c r="AW263" s="92"/>
      <c r="AX263" s="90"/>
      <c r="AY263" s="91"/>
      <c r="AZ263" s="102"/>
      <c r="BA263" s="96"/>
      <c r="BB263" s="104"/>
      <c r="BC263" s="92"/>
      <c r="BD263" s="90"/>
      <c r="BE263" s="91"/>
      <c r="BF263" s="102"/>
      <c r="BG263" s="96"/>
      <c r="BH263" s="104"/>
      <c r="BI263" s="92"/>
      <c r="BJ263" s="90"/>
      <c r="BK263" s="91"/>
      <c r="BL263" s="102"/>
      <c r="BM263" s="96"/>
      <c r="BN263" s="104"/>
      <c r="BO263" s="92"/>
      <c r="BP263" s="90"/>
      <c r="BQ263" s="91"/>
      <c r="BR263" s="102"/>
      <c r="BS263" s="96"/>
      <c r="BT263" s="104"/>
      <c r="BU263" s="92"/>
      <c r="BV263" s="90"/>
      <c r="BW263" s="91"/>
      <c r="BX263" s="102"/>
      <c r="BY263" s="96"/>
      <c r="BZ263" s="104"/>
      <c r="CA263" s="92"/>
      <c r="CB263" s="90"/>
      <c r="CC263" s="91"/>
      <c r="CD263" s="102"/>
      <c r="CE263" s="96"/>
      <c r="CF263" s="104"/>
      <c r="CG263" s="92"/>
      <c r="CH263" s="90"/>
      <c r="CI263" s="91"/>
      <c r="CJ263" s="102"/>
      <c r="CK263" s="96"/>
      <c r="CL263" s="104"/>
      <c r="CM263" s="92"/>
      <c r="CN263" s="90"/>
      <c r="CO263" s="91"/>
      <c r="CP263" s="102"/>
      <c r="CQ263" s="96"/>
      <c r="CR263" s="104"/>
      <c r="CS263" s="92"/>
      <c r="CT263" s="90"/>
      <c r="CU263" s="91"/>
      <c r="CV263" s="102"/>
      <c r="CW263" s="96"/>
      <c r="CX263" s="104"/>
      <c r="CY263" s="92"/>
      <c r="CZ263" s="90"/>
      <c r="DA263" s="91"/>
      <c r="DB263" s="102"/>
      <c r="DC263" s="96"/>
      <c r="DD263" s="104"/>
      <c r="DE263" s="92"/>
      <c r="DF263" s="90"/>
      <c r="DG263" s="91"/>
      <c r="DH263" s="102"/>
      <c r="DI263" s="96"/>
      <c r="DJ263" s="104"/>
      <c r="DK263" s="92"/>
      <c r="DL263" s="90"/>
      <c r="DM263" s="91"/>
      <c r="DN263" s="102"/>
      <c r="DO263" s="96"/>
      <c r="DP263" s="104"/>
      <c r="DQ263" s="92"/>
      <c r="DR263" s="90"/>
      <c r="DS263" s="91"/>
      <c r="DT263" s="102"/>
      <c r="DU263" s="96"/>
      <c r="DV263" s="104"/>
      <c r="DW263" s="92"/>
      <c r="DX263" s="90"/>
      <c r="DY263" s="91"/>
      <c r="DZ263" s="102"/>
      <c r="EA263" s="96"/>
      <c r="EB263" s="104"/>
      <c r="EC263" s="92"/>
      <c r="ED263" s="90"/>
      <c r="EE263" s="91"/>
      <c r="EF263" s="102"/>
      <c r="EG263" s="96"/>
      <c r="EH263" s="104"/>
      <c r="EI263" s="92"/>
      <c r="EJ263" s="90"/>
      <c r="EK263" s="91"/>
      <c r="EL263" s="102"/>
      <c r="EM263" s="96"/>
      <c r="EN263" s="104"/>
      <c r="EO263" s="92"/>
      <c r="EP263" s="90"/>
      <c r="EQ263" s="91"/>
      <c r="ER263" s="102"/>
      <c r="ES263" s="96"/>
      <c r="ET263" s="104"/>
      <c r="EU263" s="92"/>
      <c r="EV263" s="90"/>
      <c r="EW263" s="91"/>
      <c r="EX263" s="102"/>
      <c r="EY263" s="96"/>
      <c r="EZ263" s="104"/>
      <c r="FA263" s="92"/>
      <c r="FB263" s="90"/>
      <c r="FC263" s="91"/>
      <c r="FD263" s="102"/>
      <c r="FE263" s="96"/>
      <c r="FF263" s="104"/>
      <c r="FG263" s="92"/>
      <c r="FH263" s="90"/>
      <c r="FI263" s="91"/>
      <c r="FJ263" s="102"/>
      <c r="FK263" s="96"/>
      <c r="FL263" s="104"/>
      <c r="FM263" s="92"/>
      <c r="FN263" s="90"/>
      <c r="FO263" s="91"/>
      <c r="FP263" s="102"/>
      <c r="FQ263" s="96"/>
      <c r="FR263" s="104"/>
      <c r="FS263" s="92"/>
      <c r="FT263" s="90"/>
      <c r="FU263" s="91"/>
      <c r="FV263" s="102"/>
      <c r="FW263" s="96"/>
      <c r="FX263" s="104"/>
      <c r="FY263" s="92"/>
      <c r="FZ263" s="90"/>
      <c r="GA263" s="91"/>
      <c r="GB263" s="102"/>
      <c r="GC263" s="96"/>
      <c r="GD263" s="104"/>
      <c r="GE263" s="92"/>
      <c r="GF263" s="90"/>
      <c r="GG263" s="91"/>
      <c r="GH263" s="102"/>
      <c r="GI263" s="96"/>
      <c r="GJ263" s="104"/>
      <c r="GK263" s="92"/>
      <c r="GL263" s="90"/>
      <c r="GM263" s="91"/>
      <c r="GN263" s="102"/>
      <c r="GO263" s="96"/>
      <c r="GP263" s="104"/>
      <c r="GQ263" s="92"/>
      <c r="GR263" s="90"/>
      <c r="GS263" s="91"/>
      <c r="GT263" s="102"/>
      <c r="GU263" s="96"/>
      <c r="GV263" s="104"/>
      <c r="GW263" s="92"/>
      <c r="GX263" s="90"/>
      <c r="GY263" s="91"/>
      <c r="GZ263" s="102"/>
      <c r="HA263" s="96"/>
      <c r="HB263" s="104"/>
      <c r="HC263" s="92"/>
      <c r="HD263" s="90"/>
      <c r="HE263" s="91"/>
      <c r="HF263" s="102"/>
      <c r="HG263" s="96"/>
      <c r="HH263" s="104"/>
      <c r="HI263" s="92"/>
      <c r="HJ263" s="90"/>
      <c r="HK263" s="91"/>
      <c r="HL263" s="102"/>
      <c r="HM263" s="96"/>
      <c r="HN263" s="104"/>
      <c r="HO263" s="92"/>
      <c r="HP263" s="90"/>
      <c r="HQ263" s="91"/>
      <c r="HR263" s="102"/>
      <c r="HS263" s="96"/>
      <c r="HT263" s="104"/>
      <c r="HU263" s="92"/>
      <c r="HV263" s="125"/>
      <c r="HW263" s="126"/>
      <c r="HX263" s="127"/>
      <c r="HY263" s="128"/>
      <c r="HZ263" s="129"/>
      <c r="IA263" s="130"/>
      <c r="IB263" s="125"/>
      <c r="IC263" s="126"/>
      <c r="ID263" s="127"/>
      <c r="IE263" s="128"/>
      <c r="IF263" s="129"/>
      <c r="IG263" s="130"/>
      <c r="IH263" s="125"/>
      <c r="II263" s="126"/>
      <c r="IJ263" s="127"/>
      <c r="IK263" s="128"/>
      <c r="IL263" s="129"/>
      <c r="IM263" s="130"/>
      <c r="IN263" s="125"/>
      <c r="IO263" s="126"/>
      <c r="IP263" s="127"/>
      <c r="IQ263" s="128"/>
      <c r="IR263" s="129"/>
    </row>
    <row r="264" spans="1:252" s="1" customFormat="1">
      <c r="A264" s="54" t="s">
        <v>775</v>
      </c>
      <c r="B264" s="136">
        <f t="shared" si="35"/>
        <v>0</v>
      </c>
      <c r="C264" s="136">
        <f t="shared" si="36"/>
        <v>0</v>
      </c>
      <c r="D264" s="136">
        <f t="shared" si="37"/>
        <v>0</v>
      </c>
      <c r="E264" s="136">
        <f t="shared" si="38"/>
        <v>0</v>
      </c>
      <c r="F264" s="136">
        <f t="shared" si="39"/>
        <v>0</v>
      </c>
      <c r="G264" s="136">
        <f t="shared" si="40"/>
        <v>0</v>
      </c>
      <c r="H264" s="137">
        <f t="shared" si="44"/>
        <v>0</v>
      </c>
      <c r="I264" s="137">
        <f t="shared" si="41"/>
        <v>0</v>
      </c>
      <c r="J264" s="136">
        <f t="shared" si="42"/>
        <v>0</v>
      </c>
      <c r="K264" s="136">
        <f t="shared" si="43"/>
        <v>0</v>
      </c>
      <c r="L264" s="138">
        <f t="shared" si="34"/>
        <v>0</v>
      </c>
      <c r="M264" s="92"/>
      <c r="N264" s="90"/>
      <c r="O264" s="91"/>
      <c r="P264" s="102"/>
      <c r="Q264" s="96"/>
      <c r="R264" s="104"/>
      <c r="S264" s="92"/>
      <c r="T264" s="90"/>
      <c r="U264" s="91"/>
      <c r="V264" s="102"/>
      <c r="W264" s="96"/>
      <c r="X264" s="104"/>
      <c r="Y264" s="92"/>
      <c r="Z264" s="90"/>
      <c r="AA264" s="91"/>
      <c r="AB264" s="102"/>
      <c r="AC264" s="96"/>
      <c r="AD264" s="104"/>
      <c r="AE264" s="92"/>
      <c r="AF264" s="90"/>
      <c r="AG264" s="91"/>
      <c r="AH264" s="102"/>
      <c r="AI264" s="96"/>
      <c r="AJ264" s="104"/>
      <c r="AK264" s="92"/>
      <c r="AL264" s="90"/>
      <c r="AM264" s="91"/>
      <c r="AN264" s="102"/>
      <c r="AO264" s="96"/>
      <c r="AP264" s="104"/>
      <c r="AQ264" s="92"/>
      <c r="AR264" s="90"/>
      <c r="AS264" s="91"/>
      <c r="AT264" s="102"/>
      <c r="AU264" s="96"/>
      <c r="AV264" s="104"/>
      <c r="AW264" s="92"/>
      <c r="AX264" s="90"/>
      <c r="AY264" s="91"/>
      <c r="AZ264" s="102"/>
      <c r="BA264" s="96"/>
      <c r="BB264" s="104"/>
      <c r="BC264" s="92"/>
      <c r="BD264" s="90"/>
      <c r="BE264" s="91"/>
      <c r="BF264" s="102"/>
      <c r="BG264" s="96"/>
      <c r="BH264" s="104"/>
      <c r="BI264" s="92"/>
      <c r="BJ264" s="90"/>
      <c r="BK264" s="91"/>
      <c r="BL264" s="102"/>
      <c r="BM264" s="96"/>
      <c r="BN264" s="104"/>
      <c r="BO264" s="92"/>
      <c r="BP264" s="90"/>
      <c r="BQ264" s="91"/>
      <c r="BR264" s="102"/>
      <c r="BS264" s="96"/>
      <c r="BT264" s="104"/>
      <c r="BU264" s="92"/>
      <c r="BV264" s="90"/>
      <c r="BW264" s="91"/>
      <c r="BX264" s="102"/>
      <c r="BY264" s="96"/>
      <c r="BZ264" s="104"/>
      <c r="CA264" s="92"/>
      <c r="CB264" s="90"/>
      <c r="CC264" s="91"/>
      <c r="CD264" s="102"/>
      <c r="CE264" s="96"/>
      <c r="CF264" s="104"/>
      <c r="CG264" s="92"/>
      <c r="CH264" s="90"/>
      <c r="CI264" s="91"/>
      <c r="CJ264" s="102"/>
      <c r="CK264" s="96"/>
      <c r="CL264" s="104"/>
      <c r="CM264" s="92"/>
      <c r="CN264" s="90"/>
      <c r="CO264" s="91"/>
      <c r="CP264" s="102"/>
      <c r="CQ264" s="96"/>
      <c r="CR264" s="104"/>
      <c r="CS264" s="92"/>
      <c r="CT264" s="90"/>
      <c r="CU264" s="91"/>
      <c r="CV264" s="102"/>
      <c r="CW264" s="96"/>
      <c r="CX264" s="104"/>
      <c r="CY264" s="92"/>
      <c r="CZ264" s="90"/>
      <c r="DA264" s="91"/>
      <c r="DB264" s="102"/>
      <c r="DC264" s="96"/>
      <c r="DD264" s="104"/>
      <c r="DE264" s="92"/>
      <c r="DF264" s="90"/>
      <c r="DG264" s="91"/>
      <c r="DH264" s="102"/>
      <c r="DI264" s="96"/>
      <c r="DJ264" s="104"/>
      <c r="DK264" s="92"/>
      <c r="DL264" s="90"/>
      <c r="DM264" s="91"/>
      <c r="DN264" s="102"/>
      <c r="DO264" s="96"/>
      <c r="DP264" s="104"/>
      <c r="DQ264" s="92"/>
      <c r="DR264" s="90"/>
      <c r="DS264" s="91"/>
      <c r="DT264" s="102"/>
      <c r="DU264" s="96"/>
      <c r="DV264" s="104"/>
      <c r="DW264" s="92"/>
      <c r="DX264" s="90"/>
      <c r="DY264" s="91"/>
      <c r="DZ264" s="102"/>
      <c r="EA264" s="96"/>
      <c r="EB264" s="104"/>
      <c r="EC264" s="92"/>
      <c r="ED264" s="90"/>
      <c r="EE264" s="91"/>
      <c r="EF264" s="102"/>
      <c r="EG264" s="96"/>
      <c r="EH264" s="104"/>
      <c r="EI264" s="92"/>
      <c r="EJ264" s="90"/>
      <c r="EK264" s="91"/>
      <c r="EL264" s="102"/>
      <c r="EM264" s="96"/>
      <c r="EN264" s="104"/>
      <c r="EO264" s="92"/>
      <c r="EP264" s="90"/>
      <c r="EQ264" s="91"/>
      <c r="ER264" s="102"/>
      <c r="ES264" s="96"/>
      <c r="ET264" s="104"/>
      <c r="EU264" s="92"/>
      <c r="EV264" s="90"/>
      <c r="EW264" s="91"/>
      <c r="EX264" s="102"/>
      <c r="EY264" s="96"/>
      <c r="EZ264" s="104"/>
      <c r="FA264" s="92"/>
      <c r="FB264" s="90"/>
      <c r="FC264" s="91"/>
      <c r="FD264" s="102"/>
      <c r="FE264" s="96"/>
      <c r="FF264" s="104"/>
      <c r="FG264" s="92"/>
      <c r="FH264" s="90"/>
      <c r="FI264" s="91"/>
      <c r="FJ264" s="102"/>
      <c r="FK264" s="96"/>
      <c r="FL264" s="104"/>
      <c r="FM264" s="92"/>
      <c r="FN264" s="90"/>
      <c r="FO264" s="91"/>
      <c r="FP264" s="102"/>
      <c r="FQ264" s="96"/>
      <c r="FR264" s="104"/>
      <c r="FS264" s="92"/>
      <c r="FT264" s="90"/>
      <c r="FU264" s="91"/>
      <c r="FV264" s="102"/>
      <c r="FW264" s="96"/>
      <c r="FX264" s="104"/>
      <c r="FY264" s="92"/>
      <c r="FZ264" s="90"/>
      <c r="GA264" s="91"/>
      <c r="GB264" s="102"/>
      <c r="GC264" s="96"/>
      <c r="GD264" s="104"/>
      <c r="GE264" s="92"/>
      <c r="GF264" s="90"/>
      <c r="GG264" s="91"/>
      <c r="GH264" s="102"/>
      <c r="GI264" s="96"/>
      <c r="GJ264" s="104"/>
      <c r="GK264" s="92"/>
      <c r="GL264" s="90"/>
      <c r="GM264" s="91"/>
      <c r="GN264" s="102"/>
      <c r="GO264" s="96"/>
      <c r="GP264" s="104"/>
      <c r="GQ264" s="92"/>
      <c r="GR264" s="90"/>
      <c r="GS264" s="91"/>
      <c r="GT264" s="102"/>
      <c r="GU264" s="96"/>
      <c r="GV264" s="104"/>
      <c r="GW264" s="92"/>
      <c r="GX264" s="90"/>
      <c r="GY264" s="91"/>
      <c r="GZ264" s="102"/>
      <c r="HA264" s="96"/>
      <c r="HB264" s="104"/>
      <c r="HC264" s="92"/>
      <c r="HD264" s="90"/>
      <c r="HE264" s="91"/>
      <c r="HF264" s="102"/>
      <c r="HG264" s="96"/>
      <c r="HH264" s="104"/>
      <c r="HI264" s="92"/>
      <c r="HJ264" s="90"/>
      <c r="HK264" s="91"/>
      <c r="HL264" s="102"/>
      <c r="HM264" s="96"/>
      <c r="HN264" s="104"/>
      <c r="HO264" s="92"/>
      <c r="HP264" s="90"/>
      <c r="HQ264" s="91"/>
      <c r="HR264" s="102"/>
      <c r="HS264" s="96"/>
      <c r="HT264" s="104"/>
      <c r="HU264" s="92"/>
      <c r="HV264" s="125"/>
      <c r="HW264" s="126"/>
      <c r="HX264" s="127"/>
      <c r="HY264" s="128"/>
      <c r="HZ264" s="129"/>
      <c r="IA264" s="130"/>
      <c r="IB264" s="125"/>
      <c r="IC264" s="126"/>
      <c r="ID264" s="127"/>
      <c r="IE264" s="128"/>
      <c r="IF264" s="129"/>
      <c r="IG264" s="130"/>
      <c r="IH264" s="125"/>
      <c r="II264" s="126"/>
      <c r="IJ264" s="127"/>
      <c r="IK264" s="128"/>
      <c r="IL264" s="129"/>
      <c r="IM264" s="130"/>
      <c r="IN264" s="125"/>
      <c r="IO264" s="126"/>
      <c r="IP264" s="127"/>
      <c r="IQ264" s="128"/>
      <c r="IR264" s="129"/>
    </row>
    <row r="265" spans="1:252" s="1" customFormat="1">
      <c r="A265" s="54" t="s">
        <v>776</v>
      </c>
      <c r="B265" s="136">
        <f t="shared" si="35"/>
        <v>0</v>
      </c>
      <c r="C265" s="136">
        <f t="shared" si="36"/>
        <v>0</v>
      </c>
      <c r="D265" s="136">
        <f t="shared" si="37"/>
        <v>0</v>
      </c>
      <c r="E265" s="136">
        <f t="shared" si="38"/>
        <v>0</v>
      </c>
      <c r="F265" s="136">
        <f t="shared" si="39"/>
        <v>0</v>
      </c>
      <c r="G265" s="136">
        <f t="shared" si="40"/>
        <v>0</v>
      </c>
      <c r="H265" s="137">
        <f t="shared" si="44"/>
        <v>0</v>
      </c>
      <c r="I265" s="137">
        <f t="shared" si="41"/>
        <v>0</v>
      </c>
      <c r="J265" s="136">
        <f t="shared" si="42"/>
        <v>0</v>
      </c>
      <c r="K265" s="136">
        <f t="shared" si="43"/>
        <v>0</v>
      </c>
      <c r="L265" s="138">
        <f t="shared" si="34"/>
        <v>0</v>
      </c>
      <c r="M265" s="92"/>
      <c r="N265" s="90"/>
      <c r="O265" s="91"/>
      <c r="P265" s="102"/>
      <c r="Q265" s="96"/>
      <c r="R265" s="104"/>
      <c r="S265" s="92"/>
      <c r="T265" s="90"/>
      <c r="U265" s="91"/>
      <c r="V265" s="102"/>
      <c r="W265" s="96"/>
      <c r="X265" s="104"/>
      <c r="Y265" s="92"/>
      <c r="Z265" s="90"/>
      <c r="AA265" s="91"/>
      <c r="AB265" s="102"/>
      <c r="AC265" s="96"/>
      <c r="AD265" s="104"/>
      <c r="AE265" s="92"/>
      <c r="AF265" s="90"/>
      <c r="AG265" s="91"/>
      <c r="AH265" s="102"/>
      <c r="AI265" s="96"/>
      <c r="AJ265" s="104"/>
      <c r="AK265" s="92"/>
      <c r="AL265" s="90"/>
      <c r="AM265" s="91"/>
      <c r="AN265" s="102"/>
      <c r="AO265" s="96"/>
      <c r="AP265" s="104"/>
      <c r="AQ265" s="92"/>
      <c r="AR265" s="90"/>
      <c r="AS265" s="91"/>
      <c r="AT265" s="102"/>
      <c r="AU265" s="96"/>
      <c r="AV265" s="104"/>
      <c r="AW265" s="92"/>
      <c r="AX265" s="90"/>
      <c r="AY265" s="91"/>
      <c r="AZ265" s="102"/>
      <c r="BA265" s="96"/>
      <c r="BB265" s="104"/>
      <c r="BC265" s="92"/>
      <c r="BD265" s="90"/>
      <c r="BE265" s="91"/>
      <c r="BF265" s="102"/>
      <c r="BG265" s="96"/>
      <c r="BH265" s="104"/>
      <c r="BI265" s="92"/>
      <c r="BJ265" s="90"/>
      <c r="BK265" s="91"/>
      <c r="BL265" s="102"/>
      <c r="BM265" s="96"/>
      <c r="BN265" s="104"/>
      <c r="BO265" s="92"/>
      <c r="BP265" s="90"/>
      <c r="BQ265" s="91"/>
      <c r="BR265" s="102"/>
      <c r="BS265" s="96"/>
      <c r="BT265" s="104"/>
      <c r="BU265" s="92"/>
      <c r="BV265" s="90"/>
      <c r="BW265" s="91"/>
      <c r="BX265" s="102"/>
      <c r="BY265" s="96"/>
      <c r="BZ265" s="104"/>
      <c r="CA265" s="92"/>
      <c r="CB265" s="90"/>
      <c r="CC265" s="91"/>
      <c r="CD265" s="102"/>
      <c r="CE265" s="96"/>
      <c r="CF265" s="104"/>
      <c r="CG265" s="92"/>
      <c r="CH265" s="90"/>
      <c r="CI265" s="91"/>
      <c r="CJ265" s="102"/>
      <c r="CK265" s="96"/>
      <c r="CL265" s="104"/>
      <c r="CM265" s="92"/>
      <c r="CN265" s="90"/>
      <c r="CO265" s="91"/>
      <c r="CP265" s="102"/>
      <c r="CQ265" s="96"/>
      <c r="CR265" s="104"/>
      <c r="CS265" s="92"/>
      <c r="CT265" s="90"/>
      <c r="CU265" s="91"/>
      <c r="CV265" s="102"/>
      <c r="CW265" s="96"/>
      <c r="CX265" s="104"/>
      <c r="CY265" s="92"/>
      <c r="CZ265" s="90"/>
      <c r="DA265" s="91"/>
      <c r="DB265" s="102"/>
      <c r="DC265" s="96"/>
      <c r="DD265" s="104"/>
      <c r="DE265" s="92"/>
      <c r="DF265" s="90"/>
      <c r="DG265" s="91"/>
      <c r="DH265" s="102"/>
      <c r="DI265" s="96"/>
      <c r="DJ265" s="104"/>
      <c r="DK265" s="92"/>
      <c r="DL265" s="90"/>
      <c r="DM265" s="91"/>
      <c r="DN265" s="102"/>
      <c r="DO265" s="96"/>
      <c r="DP265" s="104"/>
      <c r="DQ265" s="92"/>
      <c r="DR265" s="90"/>
      <c r="DS265" s="91"/>
      <c r="DT265" s="102"/>
      <c r="DU265" s="96"/>
      <c r="DV265" s="104"/>
      <c r="DW265" s="92"/>
      <c r="DX265" s="90"/>
      <c r="DY265" s="91"/>
      <c r="DZ265" s="102"/>
      <c r="EA265" s="96"/>
      <c r="EB265" s="104"/>
      <c r="EC265" s="92"/>
      <c r="ED265" s="90"/>
      <c r="EE265" s="91"/>
      <c r="EF265" s="102"/>
      <c r="EG265" s="96"/>
      <c r="EH265" s="104"/>
      <c r="EI265" s="92"/>
      <c r="EJ265" s="90"/>
      <c r="EK265" s="91"/>
      <c r="EL265" s="102"/>
      <c r="EM265" s="96"/>
      <c r="EN265" s="104"/>
      <c r="EO265" s="92"/>
      <c r="EP265" s="90"/>
      <c r="EQ265" s="91"/>
      <c r="ER265" s="102"/>
      <c r="ES265" s="96"/>
      <c r="ET265" s="104"/>
      <c r="EU265" s="92"/>
      <c r="EV265" s="90"/>
      <c r="EW265" s="91"/>
      <c r="EX265" s="102"/>
      <c r="EY265" s="96"/>
      <c r="EZ265" s="104"/>
      <c r="FA265" s="92"/>
      <c r="FB265" s="90"/>
      <c r="FC265" s="91"/>
      <c r="FD265" s="102"/>
      <c r="FE265" s="96"/>
      <c r="FF265" s="104"/>
      <c r="FG265" s="92"/>
      <c r="FH265" s="90"/>
      <c r="FI265" s="91"/>
      <c r="FJ265" s="102"/>
      <c r="FK265" s="96"/>
      <c r="FL265" s="104"/>
      <c r="FM265" s="92"/>
      <c r="FN265" s="90"/>
      <c r="FO265" s="91"/>
      <c r="FP265" s="102"/>
      <c r="FQ265" s="96"/>
      <c r="FR265" s="104"/>
      <c r="FS265" s="92"/>
      <c r="FT265" s="90"/>
      <c r="FU265" s="91"/>
      <c r="FV265" s="102"/>
      <c r="FW265" s="96"/>
      <c r="FX265" s="104"/>
      <c r="FY265" s="92"/>
      <c r="FZ265" s="90"/>
      <c r="GA265" s="91"/>
      <c r="GB265" s="102"/>
      <c r="GC265" s="96"/>
      <c r="GD265" s="104"/>
      <c r="GE265" s="92"/>
      <c r="GF265" s="90"/>
      <c r="GG265" s="91"/>
      <c r="GH265" s="102"/>
      <c r="GI265" s="96"/>
      <c r="GJ265" s="104"/>
      <c r="GK265" s="92"/>
      <c r="GL265" s="90"/>
      <c r="GM265" s="91"/>
      <c r="GN265" s="102"/>
      <c r="GO265" s="96"/>
      <c r="GP265" s="104"/>
      <c r="GQ265" s="92"/>
      <c r="GR265" s="90"/>
      <c r="GS265" s="91"/>
      <c r="GT265" s="102"/>
      <c r="GU265" s="96"/>
      <c r="GV265" s="104"/>
      <c r="GW265" s="92"/>
      <c r="GX265" s="90"/>
      <c r="GY265" s="91"/>
      <c r="GZ265" s="102"/>
      <c r="HA265" s="96"/>
      <c r="HB265" s="104"/>
      <c r="HC265" s="92"/>
      <c r="HD265" s="90"/>
      <c r="HE265" s="91"/>
      <c r="HF265" s="102"/>
      <c r="HG265" s="96"/>
      <c r="HH265" s="104"/>
      <c r="HI265" s="92"/>
      <c r="HJ265" s="90"/>
      <c r="HK265" s="91"/>
      <c r="HL265" s="102"/>
      <c r="HM265" s="96"/>
      <c r="HN265" s="104"/>
      <c r="HO265" s="92"/>
      <c r="HP265" s="90"/>
      <c r="HQ265" s="91"/>
      <c r="HR265" s="102"/>
      <c r="HS265" s="96"/>
      <c r="HT265" s="104"/>
      <c r="HU265" s="92"/>
      <c r="HV265" s="125"/>
      <c r="HW265" s="126"/>
      <c r="HX265" s="127"/>
      <c r="HY265" s="128"/>
      <c r="HZ265" s="129"/>
      <c r="IA265" s="130"/>
      <c r="IB265" s="125"/>
      <c r="IC265" s="126"/>
      <c r="ID265" s="127"/>
      <c r="IE265" s="128"/>
      <c r="IF265" s="129"/>
      <c r="IG265" s="130"/>
      <c r="IH265" s="125"/>
      <c r="II265" s="126"/>
      <c r="IJ265" s="127"/>
      <c r="IK265" s="128"/>
      <c r="IL265" s="129"/>
      <c r="IM265" s="130"/>
      <c r="IN265" s="125"/>
      <c r="IO265" s="126"/>
      <c r="IP265" s="127"/>
      <c r="IQ265" s="128"/>
      <c r="IR265" s="129"/>
    </row>
    <row r="266" spans="1:252" s="1" customFormat="1">
      <c r="A266" s="54" t="s">
        <v>1233</v>
      </c>
      <c r="B266" s="136">
        <f t="shared" si="35"/>
        <v>0</v>
      </c>
      <c r="C266" s="136">
        <f t="shared" si="36"/>
        <v>0</v>
      </c>
      <c r="D266" s="136">
        <f t="shared" si="37"/>
        <v>0</v>
      </c>
      <c r="E266" s="136">
        <f t="shared" si="38"/>
        <v>0</v>
      </c>
      <c r="F266" s="136">
        <f t="shared" si="39"/>
        <v>0</v>
      </c>
      <c r="G266" s="136">
        <f t="shared" si="40"/>
        <v>0</v>
      </c>
      <c r="H266" s="137">
        <f t="shared" si="44"/>
        <v>0</v>
      </c>
      <c r="I266" s="137">
        <f t="shared" si="41"/>
        <v>0</v>
      </c>
      <c r="J266" s="136">
        <f t="shared" si="42"/>
        <v>0</v>
      </c>
      <c r="K266" s="136">
        <f t="shared" si="43"/>
        <v>0</v>
      </c>
      <c r="L266" s="138">
        <f t="shared" si="34"/>
        <v>0</v>
      </c>
      <c r="M266" s="92"/>
      <c r="N266" s="90"/>
      <c r="O266" s="91"/>
      <c r="P266" s="102"/>
      <c r="Q266" s="96"/>
      <c r="R266" s="104"/>
      <c r="S266" s="92"/>
      <c r="T266" s="90"/>
      <c r="U266" s="91"/>
      <c r="V266" s="102"/>
      <c r="W266" s="96"/>
      <c r="X266" s="104"/>
      <c r="Y266" s="92"/>
      <c r="Z266" s="90"/>
      <c r="AA266" s="91"/>
      <c r="AB266" s="102"/>
      <c r="AC266" s="96"/>
      <c r="AD266" s="104"/>
      <c r="AE266" s="92"/>
      <c r="AF266" s="90"/>
      <c r="AG266" s="91"/>
      <c r="AH266" s="102"/>
      <c r="AI266" s="96"/>
      <c r="AJ266" s="104"/>
      <c r="AK266" s="92"/>
      <c r="AL266" s="90"/>
      <c r="AM266" s="91"/>
      <c r="AN266" s="102"/>
      <c r="AO266" s="96"/>
      <c r="AP266" s="104"/>
      <c r="AQ266" s="92"/>
      <c r="AR266" s="90"/>
      <c r="AS266" s="91"/>
      <c r="AT266" s="102"/>
      <c r="AU266" s="96"/>
      <c r="AV266" s="104"/>
      <c r="AW266" s="92"/>
      <c r="AX266" s="90"/>
      <c r="AY266" s="91"/>
      <c r="AZ266" s="102"/>
      <c r="BA266" s="96"/>
      <c r="BB266" s="104"/>
      <c r="BC266" s="92"/>
      <c r="BD266" s="90"/>
      <c r="BE266" s="91"/>
      <c r="BF266" s="102"/>
      <c r="BG266" s="96"/>
      <c r="BH266" s="104"/>
      <c r="BI266" s="92"/>
      <c r="BJ266" s="90"/>
      <c r="BK266" s="91"/>
      <c r="BL266" s="102"/>
      <c r="BM266" s="96"/>
      <c r="BN266" s="104"/>
      <c r="BO266" s="92"/>
      <c r="BP266" s="90"/>
      <c r="BQ266" s="91"/>
      <c r="BR266" s="102"/>
      <c r="BS266" s="96"/>
      <c r="BT266" s="104"/>
      <c r="BU266" s="92"/>
      <c r="BV266" s="90"/>
      <c r="BW266" s="91"/>
      <c r="BX266" s="102"/>
      <c r="BY266" s="96"/>
      <c r="BZ266" s="104"/>
      <c r="CA266" s="92"/>
      <c r="CB266" s="90"/>
      <c r="CC266" s="91"/>
      <c r="CD266" s="102"/>
      <c r="CE266" s="96"/>
      <c r="CF266" s="104"/>
      <c r="CG266" s="92"/>
      <c r="CH266" s="90"/>
      <c r="CI266" s="91"/>
      <c r="CJ266" s="102"/>
      <c r="CK266" s="96"/>
      <c r="CL266" s="104"/>
      <c r="CM266" s="92"/>
      <c r="CN266" s="90"/>
      <c r="CO266" s="91"/>
      <c r="CP266" s="102"/>
      <c r="CQ266" s="96"/>
      <c r="CR266" s="104"/>
      <c r="CS266" s="92"/>
      <c r="CT266" s="90"/>
      <c r="CU266" s="91"/>
      <c r="CV266" s="102"/>
      <c r="CW266" s="96"/>
      <c r="CX266" s="104"/>
      <c r="CY266" s="92"/>
      <c r="CZ266" s="90"/>
      <c r="DA266" s="91"/>
      <c r="DB266" s="102"/>
      <c r="DC266" s="96"/>
      <c r="DD266" s="104"/>
      <c r="DE266" s="92"/>
      <c r="DF266" s="90"/>
      <c r="DG266" s="91"/>
      <c r="DH266" s="102"/>
      <c r="DI266" s="96"/>
      <c r="DJ266" s="104"/>
      <c r="DK266" s="92"/>
      <c r="DL266" s="90"/>
      <c r="DM266" s="91"/>
      <c r="DN266" s="102"/>
      <c r="DO266" s="96"/>
      <c r="DP266" s="104"/>
      <c r="DQ266" s="92"/>
      <c r="DR266" s="90"/>
      <c r="DS266" s="91"/>
      <c r="DT266" s="102"/>
      <c r="DU266" s="96"/>
      <c r="DV266" s="104"/>
      <c r="DW266" s="92"/>
      <c r="DX266" s="90"/>
      <c r="DY266" s="91"/>
      <c r="DZ266" s="102"/>
      <c r="EA266" s="96"/>
      <c r="EB266" s="104"/>
      <c r="EC266" s="92"/>
      <c r="ED266" s="90"/>
      <c r="EE266" s="91"/>
      <c r="EF266" s="102"/>
      <c r="EG266" s="96"/>
      <c r="EH266" s="104"/>
      <c r="EI266" s="92"/>
      <c r="EJ266" s="90"/>
      <c r="EK266" s="91"/>
      <c r="EL266" s="102"/>
      <c r="EM266" s="96"/>
      <c r="EN266" s="104"/>
      <c r="EO266" s="92"/>
      <c r="EP266" s="90"/>
      <c r="EQ266" s="91"/>
      <c r="ER266" s="102"/>
      <c r="ES266" s="96"/>
      <c r="ET266" s="104"/>
      <c r="EU266" s="92"/>
      <c r="EV266" s="90"/>
      <c r="EW266" s="91"/>
      <c r="EX266" s="102"/>
      <c r="EY266" s="96"/>
      <c r="EZ266" s="104"/>
      <c r="FA266" s="92"/>
      <c r="FB266" s="90"/>
      <c r="FC266" s="91"/>
      <c r="FD266" s="102"/>
      <c r="FE266" s="96"/>
      <c r="FF266" s="104"/>
      <c r="FG266" s="92"/>
      <c r="FH266" s="90"/>
      <c r="FI266" s="91"/>
      <c r="FJ266" s="102"/>
      <c r="FK266" s="96"/>
      <c r="FL266" s="104"/>
      <c r="FM266" s="92"/>
      <c r="FN266" s="90"/>
      <c r="FO266" s="91"/>
      <c r="FP266" s="102"/>
      <c r="FQ266" s="96"/>
      <c r="FR266" s="104"/>
      <c r="FS266" s="92"/>
      <c r="FT266" s="90"/>
      <c r="FU266" s="91"/>
      <c r="FV266" s="102"/>
      <c r="FW266" s="96"/>
      <c r="FX266" s="104"/>
      <c r="FY266" s="92"/>
      <c r="FZ266" s="90"/>
      <c r="GA266" s="91"/>
      <c r="GB266" s="102"/>
      <c r="GC266" s="96"/>
      <c r="GD266" s="104"/>
      <c r="GE266" s="92"/>
      <c r="GF266" s="90"/>
      <c r="GG266" s="91"/>
      <c r="GH266" s="102"/>
      <c r="GI266" s="96"/>
      <c r="GJ266" s="104"/>
      <c r="GK266" s="92"/>
      <c r="GL266" s="90"/>
      <c r="GM266" s="91"/>
      <c r="GN266" s="102"/>
      <c r="GO266" s="96"/>
      <c r="GP266" s="104"/>
      <c r="GQ266" s="92"/>
      <c r="GR266" s="90"/>
      <c r="GS266" s="91"/>
      <c r="GT266" s="102"/>
      <c r="GU266" s="96"/>
      <c r="GV266" s="104"/>
      <c r="GW266" s="92"/>
      <c r="GX266" s="90"/>
      <c r="GY266" s="91"/>
      <c r="GZ266" s="102"/>
      <c r="HA266" s="96"/>
      <c r="HB266" s="104"/>
      <c r="HC266" s="92"/>
      <c r="HD266" s="90"/>
      <c r="HE266" s="91"/>
      <c r="HF266" s="102"/>
      <c r="HG266" s="96"/>
      <c r="HH266" s="104"/>
      <c r="HI266" s="92"/>
      <c r="HJ266" s="90"/>
      <c r="HK266" s="91"/>
      <c r="HL266" s="102"/>
      <c r="HM266" s="96"/>
      <c r="HN266" s="104"/>
      <c r="HO266" s="92"/>
      <c r="HP266" s="90"/>
      <c r="HQ266" s="91"/>
      <c r="HR266" s="102"/>
      <c r="HS266" s="96"/>
      <c r="HT266" s="104"/>
      <c r="HU266" s="92"/>
      <c r="HV266" s="125"/>
      <c r="HW266" s="126"/>
      <c r="HX266" s="127"/>
      <c r="HY266" s="128"/>
      <c r="HZ266" s="129"/>
      <c r="IA266" s="130"/>
      <c r="IB266" s="125"/>
      <c r="IC266" s="126"/>
      <c r="ID266" s="127"/>
      <c r="IE266" s="128"/>
      <c r="IF266" s="129"/>
      <c r="IG266" s="130"/>
      <c r="IH266" s="125"/>
      <c r="II266" s="126"/>
      <c r="IJ266" s="127"/>
      <c r="IK266" s="128"/>
      <c r="IL266" s="129"/>
      <c r="IM266" s="130"/>
      <c r="IN266" s="125"/>
      <c r="IO266" s="126"/>
      <c r="IP266" s="127"/>
      <c r="IQ266" s="128"/>
      <c r="IR266" s="129"/>
    </row>
    <row r="267" spans="1:252" s="1" customFormat="1">
      <c r="A267" s="54" t="s">
        <v>777</v>
      </c>
      <c r="B267" s="136">
        <f t="shared" si="35"/>
        <v>24.6</v>
      </c>
      <c r="C267" s="136">
        <f t="shared" si="36"/>
        <v>24.750000000000004</v>
      </c>
      <c r="D267" s="136">
        <f t="shared" si="37"/>
        <v>25.1</v>
      </c>
      <c r="E267" s="136">
        <f t="shared" si="38"/>
        <v>20.9</v>
      </c>
      <c r="F267" s="136">
        <f t="shared" si="39"/>
        <v>21.375</v>
      </c>
      <c r="G267" s="136">
        <f t="shared" si="40"/>
        <v>21.8</v>
      </c>
      <c r="H267" s="137">
        <f t="shared" si="44"/>
        <v>4</v>
      </c>
      <c r="I267" s="137">
        <f t="shared" si="41"/>
        <v>0</v>
      </c>
      <c r="J267" s="136">
        <f t="shared" si="42"/>
        <v>0</v>
      </c>
      <c r="K267" s="136">
        <f t="shared" si="43"/>
        <v>0</v>
      </c>
      <c r="L267" s="138">
        <f t="shared" si="34"/>
        <v>0</v>
      </c>
      <c r="M267" s="92">
        <v>24.6</v>
      </c>
      <c r="N267" s="90">
        <v>21.2</v>
      </c>
      <c r="O267" s="91"/>
      <c r="P267" s="102">
        <v>24.6</v>
      </c>
      <c r="Q267" s="96">
        <v>21.6</v>
      </c>
      <c r="R267" s="104"/>
      <c r="S267" s="92">
        <v>25.1</v>
      </c>
      <c r="T267" s="90">
        <v>20.9</v>
      </c>
      <c r="U267" s="91"/>
      <c r="V267" s="102">
        <v>24.7</v>
      </c>
      <c r="W267" s="96">
        <v>21.8</v>
      </c>
      <c r="X267" s="104"/>
      <c r="Y267" s="92"/>
      <c r="Z267" s="90"/>
      <c r="AA267" s="91"/>
      <c r="AB267" s="102"/>
      <c r="AC267" s="96"/>
      <c r="AD267" s="104"/>
      <c r="AE267" s="92"/>
      <c r="AF267" s="90"/>
      <c r="AG267" s="91"/>
      <c r="AH267" s="102"/>
      <c r="AI267" s="96"/>
      <c r="AJ267" s="104"/>
      <c r="AK267" s="92"/>
      <c r="AL267" s="90"/>
      <c r="AM267" s="91"/>
      <c r="AN267" s="102"/>
      <c r="AO267" s="96"/>
      <c r="AP267" s="104"/>
      <c r="AQ267" s="92"/>
      <c r="AR267" s="90"/>
      <c r="AS267" s="91"/>
      <c r="AT267" s="102"/>
      <c r="AU267" s="96"/>
      <c r="AV267" s="104"/>
      <c r="AW267" s="92"/>
      <c r="AX267" s="90"/>
      <c r="AY267" s="91"/>
      <c r="AZ267" s="102"/>
      <c r="BA267" s="96"/>
      <c r="BB267" s="104"/>
      <c r="BC267" s="92"/>
      <c r="BD267" s="90"/>
      <c r="BE267" s="91"/>
      <c r="BF267" s="102"/>
      <c r="BG267" s="96"/>
      <c r="BH267" s="104"/>
      <c r="BI267" s="92"/>
      <c r="BJ267" s="90"/>
      <c r="BK267" s="91"/>
      <c r="BL267" s="102"/>
      <c r="BM267" s="96"/>
      <c r="BN267" s="104"/>
      <c r="BO267" s="92"/>
      <c r="BP267" s="90"/>
      <c r="BQ267" s="91"/>
      <c r="BR267" s="102"/>
      <c r="BS267" s="96"/>
      <c r="BT267" s="104"/>
      <c r="BU267" s="92"/>
      <c r="BV267" s="90"/>
      <c r="BW267" s="91"/>
      <c r="BX267" s="102"/>
      <c r="BY267" s="96"/>
      <c r="BZ267" s="104"/>
      <c r="CA267" s="92"/>
      <c r="CB267" s="90"/>
      <c r="CC267" s="91"/>
      <c r="CD267" s="102"/>
      <c r="CE267" s="96"/>
      <c r="CF267" s="104"/>
      <c r="CG267" s="92"/>
      <c r="CH267" s="90"/>
      <c r="CI267" s="91"/>
      <c r="CJ267" s="102"/>
      <c r="CK267" s="96"/>
      <c r="CL267" s="104"/>
      <c r="CM267" s="92"/>
      <c r="CN267" s="90"/>
      <c r="CO267" s="91"/>
      <c r="CP267" s="102"/>
      <c r="CQ267" s="96"/>
      <c r="CR267" s="104"/>
      <c r="CS267" s="92"/>
      <c r="CT267" s="90"/>
      <c r="CU267" s="91"/>
      <c r="CV267" s="102"/>
      <c r="CW267" s="96"/>
      <c r="CX267" s="104"/>
      <c r="CY267" s="92"/>
      <c r="CZ267" s="90"/>
      <c r="DA267" s="91"/>
      <c r="DB267" s="102"/>
      <c r="DC267" s="96"/>
      <c r="DD267" s="104"/>
      <c r="DE267" s="92"/>
      <c r="DF267" s="90"/>
      <c r="DG267" s="91"/>
      <c r="DH267" s="102"/>
      <c r="DI267" s="96"/>
      <c r="DJ267" s="104"/>
      <c r="DK267" s="92"/>
      <c r="DL267" s="90"/>
      <c r="DM267" s="91"/>
      <c r="DN267" s="102"/>
      <c r="DO267" s="96"/>
      <c r="DP267" s="104"/>
      <c r="DQ267" s="92"/>
      <c r="DR267" s="90"/>
      <c r="DS267" s="91"/>
      <c r="DT267" s="102"/>
      <c r="DU267" s="96"/>
      <c r="DV267" s="104"/>
      <c r="DW267" s="92"/>
      <c r="DX267" s="90"/>
      <c r="DY267" s="91"/>
      <c r="DZ267" s="102"/>
      <c r="EA267" s="96"/>
      <c r="EB267" s="104"/>
      <c r="EC267" s="92"/>
      <c r="ED267" s="90"/>
      <c r="EE267" s="91"/>
      <c r="EF267" s="102"/>
      <c r="EG267" s="96"/>
      <c r="EH267" s="104"/>
      <c r="EI267" s="92"/>
      <c r="EJ267" s="90"/>
      <c r="EK267" s="91"/>
      <c r="EL267" s="102"/>
      <c r="EM267" s="96"/>
      <c r="EN267" s="104"/>
      <c r="EO267" s="92"/>
      <c r="EP267" s="90"/>
      <c r="EQ267" s="91"/>
      <c r="ER267" s="102"/>
      <c r="ES267" s="96"/>
      <c r="ET267" s="104"/>
      <c r="EU267" s="92"/>
      <c r="EV267" s="90"/>
      <c r="EW267" s="91"/>
      <c r="EX267" s="102"/>
      <c r="EY267" s="96"/>
      <c r="EZ267" s="104"/>
      <c r="FA267" s="92"/>
      <c r="FB267" s="90"/>
      <c r="FC267" s="91"/>
      <c r="FD267" s="102"/>
      <c r="FE267" s="96"/>
      <c r="FF267" s="104"/>
      <c r="FG267" s="92"/>
      <c r="FH267" s="90"/>
      <c r="FI267" s="91"/>
      <c r="FJ267" s="102"/>
      <c r="FK267" s="96"/>
      <c r="FL267" s="104"/>
      <c r="FM267" s="92"/>
      <c r="FN267" s="90"/>
      <c r="FO267" s="91"/>
      <c r="FP267" s="102"/>
      <c r="FQ267" s="96"/>
      <c r="FR267" s="104"/>
      <c r="FS267" s="92"/>
      <c r="FT267" s="90"/>
      <c r="FU267" s="91"/>
      <c r="FV267" s="102"/>
      <c r="FW267" s="96"/>
      <c r="FX267" s="104"/>
      <c r="FY267" s="92"/>
      <c r="FZ267" s="90"/>
      <c r="GA267" s="91"/>
      <c r="GB267" s="102"/>
      <c r="GC267" s="96"/>
      <c r="GD267" s="104"/>
      <c r="GE267" s="92"/>
      <c r="GF267" s="90"/>
      <c r="GG267" s="91"/>
      <c r="GH267" s="102"/>
      <c r="GI267" s="96"/>
      <c r="GJ267" s="104"/>
      <c r="GK267" s="92"/>
      <c r="GL267" s="90"/>
      <c r="GM267" s="91"/>
      <c r="GN267" s="102"/>
      <c r="GO267" s="96"/>
      <c r="GP267" s="104"/>
      <c r="GQ267" s="92"/>
      <c r="GR267" s="90"/>
      <c r="GS267" s="91"/>
      <c r="GT267" s="102"/>
      <c r="GU267" s="96"/>
      <c r="GV267" s="104"/>
      <c r="GW267" s="92"/>
      <c r="GX267" s="90"/>
      <c r="GY267" s="91"/>
      <c r="GZ267" s="102"/>
      <c r="HA267" s="96"/>
      <c r="HB267" s="104"/>
      <c r="HC267" s="92"/>
      <c r="HD267" s="90"/>
      <c r="HE267" s="91"/>
      <c r="HF267" s="102"/>
      <c r="HG267" s="96"/>
      <c r="HH267" s="104"/>
      <c r="HI267" s="92"/>
      <c r="HJ267" s="90"/>
      <c r="HK267" s="91"/>
      <c r="HL267" s="102"/>
      <c r="HM267" s="96"/>
      <c r="HN267" s="104"/>
      <c r="HO267" s="92"/>
      <c r="HP267" s="90"/>
      <c r="HQ267" s="91"/>
      <c r="HR267" s="102"/>
      <c r="HS267" s="96"/>
      <c r="HT267" s="104"/>
      <c r="HU267" s="92"/>
      <c r="HV267" s="125"/>
      <c r="HW267" s="126"/>
      <c r="HX267" s="127"/>
      <c r="HY267" s="128"/>
      <c r="HZ267" s="129"/>
      <c r="IA267" s="130"/>
      <c r="IB267" s="125"/>
      <c r="IC267" s="126"/>
      <c r="ID267" s="127"/>
      <c r="IE267" s="128"/>
      <c r="IF267" s="129"/>
      <c r="IG267" s="130"/>
      <c r="IH267" s="125"/>
      <c r="II267" s="126"/>
      <c r="IJ267" s="127"/>
      <c r="IK267" s="128"/>
      <c r="IL267" s="129"/>
      <c r="IM267" s="130"/>
      <c r="IN267" s="125"/>
      <c r="IO267" s="126"/>
      <c r="IP267" s="127"/>
      <c r="IQ267" s="128"/>
      <c r="IR267" s="129"/>
    </row>
    <row r="268" spans="1:252" s="1" customFormat="1">
      <c r="A268" s="54" t="s">
        <v>778</v>
      </c>
      <c r="B268" s="136">
        <f t="shared" si="35"/>
        <v>0</v>
      </c>
      <c r="C268" s="136">
        <f t="shared" si="36"/>
        <v>0</v>
      </c>
      <c r="D268" s="136">
        <f t="shared" si="37"/>
        <v>0</v>
      </c>
      <c r="E268" s="136">
        <f t="shared" si="38"/>
        <v>0</v>
      </c>
      <c r="F268" s="136">
        <f t="shared" si="39"/>
        <v>0</v>
      </c>
      <c r="G268" s="136">
        <f t="shared" si="40"/>
        <v>0</v>
      </c>
      <c r="H268" s="137">
        <f t="shared" si="44"/>
        <v>0</v>
      </c>
      <c r="I268" s="137">
        <f t="shared" si="41"/>
        <v>0</v>
      </c>
      <c r="J268" s="136">
        <f t="shared" si="42"/>
        <v>0</v>
      </c>
      <c r="K268" s="136">
        <f t="shared" si="43"/>
        <v>0</v>
      </c>
      <c r="L268" s="138">
        <f t="shared" si="34"/>
        <v>0</v>
      </c>
      <c r="M268" s="92"/>
      <c r="N268" s="90"/>
      <c r="O268" s="91"/>
      <c r="P268" s="102"/>
      <c r="Q268" s="96"/>
      <c r="R268" s="104"/>
      <c r="S268" s="92"/>
      <c r="T268" s="90"/>
      <c r="U268" s="91"/>
      <c r="V268" s="102"/>
      <c r="W268" s="96"/>
      <c r="X268" s="104"/>
      <c r="Y268" s="92"/>
      <c r="Z268" s="90"/>
      <c r="AA268" s="91"/>
      <c r="AB268" s="102"/>
      <c r="AC268" s="96"/>
      <c r="AD268" s="104"/>
      <c r="AE268" s="92"/>
      <c r="AF268" s="90"/>
      <c r="AG268" s="91"/>
      <c r="AH268" s="102"/>
      <c r="AI268" s="96"/>
      <c r="AJ268" s="104"/>
      <c r="AK268" s="92"/>
      <c r="AL268" s="90"/>
      <c r="AM268" s="91"/>
      <c r="AN268" s="102"/>
      <c r="AO268" s="96"/>
      <c r="AP268" s="104"/>
      <c r="AQ268" s="92"/>
      <c r="AR268" s="90"/>
      <c r="AS268" s="91"/>
      <c r="AT268" s="102"/>
      <c r="AU268" s="96"/>
      <c r="AV268" s="104"/>
      <c r="AW268" s="92"/>
      <c r="AX268" s="90"/>
      <c r="AY268" s="91"/>
      <c r="AZ268" s="102"/>
      <c r="BA268" s="96"/>
      <c r="BB268" s="104"/>
      <c r="BC268" s="92"/>
      <c r="BD268" s="90"/>
      <c r="BE268" s="91"/>
      <c r="BF268" s="102"/>
      <c r="BG268" s="96"/>
      <c r="BH268" s="104"/>
      <c r="BI268" s="92"/>
      <c r="BJ268" s="90"/>
      <c r="BK268" s="91"/>
      <c r="BL268" s="102"/>
      <c r="BM268" s="96"/>
      <c r="BN268" s="104"/>
      <c r="BO268" s="92"/>
      <c r="BP268" s="90"/>
      <c r="BQ268" s="91"/>
      <c r="BR268" s="102"/>
      <c r="BS268" s="96"/>
      <c r="BT268" s="104"/>
      <c r="BU268" s="92"/>
      <c r="BV268" s="90"/>
      <c r="BW268" s="91"/>
      <c r="BX268" s="102"/>
      <c r="BY268" s="96"/>
      <c r="BZ268" s="104"/>
      <c r="CA268" s="92"/>
      <c r="CB268" s="90"/>
      <c r="CC268" s="91"/>
      <c r="CD268" s="102"/>
      <c r="CE268" s="96"/>
      <c r="CF268" s="104"/>
      <c r="CG268" s="92"/>
      <c r="CH268" s="90"/>
      <c r="CI268" s="91"/>
      <c r="CJ268" s="102"/>
      <c r="CK268" s="96"/>
      <c r="CL268" s="104"/>
      <c r="CM268" s="92"/>
      <c r="CN268" s="90"/>
      <c r="CO268" s="91"/>
      <c r="CP268" s="102"/>
      <c r="CQ268" s="96"/>
      <c r="CR268" s="104"/>
      <c r="CS268" s="92"/>
      <c r="CT268" s="90"/>
      <c r="CU268" s="91"/>
      <c r="CV268" s="102"/>
      <c r="CW268" s="96"/>
      <c r="CX268" s="104"/>
      <c r="CY268" s="92"/>
      <c r="CZ268" s="90"/>
      <c r="DA268" s="91"/>
      <c r="DB268" s="102"/>
      <c r="DC268" s="96"/>
      <c r="DD268" s="104"/>
      <c r="DE268" s="92"/>
      <c r="DF268" s="90"/>
      <c r="DG268" s="91"/>
      <c r="DH268" s="102"/>
      <c r="DI268" s="96"/>
      <c r="DJ268" s="104"/>
      <c r="DK268" s="92"/>
      <c r="DL268" s="90"/>
      <c r="DM268" s="91"/>
      <c r="DN268" s="102"/>
      <c r="DO268" s="96"/>
      <c r="DP268" s="104"/>
      <c r="DQ268" s="92"/>
      <c r="DR268" s="90"/>
      <c r="DS268" s="91"/>
      <c r="DT268" s="102"/>
      <c r="DU268" s="96"/>
      <c r="DV268" s="104"/>
      <c r="DW268" s="92"/>
      <c r="DX268" s="90"/>
      <c r="DY268" s="91"/>
      <c r="DZ268" s="102"/>
      <c r="EA268" s="96"/>
      <c r="EB268" s="104"/>
      <c r="EC268" s="92"/>
      <c r="ED268" s="90"/>
      <c r="EE268" s="91"/>
      <c r="EF268" s="102"/>
      <c r="EG268" s="96"/>
      <c r="EH268" s="104"/>
      <c r="EI268" s="92"/>
      <c r="EJ268" s="90"/>
      <c r="EK268" s="91"/>
      <c r="EL268" s="102"/>
      <c r="EM268" s="96"/>
      <c r="EN268" s="104"/>
      <c r="EO268" s="92"/>
      <c r="EP268" s="90"/>
      <c r="EQ268" s="91"/>
      <c r="ER268" s="102"/>
      <c r="ES268" s="96"/>
      <c r="ET268" s="104"/>
      <c r="EU268" s="92"/>
      <c r="EV268" s="90"/>
      <c r="EW268" s="91"/>
      <c r="EX268" s="102"/>
      <c r="EY268" s="96"/>
      <c r="EZ268" s="104"/>
      <c r="FA268" s="92"/>
      <c r="FB268" s="90"/>
      <c r="FC268" s="91"/>
      <c r="FD268" s="102"/>
      <c r="FE268" s="96"/>
      <c r="FF268" s="104"/>
      <c r="FG268" s="92"/>
      <c r="FH268" s="90"/>
      <c r="FI268" s="91"/>
      <c r="FJ268" s="102"/>
      <c r="FK268" s="96"/>
      <c r="FL268" s="104"/>
      <c r="FM268" s="92"/>
      <c r="FN268" s="90"/>
      <c r="FO268" s="91"/>
      <c r="FP268" s="102"/>
      <c r="FQ268" s="96"/>
      <c r="FR268" s="104"/>
      <c r="FS268" s="92"/>
      <c r="FT268" s="90"/>
      <c r="FU268" s="91"/>
      <c r="FV268" s="102"/>
      <c r="FW268" s="96"/>
      <c r="FX268" s="104"/>
      <c r="FY268" s="92"/>
      <c r="FZ268" s="90"/>
      <c r="GA268" s="91"/>
      <c r="GB268" s="102"/>
      <c r="GC268" s="96"/>
      <c r="GD268" s="104"/>
      <c r="GE268" s="92"/>
      <c r="GF268" s="90"/>
      <c r="GG268" s="91"/>
      <c r="GH268" s="102"/>
      <c r="GI268" s="96"/>
      <c r="GJ268" s="104"/>
      <c r="GK268" s="92"/>
      <c r="GL268" s="90"/>
      <c r="GM268" s="91"/>
      <c r="GN268" s="102"/>
      <c r="GO268" s="96"/>
      <c r="GP268" s="104"/>
      <c r="GQ268" s="92"/>
      <c r="GR268" s="90"/>
      <c r="GS268" s="91"/>
      <c r="GT268" s="102"/>
      <c r="GU268" s="96"/>
      <c r="GV268" s="104"/>
      <c r="GW268" s="92"/>
      <c r="GX268" s="90"/>
      <c r="GY268" s="91"/>
      <c r="GZ268" s="102"/>
      <c r="HA268" s="96"/>
      <c r="HB268" s="104"/>
      <c r="HC268" s="92"/>
      <c r="HD268" s="90"/>
      <c r="HE268" s="91"/>
      <c r="HF268" s="102"/>
      <c r="HG268" s="96"/>
      <c r="HH268" s="104"/>
      <c r="HI268" s="92"/>
      <c r="HJ268" s="90"/>
      <c r="HK268" s="91"/>
      <c r="HL268" s="102"/>
      <c r="HM268" s="96"/>
      <c r="HN268" s="104"/>
      <c r="HO268" s="92"/>
      <c r="HP268" s="90"/>
      <c r="HQ268" s="91"/>
      <c r="HR268" s="102"/>
      <c r="HS268" s="96"/>
      <c r="HT268" s="104"/>
      <c r="HU268" s="92"/>
      <c r="HV268" s="125"/>
      <c r="HW268" s="126"/>
      <c r="HX268" s="127"/>
      <c r="HY268" s="128"/>
      <c r="HZ268" s="129"/>
      <c r="IA268" s="130"/>
      <c r="IB268" s="125"/>
      <c r="IC268" s="126"/>
      <c r="ID268" s="127"/>
      <c r="IE268" s="128"/>
      <c r="IF268" s="129"/>
      <c r="IG268" s="130"/>
      <c r="IH268" s="125"/>
      <c r="II268" s="126"/>
      <c r="IJ268" s="127"/>
      <c r="IK268" s="128"/>
      <c r="IL268" s="129"/>
      <c r="IM268" s="130"/>
      <c r="IN268" s="125"/>
      <c r="IO268" s="126"/>
      <c r="IP268" s="127"/>
      <c r="IQ268" s="128"/>
      <c r="IR268" s="129"/>
    </row>
    <row r="269" spans="1:252" s="1" customFormat="1">
      <c r="A269" s="54" t="s">
        <v>70</v>
      </c>
      <c r="B269" s="136">
        <f t="shared" si="35"/>
        <v>0</v>
      </c>
      <c r="C269" s="136">
        <f t="shared" si="36"/>
        <v>0</v>
      </c>
      <c r="D269" s="136">
        <f t="shared" si="37"/>
        <v>0</v>
      </c>
      <c r="E269" s="136">
        <f t="shared" si="38"/>
        <v>0</v>
      </c>
      <c r="F269" s="136">
        <f t="shared" si="39"/>
        <v>0</v>
      </c>
      <c r="G269" s="136">
        <f t="shared" si="40"/>
        <v>0</v>
      </c>
      <c r="H269" s="137">
        <f t="shared" si="44"/>
        <v>0</v>
      </c>
      <c r="I269" s="137">
        <f t="shared" si="41"/>
        <v>0</v>
      </c>
      <c r="J269" s="136">
        <f t="shared" si="42"/>
        <v>0</v>
      </c>
      <c r="K269" s="136">
        <f t="shared" si="43"/>
        <v>0</v>
      </c>
      <c r="L269" s="138">
        <f t="shared" ref="L269:L335" si="45">COUNT(O269,R269,U269,X269,AA269,AD269,AG269,AJ269,AM269,AP269,AS269,AV269,AY269,BB269,BE269,BH269,BK269,BN269,BQ269,BT269,BW269,BZ269,CC269,CF269,CI269,CL269,CO269,CR269,CU269,CX269,DA269,DD269,DG269,DJ269,DM269,DP269,DS269,DV269,DY269,EB269,EE269,EH269,EK269,EN269,EQ269,ET269,EW269,EZ269,FC269,FF269,FI269,FL269,FO269,FR269,FU269,FX269,GA269,GD269,GG269,GJ269,GM269,GP269,GS269,GV269,GY269,HB269,HE269,HH269,HK269,HN269,HQ269,HT269,HW269,HZ269,IC269,IF269,II269,IL269,IO269,IR269)</f>
        <v>0</v>
      </c>
      <c r="M269" s="92"/>
      <c r="N269" s="90"/>
      <c r="O269" s="91"/>
      <c r="P269" s="102"/>
      <c r="Q269" s="96"/>
      <c r="R269" s="104"/>
      <c r="S269" s="92"/>
      <c r="T269" s="90"/>
      <c r="U269" s="91"/>
      <c r="V269" s="102"/>
      <c r="W269" s="96"/>
      <c r="X269" s="104"/>
      <c r="Y269" s="92"/>
      <c r="Z269" s="90"/>
      <c r="AA269" s="91"/>
      <c r="AB269" s="102"/>
      <c r="AC269" s="96"/>
      <c r="AD269" s="104"/>
      <c r="AE269" s="92"/>
      <c r="AF269" s="90"/>
      <c r="AG269" s="91"/>
      <c r="AH269" s="102"/>
      <c r="AI269" s="96"/>
      <c r="AJ269" s="104"/>
      <c r="AK269" s="92"/>
      <c r="AL269" s="90"/>
      <c r="AM269" s="91"/>
      <c r="AN269" s="102"/>
      <c r="AO269" s="96"/>
      <c r="AP269" s="104"/>
      <c r="AQ269" s="92"/>
      <c r="AR269" s="90"/>
      <c r="AS269" s="91"/>
      <c r="AT269" s="102"/>
      <c r="AU269" s="96"/>
      <c r="AV269" s="104"/>
      <c r="AW269" s="92"/>
      <c r="AX269" s="90"/>
      <c r="AY269" s="91"/>
      <c r="AZ269" s="102"/>
      <c r="BA269" s="96"/>
      <c r="BB269" s="104"/>
      <c r="BC269" s="92"/>
      <c r="BD269" s="90"/>
      <c r="BE269" s="91"/>
      <c r="BF269" s="102"/>
      <c r="BG269" s="96"/>
      <c r="BH269" s="104"/>
      <c r="BI269" s="92"/>
      <c r="BJ269" s="90"/>
      <c r="BK269" s="91"/>
      <c r="BL269" s="102"/>
      <c r="BM269" s="96"/>
      <c r="BN269" s="104"/>
      <c r="BO269" s="92"/>
      <c r="BP269" s="90"/>
      <c r="BQ269" s="91"/>
      <c r="BR269" s="102"/>
      <c r="BS269" s="96"/>
      <c r="BT269" s="104"/>
      <c r="BU269" s="92"/>
      <c r="BV269" s="90"/>
      <c r="BW269" s="91"/>
      <c r="BX269" s="102"/>
      <c r="BY269" s="96"/>
      <c r="BZ269" s="104"/>
      <c r="CA269" s="92"/>
      <c r="CB269" s="90"/>
      <c r="CC269" s="91"/>
      <c r="CD269" s="102"/>
      <c r="CE269" s="96"/>
      <c r="CF269" s="104"/>
      <c r="CG269" s="92"/>
      <c r="CH269" s="90"/>
      <c r="CI269" s="91"/>
      <c r="CJ269" s="102"/>
      <c r="CK269" s="96"/>
      <c r="CL269" s="104"/>
      <c r="CM269" s="92"/>
      <c r="CN269" s="90"/>
      <c r="CO269" s="91"/>
      <c r="CP269" s="102"/>
      <c r="CQ269" s="96"/>
      <c r="CR269" s="104"/>
      <c r="CS269" s="92"/>
      <c r="CT269" s="90"/>
      <c r="CU269" s="91"/>
      <c r="CV269" s="102"/>
      <c r="CW269" s="96"/>
      <c r="CX269" s="104"/>
      <c r="CY269" s="92"/>
      <c r="CZ269" s="90"/>
      <c r="DA269" s="91"/>
      <c r="DB269" s="102"/>
      <c r="DC269" s="96"/>
      <c r="DD269" s="104"/>
      <c r="DE269" s="92"/>
      <c r="DF269" s="90"/>
      <c r="DG269" s="91"/>
      <c r="DH269" s="102"/>
      <c r="DI269" s="96"/>
      <c r="DJ269" s="104"/>
      <c r="DK269" s="92"/>
      <c r="DL269" s="90"/>
      <c r="DM269" s="91"/>
      <c r="DN269" s="102"/>
      <c r="DO269" s="96"/>
      <c r="DP269" s="104"/>
      <c r="DQ269" s="92"/>
      <c r="DR269" s="90"/>
      <c r="DS269" s="91"/>
      <c r="DT269" s="102"/>
      <c r="DU269" s="96"/>
      <c r="DV269" s="104"/>
      <c r="DW269" s="92"/>
      <c r="DX269" s="90"/>
      <c r="DY269" s="91"/>
      <c r="DZ269" s="102"/>
      <c r="EA269" s="96"/>
      <c r="EB269" s="104"/>
      <c r="EC269" s="92"/>
      <c r="ED269" s="90"/>
      <c r="EE269" s="91"/>
      <c r="EF269" s="102"/>
      <c r="EG269" s="96"/>
      <c r="EH269" s="104"/>
      <c r="EI269" s="92"/>
      <c r="EJ269" s="90"/>
      <c r="EK269" s="91"/>
      <c r="EL269" s="102"/>
      <c r="EM269" s="96"/>
      <c r="EN269" s="104"/>
      <c r="EO269" s="92"/>
      <c r="EP269" s="90"/>
      <c r="EQ269" s="91"/>
      <c r="ER269" s="102"/>
      <c r="ES269" s="96"/>
      <c r="ET269" s="104"/>
      <c r="EU269" s="92"/>
      <c r="EV269" s="90"/>
      <c r="EW269" s="91"/>
      <c r="EX269" s="102"/>
      <c r="EY269" s="96"/>
      <c r="EZ269" s="104"/>
      <c r="FA269" s="92"/>
      <c r="FB269" s="90"/>
      <c r="FC269" s="91"/>
      <c r="FD269" s="102"/>
      <c r="FE269" s="96"/>
      <c r="FF269" s="104"/>
      <c r="FG269" s="92"/>
      <c r="FH269" s="90"/>
      <c r="FI269" s="91"/>
      <c r="FJ269" s="102"/>
      <c r="FK269" s="96"/>
      <c r="FL269" s="104"/>
      <c r="FM269" s="92"/>
      <c r="FN269" s="90"/>
      <c r="FO269" s="91"/>
      <c r="FP269" s="102"/>
      <c r="FQ269" s="96"/>
      <c r="FR269" s="104"/>
      <c r="FS269" s="92"/>
      <c r="FT269" s="90"/>
      <c r="FU269" s="91"/>
      <c r="FV269" s="102"/>
      <c r="FW269" s="96"/>
      <c r="FX269" s="104"/>
      <c r="FY269" s="92"/>
      <c r="FZ269" s="90"/>
      <c r="GA269" s="91"/>
      <c r="GB269" s="102"/>
      <c r="GC269" s="96"/>
      <c r="GD269" s="104"/>
      <c r="GE269" s="92"/>
      <c r="GF269" s="90"/>
      <c r="GG269" s="91"/>
      <c r="GH269" s="102"/>
      <c r="GI269" s="96"/>
      <c r="GJ269" s="104"/>
      <c r="GK269" s="92"/>
      <c r="GL269" s="90"/>
      <c r="GM269" s="91"/>
      <c r="GN269" s="102"/>
      <c r="GO269" s="96"/>
      <c r="GP269" s="104"/>
      <c r="GQ269" s="92"/>
      <c r="GR269" s="90"/>
      <c r="GS269" s="91"/>
      <c r="GT269" s="102"/>
      <c r="GU269" s="96"/>
      <c r="GV269" s="104"/>
      <c r="GW269" s="92"/>
      <c r="GX269" s="90"/>
      <c r="GY269" s="91"/>
      <c r="GZ269" s="102"/>
      <c r="HA269" s="96"/>
      <c r="HB269" s="104"/>
      <c r="HC269" s="92"/>
      <c r="HD269" s="90"/>
      <c r="HE269" s="91"/>
      <c r="HF269" s="102"/>
      <c r="HG269" s="96"/>
      <c r="HH269" s="104"/>
      <c r="HI269" s="92"/>
      <c r="HJ269" s="90"/>
      <c r="HK269" s="91"/>
      <c r="HL269" s="102"/>
      <c r="HM269" s="96"/>
      <c r="HN269" s="104"/>
      <c r="HO269" s="92"/>
      <c r="HP269" s="90"/>
      <c r="HQ269" s="91"/>
      <c r="HR269" s="102"/>
      <c r="HS269" s="96"/>
      <c r="HT269" s="104"/>
      <c r="HU269" s="92"/>
      <c r="HV269" s="125"/>
      <c r="HW269" s="126"/>
      <c r="HX269" s="127"/>
      <c r="HY269" s="128"/>
      <c r="HZ269" s="129"/>
      <c r="IA269" s="130"/>
      <c r="IB269" s="125"/>
      <c r="IC269" s="126"/>
      <c r="ID269" s="127"/>
      <c r="IE269" s="128"/>
      <c r="IF269" s="129"/>
      <c r="IG269" s="130"/>
      <c r="IH269" s="125"/>
      <c r="II269" s="126"/>
      <c r="IJ269" s="127"/>
      <c r="IK269" s="128"/>
      <c r="IL269" s="129"/>
      <c r="IM269" s="130"/>
      <c r="IN269" s="125"/>
      <c r="IO269" s="126"/>
      <c r="IP269" s="127"/>
      <c r="IQ269" s="128"/>
      <c r="IR269" s="129"/>
    </row>
    <row r="270" spans="1:252" s="1" customFormat="1">
      <c r="A270" s="54" t="s">
        <v>781</v>
      </c>
      <c r="B270" s="136">
        <f t="shared" ref="B270:B336" si="46">MIN(M270,P270,S270,V270,Y270,AB270,AE270,AH270,AK270,AN270,AQ270,AT270,AW270,AZ270,BC270,BF270,BI270,BL270,BO270,BR270,BU270,BX270,CA270,CD270,CG270,CJ270,CM270,CP270,CS270,CV270,CY270,DB270,DE270,DH270,DK270,DN270,DQ270,DT270,DW270,DZ270,EC270,EF270,EI270,EL270,EO270,ER270,EU270,EX270,FA270,FD270,FG270,FJ270,FM270,FP270,FS270,FV270,FY270,GB270,GE270,GH270,GK270,GN270,GQ270,GQ270,GT270,GW270,GZ270,HC270,HF270,HI270,HL270,HO270,HR270,HU270,HX270,IA270,ID270,IG270,IJ270,IM270,IP270)</f>
        <v>0</v>
      </c>
      <c r="C270" s="136">
        <f t="shared" ref="C270:C336" si="47">IF(SUM(M270+P270+S270+V270+Y270+AB270+AE270+AH270+AK270+AN270+AQ270+AT270+AW270+AZ270+BC270+BF270+BI270+BL270+BO270+BR270+BU270+BX270+CA270+CD270+CG270+CJ270+CM270+CP270+CS270+CV270+CY270+DB270+DE270+DH270+DK270+DN270+DQ270+DT270+DW270+DZ270+EC270+EF270+EI270+EL270+EO270+ER270+EU270+EX270+FA270+FD270+FG270+FJ270+FM270+FP270+FS270+FV270+FY270+GB270+GE270+GH270+GK270+GN270+GQ270+GQ270+GT270+GW270+GZ270+HC270+HF270+HI270+HL270+HO270+HR270+HU270+HX270+IA270+ID270+IG270+IJ270+IM270+IP270)=0,0,AVERAGE(M270,P270,S270,V270,Y270,AB270,AE270,AH270,AK270,AN270,AQ270,AT270,AW270,AZ270,BC270,BF270,BI270,BL270,BO270,BR270,BU270,BX270,CA270,CD270,CG270,CJ270,CM270,CP270,CS270,CV270,CY270,DB270,DE270,DH270,DK270,DN270,DQ270,DT270,DW270,DZ270,EC270,EF270,EI270,EL270,EO270,ER270,EU270,EX270,FA270,FD270,FG270,FJ270,FM270,FP270,FS270,FV270,FY270,GB270,GE270,GH270,GK270,GN270,GQ270,GQ270,GT270,GW270,GZ270,HC270,HF270,HI270,HL270,HO270,HR270,HU270,HX270,IA270,ID270,IG270,IJ270,IM270,IP270))</f>
        <v>0</v>
      </c>
      <c r="D270" s="136">
        <f t="shared" ref="D270:D336" si="48">MAX(M270,P270,S270,V270,Y270,AB270,AE270,AH270,AK270,AN270,AQ270,AT270,AW270,AZ270,BC270,BF270,BI270,BL270,BO270,BR270,BU270,BX270,CA270,CD270,CG270,CJ270,CM270,CP270,CS270,CV270,CY270,DB270,DE270,DH270,DK270,DN270,DQ270,DT270,DW270,DZ270,EC270,EF270,EI270,EL270,EO270,ER270,EU270,EX270,FA270,FD270,FG270,FJ270,FM270,FP270,FS270,FV270,FY270,GB270,GE270,GH270,GK270,GN270,GQ270,GQ270,GT270,GW270,GZ270,HC270,HF270,HI270,HL270,HO270,HR270,HU270,HX270,IA270,ID270,IG270,IJ270,IM270,IP270)</f>
        <v>0</v>
      </c>
      <c r="E270" s="136">
        <f t="shared" ref="E270:E336" si="49">MIN(N270,Q270,T270,W270,Z270,AC270,AF270,AI270,AL270,AO270,AR270,AU270,AX270,BA270,BD270,BG270,BJ270,BM270,BP270,BS270,BV270,BY270,CB270,CE270,CH270,CK270,CN270,CQ270,CT270,CW270,CZ270,DC270,DF270,DI270,DL270,DO270,DR270,DU270,DX270,EA270,ED270,EG270,EJ270,EM270,EP270,ES270,EV270,EY270,FB270,FE270,FH270,FK270,FN270,FQ270,FT270,FW270,FZ270,GC270,GF270,GI270,GL270,GO270,GR270,GR270,GU270,GX270,HA270,HD270,HG270,HJ270,HM270,HP270,HS270,HV270,HY270,IB270,IE270,IH270,IK270,IN270,IQ270)</f>
        <v>0</v>
      </c>
      <c r="F270" s="136">
        <f t="shared" ref="F270:F336" si="50">IF(SUM(N270+Q270+T270+W270+Z270+AC270+AF270+AI270+AL270+AO270+AR270+AU270+AX270+BA270+BD270+BG270+BJ270+BM270+BP270+BS270+BV270+BY270+CB270+CE270+CH270+CK270+CN270+CQ270+CT270+CW270+CZ270+DC270+DF270+DI270+DL270+DO270+DR270+DU270+DX270+EA270+ED270+EG270+EJ270+EM270+EP270+ES270+EV270+EY270+FB270+FE270+FH270+FK270+FN270+FQ270+FT270+FW270+FZ270+GC270+GF270+GI270+GL270+GO270+GR270+GR270+GU270+GX270+HA270+HD270+HG270+HJ270+HM270+HP270+HS270+HV270+HY270+IB270+IE270+IH270+IK270+IN270+IQ270)=0,0,AVERAGE(N270,Q270,T270,W270,Z270,AC270,AF270,AI270,AL270,AO270,AR270,AU270,AX270,BA270,BD270,BG270,BJ270,BM270,BP270,BS270,BV270,BY270,CB270,CE270,CH270,CK270,CN270,CQ270,CT270,CW270,CZ270,DC270,DF270,DI270,DL270,DO270,DR270,DU270,DX270,EA270,ED270,EG270,EJ270,EM270,EP270,ES270,EV270,EY270,FB270,FE270,FH270,FK270,FN270,FQ270,FT270,FW270,FZ270,GC270,GF270,GI270,GL270,GO270,GR270,GR270,GU270,GX270,HA270,HD270,HG270,HJ270,HM270,HP270,HS270,HV270,HY270,IB270,IE270,IH270,IK270,IN270,IQ270))</f>
        <v>0</v>
      </c>
      <c r="G270" s="136">
        <f t="shared" ref="G270:G336" si="51">MAX(N270,Q270,T270,W270,Z270,AC270,AF270,AI270,AL270,AO270,AR270,AU270,AX270,BA270,BD270,BG270,BJ270,BM270,BP270,BS270,BV270,BY270,CB270,CE270,CH270,CK270,CN270,CQ270,CT270,CW270,CZ270,DC270,DF270,DI270,DL270,DO270,DR270,DU270,DX270,EA270,ED270,EG270,EJ270,EM270,EP270,ES270,EV270,EY270,FB270,FE270,FH270,FK270,FN270,FQ270,FT270,FW270,FZ270,GC270,GF270,GI270,GL270,GO270,GR270,GR270,GU270,GX270,HA270,HD270,HG270,HJ270,HM270,HP270,HS270,HV270,HY270,IB270,IE270,IH270,IK270,IN270,IQ270)</f>
        <v>0</v>
      </c>
      <c r="H270" s="137">
        <f t="shared" si="44"/>
        <v>0</v>
      </c>
      <c r="I270" s="137">
        <f t="shared" ref="I270:I336" si="52">MIN(O270,R270,U270,X270,AA270,AD270,AG270,AJ270,AM270,AP270,AS270,AV270,AY270,BB270,BE270,BH270,BK270,BN270,BQ270,BT270,BW270,BZ270,CC270,CF270,CI270,CL270,CO270,CR270,CU270,CX270,DA270,DD270,DG270,DJ270,DM270,DP270,DS270,DV270,DY270,EB270,EE270,EH270,EK270,EN270,EQ270,ET270,EW270,EZ270,FC270,FF270,FI270,FL270,FO270,FR270,FU270,FX270,GA270,GD270,GG270,GJ270,GM270,GP270,GS270,GS270,GV270,GY270,HB270,HE270,HH270,HK270,HN270,HQ270,HT270,HW270,HZ270,IC270,IF270,II270,IL270,IO270,IR270)</f>
        <v>0</v>
      </c>
      <c r="J270" s="136">
        <f t="shared" ref="J270:J336" si="53">IF(SUM(O270+R270+U270+X270+AA270+AD270+AG270+AJ270+AM270+AP270+AS270+AV270+AY270+BB270+BE270+BH270+BK270+BN270+BQ270+BT270+BW270+BZ270+CC270+CF270+CI270+CL270+CO270+CR270+CU270+CX270+DA270+DD270+DG270+DJ270+DM270+DP270+DS270+DV270+DY270+EB270+EE270+EH270+EK270+EN270+EQ270+ET270+EW270+EZ270+FC270+FF270+FI270+FL270+FO270+FR270+FU270+FX270+GA270+GD270+GG270+GJ270+GM270+GP270+GS270+GS270+GV270+GY270+HB270+HE270+HH270+HK270+HN270+HQ270+HT270+HW270+HZ270+IC270+IF270+II270+IL270+IO270+IR270)=0,0,AVERAGE(O270,R270,U270,X270,AA270,AD270,AG270,AJ270,AM270,AP270,AS270,AV270,AY270,BB270,BE270,BH270,BK270,BN270,BQ270,BT270,BW270,BZ270,CC270,CF270,CI270,CL270,CO270,CR270,CU270,CX270,DA270,DD270,DG270,DJ270,DM270,DP270,DS270,DV270,DY270,EB270,EE270,EH270,EK270,EN270,EQ270,ET270,EW270,EZ270,FC270,FF270,FI270,FL270,FO270,FR270,FU270,FX270,GA270,GD270,GG270,GJ270,GM270,GP270,GS270,GS270,GV270,GY270,HB270,HE270,HH270,HK270,HN270,HQ270,HT270,HW270,HZ270,IC270,IF270,II270,IL270,IO270,IR270))</f>
        <v>0</v>
      </c>
      <c r="K270" s="136">
        <f t="shared" ref="K270:K336" si="54">MAX(O270,R270,U270,X270,AA270,AD270,AG270,AJ270,AM270,AP270,AS270,AV270,AY270,BB270,BE270,BH270,BK270,BN270,BQ270,BT270,BW270,BZ270,CC270,CF270,CI270,CL270,CO270,CR270,CU270,CX270,DA270,DD270,DG270,DJ270,DM270,DP270,DS270,DV270,DY270,EB270,EE270,EH270,EK270,EN270,EQ270,ET270,EW270,EZ270,FC270,FF270,FI270,FL270,FO270,FR270,FU270,FX270,GA270,GD270,GG270,GJ270,GM270,GP270,GS270,GS270,GV270,GY270,HB270,HE270,HH270,HK270,HN270,HQ270,HT270,HW270,HZ270,IC270,IF270,II270,IL270,IO270,IR270)</f>
        <v>0</v>
      </c>
      <c r="L270" s="138">
        <f t="shared" si="45"/>
        <v>0</v>
      </c>
      <c r="M270" s="92"/>
      <c r="N270" s="90"/>
      <c r="O270" s="91"/>
      <c r="P270" s="102"/>
      <c r="Q270" s="96"/>
      <c r="R270" s="104"/>
      <c r="S270" s="92"/>
      <c r="T270" s="90"/>
      <c r="U270" s="91"/>
      <c r="V270" s="102"/>
      <c r="W270" s="96"/>
      <c r="X270" s="104"/>
      <c r="Y270" s="92"/>
      <c r="Z270" s="90"/>
      <c r="AA270" s="91"/>
      <c r="AB270" s="102"/>
      <c r="AC270" s="96"/>
      <c r="AD270" s="104"/>
      <c r="AE270" s="92"/>
      <c r="AF270" s="90"/>
      <c r="AG270" s="91"/>
      <c r="AH270" s="102"/>
      <c r="AI270" s="96"/>
      <c r="AJ270" s="104"/>
      <c r="AK270" s="92"/>
      <c r="AL270" s="90"/>
      <c r="AM270" s="91"/>
      <c r="AN270" s="102"/>
      <c r="AO270" s="96"/>
      <c r="AP270" s="104"/>
      <c r="AQ270" s="92"/>
      <c r="AR270" s="90"/>
      <c r="AS270" s="91"/>
      <c r="AT270" s="102"/>
      <c r="AU270" s="96"/>
      <c r="AV270" s="104"/>
      <c r="AW270" s="92"/>
      <c r="AX270" s="90"/>
      <c r="AY270" s="91"/>
      <c r="AZ270" s="102"/>
      <c r="BA270" s="96"/>
      <c r="BB270" s="104"/>
      <c r="BC270" s="92"/>
      <c r="BD270" s="90"/>
      <c r="BE270" s="91"/>
      <c r="BF270" s="102"/>
      <c r="BG270" s="96"/>
      <c r="BH270" s="104"/>
      <c r="BI270" s="92"/>
      <c r="BJ270" s="90"/>
      <c r="BK270" s="91"/>
      <c r="BL270" s="102"/>
      <c r="BM270" s="96"/>
      <c r="BN270" s="104"/>
      <c r="BO270" s="92"/>
      <c r="BP270" s="90"/>
      <c r="BQ270" s="91"/>
      <c r="BR270" s="102"/>
      <c r="BS270" s="96"/>
      <c r="BT270" s="104"/>
      <c r="BU270" s="92"/>
      <c r="BV270" s="90"/>
      <c r="BW270" s="91"/>
      <c r="BX270" s="102"/>
      <c r="BY270" s="96"/>
      <c r="BZ270" s="104"/>
      <c r="CA270" s="92"/>
      <c r="CB270" s="90"/>
      <c r="CC270" s="91"/>
      <c r="CD270" s="102"/>
      <c r="CE270" s="96"/>
      <c r="CF270" s="104"/>
      <c r="CG270" s="92"/>
      <c r="CH270" s="90"/>
      <c r="CI270" s="91"/>
      <c r="CJ270" s="102"/>
      <c r="CK270" s="96"/>
      <c r="CL270" s="104"/>
      <c r="CM270" s="92"/>
      <c r="CN270" s="90"/>
      <c r="CO270" s="91"/>
      <c r="CP270" s="102"/>
      <c r="CQ270" s="96"/>
      <c r="CR270" s="104"/>
      <c r="CS270" s="92"/>
      <c r="CT270" s="90"/>
      <c r="CU270" s="91"/>
      <c r="CV270" s="102"/>
      <c r="CW270" s="96"/>
      <c r="CX270" s="104"/>
      <c r="CY270" s="92"/>
      <c r="CZ270" s="90"/>
      <c r="DA270" s="91"/>
      <c r="DB270" s="102"/>
      <c r="DC270" s="96"/>
      <c r="DD270" s="104"/>
      <c r="DE270" s="92"/>
      <c r="DF270" s="90"/>
      <c r="DG270" s="91"/>
      <c r="DH270" s="102"/>
      <c r="DI270" s="96"/>
      <c r="DJ270" s="104"/>
      <c r="DK270" s="92"/>
      <c r="DL270" s="90"/>
      <c r="DM270" s="91"/>
      <c r="DN270" s="102"/>
      <c r="DO270" s="96"/>
      <c r="DP270" s="104"/>
      <c r="DQ270" s="92"/>
      <c r="DR270" s="90"/>
      <c r="DS270" s="91"/>
      <c r="DT270" s="102"/>
      <c r="DU270" s="96"/>
      <c r="DV270" s="104"/>
      <c r="DW270" s="92"/>
      <c r="DX270" s="90"/>
      <c r="DY270" s="91"/>
      <c r="DZ270" s="102"/>
      <c r="EA270" s="96"/>
      <c r="EB270" s="104"/>
      <c r="EC270" s="92"/>
      <c r="ED270" s="90"/>
      <c r="EE270" s="91"/>
      <c r="EF270" s="102"/>
      <c r="EG270" s="96"/>
      <c r="EH270" s="104"/>
      <c r="EI270" s="92"/>
      <c r="EJ270" s="90"/>
      <c r="EK270" s="91"/>
      <c r="EL270" s="102"/>
      <c r="EM270" s="96"/>
      <c r="EN270" s="104"/>
      <c r="EO270" s="92"/>
      <c r="EP270" s="90"/>
      <c r="EQ270" s="91"/>
      <c r="ER270" s="102"/>
      <c r="ES270" s="96"/>
      <c r="ET270" s="104"/>
      <c r="EU270" s="92"/>
      <c r="EV270" s="90"/>
      <c r="EW270" s="91"/>
      <c r="EX270" s="102"/>
      <c r="EY270" s="96"/>
      <c r="EZ270" s="104"/>
      <c r="FA270" s="92"/>
      <c r="FB270" s="90"/>
      <c r="FC270" s="91"/>
      <c r="FD270" s="102"/>
      <c r="FE270" s="96"/>
      <c r="FF270" s="104"/>
      <c r="FG270" s="92"/>
      <c r="FH270" s="90"/>
      <c r="FI270" s="91"/>
      <c r="FJ270" s="102"/>
      <c r="FK270" s="96"/>
      <c r="FL270" s="104"/>
      <c r="FM270" s="92"/>
      <c r="FN270" s="90"/>
      <c r="FO270" s="91"/>
      <c r="FP270" s="102"/>
      <c r="FQ270" s="96"/>
      <c r="FR270" s="104"/>
      <c r="FS270" s="92"/>
      <c r="FT270" s="90"/>
      <c r="FU270" s="91"/>
      <c r="FV270" s="102"/>
      <c r="FW270" s="96"/>
      <c r="FX270" s="104"/>
      <c r="FY270" s="92"/>
      <c r="FZ270" s="90"/>
      <c r="GA270" s="91"/>
      <c r="GB270" s="102"/>
      <c r="GC270" s="96"/>
      <c r="GD270" s="104"/>
      <c r="GE270" s="92"/>
      <c r="GF270" s="90"/>
      <c r="GG270" s="91"/>
      <c r="GH270" s="102"/>
      <c r="GI270" s="96"/>
      <c r="GJ270" s="104"/>
      <c r="GK270" s="92"/>
      <c r="GL270" s="90"/>
      <c r="GM270" s="91"/>
      <c r="GN270" s="102"/>
      <c r="GO270" s="96"/>
      <c r="GP270" s="104"/>
      <c r="GQ270" s="92"/>
      <c r="GR270" s="90"/>
      <c r="GS270" s="91"/>
      <c r="GT270" s="102"/>
      <c r="GU270" s="96"/>
      <c r="GV270" s="104"/>
      <c r="GW270" s="92"/>
      <c r="GX270" s="90"/>
      <c r="GY270" s="91"/>
      <c r="GZ270" s="102"/>
      <c r="HA270" s="96"/>
      <c r="HB270" s="104"/>
      <c r="HC270" s="92"/>
      <c r="HD270" s="90"/>
      <c r="HE270" s="91"/>
      <c r="HF270" s="102"/>
      <c r="HG270" s="96"/>
      <c r="HH270" s="104"/>
      <c r="HI270" s="92"/>
      <c r="HJ270" s="90"/>
      <c r="HK270" s="91"/>
      <c r="HL270" s="102"/>
      <c r="HM270" s="96"/>
      <c r="HN270" s="104"/>
      <c r="HO270" s="92"/>
      <c r="HP270" s="90"/>
      <c r="HQ270" s="91"/>
      <c r="HR270" s="102"/>
      <c r="HS270" s="96"/>
      <c r="HT270" s="104"/>
      <c r="HU270" s="92"/>
      <c r="HV270" s="125"/>
      <c r="HW270" s="126"/>
      <c r="HX270" s="127"/>
      <c r="HY270" s="128"/>
      <c r="HZ270" s="129"/>
      <c r="IA270" s="130"/>
      <c r="IB270" s="125"/>
      <c r="IC270" s="126"/>
      <c r="ID270" s="127"/>
      <c r="IE270" s="128"/>
      <c r="IF270" s="129"/>
      <c r="IG270" s="130"/>
      <c r="IH270" s="125"/>
      <c r="II270" s="126"/>
      <c r="IJ270" s="127"/>
      <c r="IK270" s="128"/>
      <c r="IL270" s="129"/>
      <c r="IM270" s="130"/>
      <c r="IN270" s="125"/>
      <c r="IO270" s="126"/>
      <c r="IP270" s="127"/>
      <c r="IQ270" s="128"/>
      <c r="IR270" s="129"/>
    </row>
    <row r="271" spans="1:252" s="1" customFormat="1">
      <c r="A271" s="54" t="s">
        <v>783</v>
      </c>
      <c r="B271" s="136">
        <f t="shared" si="46"/>
        <v>0</v>
      </c>
      <c r="C271" s="136">
        <f t="shared" si="47"/>
        <v>0</v>
      </c>
      <c r="D271" s="136">
        <f t="shared" si="48"/>
        <v>0</v>
      </c>
      <c r="E271" s="136">
        <f t="shared" si="49"/>
        <v>0</v>
      </c>
      <c r="F271" s="136">
        <f t="shared" si="50"/>
        <v>0</v>
      </c>
      <c r="G271" s="136">
        <f t="shared" si="51"/>
        <v>0</v>
      </c>
      <c r="H271" s="137">
        <f t="shared" si="44"/>
        <v>0</v>
      </c>
      <c r="I271" s="137">
        <f t="shared" si="52"/>
        <v>0</v>
      </c>
      <c r="J271" s="136">
        <f t="shared" si="53"/>
        <v>0</v>
      </c>
      <c r="K271" s="136">
        <f t="shared" si="54"/>
        <v>0</v>
      </c>
      <c r="L271" s="138">
        <f t="shared" si="45"/>
        <v>0</v>
      </c>
      <c r="M271" s="92"/>
      <c r="N271" s="90"/>
      <c r="O271" s="91"/>
      <c r="P271" s="102"/>
      <c r="Q271" s="96"/>
      <c r="R271" s="104"/>
      <c r="S271" s="92"/>
      <c r="T271" s="90"/>
      <c r="U271" s="91"/>
      <c r="V271" s="102"/>
      <c r="W271" s="96"/>
      <c r="X271" s="104"/>
      <c r="Y271" s="92"/>
      <c r="Z271" s="90"/>
      <c r="AA271" s="91"/>
      <c r="AB271" s="102"/>
      <c r="AC271" s="96"/>
      <c r="AD271" s="104"/>
      <c r="AE271" s="92"/>
      <c r="AF271" s="90"/>
      <c r="AG271" s="91"/>
      <c r="AH271" s="102"/>
      <c r="AI271" s="96"/>
      <c r="AJ271" s="104"/>
      <c r="AK271" s="92"/>
      <c r="AL271" s="90"/>
      <c r="AM271" s="91"/>
      <c r="AN271" s="102"/>
      <c r="AO271" s="96"/>
      <c r="AP271" s="104"/>
      <c r="AQ271" s="92"/>
      <c r="AR271" s="90"/>
      <c r="AS271" s="91"/>
      <c r="AT271" s="102"/>
      <c r="AU271" s="96"/>
      <c r="AV271" s="104"/>
      <c r="AW271" s="92"/>
      <c r="AX271" s="90"/>
      <c r="AY271" s="91"/>
      <c r="AZ271" s="102"/>
      <c r="BA271" s="96"/>
      <c r="BB271" s="104"/>
      <c r="BC271" s="92"/>
      <c r="BD271" s="90"/>
      <c r="BE271" s="91"/>
      <c r="BF271" s="102"/>
      <c r="BG271" s="96"/>
      <c r="BH271" s="104"/>
      <c r="BI271" s="92"/>
      <c r="BJ271" s="90"/>
      <c r="BK271" s="91"/>
      <c r="BL271" s="102"/>
      <c r="BM271" s="96"/>
      <c r="BN271" s="104"/>
      <c r="BO271" s="92"/>
      <c r="BP271" s="90"/>
      <c r="BQ271" s="91"/>
      <c r="BR271" s="102"/>
      <c r="BS271" s="96"/>
      <c r="BT271" s="104"/>
      <c r="BU271" s="92"/>
      <c r="BV271" s="90"/>
      <c r="BW271" s="91"/>
      <c r="BX271" s="102"/>
      <c r="BY271" s="96"/>
      <c r="BZ271" s="104"/>
      <c r="CA271" s="92"/>
      <c r="CB271" s="90"/>
      <c r="CC271" s="91"/>
      <c r="CD271" s="102"/>
      <c r="CE271" s="96"/>
      <c r="CF271" s="104"/>
      <c r="CG271" s="92"/>
      <c r="CH271" s="90"/>
      <c r="CI271" s="91"/>
      <c r="CJ271" s="102"/>
      <c r="CK271" s="96"/>
      <c r="CL271" s="104"/>
      <c r="CM271" s="92"/>
      <c r="CN271" s="90"/>
      <c r="CO271" s="91"/>
      <c r="CP271" s="102"/>
      <c r="CQ271" s="96"/>
      <c r="CR271" s="104"/>
      <c r="CS271" s="92"/>
      <c r="CT271" s="90"/>
      <c r="CU271" s="91"/>
      <c r="CV271" s="102"/>
      <c r="CW271" s="96"/>
      <c r="CX271" s="104"/>
      <c r="CY271" s="92"/>
      <c r="CZ271" s="90"/>
      <c r="DA271" s="91"/>
      <c r="DB271" s="102"/>
      <c r="DC271" s="96"/>
      <c r="DD271" s="104"/>
      <c r="DE271" s="92"/>
      <c r="DF271" s="90"/>
      <c r="DG271" s="91"/>
      <c r="DH271" s="102"/>
      <c r="DI271" s="96"/>
      <c r="DJ271" s="104"/>
      <c r="DK271" s="92"/>
      <c r="DL271" s="90"/>
      <c r="DM271" s="91"/>
      <c r="DN271" s="102"/>
      <c r="DO271" s="96"/>
      <c r="DP271" s="104"/>
      <c r="DQ271" s="92"/>
      <c r="DR271" s="90"/>
      <c r="DS271" s="91"/>
      <c r="DT271" s="102"/>
      <c r="DU271" s="96"/>
      <c r="DV271" s="104"/>
      <c r="DW271" s="92"/>
      <c r="DX271" s="90"/>
      <c r="DY271" s="91"/>
      <c r="DZ271" s="102"/>
      <c r="EA271" s="96"/>
      <c r="EB271" s="104"/>
      <c r="EC271" s="92"/>
      <c r="ED271" s="90"/>
      <c r="EE271" s="91"/>
      <c r="EF271" s="102"/>
      <c r="EG271" s="96"/>
      <c r="EH271" s="104"/>
      <c r="EI271" s="92"/>
      <c r="EJ271" s="90"/>
      <c r="EK271" s="91"/>
      <c r="EL271" s="102"/>
      <c r="EM271" s="96"/>
      <c r="EN271" s="104"/>
      <c r="EO271" s="92"/>
      <c r="EP271" s="90"/>
      <c r="EQ271" s="91"/>
      <c r="ER271" s="102"/>
      <c r="ES271" s="96"/>
      <c r="ET271" s="104"/>
      <c r="EU271" s="92"/>
      <c r="EV271" s="90"/>
      <c r="EW271" s="91"/>
      <c r="EX271" s="102"/>
      <c r="EY271" s="96"/>
      <c r="EZ271" s="104"/>
      <c r="FA271" s="92"/>
      <c r="FB271" s="90"/>
      <c r="FC271" s="91"/>
      <c r="FD271" s="102"/>
      <c r="FE271" s="96"/>
      <c r="FF271" s="104"/>
      <c r="FG271" s="92"/>
      <c r="FH271" s="90"/>
      <c r="FI271" s="91"/>
      <c r="FJ271" s="102"/>
      <c r="FK271" s="96"/>
      <c r="FL271" s="104"/>
      <c r="FM271" s="92"/>
      <c r="FN271" s="90"/>
      <c r="FO271" s="91"/>
      <c r="FP271" s="102"/>
      <c r="FQ271" s="96"/>
      <c r="FR271" s="104"/>
      <c r="FS271" s="92"/>
      <c r="FT271" s="90"/>
      <c r="FU271" s="91"/>
      <c r="FV271" s="102"/>
      <c r="FW271" s="96"/>
      <c r="FX271" s="104"/>
      <c r="FY271" s="92"/>
      <c r="FZ271" s="90"/>
      <c r="GA271" s="91"/>
      <c r="GB271" s="102"/>
      <c r="GC271" s="96"/>
      <c r="GD271" s="104"/>
      <c r="GE271" s="92"/>
      <c r="GF271" s="90"/>
      <c r="GG271" s="91"/>
      <c r="GH271" s="102"/>
      <c r="GI271" s="96"/>
      <c r="GJ271" s="104"/>
      <c r="GK271" s="92"/>
      <c r="GL271" s="90"/>
      <c r="GM271" s="91"/>
      <c r="GN271" s="102"/>
      <c r="GO271" s="96"/>
      <c r="GP271" s="104"/>
      <c r="GQ271" s="92"/>
      <c r="GR271" s="90"/>
      <c r="GS271" s="91"/>
      <c r="GT271" s="102"/>
      <c r="GU271" s="96"/>
      <c r="GV271" s="104"/>
      <c r="GW271" s="92"/>
      <c r="GX271" s="90"/>
      <c r="GY271" s="91"/>
      <c r="GZ271" s="102"/>
      <c r="HA271" s="96"/>
      <c r="HB271" s="104"/>
      <c r="HC271" s="92"/>
      <c r="HD271" s="90"/>
      <c r="HE271" s="91"/>
      <c r="HF271" s="102"/>
      <c r="HG271" s="96"/>
      <c r="HH271" s="104"/>
      <c r="HI271" s="92"/>
      <c r="HJ271" s="90"/>
      <c r="HK271" s="91"/>
      <c r="HL271" s="102"/>
      <c r="HM271" s="96"/>
      <c r="HN271" s="104"/>
      <c r="HO271" s="92"/>
      <c r="HP271" s="90"/>
      <c r="HQ271" s="91"/>
      <c r="HR271" s="102"/>
      <c r="HS271" s="96"/>
      <c r="HT271" s="104"/>
      <c r="HU271" s="92"/>
      <c r="HV271" s="125"/>
      <c r="HW271" s="126"/>
      <c r="HX271" s="127"/>
      <c r="HY271" s="128"/>
      <c r="HZ271" s="129"/>
      <c r="IA271" s="130"/>
      <c r="IB271" s="125"/>
      <c r="IC271" s="126"/>
      <c r="ID271" s="127"/>
      <c r="IE271" s="128"/>
      <c r="IF271" s="129"/>
      <c r="IG271" s="130"/>
      <c r="IH271" s="125"/>
      <c r="II271" s="126"/>
      <c r="IJ271" s="127"/>
      <c r="IK271" s="128"/>
      <c r="IL271" s="129"/>
      <c r="IM271" s="130"/>
      <c r="IN271" s="125"/>
      <c r="IO271" s="126"/>
      <c r="IP271" s="127"/>
      <c r="IQ271" s="128"/>
      <c r="IR271" s="129"/>
    </row>
    <row r="272" spans="1:252" s="1" customFormat="1">
      <c r="A272" s="54" t="s">
        <v>785</v>
      </c>
      <c r="B272" s="136">
        <f t="shared" si="46"/>
        <v>0</v>
      </c>
      <c r="C272" s="136">
        <f t="shared" si="47"/>
        <v>0</v>
      </c>
      <c r="D272" s="136">
        <f t="shared" si="48"/>
        <v>0</v>
      </c>
      <c r="E272" s="136">
        <f t="shared" si="49"/>
        <v>0</v>
      </c>
      <c r="F272" s="136">
        <f t="shared" si="50"/>
        <v>0</v>
      </c>
      <c r="G272" s="136">
        <f t="shared" si="51"/>
        <v>0</v>
      </c>
      <c r="H272" s="137">
        <f t="shared" si="44"/>
        <v>0</v>
      </c>
      <c r="I272" s="137">
        <f t="shared" si="52"/>
        <v>0</v>
      </c>
      <c r="J272" s="136">
        <f t="shared" si="53"/>
        <v>0</v>
      </c>
      <c r="K272" s="136">
        <f t="shared" si="54"/>
        <v>0</v>
      </c>
      <c r="L272" s="138">
        <f t="shared" si="45"/>
        <v>0</v>
      </c>
      <c r="M272" s="92"/>
      <c r="N272" s="90"/>
      <c r="O272" s="91"/>
      <c r="P272" s="102"/>
      <c r="Q272" s="96"/>
      <c r="R272" s="104"/>
      <c r="S272" s="92"/>
      <c r="T272" s="90"/>
      <c r="U272" s="91"/>
      <c r="V272" s="102"/>
      <c r="W272" s="96"/>
      <c r="X272" s="104"/>
      <c r="Y272" s="92"/>
      <c r="Z272" s="90"/>
      <c r="AA272" s="91"/>
      <c r="AB272" s="102"/>
      <c r="AC272" s="96"/>
      <c r="AD272" s="104"/>
      <c r="AE272" s="92"/>
      <c r="AF272" s="90"/>
      <c r="AG272" s="91"/>
      <c r="AH272" s="102"/>
      <c r="AI272" s="96"/>
      <c r="AJ272" s="104"/>
      <c r="AK272" s="92"/>
      <c r="AL272" s="90"/>
      <c r="AM272" s="91"/>
      <c r="AN272" s="102"/>
      <c r="AO272" s="96"/>
      <c r="AP272" s="104"/>
      <c r="AQ272" s="92"/>
      <c r="AR272" s="90"/>
      <c r="AS272" s="91"/>
      <c r="AT272" s="102"/>
      <c r="AU272" s="96"/>
      <c r="AV272" s="104"/>
      <c r="AW272" s="92"/>
      <c r="AX272" s="90"/>
      <c r="AY272" s="91"/>
      <c r="AZ272" s="102"/>
      <c r="BA272" s="96"/>
      <c r="BB272" s="104"/>
      <c r="BC272" s="92"/>
      <c r="BD272" s="90"/>
      <c r="BE272" s="91"/>
      <c r="BF272" s="102"/>
      <c r="BG272" s="96"/>
      <c r="BH272" s="104"/>
      <c r="BI272" s="92"/>
      <c r="BJ272" s="90"/>
      <c r="BK272" s="91"/>
      <c r="BL272" s="102"/>
      <c r="BM272" s="96"/>
      <c r="BN272" s="104"/>
      <c r="BO272" s="92"/>
      <c r="BP272" s="90"/>
      <c r="BQ272" s="91"/>
      <c r="BR272" s="102"/>
      <c r="BS272" s="96"/>
      <c r="BT272" s="104"/>
      <c r="BU272" s="92"/>
      <c r="BV272" s="90"/>
      <c r="BW272" s="91"/>
      <c r="BX272" s="102"/>
      <c r="BY272" s="96"/>
      <c r="BZ272" s="104"/>
      <c r="CA272" s="92"/>
      <c r="CB272" s="90"/>
      <c r="CC272" s="91"/>
      <c r="CD272" s="102"/>
      <c r="CE272" s="96"/>
      <c r="CF272" s="104"/>
      <c r="CG272" s="92"/>
      <c r="CH272" s="90"/>
      <c r="CI272" s="91"/>
      <c r="CJ272" s="102"/>
      <c r="CK272" s="96"/>
      <c r="CL272" s="104"/>
      <c r="CM272" s="92"/>
      <c r="CN272" s="90"/>
      <c r="CO272" s="91"/>
      <c r="CP272" s="102"/>
      <c r="CQ272" s="96"/>
      <c r="CR272" s="104"/>
      <c r="CS272" s="92"/>
      <c r="CT272" s="90"/>
      <c r="CU272" s="91"/>
      <c r="CV272" s="102"/>
      <c r="CW272" s="96"/>
      <c r="CX272" s="104"/>
      <c r="CY272" s="92"/>
      <c r="CZ272" s="90"/>
      <c r="DA272" s="91"/>
      <c r="DB272" s="102"/>
      <c r="DC272" s="96"/>
      <c r="DD272" s="104"/>
      <c r="DE272" s="92"/>
      <c r="DF272" s="90"/>
      <c r="DG272" s="91"/>
      <c r="DH272" s="102"/>
      <c r="DI272" s="96"/>
      <c r="DJ272" s="104"/>
      <c r="DK272" s="92"/>
      <c r="DL272" s="90"/>
      <c r="DM272" s="91"/>
      <c r="DN272" s="102"/>
      <c r="DO272" s="96"/>
      <c r="DP272" s="104"/>
      <c r="DQ272" s="92"/>
      <c r="DR272" s="90"/>
      <c r="DS272" s="91"/>
      <c r="DT272" s="102"/>
      <c r="DU272" s="96"/>
      <c r="DV272" s="104"/>
      <c r="DW272" s="92"/>
      <c r="DX272" s="90"/>
      <c r="DY272" s="91"/>
      <c r="DZ272" s="102"/>
      <c r="EA272" s="96"/>
      <c r="EB272" s="104"/>
      <c r="EC272" s="92"/>
      <c r="ED272" s="90"/>
      <c r="EE272" s="91"/>
      <c r="EF272" s="102"/>
      <c r="EG272" s="96"/>
      <c r="EH272" s="104"/>
      <c r="EI272" s="92"/>
      <c r="EJ272" s="90"/>
      <c r="EK272" s="91"/>
      <c r="EL272" s="102"/>
      <c r="EM272" s="96"/>
      <c r="EN272" s="104"/>
      <c r="EO272" s="92"/>
      <c r="EP272" s="90"/>
      <c r="EQ272" s="91"/>
      <c r="ER272" s="102"/>
      <c r="ES272" s="96"/>
      <c r="ET272" s="104"/>
      <c r="EU272" s="92"/>
      <c r="EV272" s="90"/>
      <c r="EW272" s="91"/>
      <c r="EX272" s="102"/>
      <c r="EY272" s="96"/>
      <c r="EZ272" s="104"/>
      <c r="FA272" s="92"/>
      <c r="FB272" s="90"/>
      <c r="FC272" s="91"/>
      <c r="FD272" s="102"/>
      <c r="FE272" s="96"/>
      <c r="FF272" s="104"/>
      <c r="FG272" s="92"/>
      <c r="FH272" s="90"/>
      <c r="FI272" s="91"/>
      <c r="FJ272" s="102"/>
      <c r="FK272" s="96"/>
      <c r="FL272" s="104"/>
      <c r="FM272" s="92"/>
      <c r="FN272" s="90"/>
      <c r="FO272" s="91"/>
      <c r="FP272" s="102"/>
      <c r="FQ272" s="96"/>
      <c r="FR272" s="104"/>
      <c r="FS272" s="92"/>
      <c r="FT272" s="90"/>
      <c r="FU272" s="91"/>
      <c r="FV272" s="102"/>
      <c r="FW272" s="96"/>
      <c r="FX272" s="104"/>
      <c r="FY272" s="92"/>
      <c r="FZ272" s="90"/>
      <c r="GA272" s="91"/>
      <c r="GB272" s="102"/>
      <c r="GC272" s="96"/>
      <c r="GD272" s="104"/>
      <c r="GE272" s="92"/>
      <c r="GF272" s="90"/>
      <c r="GG272" s="91"/>
      <c r="GH272" s="102"/>
      <c r="GI272" s="96"/>
      <c r="GJ272" s="104"/>
      <c r="GK272" s="92"/>
      <c r="GL272" s="90"/>
      <c r="GM272" s="91"/>
      <c r="GN272" s="102"/>
      <c r="GO272" s="96"/>
      <c r="GP272" s="104"/>
      <c r="GQ272" s="92"/>
      <c r="GR272" s="90"/>
      <c r="GS272" s="91"/>
      <c r="GT272" s="102"/>
      <c r="GU272" s="96"/>
      <c r="GV272" s="104"/>
      <c r="GW272" s="92"/>
      <c r="GX272" s="90"/>
      <c r="GY272" s="91"/>
      <c r="GZ272" s="102"/>
      <c r="HA272" s="96"/>
      <c r="HB272" s="104"/>
      <c r="HC272" s="92"/>
      <c r="HD272" s="90"/>
      <c r="HE272" s="91"/>
      <c r="HF272" s="102"/>
      <c r="HG272" s="96"/>
      <c r="HH272" s="104"/>
      <c r="HI272" s="92"/>
      <c r="HJ272" s="90"/>
      <c r="HK272" s="91"/>
      <c r="HL272" s="102"/>
      <c r="HM272" s="96"/>
      <c r="HN272" s="104"/>
      <c r="HO272" s="92"/>
      <c r="HP272" s="90"/>
      <c r="HQ272" s="91"/>
      <c r="HR272" s="102"/>
      <c r="HS272" s="96"/>
      <c r="HT272" s="104"/>
      <c r="HU272" s="92"/>
      <c r="HV272" s="125"/>
      <c r="HW272" s="126"/>
      <c r="HX272" s="127"/>
      <c r="HY272" s="128"/>
      <c r="HZ272" s="129"/>
      <c r="IA272" s="130"/>
      <c r="IB272" s="125"/>
      <c r="IC272" s="126"/>
      <c r="ID272" s="127"/>
      <c r="IE272" s="128"/>
      <c r="IF272" s="129"/>
      <c r="IG272" s="130"/>
      <c r="IH272" s="125"/>
      <c r="II272" s="126"/>
      <c r="IJ272" s="127"/>
      <c r="IK272" s="128"/>
      <c r="IL272" s="129"/>
      <c r="IM272" s="130"/>
      <c r="IN272" s="125"/>
      <c r="IO272" s="126"/>
      <c r="IP272" s="127"/>
      <c r="IQ272" s="128"/>
      <c r="IR272" s="129"/>
    </row>
    <row r="273" spans="1:252" s="1" customFormat="1">
      <c r="A273" s="54" t="s">
        <v>1234</v>
      </c>
      <c r="B273" s="136">
        <f t="shared" si="46"/>
        <v>0</v>
      </c>
      <c r="C273" s="136">
        <f t="shared" si="47"/>
        <v>0</v>
      </c>
      <c r="D273" s="136">
        <f t="shared" si="48"/>
        <v>0</v>
      </c>
      <c r="E273" s="136">
        <f t="shared" si="49"/>
        <v>0</v>
      </c>
      <c r="F273" s="136">
        <f t="shared" si="50"/>
        <v>0</v>
      </c>
      <c r="G273" s="136">
        <f t="shared" si="51"/>
        <v>0</v>
      </c>
      <c r="H273" s="137">
        <f t="shared" si="44"/>
        <v>0</v>
      </c>
      <c r="I273" s="137">
        <f t="shared" si="52"/>
        <v>0</v>
      </c>
      <c r="J273" s="136">
        <f t="shared" si="53"/>
        <v>0</v>
      </c>
      <c r="K273" s="136">
        <f t="shared" si="54"/>
        <v>0</v>
      </c>
      <c r="L273" s="138">
        <f t="shared" si="45"/>
        <v>0</v>
      </c>
      <c r="M273" s="92"/>
      <c r="N273" s="90"/>
      <c r="O273" s="91"/>
      <c r="P273" s="102"/>
      <c r="Q273" s="96"/>
      <c r="R273" s="104"/>
      <c r="S273" s="92"/>
      <c r="T273" s="90"/>
      <c r="U273" s="91"/>
      <c r="V273" s="102"/>
      <c r="W273" s="96"/>
      <c r="X273" s="104"/>
      <c r="Y273" s="92"/>
      <c r="Z273" s="90"/>
      <c r="AA273" s="91"/>
      <c r="AB273" s="102"/>
      <c r="AC273" s="96"/>
      <c r="AD273" s="104"/>
      <c r="AE273" s="92"/>
      <c r="AF273" s="90"/>
      <c r="AG273" s="91"/>
      <c r="AH273" s="102"/>
      <c r="AI273" s="96"/>
      <c r="AJ273" s="104"/>
      <c r="AK273" s="92"/>
      <c r="AL273" s="90"/>
      <c r="AM273" s="91"/>
      <c r="AN273" s="102"/>
      <c r="AO273" s="96"/>
      <c r="AP273" s="104"/>
      <c r="AQ273" s="92"/>
      <c r="AR273" s="90"/>
      <c r="AS273" s="91"/>
      <c r="AT273" s="102"/>
      <c r="AU273" s="96"/>
      <c r="AV273" s="104"/>
      <c r="AW273" s="92"/>
      <c r="AX273" s="90"/>
      <c r="AY273" s="91"/>
      <c r="AZ273" s="102"/>
      <c r="BA273" s="96"/>
      <c r="BB273" s="104"/>
      <c r="BC273" s="92"/>
      <c r="BD273" s="90"/>
      <c r="BE273" s="91"/>
      <c r="BF273" s="102"/>
      <c r="BG273" s="96"/>
      <c r="BH273" s="104"/>
      <c r="BI273" s="92"/>
      <c r="BJ273" s="90"/>
      <c r="BK273" s="91"/>
      <c r="BL273" s="102"/>
      <c r="BM273" s="96"/>
      <c r="BN273" s="104"/>
      <c r="BO273" s="92"/>
      <c r="BP273" s="90"/>
      <c r="BQ273" s="91"/>
      <c r="BR273" s="102"/>
      <c r="BS273" s="96"/>
      <c r="BT273" s="104"/>
      <c r="BU273" s="92"/>
      <c r="BV273" s="90"/>
      <c r="BW273" s="91"/>
      <c r="BX273" s="102"/>
      <c r="BY273" s="96"/>
      <c r="BZ273" s="104"/>
      <c r="CA273" s="92"/>
      <c r="CB273" s="90"/>
      <c r="CC273" s="91"/>
      <c r="CD273" s="102"/>
      <c r="CE273" s="96"/>
      <c r="CF273" s="104"/>
      <c r="CG273" s="92"/>
      <c r="CH273" s="90"/>
      <c r="CI273" s="91"/>
      <c r="CJ273" s="102"/>
      <c r="CK273" s="96"/>
      <c r="CL273" s="104"/>
      <c r="CM273" s="92"/>
      <c r="CN273" s="90"/>
      <c r="CO273" s="91"/>
      <c r="CP273" s="102"/>
      <c r="CQ273" s="96"/>
      <c r="CR273" s="104"/>
      <c r="CS273" s="92"/>
      <c r="CT273" s="90"/>
      <c r="CU273" s="91"/>
      <c r="CV273" s="102"/>
      <c r="CW273" s="96"/>
      <c r="CX273" s="104"/>
      <c r="CY273" s="92"/>
      <c r="CZ273" s="90"/>
      <c r="DA273" s="91"/>
      <c r="DB273" s="102"/>
      <c r="DC273" s="96"/>
      <c r="DD273" s="104"/>
      <c r="DE273" s="92"/>
      <c r="DF273" s="90"/>
      <c r="DG273" s="91"/>
      <c r="DH273" s="102"/>
      <c r="DI273" s="96"/>
      <c r="DJ273" s="104"/>
      <c r="DK273" s="92"/>
      <c r="DL273" s="90"/>
      <c r="DM273" s="91"/>
      <c r="DN273" s="102"/>
      <c r="DO273" s="96"/>
      <c r="DP273" s="104"/>
      <c r="DQ273" s="92"/>
      <c r="DR273" s="90"/>
      <c r="DS273" s="91"/>
      <c r="DT273" s="102"/>
      <c r="DU273" s="96"/>
      <c r="DV273" s="104"/>
      <c r="DW273" s="92"/>
      <c r="DX273" s="90"/>
      <c r="DY273" s="91"/>
      <c r="DZ273" s="102"/>
      <c r="EA273" s="96"/>
      <c r="EB273" s="104"/>
      <c r="EC273" s="92"/>
      <c r="ED273" s="90"/>
      <c r="EE273" s="91"/>
      <c r="EF273" s="102"/>
      <c r="EG273" s="96"/>
      <c r="EH273" s="104"/>
      <c r="EI273" s="92"/>
      <c r="EJ273" s="90"/>
      <c r="EK273" s="91"/>
      <c r="EL273" s="102"/>
      <c r="EM273" s="96"/>
      <c r="EN273" s="104"/>
      <c r="EO273" s="92"/>
      <c r="EP273" s="90"/>
      <c r="EQ273" s="91"/>
      <c r="ER273" s="102"/>
      <c r="ES273" s="96"/>
      <c r="ET273" s="104"/>
      <c r="EU273" s="92"/>
      <c r="EV273" s="90"/>
      <c r="EW273" s="91"/>
      <c r="EX273" s="102"/>
      <c r="EY273" s="96"/>
      <c r="EZ273" s="104"/>
      <c r="FA273" s="92"/>
      <c r="FB273" s="90"/>
      <c r="FC273" s="91"/>
      <c r="FD273" s="102"/>
      <c r="FE273" s="96"/>
      <c r="FF273" s="104"/>
      <c r="FG273" s="92"/>
      <c r="FH273" s="90"/>
      <c r="FI273" s="91"/>
      <c r="FJ273" s="102"/>
      <c r="FK273" s="96"/>
      <c r="FL273" s="104"/>
      <c r="FM273" s="92"/>
      <c r="FN273" s="90"/>
      <c r="FO273" s="91"/>
      <c r="FP273" s="102"/>
      <c r="FQ273" s="96"/>
      <c r="FR273" s="104"/>
      <c r="FS273" s="92"/>
      <c r="FT273" s="90"/>
      <c r="FU273" s="91"/>
      <c r="FV273" s="102"/>
      <c r="FW273" s="96"/>
      <c r="FX273" s="104"/>
      <c r="FY273" s="92"/>
      <c r="FZ273" s="90"/>
      <c r="GA273" s="91"/>
      <c r="GB273" s="102"/>
      <c r="GC273" s="96"/>
      <c r="GD273" s="104"/>
      <c r="GE273" s="92"/>
      <c r="GF273" s="90"/>
      <c r="GG273" s="91"/>
      <c r="GH273" s="102"/>
      <c r="GI273" s="96"/>
      <c r="GJ273" s="104"/>
      <c r="GK273" s="92"/>
      <c r="GL273" s="90"/>
      <c r="GM273" s="91"/>
      <c r="GN273" s="102"/>
      <c r="GO273" s="96"/>
      <c r="GP273" s="104"/>
      <c r="GQ273" s="92"/>
      <c r="GR273" s="90"/>
      <c r="GS273" s="91"/>
      <c r="GT273" s="102"/>
      <c r="GU273" s="96"/>
      <c r="GV273" s="104"/>
      <c r="GW273" s="92"/>
      <c r="GX273" s="90"/>
      <c r="GY273" s="91"/>
      <c r="GZ273" s="102"/>
      <c r="HA273" s="96"/>
      <c r="HB273" s="104"/>
      <c r="HC273" s="92"/>
      <c r="HD273" s="90"/>
      <c r="HE273" s="91"/>
      <c r="HF273" s="102"/>
      <c r="HG273" s="96"/>
      <c r="HH273" s="104"/>
      <c r="HI273" s="92"/>
      <c r="HJ273" s="90"/>
      <c r="HK273" s="91"/>
      <c r="HL273" s="102"/>
      <c r="HM273" s="96"/>
      <c r="HN273" s="104"/>
      <c r="HO273" s="92"/>
      <c r="HP273" s="90"/>
      <c r="HQ273" s="91"/>
      <c r="HR273" s="102"/>
      <c r="HS273" s="96"/>
      <c r="HT273" s="104"/>
      <c r="HU273" s="92"/>
      <c r="HV273" s="125"/>
      <c r="HW273" s="126"/>
      <c r="HX273" s="127"/>
      <c r="HY273" s="128"/>
      <c r="HZ273" s="129"/>
      <c r="IA273" s="130"/>
      <c r="IB273" s="125"/>
      <c r="IC273" s="126"/>
      <c r="ID273" s="127"/>
      <c r="IE273" s="128"/>
      <c r="IF273" s="129"/>
      <c r="IG273" s="130"/>
      <c r="IH273" s="125"/>
      <c r="II273" s="126"/>
      <c r="IJ273" s="127"/>
      <c r="IK273" s="128"/>
      <c r="IL273" s="129"/>
      <c r="IM273" s="130"/>
      <c r="IN273" s="125"/>
      <c r="IO273" s="126"/>
      <c r="IP273" s="127"/>
      <c r="IQ273" s="128"/>
      <c r="IR273" s="129"/>
    </row>
    <row r="274" spans="1:252" s="1" customFormat="1">
      <c r="A274" s="54" t="s">
        <v>1235</v>
      </c>
      <c r="B274" s="136">
        <f t="shared" si="46"/>
        <v>0</v>
      </c>
      <c r="C274" s="136">
        <f t="shared" si="47"/>
        <v>0</v>
      </c>
      <c r="D274" s="136">
        <f t="shared" si="48"/>
        <v>0</v>
      </c>
      <c r="E274" s="136">
        <f t="shared" si="49"/>
        <v>0</v>
      </c>
      <c r="F274" s="136">
        <f t="shared" si="50"/>
        <v>0</v>
      </c>
      <c r="G274" s="136">
        <f t="shared" si="51"/>
        <v>0</v>
      </c>
      <c r="H274" s="137">
        <f t="shared" si="44"/>
        <v>0</v>
      </c>
      <c r="I274" s="136">
        <f t="shared" si="52"/>
        <v>0</v>
      </c>
      <c r="J274" s="136">
        <f t="shared" si="53"/>
        <v>0</v>
      </c>
      <c r="K274" s="136">
        <f t="shared" si="54"/>
        <v>0</v>
      </c>
      <c r="L274" s="138">
        <f t="shared" si="45"/>
        <v>0</v>
      </c>
      <c r="M274" s="92"/>
      <c r="N274" s="90"/>
      <c r="O274" s="91"/>
      <c r="P274" s="102"/>
      <c r="Q274" s="96"/>
      <c r="R274" s="104"/>
      <c r="S274" s="92"/>
      <c r="T274" s="90"/>
      <c r="U274" s="91"/>
      <c r="V274" s="102"/>
      <c r="W274" s="96"/>
      <c r="X274" s="104"/>
      <c r="Y274" s="92"/>
      <c r="Z274" s="90"/>
      <c r="AA274" s="91"/>
      <c r="AB274" s="102"/>
      <c r="AC274" s="96"/>
      <c r="AD274" s="104"/>
      <c r="AE274" s="92"/>
      <c r="AF274" s="90"/>
      <c r="AG274" s="91"/>
      <c r="AH274" s="102"/>
      <c r="AI274" s="96"/>
      <c r="AJ274" s="104"/>
      <c r="AK274" s="92"/>
      <c r="AL274" s="90"/>
      <c r="AM274" s="91"/>
      <c r="AN274" s="102"/>
      <c r="AO274" s="96"/>
      <c r="AP274" s="104"/>
      <c r="AQ274" s="92"/>
      <c r="AR274" s="90"/>
      <c r="AS274" s="91"/>
      <c r="AT274" s="102"/>
      <c r="AU274" s="96"/>
      <c r="AV274" s="104"/>
      <c r="AW274" s="92"/>
      <c r="AX274" s="90"/>
      <c r="AY274" s="91"/>
      <c r="AZ274" s="102"/>
      <c r="BA274" s="96"/>
      <c r="BB274" s="104"/>
      <c r="BC274" s="92"/>
      <c r="BD274" s="90"/>
      <c r="BE274" s="91"/>
      <c r="BF274" s="102"/>
      <c r="BG274" s="96"/>
      <c r="BH274" s="104"/>
      <c r="BI274" s="92"/>
      <c r="BJ274" s="90"/>
      <c r="BK274" s="91"/>
      <c r="BL274" s="102"/>
      <c r="BM274" s="96"/>
      <c r="BN274" s="104"/>
      <c r="BO274" s="92"/>
      <c r="BP274" s="90"/>
      <c r="BQ274" s="91"/>
      <c r="BR274" s="102"/>
      <c r="BS274" s="96"/>
      <c r="BT274" s="104"/>
      <c r="BU274" s="92"/>
      <c r="BV274" s="90"/>
      <c r="BW274" s="91"/>
      <c r="BX274" s="102"/>
      <c r="BY274" s="96"/>
      <c r="BZ274" s="104"/>
      <c r="CA274" s="92"/>
      <c r="CB274" s="90"/>
      <c r="CC274" s="91"/>
      <c r="CD274" s="102"/>
      <c r="CE274" s="96"/>
      <c r="CF274" s="104"/>
      <c r="CG274" s="92"/>
      <c r="CH274" s="90"/>
      <c r="CI274" s="91"/>
      <c r="CJ274" s="102"/>
      <c r="CK274" s="96"/>
      <c r="CL274" s="104"/>
      <c r="CM274" s="92"/>
      <c r="CN274" s="90"/>
      <c r="CO274" s="91"/>
      <c r="CP274" s="102"/>
      <c r="CQ274" s="96"/>
      <c r="CR274" s="104"/>
      <c r="CS274" s="92"/>
      <c r="CT274" s="90"/>
      <c r="CU274" s="91"/>
      <c r="CV274" s="102"/>
      <c r="CW274" s="96"/>
      <c r="CX274" s="104"/>
      <c r="CY274" s="92"/>
      <c r="CZ274" s="90"/>
      <c r="DA274" s="91"/>
      <c r="DB274" s="102"/>
      <c r="DC274" s="96"/>
      <c r="DD274" s="104"/>
      <c r="DE274" s="92"/>
      <c r="DF274" s="90"/>
      <c r="DG274" s="91"/>
      <c r="DH274" s="102"/>
      <c r="DI274" s="96"/>
      <c r="DJ274" s="104"/>
      <c r="DK274" s="92"/>
      <c r="DL274" s="90"/>
      <c r="DM274" s="91"/>
      <c r="DN274" s="102"/>
      <c r="DO274" s="96"/>
      <c r="DP274" s="104"/>
      <c r="DQ274" s="92"/>
      <c r="DR274" s="90"/>
      <c r="DS274" s="91"/>
      <c r="DT274" s="102"/>
      <c r="DU274" s="96"/>
      <c r="DV274" s="104"/>
      <c r="DW274" s="92"/>
      <c r="DX274" s="90"/>
      <c r="DY274" s="91"/>
      <c r="DZ274" s="102"/>
      <c r="EA274" s="96"/>
      <c r="EB274" s="104"/>
      <c r="EC274" s="92"/>
      <c r="ED274" s="90"/>
      <c r="EE274" s="91"/>
      <c r="EF274" s="102"/>
      <c r="EG274" s="96"/>
      <c r="EH274" s="104"/>
      <c r="EI274" s="92"/>
      <c r="EJ274" s="90"/>
      <c r="EK274" s="91"/>
      <c r="EL274" s="102"/>
      <c r="EM274" s="96"/>
      <c r="EN274" s="104"/>
      <c r="EO274" s="92"/>
      <c r="EP274" s="90"/>
      <c r="EQ274" s="91"/>
      <c r="ER274" s="102"/>
      <c r="ES274" s="96"/>
      <c r="ET274" s="104"/>
      <c r="EU274" s="92"/>
      <c r="EV274" s="90"/>
      <c r="EW274" s="91"/>
      <c r="EX274" s="102"/>
      <c r="EY274" s="96"/>
      <c r="EZ274" s="104"/>
      <c r="FA274" s="92"/>
      <c r="FB274" s="90"/>
      <c r="FC274" s="91"/>
      <c r="FD274" s="102"/>
      <c r="FE274" s="96"/>
      <c r="FF274" s="104"/>
      <c r="FG274" s="92"/>
      <c r="FH274" s="90"/>
      <c r="FI274" s="91"/>
      <c r="FJ274" s="102"/>
      <c r="FK274" s="96"/>
      <c r="FL274" s="104"/>
      <c r="FM274" s="92"/>
      <c r="FN274" s="90"/>
      <c r="FO274" s="91"/>
      <c r="FP274" s="102"/>
      <c r="FQ274" s="96"/>
      <c r="FR274" s="104"/>
      <c r="FS274" s="92"/>
      <c r="FT274" s="90"/>
      <c r="FU274" s="91"/>
      <c r="FV274" s="102"/>
      <c r="FW274" s="96"/>
      <c r="FX274" s="104"/>
      <c r="FY274" s="92"/>
      <c r="FZ274" s="90"/>
      <c r="GA274" s="91"/>
      <c r="GB274" s="102"/>
      <c r="GC274" s="96"/>
      <c r="GD274" s="104"/>
      <c r="GE274" s="92"/>
      <c r="GF274" s="90"/>
      <c r="GG274" s="91"/>
      <c r="GH274" s="102"/>
      <c r="GI274" s="96"/>
      <c r="GJ274" s="104"/>
      <c r="GK274" s="92"/>
      <c r="GL274" s="90"/>
      <c r="GM274" s="91"/>
      <c r="GN274" s="102"/>
      <c r="GO274" s="96"/>
      <c r="GP274" s="104"/>
      <c r="GQ274" s="92"/>
      <c r="GR274" s="90"/>
      <c r="GS274" s="91"/>
      <c r="GT274" s="102"/>
      <c r="GU274" s="96"/>
      <c r="GV274" s="104"/>
      <c r="GW274" s="92"/>
      <c r="GX274" s="90"/>
      <c r="GY274" s="91"/>
      <c r="GZ274" s="102"/>
      <c r="HA274" s="96"/>
      <c r="HB274" s="104"/>
      <c r="HC274" s="92"/>
      <c r="HD274" s="90"/>
      <c r="HE274" s="91"/>
      <c r="HF274" s="102"/>
      <c r="HG274" s="96"/>
      <c r="HH274" s="104"/>
      <c r="HI274" s="92"/>
      <c r="HJ274" s="90"/>
      <c r="HK274" s="91"/>
      <c r="HL274" s="102"/>
      <c r="HM274" s="96"/>
      <c r="HN274" s="104"/>
      <c r="HO274" s="92"/>
      <c r="HP274" s="90"/>
      <c r="HQ274" s="91"/>
      <c r="HR274" s="102"/>
      <c r="HS274" s="96"/>
      <c r="HT274" s="104"/>
      <c r="HU274" s="92"/>
      <c r="HV274" s="125"/>
      <c r="HW274" s="126"/>
      <c r="HX274" s="127"/>
      <c r="HY274" s="128"/>
      <c r="HZ274" s="129"/>
      <c r="IA274" s="130"/>
      <c r="IB274" s="125"/>
      <c r="IC274" s="126"/>
      <c r="ID274" s="127"/>
      <c r="IE274" s="128"/>
      <c r="IF274" s="129"/>
      <c r="IG274" s="130"/>
      <c r="IH274" s="125"/>
      <c r="II274" s="126"/>
      <c r="IJ274" s="127"/>
      <c r="IK274" s="128"/>
      <c r="IL274" s="129"/>
      <c r="IM274" s="130"/>
      <c r="IN274" s="125"/>
      <c r="IO274" s="126"/>
      <c r="IP274" s="127"/>
      <c r="IQ274" s="128"/>
      <c r="IR274" s="129"/>
    </row>
    <row r="275" spans="1:252" s="1" customFormat="1">
      <c r="A275" s="54" t="s">
        <v>787</v>
      </c>
      <c r="B275" s="136">
        <f t="shared" si="46"/>
        <v>0</v>
      </c>
      <c r="C275" s="136">
        <f t="shared" si="47"/>
        <v>0</v>
      </c>
      <c r="D275" s="136">
        <f t="shared" si="48"/>
        <v>0</v>
      </c>
      <c r="E275" s="136">
        <f t="shared" si="49"/>
        <v>0</v>
      </c>
      <c r="F275" s="136">
        <f t="shared" si="50"/>
        <v>0</v>
      </c>
      <c r="G275" s="136">
        <f t="shared" si="51"/>
        <v>0</v>
      </c>
      <c r="H275" s="137">
        <f t="shared" si="44"/>
        <v>0</v>
      </c>
      <c r="I275" s="136">
        <f t="shared" si="52"/>
        <v>0</v>
      </c>
      <c r="J275" s="136">
        <f t="shared" si="53"/>
        <v>0</v>
      </c>
      <c r="K275" s="136">
        <f t="shared" si="54"/>
        <v>0</v>
      </c>
      <c r="L275" s="138">
        <f t="shared" si="45"/>
        <v>0</v>
      </c>
      <c r="M275" s="92"/>
      <c r="N275" s="90"/>
      <c r="O275" s="91"/>
      <c r="P275" s="102"/>
      <c r="Q275" s="96"/>
      <c r="R275" s="104"/>
      <c r="S275" s="92"/>
      <c r="T275" s="90"/>
      <c r="U275" s="91"/>
      <c r="V275" s="102"/>
      <c r="W275" s="96"/>
      <c r="X275" s="104"/>
      <c r="Y275" s="92"/>
      <c r="Z275" s="90"/>
      <c r="AA275" s="91"/>
      <c r="AB275" s="102"/>
      <c r="AC275" s="96"/>
      <c r="AD275" s="104"/>
      <c r="AE275" s="92"/>
      <c r="AF275" s="90"/>
      <c r="AG275" s="91"/>
      <c r="AH275" s="102"/>
      <c r="AI275" s="96"/>
      <c r="AJ275" s="104"/>
      <c r="AK275" s="92"/>
      <c r="AL275" s="90"/>
      <c r="AM275" s="91"/>
      <c r="AN275" s="102"/>
      <c r="AO275" s="96"/>
      <c r="AP275" s="104"/>
      <c r="AQ275" s="92"/>
      <c r="AR275" s="90"/>
      <c r="AS275" s="91"/>
      <c r="AT275" s="102"/>
      <c r="AU275" s="96"/>
      <c r="AV275" s="104"/>
      <c r="AW275" s="92"/>
      <c r="AX275" s="90"/>
      <c r="AY275" s="91"/>
      <c r="AZ275" s="102"/>
      <c r="BA275" s="96"/>
      <c r="BB275" s="104"/>
      <c r="BC275" s="92"/>
      <c r="BD275" s="90"/>
      <c r="BE275" s="91"/>
      <c r="BF275" s="102"/>
      <c r="BG275" s="96"/>
      <c r="BH275" s="104"/>
      <c r="BI275" s="92"/>
      <c r="BJ275" s="90"/>
      <c r="BK275" s="91"/>
      <c r="BL275" s="102"/>
      <c r="BM275" s="96"/>
      <c r="BN275" s="104"/>
      <c r="BO275" s="92"/>
      <c r="BP275" s="90"/>
      <c r="BQ275" s="91"/>
      <c r="BR275" s="102"/>
      <c r="BS275" s="96"/>
      <c r="BT275" s="104"/>
      <c r="BU275" s="92"/>
      <c r="BV275" s="90"/>
      <c r="BW275" s="91"/>
      <c r="BX275" s="102"/>
      <c r="BY275" s="96"/>
      <c r="BZ275" s="104"/>
      <c r="CA275" s="92"/>
      <c r="CB275" s="90"/>
      <c r="CC275" s="91"/>
      <c r="CD275" s="102"/>
      <c r="CE275" s="96"/>
      <c r="CF275" s="104"/>
      <c r="CG275" s="92"/>
      <c r="CH275" s="90"/>
      <c r="CI275" s="91"/>
      <c r="CJ275" s="102"/>
      <c r="CK275" s="96"/>
      <c r="CL275" s="104"/>
      <c r="CM275" s="92"/>
      <c r="CN275" s="90"/>
      <c r="CO275" s="91"/>
      <c r="CP275" s="102"/>
      <c r="CQ275" s="96"/>
      <c r="CR275" s="104"/>
      <c r="CS275" s="92"/>
      <c r="CT275" s="90"/>
      <c r="CU275" s="91"/>
      <c r="CV275" s="102"/>
      <c r="CW275" s="96"/>
      <c r="CX275" s="104"/>
      <c r="CY275" s="92"/>
      <c r="CZ275" s="90"/>
      <c r="DA275" s="91"/>
      <c r="DB275" s="102"/>
      <c r="DC275" s="96"/>
      <c r="DD275" s="104"/>
      <c r="DE275" s="92"/>
      <c r="DF275" s="90"/>
      <c r="DG275" s="91"/>
      <c r="DH275" s="102"/>
      <c r="DI275" s="96"/>
      <c r="DJ275" s="104"/>
      <c r="DK275" s="92"/>
      <c r="DL275" s="90"/>
      <c r="DM275" s="91"/>
      <c r="DN275" s="102"/>
      <c r="DO275" s="96"/>
      <c r="DP275" s="104"/>
      <c r="DQ275" s="92"/>
      <c r="DR275" s="90"/>
      <c r="DS275" s="91"/>
      <c r="DT275" s="102"/>
      <c r="DU275" s="96"/>
      <c r="DV275" s="104"/>
      <c r="DW275" s="92"/>
      <c r="DX275" s="90"/>
      <c r="DY275" s="91"/>
      <c r="DZ275" s="102"/>
      <c r="EA275" s="96"/>
      <c r="EB275" s="104"/>
      <c r="EC275" s="92"/>
      <c r="ED275" s="90"/>
      <c r="EE275" s="91"/>
      <c r="EF275" s="102"/>
      <c r="EG275" s="96"/>
      <c r="EH275" s="104"/>
      <c r="EI275" s="92"/>
      <c r="EJ275" s="90"/>
      <c r="EK275" s="91"/>
      <c r="EL275" s="102"/>
      <c r="EM275" s="96"/>
      <c r="EN275" s="104"/>
      <c r="EO275" s="92"/>
      <c r="EP275" s="90"/>
      <c r="EQ275" s="91"/>
      <c r="ER275" s="102"/>
      <c r="ES275" s="96"/>
      <c r="ET275" s="104"/>
      <c r="EU275" s="92"/>
      <c r="EV275" s="90"/>
      <c r="EW275" s="91"/>
      <c r="EX275" s="102"/>
      <c r="EY275" s="96"/>
      <c r="EZ275" s="104"/>
      <c r="FA275" s="92"/>
      <c r="FB275" s="90"/>
      <c r="FC275" s="91"/>
      <c r="FD275" s="102"/>
      <c r="FE275" s="96"/>
      <c r="FF275" s="104"/>
      <c r="FG275" s="92"/>
      <c r="FH275" s="90"/>
      <c r="FI275" s="91"/>
      <c r="FJ275" s="102"/>
      <c r="FK275" s="96"/>
      <c r="FL275" s="104"/>
      <c r="FM275" s="92"/>
      <c r="FN275" s="90"/>
      <c r="FO275" s="91"/>
      <c r="FP275" s="102"/>
      <c r="FQ275" s="96"/>
      <c r="FR275" s="104"/>
      <c r="FS275" s="92"/>
      <c r="FT275" s="90"/>
      <c r="FU275" s="91"/>
      <c r="FV275" s="102"/>
      <c r="FW275" s="96"/>
      <c r="FX275" s="104"/>
      <c r="FY275" s="92"/>
      <c r="FZ275" s="90"/>
      <c r="GA275" s="91"/>
      <c r="GB275" s="102"/>
      <c r="GC275" s="96"/>
      <c r="GD275" s="104"/>
      <c r="GE275" s="92"/>
      <c r="GF275" s="90"/>
      <c r="GG275" s="91"/>
      <c r="GH275" s="102"/>
      <c r="GI275" s="96"/>
      <c r="GJ275" s="104"/>
      <c r="GK275" s="92"/>
      <c r="GL275" s="90"/>
      <c r="GM275" s="91"/>
      <c r="GN275" s="102"/>
      <c r="GO275" s="96"/>
      <c r="GP275" s="104"/>
      <c r="GQ275" s="92"/>
      <c r="GR275" s="90"/>
      <c r="GS275" s="91"/>
      <c r="GT275" s="102"/>
      <c r="GU275" s="96"/>
      <c r="GV275" s="104"/>
      <c r="GW275" s="92"/>
      <c r="GX275" s="90"/>
      <c r="GY275" s="91"/>
      <c r="GZ275" s="102"/>
      <c r="HA275" s="96"/>
      <c r="HB275" s="104"/>
      <c r="HC275" s="92"/>
      <c r="HD275" s="90"/>
      <c r="HE275" s="91"/>
      <c r="HF275" s="102"/>
      <c r="HG275" s="96"/>
      <c r="HH275" s="104"/>
      <c r="HI275" s="92"/>
      <c r="HJ275" s="90"/>
      <c r="HK275" s="91"/>
      <c r="HL275" s="102"/>
      <c r="HM275" s="96"/>
      <c r="HN275" s="104"/>
      <c r="HO275" s="92"/>
      <c r="HP275" s="90"/>
      <c r="HQ275" s="91"/>
      <c r="HR275" s="102"/>
      <c r="HS275" s="96"/>
      <c r="HT275" s="104"/>
      <c r="HU275" s="92"/>
      <c r="HV275" s="125"/>
      <c r="HW275" s="126"/>
      <c r="HX275" s="127"/>
      <c r="HY275" s="128"/>
      <c r="HZ275" s="129"/>
      <c r="IA275" s="130"/>
      <c r="IB275" s="125"/>
      <c r="IC275" s="126"/>
      <c r="ID275" s="127"/>
      <c r="IE275" s="128"/>
      <c r="IF275" s="129"/>
      <c r="IG275" s="130"/>
      <c r="IH275" s="125"/>
      <c r="II275" s="126"/>
      <c r="IJ275" s="127"/>
      <c r="IK275" s="128"/>
      <c r="IL275" s="129"/>
      <c r="IM275" s="130"/>
      <c r="IN275" s="125"/>
      <c r="IO275" s="126"/>
      <c r="IP275" s="127"/>
      <c r="IQ275" s="128"/>
      <c r="IR275" s="129"/>
    </row>
    <row r="276" spans="1:252" s="1" customFormat="1">
      <c r="A276" s="54" t="s">
        <v>1083</v>
      </c>
      <c r="B276" s="136">
        <f t="shared" si="46"/>
        <v>23</v>
      </c>
      <c r="C276" s="136">
        <f t="shared" si="47"/>
        <v>24.214285714285719</v>
      </c>
      <c r="D276" s="136">
        <f t="shared" si="48"/>
        <v>26</v>
      </c>
      <c r="E276" s="136">
        <f t="shared" si="49"/>
        <v>15.6</v>
      </c>
      <c r="F276" s="136">
        <f t="shared" si="50"/>
        <v>16.649999999999999</v>
      </c>
      <c r="G276" s="136">
        <f t="shared" si="51"/>
        <v>18.2</v>
      </c>
      <c r="H276" s="137">
        <f t="shared" si="44"/>
        <v>14</v>
      </c>
      <c r="I276" s="136">
        <f t="shared" si="52"/>
        <v>2.5</v>
      </c>
      <c r="J276" s="136">
        <f t="shared" si="53"/>
        <v>3.3285714285714287</v>
      </c>
      <c r="K276" s="136">
        <f t="shared" si="54"/>
        <v>4</v>
      </c>
      <c r="L276" s="138">
        <f t="shared" si="45"/>
        <v>14</v>
      </c>
      <c r="M276" s="92">
        <v>23.3</v>
      </c>
      <c r="N276" s="90">
        <v>17</v>
      </c>
      <c r="O276" s="91">
        <v>3.6</v>
      </c>
      <c r="P276" s="102">
        <v>23</v>
      </c>
      <c r="Q276" s="96">
        <v>17.8</v>
      </c>
      <c r="R276" s="104">
        <v>3.6</v>
      </c>
      <c r="S276" s="92">
        <v>23.3</v>
      </c>
      <c r="T276" s="90">
        <v>16.8</v>
      </c>
      <c r="U276" s="91">
        <v>3.5</v>
      </c>
      <c r="V276" s="102">
        <v>23</v>
      </c>
      <c r="W276" s="96">
        <v>18.2</v>
      </c>
      <c r="X276" s="104">
        <v>4</v>
      </c>
      <c r="Y276" s="92">
        <v>24.4</v>
      </c>
      <c r="Z276" s="90">
        <v>16</v>
      </c>
      <c r="AA276" s="91">
        <v>3.4</v>
      </c>
      <c r="AB276" s="102">
        <v>26</v>
      </c>
      <c r="AC276" s="96">
        <v>15.6</v>
      </c>
      <c r="AD276" s="104">
        <v>3.5</v>
      </c>
      <c r="AE276" s="92">
        <v>25.6</v>
      </c>
      <c r="AF276" s="90">
        <v>16</v>
      </c>
      <c r="AG276" s="91">
        <v>3.4</v>
      </c>
      <c r="AH276" s="102">
        <v>25.5</v>
      </c>
      <c r="AI276" s="96">
        <v>15.9</v>
      </c>
      <c r="AJ276" s="104">
        <v>3.2</v>
      </c>
      <c r="AK276" s="92">
        <v>24</v>
      </c>
      <c r="AL276" s="90">
        <v>16.5</v>
      </c>
      <c r="AM276" s="91">
        <v>3.1</v>
      </c>
      <c r="AN276" s="102">
        <v>23.6</v>
      </c>
      <c r="AO276" s="96">
        <v>17.2</v>
      </c>
      <c r="AP276" s="104">
        <v>3.2</v>
      </c>
      <c r="AQ276" s="92">
        <v>24.1</v>
      </c>
      <c r="AR276" s="90">
        <v>16.5</v>
      </c>
      <c r="AS276" s="91">
        <v>3.1</v>
      </c>
      <c r="AT276" s="102">
        <v>23.6</v>
      </c>
      <c r="AU276" s="96">
        <v>16.899999999999999</v>
      </c>
      <c r="AV276" s="104">
        <v>3.3</v>
      </c>
      <c r="AW276" s="92">
        <v>24.6</v>
      </c>
      <c r="AX276" s="90">
        <v>17</v>
      </c>
      <c r="AY276" s="91">
        <v>3.2</v>
      </c>
      <c r="AZ276" s="102">
        <v>25</v>
      </c>
      <c r="BA276" s="96">
        <v>15.7</v>
      </c>
      <c r="BB276" s="104">
        <v>2.5</v>
      </c>
      <c r="BC276" s="92"/>
      <c r="BD276" s="90"/>
      <c r="BE276" s="91"/>
      <c r="BF276" s="102"/>
      <c r="BG276" s="96"/>
      <c r="BH276" s="104"/>
      <c r="BI276" s="92"/>
      <c r="BJ276" s="90"/>
      <c r="BK276" s="91"/>
      <c r="BL276" s="102"/>
      <c r="BM276" s="96"/>
      <c r="BN276" s="104"/>
      <c r="BO276" s="92"/>
      <c r="BP276" s="90"/>
      <c r="BQ276" s="91"/>
      <c r="BR276" s="102"/>
      <c r="BS276" s="96"/>
      <c r="BT276" s="104"/>
      <c r="BU276" s="92"/>
      <c r="BV276" s="90"/>
      <c r="BW276" s="91"/>
      <c r="BX276" s="102"/>
      <c r="BY276" s="96"/>
      <c r="BZ276" s="104"/>
      <c r="CA276" s="92"/>
      <c r="CB276" s="90"/>
      <c r="CC276" s="91"/>
      <c r="CD276" s="102"/>
      <c r="CE276" s="96"/>
      <c r="CF276" s="104"/>
      <c r="CG276" s="92"/>
      <c r="CH276" s="90"/>
      <c r="CI276" s="91"/>
      <c r="CJ276" s="102"/>
      <c r="CK276" s="96"/>
      <c r="CL276" s="104"/>
      <c r="CM276" s="92"/>
      <c r="CN276" s="90"/>
      <c r="CO276" s="91"/>
      <c r="CP276" s="102"/>
      <c r="CQ276" s="96"/>
      <c r="CR276" s="104"/>
      <c r="CS276" s="92"/>
      <c r="CT276" s="90"/>
      <c r="CU276" s="91"/>
      <c r="CV276" s="102"/>
      <c r="CW276" s="96"/>
      <c r="CX276" s="104"/>
      <c r="CY276" s="92"/>
      <c r="CZ276" s="90"/>
      <c r="DA276" s="91"/>
      <c r="DB276" s="102"/>
      <c r="DC276" s="96"/>
      <c r="DD276" s="104"/>
      <c r="DE276" s="92"/>
      <c r="DF276" s="90"/>
      <c r="DG276" s="91"/>
      <c r="DH276" s="102"/>
      <c r="DI276" s="96"/>
      <c r="DJ276" s="104"/>
      <c r="DK276" s="92"/>
      <c r="DL276" s="90"/>
      <c r="DM276" s="91"/>
      <c r="DN276" s="102"/>
      <c r="DO276" s="96"/>
      <c r="DP276" s="104"/>
      <c r="DQ276" s="92"/>
      <c r="DR276" s="90"/>
      <c r="DS276" s="91"/>
      <c r="DT276" s="102"/>
      <c r="DU276" s="96"/>
      <c r="DV276" s="104"/>
      <c r="DW276" s="92"/>
      <c r="DX276" s="90"/>
      <c r="DY276" s="91"/>
      <c r="DZ276" s="102"/>
      <c r="EA276" s="96"/>
      <c r="EB276" s="104"/>
      <c r="EC276" s="92"/>
      <c r="ED276" s="90"/>
      <c r="EE276" s="91"/>
      <c r="EF276" s="102"/>
      <c r="EG276" s="96"/>
      <c r="EH276" s="104"/>
      <c r="EI276" s="92"/>
      <c r="EJ276" s="90"/>
      <c r="EK276" s="91"/>
      <c r="EL276" s="102"/>
      <c r="EM276" s="96"/>
      <c r="EN276" s="104"/>
      <c r="EO276" s="92"/>
      <c r="EP276" s="90"/>
      <c r="EQ276" s="91"/>
      <c r="ER276" s="102"/>
      <c r="ES276" s="96"/>
      <c r="ET276" s="104"/>
      <c r="EU276" s="92"/>
      <c r="EV276" s="90"/>
      <c r="EW276" s="91"/>
      <c r="EX276" s="102"/>
      <c r="EY276" s="96"/>
      <c r="EZ276" s="104"/>
      <c r="FA276" s="92"/>
      <c r="FB276" s="90"/>
      <c r="FC276" s="91"/>
      <c r="FD276" s="102"/>
      <c r="FE276" s="96"/>
      <c r="FF276" s="104"/>
      <c r="FG276" s="92"/>
      <c r="FH276" s="90"/>
      <c r="FI276" s="91"/>
      <c r="FJ276" s="102"/>
      <c r="FK276" s="96"/>
      <c r="FL276" s="104"/>
      <c r="FM276" s="92"/>
      <c r="FN276" s="90"/>
      <c r="FO276" s="91"/>
      <c r="FP276" s="102"/>
      <c r="FQ276" s="96"/>
      <c r="FR276" s="104"/>
      <c r="FS276" s="92"/>
      <c r="FT276" s="90"/>
      <c r="FU276" s="91"/>
      <c r="FV276" s="102"/>
      <c r="FW276" s="96"/>
      <c r="FX276" s="104"/>
      <c r="FY276" s="92"/>
      <c r="FZ276" s="90"/>
      <c r="GA276" s="91"/>
      <c r="GB276" s="102"/>
      <c r="GC276" s="96"/>
      <c r="GD276" s="104"/>
      <c r="GE276" s="92"/>
      <c r="GF276" s="90"/>
      <c r="GG276" s="91"/>
      <c r="GH276" s="102"/>
      <c r="GI276" s="96"/>
      <c r="GJ276" s="104"/>
      <c r="GK276" s="92"/>
      <c r="GL276" s="90"/>
      <c r="GM276" s="91"/>
      <c r="GN276" s="102"/>
      <c r="GO276" s="96"/>
      <c r="GP276" s="104"/>
      <c r="GQ276" s="92"/>
      <c r="GR276" s="90"/>
      <c r="GS276" s="91"/>
      <c r="GT276" s="102"/>
      <c r="GU276" s="96"/>
      <c r="GV276" s="104"/>
      <c r="GW276" s="92"/>
      <c r="GX276" s="90"/>
      <c r="GY276" s="91"/>
      <c r="GZ276" s="102"/>
      <c r="HA276" s="96"/>
      <c r="HB276" s="104"/>
      <c r="HC276" s="92"/>
      <c r="HD276" s="90"/>
      <c r="HE276" s="91"/>
      <c r="HF276" s="102"/>
      <c r="HG276" s="96"/>
      <c r="HH276" s="104"/>
      <c r="HI276" s="92"/>
      <c r="HJ276" s="90"/>
      <c r="HK276" s="91"/>
      <c r="HL276" s="102"/>
      <c r="HM276" s="96"/>
      <c r="HN276" s="104"/>
      <c r="HO276" s="92"/>
      <c r="HP276" s="90"/>
      <c r="HQ276" s="91"/>
      <c r="HR276" s="102"/>
      <c r="HS276" s="96"/>
      <c r="HT276" s="104"/>
      <c r="HU276" s="92"/>
      <c r="HV276" s="125"/>
      <c r="HW276" s="126"/>
      <c r="HX276" s="127"/>
      <c r="HY276" s="128"/>
      <c r="HZ276" s="129"/>
      <c r="IA276" s="130"/>
      <c r="IB276" s="125"/>
      <c r="IC276" s="126"/>
      <c r="ID276" s="127"/>
      <c r="IE276" s="128"/>
      <c r="IF276" s="129"/>
      <c r="IG276" s="130"/>
      <c r="IH276" s="125"/>
      <c r="II276" s="126"/>
      <c r="IJ276" s="127"/>
      <c r="IK276" s="128"/>
      <c r="IL276" s="129"/>
      <c r="IM276" s="130"/>
      <c r="IN276" s="125"/>
      <c r="IO276" s="126"/>
      <c r="IP276" s="127"/>
      <c r="IQ276" s="128"/>
      <c r="IR276" s="129"/>
    </row>
    <row r="277" spans="1:252" s="1" customFormat="1">
      <c r="A277" s="54" t="s">
        <v>790</v>
      </c>
      <c r="B277" s="136">
        <f t="shared" si="46"/>
        <v>0</v>
      </c>
      <c r="C277" s="136">
        <f t="shared" si="47"/>
        <v>0</v>
      </c>
      <c r="D277" s="136">
        <f t="shared" si="48"/>
        <v>0</v>
      </c>
      <c r="E277" s="136">
        <f t="shared" si="49"/>
        <v>0</v>
      </c>
      <c r="F277" s="136">
        <f t="shared" si="50"/>
        <v>0</v>
      </c>
      <c r="G277" s="136">
        <f t="shared" si="51"/>
        <v>0</v>
      </c>
      <c r="H277" s="137">
        <f t="shared" si="44"/>
        <v>0</v>
      </c>
      <c r="I277" s="137">
        <f t="shared" si="52"/>
        <v>0</v>
      </c>
      <c r="J277" s="136">
        <f t="shared" si="53"/>
        <v>0</v>
      </c>
      <c r="K277" s="136">
        <f t="shared" si="54"/>
        <v>0</v>
      </c>
      <c r="L277" s="138">
        <f t="shared" si="45"/>
        <v>0</v>
      </c>
      <c r="M277" s="92"/>
      <c r="N277" s="90"/>
      <c r="O277" s="91"/>
      <c r="P277" s="102"/>
      <c r="Q277" s="96"/>
      <c r="R277" s="104"/>
      <c r="S277" s="92"/>
      <c r="T277" s="90"/>
      <c r="U277" s="91"/>
      <c r="V277" s="102"/>
      <c r="W277" s="96"/>
      <c r="X277" s="104"/>
      <c r="Y277" s="92"/>
      <c r="Z277" s="90"/>
      <c r="AA277" s="91"/>
      <c r="AB277" s="102"/>
      <c r="AC277" s="96"/>
      <c r="AD277" s="104"/>
      <c r="AE277" s="92"/>
      <c r="AF277" s="90"/>
      <c r="AG277" s="91"/>
      <c r="AH277" s="102"/>
      <c r="AI277" s="96"/>
      <c r="AJ277" s="104"/>
      <c r="AK277" s="92"/>
      <c r="AL277" s="90"/>
      <c r="AM277" s="91"/>
      <c r="AN277" s="102"/>
      <c r="AO277" s="96"/>
      <c r="AP277" s="104"/>
      <c r="AQ277" s="92"/>
      <c r="AR277" s="90"/>
      <c r="AS277" s="91"/>
      <c r="AT277" s="102"/>
      <c r="AU277" s="96"/>
      <c r="AV277" s="104"/>
      <c r="AW277" s="92"/>
      <c r="AX277" s="90"/>
      <c r="AY277" s="91"/>
      <c r="AZ277" s="102"/>
      <c r="BA277" s="96"/>
      <c r="BB277" s="104"/>
      <c r="BC277" s="92"/>
      <c r="BD277" s="90"/>
      <c r="BE277" s="91"/>
      <c r="BF277" s="102"/>
      <c r="BG277" s="96"/>
      <c r="BH277" s="104"/>
      <c r="BI277" s="92"/>
      <c r="BJ277" s="90"/>
      <c r="BK277" s="91"/>
      <c r="BL277" s="102"/>
      <c r="BM277" s="96"/>
      <c r="BN277" s="104"/>
      <c r="BO277" s="92"/>
      <c r="BP277" s="90"/>
      <c r="BQ277" s="91"/>
      <c r="BR277" s="102"/>
      <c r="BS277" s="96"/>
      <c r="BT277" s="104"/>
      <c r="BU277" s="92"/>
      <c r="BV277" s="90"/>
      <c r="BW277" s="91"/>
      <c r="BX277" s="102"/>
      <c r="BY277" s="96"/>
      <c r="BZ277" s="104"/>
      <c r="CA277" s="92"/>
      <c r="CB277" s="90"/>
      <c r="CC277" s="91"/>
      <c r="CD277" s="102"/>
      <c r="CE277" s="96"/>
      <c r="CF277" s="104"/>
      <c r="CG277" s="92"/>
      <c r="CH277" s="90"/>
      <c r="CI277" s="91"/>
      <c r="CJ277" s="102"/>
      <c r="CK277" s="96"/>
      <c r="CL277" s="104"/>
      <c r="CM277" s="92"/>
      <c r="CN277" s="90"/>
      <c r="CO277" s="91"/>
      <c r="CP277" s="102"/>
      <c r="CQ277" s="96"/>
      <c r="CR277" s="104"/>
      <c r="CS277" s="92"/>
      <c r="CT277" s="90"/>
      <c r="CU277" s="91"/>
      <c r="CV277" s="102"/>
      <c r="CW277" s="96"/>
      <c r="CX277" s="104"/>
      <c r="CY277" s="92"/>
      <c r="CZ277" s="90"/>
      <c r="DA277" s="91"/>
      <c r="DB277" s="102"/>
      <c r="DC277" s="96"/>
      <c r="DD277" s="104"/>
      <c r="DE277" s="92"/>
      <c r="DF277" s="90"/>
      <c r="DG277" s="91"/>
      <c r="DH277" s="102"/>
      <c r="DI277" s="96"/>
      <c r="DJ277" s="104"/>
      <c r="DK277" s="92"/>
      <c r="DL277" s="90"/>
      <c r="DM277" s="91"/>
      <c r="DN277" s="102"/>
      <c r="DO277" s="96"/>
      <c r="DP277" s="104"/>
      <c r="DQ277" s="92"/>
      <c r="DR277" s="90"/>
      <c r="DS277" s="91"/>
      <c r="DT277" s="102"/>
      <c r="DU277" s="96"/>
      <c r="DV277" s="104"/>
      <c r="DW277" s="92"/>
      <c r="DX277" s="90"/>
      <c r="DY277" s="91"/>
      <c r="DZ277" s="102"/>
      <c r="EA277" s="96"/>
      <c r="EB277" s="104"/>
      <c r="EC277" s="92"/>
      <c r="ED277" s="90"/>
      <c r="EE277" s="91"/>
      <c r="EF277" s="102"/>
      <c r="EG277" s="96"/>
      <c r="EH277" s="104"/>
      <c r="EI277" s="92"/>
      <c r="EJ277" s="90"/>
      <c r="EK277" s="91"/>
      <c r="EL277" s="102"/>
      <c r="EM277" s="96"/>
      <c r="EN277" s="104"/>
      <c r="EO277" s="92"/>
      <c r="EP277" s="90"/>
      <c r="EQ277" s="91"/>
      <c r="ER277" s="102"/>
      <c r="ES277" s="96"/>
      <c r="ET277" s="104"/>
      <c r="EU277" s="92"/>
      <c r="EV277" s="90"/>
      <c r="EW277" s="91"/>
      <c r="EX277" s="102"/>
      <c r="EY277" s="96"/>
      <c r="EZ277" s="104"/>
      <c r="FA277" s="92"/>
      <c r="FB277" s="90"/>
      <c r="FC277" s="91"/>
      <c r="FD277" s="102"/>
      <c r="FE277" s="96"/>
      <c r="FF277" s="104"/>
      <c r="FG277" s="92"/>
      <c r="FH277" s="90"/>
      <c r="FI277" s="91"/>
      <c r="FJ277" s="102"/>
      <c r="FK277" s="96"/>
      <c r="FL277" s="104"/>
      <c r="FM277" s="92"/>
      <c r="FN277" s="90"/>
      <c r="FO277" s="91"/>
      <c r="FP277" s="102"/>
      <c r="FQ277" s="96"/>
      <c r="FR277" s="104"/>
      <c r="FS277" s="92"/>
      <c r="FT277" s="90"/>
      <c r="FU277" s="91"/>
      <c r="FV277" s="102"/>
      <c r="FW277" s="96"/>
      <c r="FX277" s="104"/>
      <c r="FY277" s="92"/>
      <c r="FZ277" s="90"/>
      <c r="GA277" s="91"/>
      <c r="GB277" s="102"/>
      <c r="GC277" s="96"/>
      <c r="GD277" s="104"/>
      <c r="GE277" s="92"/>
      <c r="GF277" s="90"/>
      <c r="GG277" s="91"/>
      <c r="GH277" s="102"/>
      <c r="GI277" s="96"/>
      <c r="GJ277" s="104"/>
      <c r="GK277" s="92"/>
      <c r="GL277" s="90"/>
      <c r="GM277" s="91"/>
      <c r="GN277" s="102"/>
      <c r="GO277" s="96"/>
      <c r="GP277" s="104"/>
      <c r="GQ277" s="92"/>
      <c r="GR277" s="90"/>
      <c r="GS277" s="91"/>
      <c r="GT277" s="102"/>
      <c r="GU277" s="96"/>
      <c r="GV277" s="104"/>
      <c r="GW277" s="92"/>
      <c r="GX277" s="90"/>
      <c r="GY277" s="91"/>
      <c r="GZ277" s="102"/>
      <c r="HA277" s="96"/>
      <c r="HB277" s="104"/>
      <c r="HC277" s="92"/>
      <c r="HD277" s="90"/>
      <c r="HE277" s="91"/>
      <c r="HF277" s="102"/>
      <c r="HG277" s="96"/>
      <c r="HH277" s="104"/>
      <c r="HI277" s="92"/>
      <c r="HJ277" s="90"/>
      <c r="HK277" s="91"/>
      <c r="HL277" s="102"/>
      <c r="HM277" s="96"/>
      <c r="HN277" s="104"/>
      <c r="HO277" s="92"/>
      <c r="HP277" s="90"/>
      <c r="HQ277" s="91"/>
      <c r="HR277" s="102"/>
      <c r="HS277" s="96"/>
      <c r="HT277" s="104"/>
      <c r="HU277" s="92"/>
      <c r="HV277" s="125"/>
      <c r="HW277" s="126"/>
      <c r="HX277" s="127"/>
      <c r="HY277" s="128"/>
      <c r="HZ277" s="129"/>
      <c r="IA277" s="130"/>
      <c r="IB277" s="125"/>
      <c r="IC277" s="126"/>
      <c r="ID277" s="127"/>
      <c r="IE277" s="128"/>
      <c r="IF277" s="129"/>
      <c r="IG277" s="130"/>
      <c r="IH277" s="125"/>
      <c r="II277" s="126"/>
      <c r="IJ277" s="127"/>
      <c r="IK277" s="128"/>
      <c r="IL277" s="129"/>
      <c r="IM277" s="130"/>
      <c r="IN277" s="125"/>
      <c r="IO277" s="126"/>
      <c r="IP277" s="127"/>
      <c r="IQ277" s="128"/>
      <c r="IR277" s="129"/>
    </row>
    <row r="278" spans="1:252" s="1" customFormat="1">
      <c r="A278" s="54" t="s">
        <v>791</v>
      </c>
      <c r="B278" s="136">
        <f t="shared" si="46"/>
        <v>39.200000000000003</v>
      </c>
      <c r="C278" s="136">
        <f t="shared" si="47"/>
        <v>41.377631578947366</v>
      </c>
      <c r="D278" s="136">
        <f t="shared" si="48"/>
        <v>45.4</v>
      </c>
      <c r="E278" s="136">
        <f t="shared" si="49"/>
        <v>26.5</v>
      </c>
      <c r="F278" s="136">
        <f t="shared" si="50"/>
        <v>27.930263157894739</v>
      </c>
      <c r="G278" s="136">
        <f t="shared" si="51"/>
        <v>29.8</v>
      </c>
      <c r="H278" s="137">
        <f t="shared" si="44"/>
        <v>38</v>
      </c>
      <c r="I278" s="136">
        <f t="shared" si="52"/>
        <v>14.4</v>
      </c>
      <c r="J278" s="136">
        <f t="shared" si="53"/>
        <v>16.358823529411765</v>
      </c>
      <c r="K278" s="136">
        <f t="shared" si="54"/>
        <v>17.7</v>
      </c>
      <c r="L278" s="138">
        <f t="shared" si="45"/>
        <v>34</v>
      </c>
      <c r="M278" s="92">
        <v>43</v>
      </c>
      <c r="N278" s="90">
        <v>26.5</v>
      </c>
      <c r="O278" s="91"/>
      <c r="P278" s="102">
        <v>41.5</v>
      </c>
      <c r="Q278" s="96">
        <v>27</v>
      </c>
      <c r="R278" s="104"/>
      <c r="S278" s="92">
        <v>40</v>
      </c>
      <c r="T278" s="90">
        <v>27</v>
      </c>
      <c r="U278" s="91"/>
      <c r="V278" s="102">
        <v>39.85</v>
      </c>
      <c r="W278" s="96">
        <v>28.25</v>
      </c>
      <c r="X278" s="104"/>
      <c r="Y278" s="92">
        <v>41</v>
      </c>
      <c r="Z278" s="90">
        <v>27.5</v>
      </c>
      <c r="AA278" s="91">
        <v>16.100000000000001</v>
      </c>
      <c r="AB278" s="102">
        <v>40.9</v>
      </c>
      <c r="AC278" s="96">
        <v>27.8</v>
      </c>
      <c r="AD278" s="104">
        <v>16.7</v>
      </c>
      <c r="AE278" s="92">
        <v>40.1</v>
      </c>
      <c r="AF278" s="90">
        <v>27.9</v>
      </c>
      <c r="AG278" s="91">
        <v>15.6</v>
      </c>
      <c r="AH278" s="102">
        <v>39.200000000000003</v>
      </c>
      <c r="AI278" s="96">
        <v>28</v>
      </c>
      <c r="AJ278" s="104">
        <v>15.6</v>
      </c>
      <c r="AK278" s="92">
        <v>40.5</v>
      </c>
      <c r="AL278" s="90">
        <v>27.8</v>
      </c>
      <c r="AM278" s="91">
        <v>16.2</v>
      </c>
      <c r="AN278" s="102">
        <v>40.200000000000003</v>
      </c>
      <c r="AO278" s="96">
        <v>27</v>
      </c>
      <c r="AP278" s="104">
        <v>14.9</v>
      </c>
      <c r="AQ278" s="92">
        <v>39.4</v>
      </c>
      <c r="AR278" s="90">
        <v>28.2</v>
      </c>
      <c r="AS278" s="91">
        <v>16.3</v>
      </c>
      <c r="AT278" s="102">
        <v>42.1</v>
      </c>
      <c r="AU278" s="96">
        <v>27.6</v>
      </c>
      <c r="AV278" s="104">
        <v>15.4</v>
      </c>
      <c r="AW278" s="92">
        <v>42.1</v>
      </c>
      <c r="AX278" s="90">
        <v>27.6</v>
      </c>
      <c r="AY278" s="91">
        <v>15.9</v>
      </c>
      <c r="AZ278" s="102">
        <v>42.1</v>
      </c>
      <c r="BA278" s="96">
        <v>26.6</v>
      </c>
      <c r="BB278" s="104">
        <v>15.1</v>
      </c>
      <c r="BC278" s="92">
        <v>43.7</v>
      </c>
      <c r="BD278" s="90">
        <v>27.6</v>
      </c>
      <c r="BE278" s="91">
        <v>15.8</v>
      </c>
      <c r="BF278" s="102">
        <v>44.3</v>
      </c>
      <c r="BG278" s="96">
        <v>27.6</v>
      </c>
      <c r="BH278" s="104">
        <v>16.7</v>
      </c>
      <c r="BI278" s="92">
        <v>44.3</v>
      </c>
      <c r="BJ278" s="90">
        <v>27.7</v>
      </c>
      <c r="BK278" s="91">
        <v>17</v>
      </c>
      <c r="BL278" s="102">
        <v>40.700000000000003</v>
      </c>
      <c r="BM278" s="96">
        <v>27.2</v>
      </c>
      <c r="BN278" s="104">
        <v>15.7</v>
      </c>
      <c r="BO278" s="92">
        <v>39.200000000000003</v>
      </c>
      <c r="BP278" s="90">
        <v>27.3</v>
      </c>
      <c r="BQ278" s="91">
        <v>17</v>
      </c>
      <c r="BR278" s="102">
        <v>40.700000000000003</v>
      </c>
      <c r="BS278" s="96">
        <v>27.7</v>
      </c>
      <c r="BT278" s="104">
        <v>16.899999999999999</v>
      </c>
      <c r="BU278" s="92">
        <v>42.2</v>
      </c>
      <c r="BV278" s="90">
        <v>27.4</v>
      </c>
      <c r="BW278" s="91">
        <v>16.600000000000001</v>
      </c>
      <c r="BX278" s="102">
        <v>39.9</v>
      </c>
      <c r="BY278" s="96">
        <v>27.2</v>
      </c>
      <c r="BZ278" s="104">
        <v>14.4</v>
      </c>
      <c r="CA278" s="92">
        <v>43.2</v>
      </c>
      <c r="CB278" s="90">
        <v>27.6</v>
      </c>
      <c r="CC278" s="91">
        <v>17.100000000000001</v>
      </c>
      <c r="CD278" s="102">
        <v>41</v>
      </c>
      <c r="CE278" s="96">
        <v>27.6</v>
      </c>
      <c r="CF278" s="104">
        <v>15.3</v>
      </c>
      <c r="CG278" s="92">
        <v>45.4</v>
      </c>
      <c r="CH278" s="90">
        <v>26.5</v>
      </c>
      <c r="CI278" s="91">
        <v>15.8</v>
      </c>
      <c r="CJ278" s="102">
        <v>41</v>
      </c>
      <c r="CK278" s="96">
        <v>27.6</v>
      </c>
      <c r="CL278" s="104">
        <v>16.600000000000001</v>
      </c>
      <c r="CM278" s="92">
        <v>42.1</v>
      </c>
      <c r="CN278" s="90">
        <v>27.6</v>
      </c>
      <c r="CO278" s="91">
        <v>16.8</v>
      </c>
      <c r="CP278" s="102">
        <v>41.1</v>
      </c>
      <c r="CQ278" s="96">
        <v>27.6</v>
      </c>
      <c r="CR278" s="104">
        <v>15.4</v>
      </c>
      <c r="CS278" s="92">
        <v>41</v>
      </c>
      <c r="CT278" s="90">
        <v>29.8</v>
      </c>
      <c r="CU278" s="91">
        <v>17.600000000000001</v>
      </c>
      <c r="CV278" s="102">
        <v>41.9</v>
      </c>
      <c r="CW278" s="96">
        <v>29.8</v>
      </c>
      <c r="CX278" s="104">
        <v>16.600000000000001</v>
      </c>
      <c r="CY278" s="92">
        <v>42.1</v>
      </c>
      <c r="CZ278" s="90">
        <v>29.8</v>
      </c>
      <c r="DA278" s="91">
        <v>16.5</v>
      </c>
      <c r="DB278" s="102">
        <v>41</v>
      </c>
      <c r="DC278" s="96">
        <v>28.8</v>
      </c>
      <c r="DD278" s="104">
        <v>16.7</v>
      </c>
      <c r="DE278" s="92">
        <v>41.1</v>
      </c>
      <c r="DF278" s="90">
        <v>29.8</v>
      </c>
      <c r="DG278" s="91">
        <v>17.7</v>
      </c>
      <c r="DH278" s="102">
        <v>42.1</v>
      </c>
      <c r="DI278" s="96">
        <v>28.7</v>
      </c>
      <c r="DJ278" s="104">
        <v>16.8</v>
      </c>
      <c r="DK278" s="92">
        <v>42.2</v>
      </c>
      <c r="DL278" s="90">
        <v>29.8</v>
      </c>
      <c r="DM278" s="91">
        <v>17.600000000000001</v>
      </c>
      <c r="DN278" s="102">
        <v>40.5</v>
      </c>
      <c r="DO278" s="96">
        <v>28.2</v>
      </c>
      <c r="DP278" s="104">
        <v>17.600000000000001</v>
      </c>
      <c r="DQ278" s="92">
        <v>40.200000000000003</v>
      </c>
      <c r="DR278" s="90">
        <v>28.5</v>
      </c>
      <c r="DS278" s="91">
        <v>17.3</v>
      </c>
      <c r="DT278" s="102">
        <v>39.5</v>
      </c>
      <c r="DU278" s="96">
        <v>29.2</v>
      </c>
      <c r="DV278" s="104">
        <v>16.899999999999999</v>
      </c>
      <c r="DW278" s="92"/>
      <c r="DX278" s="90"/>
      <c r="DY278" s="91"/>
      <c r="DZ278" s="102"/>
      <c r="EA278" s="96"/>
      <c r="EB278" s="104"/>
      <c r="EC278" s="92"/>
      <c r="ED278" s="90"/>
      <c r="EE278" s="91"/>
      <c r="EF278" s="102"/>
      <c r="EG278" s="96"/>
      <c r="EH278" s="104"/>
      <c r="EI278" s="92"/>
      <c r="EJ278" s="90"/>
      <c r="EK278" s="91"/>
      <c r="EL278" s="102"/>
      <c r="EM278" s="96"/>
      <c r="EN278" s="104"/>
      <c r="EO278" s="92"/>
      <c r="EP278" s="90"/>
      <c r="EQ278" s="91"/>
      <c r="ER278" s="102"/>
      <c r="ES278" s="96"/>
      <c r="ET278" s="104"/>
      <c r="EU278" s="92"/>
      <c r="EV278" s="90"/>
      <c r="EW278" s="91"/>
      <c r="EX278" s="102"/>
      <c r="EY278" s="96"/>
      <c r="EZ278" s="104"/>
      <c r="FA278" s="92"/>
      <c r="FB278" s="90"/>
      <c r="FC278" s="91"/>
      <c r="FD278" s="102"/>
      <c r="FE278" s="96"/>
      <c r="FF278" s="104"/>
      <c r="FG278" s="92"/>
      <c r="FH278" s="90"/>
      <c r="FI278" s="91"/>
      <c r="FJ278" s="102"/>
      <c r="FK278" s="96"/>
      <c r="FL278" s="104"/>
      <c r="FM278" s="92"/>
      <c r="FN278" s="90"/>
      <c r="FO278" s="91"/>
      <c r="FP278" s="102"/>
      <c r="FQ278" s="96"/>
      <c r="FR278" s="104"/>
      <c r="FS278" s="92"/>
      <c r="FT278" s="90"/>
      <c r="FU278" s="91"/>
      <c r="FV278" s="102"/>
      <c r="FW278" s="96"/>
      <c r="FX278" s="104"/>
      <c r="FY278" s="92"/>
      <c r="FZ278" s="90"/>
      <c r="GA278" s="91"/>
      <c r="GB278" s="102"/>
      <c r="GC278" s="96"/>
      <c r="GD278" s="104"/>
      <c r="GE278" s="92"/>
      <c r="GF278" s="90"/>
      <c r="GG278" s="91"/>
      <c r="GH278" s="102"/>
      <c r="GI278" s="96"/>
      <c r="GJ278" s="104"/>
      <c r="GK278" s="92"/>
      <c r="GL278" s="90"/>
      <c r="GM278" s="91"/>
      <c r="GN278" s="102"/>
      <c r="GO278" s="96"/>
      <c r="GP278" s="104"/>
      <c r="GQ278" s="92"/>
      <c r="GR278" s="90"/>
      <c r="GS278" s="91"/>
      <c r="GT278" s="102"/>
      <c r="GU278" s="96"/>
      <c r="GV278" s="104"/>
      <c r="GW278" s="92"/>
      <c r="GX278" s="90"/>
      <c r="GY278" s="91"/>
      <c r="GZ278" s="102"/>
      <c r="HA278" s="96"/>
      <c r="HB278" s="104"/>
      <c r="HC278" s="92"/>
      <c r="HD278" s="90"/>
      <c r="HE278" s="91"/>
      <c r="HF278" s="102"/>
      <c r="HG278" s="96"/>
      <c r="HH278" s="104"/>
      <c r="HI278" s="92"/>
      <c r="HJ278" s="90"/>
      <c r="HK278" s="91"/>
      <c r="HL278" s="102"/>
      <c r="HM278" s="96"/>
      <c r="HN278" s="104"/>
      <c r="HO278" s="92"/>
      <c r="HP278" s="90"/>
      <c r="HQ278" s="91"/>
      <c r="HR278" s="102"/>
      <c r="HS278" s="96"/>
      <c r="HT278" s="104"/>
      <c r="HU278" s="92"/>
      <c r="HV278" s="125"/>
      <c r="HW278" s="126"/>
      <c r="HX278" s="127"/>
      <c r="HY278" s="128"/>
      <c r="HZ278" s="129"/>
      <c r="IA278" s="130"/>
      <c r="IB278" s="125"/>
      <c r="IC278" s="126"/>
      <c r="ID278" s="127"/>
      <c r="IE278" s="128"/>
      <c r="IF278" s="129"/>
      <c r="IG278" s="130"/>
      <c r="IH278" s="125"/>
      <c r="II278" s="126"/>
      <c r="IJ278" s="127"/>
      <c r="IK278" s="128"/>
      <c r="IL278" s="129"/>
      <c r="IM278" s="130"/>
      <c r="IN278" s="125"/>
      <c r="IO278" s="126"/>
      <c r="IP278" s="127"/>
      <c r="IQ278" s="128"/>
      <c r="IR278" s="129"/>
    </row>
    <row r="279" spans="1:252" s="1" customFormat="1">
      <c r="A279" s="54" t="s">
        <v>1236</v>
      </c>
      <c r="B279" s="136">
        <f t="shared" si="46"/>
        <v>0</v>
      </c>
      <c r="C279" s="136">
        <f t="shared" si="47"/>
        <v>0</v>
      </c>
      <c r="D279" s="136">
        <f t="shared" si="48"/>
        <v>0</v>
      </c>
      <c r="E279" s="136">
        <f t="shared" si="49"/>
        <v>0</v>
      </c>
      <c r="F279" s="136">
        <f t="shared" si="50"/>
        <v>0</v>
      </c>
      <c r="G279" s="136">
        <f t="shared" si="51"/>
        <v>0</v>
      </c>
      <c r="H279" s="137">
        <f t="shared" si="44"/>
        <v>0</v>
      </c>
      <c r="I279" s="137">
        <f t="shared" si="52"/>
        <v>0</v>
      </c>
      <c r="J279" s="136">
        <f t="shared" si="53"/>
        <v>0</v>
      </c>
      <c r="K279" s="136">
        <f t="shared" si="54"/>
        <v>0</v>
      </c>
      <c r="L279" s="138">
        <f t="shared" si="45"/>
        <v>0</v>
      </c>
      <c r="M279" s="92"/>
      <c r="N279" s="90"/>
      <c r="O279" s="91"/>
      <c r="P279" s="102"/>
      <c r="Q279" s="96"/>
      <c r="R279" s="104"/>
      <c r="S279" s="92"/>
      <c r="T279" s="90"/>
      <c r="U279" s="91"/>
      <c r="V279" s="102"/>
      <c r="W279" s="96"/>
      <c r="X279" s="104"/>
      <c r="Y279" s="92"/>
      <c r="Z279" s="90"/>
      <c r="AA279" s="91"/>
      <c r="AB279" s="102"/>
      <c r="AC279" s="96"/>
      <c r="AD279" s="104"/>
      <c r="AE279" s="92"/>
      <c r="AF279" s="90"/>
      <c r="AG279" s="91"/>
      <c r="AH279" s="102"/>
      <c r="AI279" s="96"/>
      <c r="AJ279" s="104"/>
      <c r="AK279" s="92"/>
      <c r="AL279" s="90"/>
      <c r="AM279" s="91"/>
      <c r="AN279" s="102"/>
      <c r="AO279" s="96"/>
      <c r="AP279" s="104"/>
      <c r="AQ279" s="92"/>
      <c r="AR279" s="90"/>
      <c r="AS279" s="91"/>
      <c r="AT279" s="102"/>
      <c r="AU279" s="96"/>
      <c r="AV279" s="104"/>
      <c r="AW279" s="92"/>
      <c r="AX279" s="90"/>
      <c r="AY279" s="91"/>
      <c r="AZ279" s="102"/>
      <c r="BA279" s="96"/>
      <c r="BB279" s="104"/>
      <c r="BC279" s="92"/>
      <c r="BD279" s="90"/>
      <c r="BE279" s="91"/>
      <c r="BF279" s="102"/>
      <c r="BG279" s="96"/>
      <c r="BH279" s="104"/>
      <c r="BI279" s="92"/>
      <c r="BJ279" s="90"/>
      <c r="BK279" s="91"/>
      <c r="BL279" s="102"/>
      <c r="BM279" s="96"/>
      <c r="BN279" s="104"/>
      <c r="BO279" s="92"/>
      <c r="BP279" s="90"/>
      <c r="BQ279" s="91"/>
      <c r="BR279" s="102"/>
      <c r="BS279" s="96"/>
      <c r="BT279" s="104"/>
      <c r="BU279" s="92"/>
      <c r="BV279" s="90"/>
      <c r="BW279" s="91"/>
      <c r="BX279" s="102"/>
      <c r="BY279" s="96"/>
      <c r="BZ279" s="104"/>
      <c r="CA279" s="92"/>
      <c r="CB279" s="90"/>
      <c r="CC279" s="91"/>
      <c r="CD279" s="102"/>
      <c r="CE279" s="96"/>
      <c r="CF279" s="104"/>
      <c r="CG279" s="92"/>
      <c r="CH279" s="90"/>
      <c r="CI279" s="91"/>
      <c r="CJ279" s="102"/>
      <c r="CK279" s="96"/>
      <c r="CL279" s="104"/>
      <c r="CM279" s="92"/>
      <c r="CN279" s="90"/>
      <c r="CO279" s="91"/>
      <c r="CP279" s="102"/>
      <c r="CQ279" s="96"/>
      <c r="CR279" s="104"/>
      <c r="CS279" s="92"/>
      <c r="CT279" s="90"/>
      <c r="CU279" s="91"/>
      <c r="CV279" s="102"/>
      <c r="CW279" s="96"/>
      <c r="CX279" s="104"/>
      <c r="CY279" s="92"/>
      <c r="CZ279" s="90"/>
      <c r="DA279" s="91"/>
      <c r="DB279" s="102"/>
      <c r="DC279" s="96"/>
      <c r="DD279" s="104"/>
      <c r="DE279" s="92"/>
      <c r="DF279" s="90"/>
      <c r="DG279" s="91"/>
      <c r="DH279" s="102"/>
      <c r="DI279" s="96"/>
      <c r="DJ279" s="104"/>
      <c r="DK279" s="92"/>
      <c r="DL279" s="90"/>
      <c r="DM279" s="91"/>
      <c r="DN279" s="102"/>
      <c r="DO279" s="96"/>
      <c r="DP279" s="104"/>
      <c r="DQ279" s="92"/>
      <c r="DR279" s="90"/>
      <c r="DS279" s="91"/>
      <c r="DT279" s="102"/>
      <c r="DU279" s="96"/>
      <c r="DV279" s="104"/>
      <c r="DW279" s="92"/>
      <c r="DX279" s="90"/>
      <c r="DY279" s="91"/>
      <c r="DZ279" s="102"/>
      <c r="EA279" s="96"/>
      <c r="EB279" s="104"/>
      <c r="EC279" s="92"/>
      <c r="ED279" s="90"/>
      <c r="EE279" s="91"/>
      <c r="EF279" s="102"/>
      <c r="EG279" s="96"/>
      <c r="EH279" s="104"/>
      <c r="EI279" s="92"/>
      <c r="EJ279" s="90"/>
      <c r="EK279" s="91"/>
      <c r="EL279" s="102"/>
      <c r="EM279" s="96"/>
      <c r="EN279" s="104"/>
      <c r="EO279" s="92"/>
      <c r="EP279" s="90"/>
      <c r="EQ279" s="91"/>
      <c r="ER279" s="102"/>
      <c r="ES279" s="96"/>
      <c r="ET279" s="104"/>
      <c r="EU279" s="92"/>
      <c r="EV279" s="90"/>
      <c r="EW279" s="91"/>
      <c r="EX279" s="102"/>
      <c r="EY279" s="96"/>
      <c r="EZ279" s="104"/>
      <c r="FA279" s="92"/>
      <c r="FB279" s="90"/>
      <c r="FC279" s="91"/>
      <c r="FD279" s="102"/>
      <c r="FE279" s="96"/>
      <c r="FF279" s="104"/>
      <c r="FG279" s="92"/>
      <c r="FH279" s="90"/>
      <c r="FI279" s="91"/>
      <c r="FJ279" s="102"/>
      <c r="FK279" s="96"/>
      <c r="FL279" s="104"/>
      <c r="FM279" s="92"/>
      <c r="FN279" s="90"/>
      <c r="FO279" s="91"/>
      <c r="FP279" s="102"/>
      <c r="FQ279" s="96"/>
      <c r="FR279" s="104"/>
      <c r="FS279" s="92"/>
      <c r="FT279" s="90"/>
      <c r="FU279" s="91"/>
      <c r="FV279" s="102"/>
      <c r="FW279" s="96"/>
      <c r="FX279" s="104"/>
      <c r="FY279" s="92"/>
      <c r="FZ279" s="90"/>
      <c r="GA279" s="91"/>
      <c r="GB279" s="102"/>
      <c r="GC279" s="96"/>
      <c r="GD279" s="104"/>
      <c r="GE279" s="92"/>
      <c r="GF279" s="90"/>
      <c r="GG279" s="91"/>
      <c r="GH279" s="102"/>
      <c r="GI279" s="96"/>
      <c r="GJ279" s="104"/>
      <c r="GK279" s="92"/>
      <c r="GL279" s="90"/>
      <c r="GM279" s="91"/>
      <c r="GN279" s="102"/>
      <c r="GO279" s="96"/>
      <c r="GP279" s="104"/>
      <c r="GQ279" s="92"/>
      <c r="GR279" s="90"/>
      <c r="GS279" s="91"/>
      <c r="GT279" s="102"/>
      <c r="GU279" s="96"/>
      <c r="GV279" s="104"/>
      <c r="GW279" s="92"/>
      <c r="GX279" s="90"/>
      <c r="GY279" s="91"/>
      <c r="GZ279" s="102"/>
      <c r="HA279" s="96"/>
      <c r="HB279" s="104"/>
      <c r="HC279" s="92"/>
      <c r="HD279" s="90"/>
      <c r="HE279" s="91"/>
      <c r="HF279" s="102"/>
      <c r="HG279" s="96"/>
      <c r="HH279" s="104"/>
      <c r="HI279" s="92"/>
      <c r="HJ279" s="90"/>
      <c r="HK279" s="91"/>
      <c r="HL279" s="102"/>
      <c r="HM279" s="96"/>
      <c r="HN279" s="104"/>
      <c r="HO279" s="92"/>
      <c r="HP279" s="90"/>
      <c r="HQ279" s="91"/>
      <c r="HR279" s="102"/>
      <c r="HS279" s="96"/>
      <c r="HT279" s="104"/>
      <c r="HU279" s="92"/>
      <c r="HV279" s="125"/>
      <c r="HW279" s="126"/>
      <c r="HX279" s="127"/>
      <c r="HY279" s="128"/>
      <c r="HZ279" s="129"/>
      <c r="IA279" s="130"/>
      <c r="IB279" s="125"/>
      <c r="IC279" s="126"/>
      <c r="ID279" s="127"/>
      <c r="IE279" s="128"/>
      <c r="IF279" s="129"/>
      <c r="IG279" s="130"/>
      <c r="IH279" s="125"/>
      <c r="II279" s="126"/>
      <c r="IJ279" s="127"/>
      <c r="IK279" s="128"/>
      <c r="IL279" s="129"/>
      <c r="IM279" s="130"/>
      <c r="IN279" s="125"/>
      <c r="IO279" s="126"/>
      <c r="IP279" s="127"/>
      <c r="IQ279" s="128"/>
      <c r="IR279" s="129"/>
    </row>
    <row r="280" spans="1:252" s="1" customFormat="1">
      <c r="A280" s="54" t="s">
        <v>1048</v>
      </c>
      <c r="B280" s="136">
        <f t="shared" si="46"/>
        <v>32.799999999999997</v>
      </c>
      <c r="C280" s="136">
        <f t="shared" si="47"/>
        <v>35.870588235294115</v>
      </c>
      <c r="D280" s="136">
        <f t="shared" si="48"/>
        <v>38.5</v>
      </c>
      <c r="E280" s="136">
        <f t="shared" si="49"/>
        <v>21.5</v>
      </c>
      <c r="F280" s="136">
        <f t="shared" si="50"/>
        <v>24.670588235294115</v>
      </c>
      <c r="G280" s="136">
        <f t="shared" si="51"/>
        <v>26</v>
      </c>
      <c r="H280" s="137">
        <f t="shared" si="44"/>
        <v>17</v>
      </c>
      <c r="I280" s="136">
        <f t="shared" si="52"/>
        <v>8.9</v>
      </c>
      <c r="J280" s="136">
        <f t="shared" si="53"/>
        <v>10.455555555555556</v>
      </c>
      <c r="K280" s="136">
        <f t="shared" si="54"/>
        <v>11.2</v>
      </c>
      <c r="L280" s="138">
        <f t="shared" si="45"/>
        <v>9</v>
      </c>
      <c r="M280" s="92">
        <v>36</v>
      </c>
      <c r="N280" s="90">
        <v>21.5</v>
      </c>
      <c r="O280" s="91"/>
      <c r="P280" s="102">
        <v>36.5</v>
      </c>
      <c r="Q280" s="96">
        <v>21.5</v>
      </c>
      <c r="R280" s="104"/>
      <c r="S280" s="92">
        <v>38.5</v>
      </c>
      <c r="T280" s="90">
        <v>26</v>
      </c>
      <c r="U280" s="91"/>
      <c r="V280" s="102">
        <v>37</v>
      </c>
      <c r="W280" s="96">
        <v>26</v>
      </c>
      <c r="X280" s="104"/>
      <c r="Y280" s="92">
        <v>37</v>
      </c>
      <c r="Z280" s="90">
        <v>25.5</v>
      </c>
      <c r="AA280" s="91"/>
      <c r="AB280" s="102">
        <v>37</v>
      </c>
      <c r="AC280" s="96">
        <v>25.5</v>
      </c>
      <c r="AD280" s="104"/>
      <c r="AE280" s="92">
        <v>36.5</v>
      </c>
      <c r="AF280" s="90">
        <v>24.5</v>
      </c>
      <c r="AG280" s="91"/>
      <c r="AH280" s="102">
        <v>38</v>
      </c>
      <c r="AI280" s="96">
        <v>25</v>
      </c>
      <c r="AJ280" s="104"/>
      <c r="AK280" s="92">
        <v>35.700000000000003</v>
      </c>
      <c r="AL280" s="90">
        <v>25</v>
      </c>
      <c r="AM280" s="91">
        <v>10.9</v>
      </c>
      <c r="AN280" s="102">
        <v>34.9</v>
      </c>
      <c r="AO280" s="96">
        <v>25</v>
      </c>
      <c r="AP280" s="104">
        <v>10.4</v>
      </c>
      <c r="AQ280" s="92">
        <v>34.799999999999997</v>
      </c>
      <c r="AR280" s="90">
        <v>25.5</v>
      </c>
      <c r="AS280" s="91">
        <v>11.2</v>
      </c>
      <c r="AT280" s="102">
        <v>36.1</v>
      </c>
      <c r="AU280" s="96">
        <v>24.2</v>
      </c>
      <c r="AV280" s="104">
        <v>10.8</v>
      </c>
      <c r="AW280" s="92">
        <v>36</v>
      </c>
      <c r="AX280" s="90">
        <v>24.4</v>
      </c>
      <c r="AY280" s="91">
        <v>10.199999999999999</v>
      </c>
      <c r="AZ280" s="102">
        <v>33.799999999999997</v>
      </c>
      <c r="BA280" s="96">
        <v>24.2</v>
      </c>
      <c r="BB280" s="104">
        <v>8.9</v>
      </c>
      <c r="BC280" s="92">
        <v>34.4</v>
      </c>
      <c r="BD280" s="90">
        <v>25</v>
      </c>
      <c r="BE280" s="91">
        <v>10.7</v>
      </c>
      <c r="BF280" s="102">
        <v>34.799999999999997</v>
      </c>
      <c r="BG280" s="96">
        <v>25.3</v>
      </c>
      <c r="BH280" s="104">
        <v>10.8</v>
      </c>
      <c r="BI280" s="92">
        <v>32.799999999999997</v>
      </c>
      <c r="BJ280" s="90">
        <v>25.3</v>
      </c>
      <c r="BK280" s="91">
        <v>10.199999999999999</v>
      </c>
      <c r="BL280" s="102"/>
      <c r="BM280" s="96"/>
      <c r="BN280" s="104"/>
      <c r="BO280" s="92"/>
      <c r="BP280" s="90"/>
      <c r="BQ280" s="91"/>
      <c r="BR280" s="102"/>
      <c r="BS280" s="96"/>
      <c r="BT280" s="104"/>
      <c r="BU280" s="92"/>
      <c r="BV280" s="90"/>
      <c r="BW280" s="91"/>
      <c r="BX280" s="102"/>
      <c r="BY280" s="96"/>
      <c r="BZ280" s="104"/>
      <c r="CA280" s="92"/>
      <c r="CB280" s="90"/>
      <c r="CC280" s="91"/>
      <c r="CD280" s="102"/>
      <c r="CE280" s="96"/>
      <c r="CF280" s="104"/>
      <c r="CG280" s="92"/>
      <c r="CH280" s="90"/>
      <c r="CI280" s="91"/>
      <c r="CJ280" s="102"/>
      <c r="CK280" s="96"/>
      <c r="CL280" s="104"/>
      <c r="CM280" s="92"/>
      <c r="CN280" s="90"/>
      <c r="CO280" s="91"/>
      <c r="CP280" s="102"/>
      <c r="CQ280" s="96"/>
      <c r="CR280" s="104"/>
      <c r="CS280" s="92"/>
      <c r="CT280" s="90"/>
      <c r="CU280" s="91"/>
      <c r="CV280" s="102"/>
      <c r="CW280" s="96"/>
      <c r="CX280" s="104"/>
      <c r="CY280" s="92"/>
      <c r="CZ280" s="90"/>
      <c r="DA280" s="91"/>
      <c r="DB280" s="102"/>
      <c r="DC280" s="96"/>
      <c r="DD280" s="104"/>
      <c r="DE280" s="92"/>
      <c r="DF280" s="90"/>
      <c r="DG280" s="91"/>
      <c r="DH280" s="102"/>
      <c r="DI280" s="96"/>
      <c r="DJ280" s="104"/>
      <c r="DK280" s="92"/>
      <c r="DL280" s="90"/>
      <c r="DM280" s="91"/>
      <c r="DN280" s="102"/>
      <c r="DO280" s="96"/>
      <c r="DP280" s="104"/>
      <c r="DQ280" s="92"/>
      <c r="DR280" s="90"/>
      <c r="DS280" s="91"/>
      <c r="DT280" s="102"/>
      <c r="DU280" s="96"/>
      <c r="DV280" s="104"/>
      <c r="DW280" s="92"/>
      <c r="DX280" s="90"/>
      <c r="DY280" s="91"/>
      <c r="DZ280" s="102"/>
      <c r="EA280" s="96"/>
      <c r="EB280" s="104"/>
      <c r="EC280" s="92"/>
      <c r="ED280" s="90"/>
      <c r="EE280" s="91"/>
      <c r="EF280" s="102"/>
      <c r="EG280" s="96"/>
      <c r="EH280" s="104"/>
      <c r="EI280" s="92"/>
      <c r="EJ280" s="90"/>
      <c r="EK280" s="91"/>
      <c r="EL280" s="102"/>
      <c r="EM280" s="96"/>
      <c r="EN280" s="104"/>
      <c r="EO280" s="92"/>
      <c r="EP280" s="90"/>
      <c r="EQ280" s="91"/>
      <c r="ER280" s="102"/>
      <c r="ES280" s="96"/>
      <c r="ET280" s="104"/>
      <c r="EU280" s="92"/>
      <c r="EV280" s="90"/>
      <c r="EW280" s="91"/>
      <c r="EX280" s="102"/>
      <c r="EY280" s="96"/>
      <c r="EZ280" s="104"/>
      <c r="FA280" s="92"/>
      <c r="FB280" s="90"/>
      <c r="FC280" s="91"/>
      <c r="FD280" s="102"/>
      <c r="FE280" s="96"/>
      <c r="FF280" s="104"/>
      <c r="FG280" s="92"/>
      <c r="FH280" s="90"/>
      <c r="FI280" s="91"/>
      <c r="FJ280" s="102"/>
      <c r="FK280" s="96"/>
      <c r="FL280" s="104"/>
      <c r="FM280" s="92"/>
      <c r="FN280" s="90"/>
      <c r="FO280" s="91"/>
      <c r="FP280" s="102"/>
      <c r="FQ280" s="96"/>
      <c r="FR280" s="104"/>
      <c r="FS280" s="92"/>
      <c r="FT280" s="90"/>
      <c r="FU280" s="91"/>
      <c r="FV280" s="102"/>
      <c r="FW280" s="96"/>
      <c r="FX280" s="104"/>
      <c r="FY280" s="92"/>
      <c r="FZ280" s="90"/>
      <c r="GA280" s="91"/>
      <c r="GB280" s="102"/>
      <c r="GC280" s="96"/>
      <c r="GD280" s="104"/>
      <c r="GE280" s="92"/>
      <c r="GF280" s="90"/>
      <c r="GG280" s="91"/>
      <c r="GH280" s="102"/>
      <c r="GI280" s="96"/>
      <c r="GJ280" s="104"/>
      <c r="GK280" s="92"/>
      <c r="GL280" s="90"/>
      <c r="GM280" s="91"/>
      <c r="GN280" s="102"/>
      <c r="GO280" s="96"/>
      <c r="GP280" s="104"/>
      <c r="GQ280" s="92"/>
      <c r="GR280" s="90"/>
      <c r="GS280" s="91"/>
      <c r="GT280" s="102"/>
      <c r="GU280" s="96"/>
      <c r="GV280" s="104"/>
      <c r="GW280" s="92"/>
      <c r="GX280" s="90"/>
      <c r="GY280" s="91"/>
      <c r="GZ280" s="102"/>
      <c r="HA280" s="96"/>
      <c r="HB280" s="104"/>
      <c r="HC280" s="92"/>
      <c r="HD280" s="90"/>
      <c r="HE280" s="91"/>
      <c r="HF280" s="102"/>
      <c r="HG280" s="96"/>
      <c r="HH280" s="104"/>
      <c r="HI280" s="92"/>
      <c r="HJ280" s="90"/>
      <c r="HK280" s="91"/>
      <c r="HL280" s="102"/>
      <c r="HM280" s="96"/>
      <c r="HN280" s="104"/>
      <c r="HO280" s="92"/>
      <c r="HP280" s="90"/>
      <c r="HQ280" s="91"/>
      <c r="HR280" s="102"/>
      <c r="HS280" s="96"/>
      <c r="HT280" s="104"/>
      <c r="HU280" s="92"/>
      <c r="HV280" s="125"/>
      <c r="HW280" s="126"/>
      <c r="HX280" s="127"/>
      <c r="HY280" s="128"/>
      <c r="HZ280" s="129"/>
      <c r="IA280" s="130"/>
      <c r="IB280" s="125"/>
      <c r="IC280" s="126"/>
      <c r="ID280" s="127"/>
      <c r="IE280" s="128"/>
      <c r="IF280" s="129"/>
      <c r="IG280" s="130"/>
      <c r="IH280" s="125"/>
      <c r="II280" s="126"/>
      <c r="IJ280" s="127"/>
      <c r="IK280" s="128"/>
      <c r="IL280" s="129"/>
      <c r="IM280" s="130"/>
      <c r="IN280" s="125"/>
      <c r="IO280" s="126"/>
      <c r="IP280" s="127"/>
      <c r="IQ280" s="128"/>
      <c r="IR280" s="129"/>
    </row>
    <row r="281" spans="1:252" s="1" customFormat="1">
      <c r="A281" s="54" t="s">
        <v>792</v>
      </c>
      <c r="B281" s="136">
        <f t="shared" si="46"/>
        <v>35.4</v>
      </c>
      <c r="C281" s="136">
        <f t="shared" si="47"/>
        <v>38.364999999999995</v>
      </c>
      <c r="D281" s="136">
        <f t="shared" si="48"/>
        <v>41.7</v>
      </c>
      <c r="E281" s="136">
        <f t="shared" si="49"/>
        <v>24.3</v>
      </c>
      <c r="F281" s="136">
        <f t="shared" si="50"/>
        <v>27.075000000000006</v>
      </c>
      <c r="G281" s="136">
        <f t="shared" si="51"/>
        <v>30.6</v>
      </c>
      <c r="H281" s="137">
        <f t="shared" si="44"/>
        <v>20</v>
      </c>
      <c r="I281" s="136">
        <f t="shared" si="52"/>
        <v>10.1</v>
      </c>
      <c r="J281" s="136">
        <f t="shared" si="53"/>
        <v>14.316666666666668</v>
      </c>
      <c r="K281" s="136">
        <f t="shared" si="54"/>
        <v>18.3</v>
      </c>
      <c r="L281" s="138">
        <f t="shared" si="45"/>
        <v>12</v>
      </c>
      <c r="M281" s="92">
        <v>39</v>
      </c>
      <c r="N281" s="90">
        <v>28</v>
      </c>
      <c r="O281" s="91"/>
      <c r="P281" s="102">
        <v>39</v>
      </c>
      <c r="Q281" s="96">
        <v>28</v>
      </c>
      <c r="R281" s="104"/>
      <c r="S281" s="92">
        <v>38</v>
      </c>
      <c r="T281" s="90">
        <v>27.5</v>
      </c>
      <c r="U281" s="91"/>
      <c r="V281" s="102">
        <v>38</v>
      </c>
      <c r="W281" s="96">
        <v>27.5</v>
      </c>
      <c r="X281" s="104"/>
      <c r="Y281" s="92">
        <v>38.5</v>
      </c>
      <c r="Z281" s="90">
        <v>27</v>
      </c>
      <c r="AA281" s="91"/>
      <c r="AB281" s="102">
        <v>39</v>
      </c>
      <c r="AC281" s="96">
        <v>26.5</v>
      </c>
      <c r="AD281" s="104"/>
      <c r="AE281" s="92">
        <v>37.5</v>
      </c>
      <c r="AF281" s="90">
        <v>26</v>
      </c>
      <c r="AG281" s="91"/>
      <c r="AH281" s="102">
        <v>37.5</v>
      </c>
      <c r="AI281" s="96">
        <v>26</v>
      </c>
      <c r="AJ281" s="104"/>
      <c r="AK281" s="92">
        <v>36.700000000000003</v>
      </c>
      <c r="AL281" s="90">
        <v>27.6</v>
      </c>
      <c r="AM281" s="91">
        <v>13.6</v>
      </c>
      <c r="AN281" s="102">
        <v>37.6</v>
      </c>
      <c r="AO281" s="96">
        <v>26.6</v>
      </c>
      <c r="AP281" s="104">
        <v>13.1</v>
      </c>
      <c r="AQ281" s="92">
        <v>35.4</v>
      </c>
      <c r="AR281" s="90">
        <v>24.3</v>
      </c>
      <c r="AS281" s="91">
        <v>10.1</v>
      </c>
      <c r="AT281" s="102">
        <v>38</v>
      </c>
      <c r="AU281" s="96">
        <v>27.3</v>
      </c>
      <c r="AV281" s="104">
        <v>14.6</v>
      </c>
      <c r="AW281" s="92">
        <v>41.7</v>
      </c>
      <c r="AX281" s="90">
        <v>27.3</v>
      </c>
      <c r="AY281" s="91">
        <v>16.2</v>
      </c>
      <c r="AZ281" s="102">
        <v>39.299999999999997</v>
      </c>
      <c r="BA281" s="96">
        <v>26.5</v>
      </c>
      <c r="BB281" s="104">
        <v>14.6</v>
      </c>
      <c r="BC281" s="92">
        <v>38.299999999999997</v>
      </c>
      <c r="BD281" s="90">
        <v>25.1</v>
      </c>
      <c r="BE281" s="91">
        <v>11.9</v>
      </c>
      <c r="BF281" s="102">
        <v>36.9</v>
      </c>
      <c r="BG281" s="96">
        <v>27.5</v>
      </c>
      <c r="BH281" s="104">
        <v>14.2</v>
      </c>
      <c r="BI281" s="92">
        <v>37</v>
      </c>
      <c r="BJ281" s="90">
        <v>27.4</v>
      </c>
      <c r="BK281" s="91">
        <v>14.7</v>
      </c>
      <c r="BL281" s="102">
        <v>41.4</v>
      </c>
      <c r="BM281" s="96">
        <v>30.6</v>
      </c>
      <c r="BN281" s="104">
        <v>18.3</v>
      </c>
      <c r="BO281" s="92">
        <v>39.4</v>
      </c>
      <c r="BP281" s="90">
        <v>27.1</v>
      </c>
      <c r="BQ281" s="91">
        <v>15.7</v>
      </c>
      <c r="BR281" s="102">
        <v>39.1</v>
      </c>
      <c r="BS281" s="96">
        <v>27.7</v>
      </c>
      <c r="BT281" s="104">
        <v>14.8</v>
      </c>
      <c r="BU281" s="92"/>
      <c r="BV281" s="90"/>
      <c r="BW281" s="91"/>
      <c r="BX281" s="102"/>
      <c r="BY281" s="96"/>
      <c r="BZ281" s="104"/>
      <c r="CA281" s="92"/>
      <c r="CB281" s="90"/>
      <c r="CC281" s="91"/>
      <c r="CD281" s="102"/>
      <c r="CE281" s="96"/>
      <c r="CF281" s="104"/>
      <c r="CG281" s="92"/>
      <c r="CH281" s="90"/>
      <c r="CI281" s="91"/>
      <c r="CJ281" s="102"/>
      <c r="CK281" s="96"/>
      <c r="CL281" s="104"/>
      <c r="CM281" s="92"/>
      <c r="CN281" s="90"/>
      <c r="CO281" s="91"/>
      <c r="CP281" s="102"/>
      <c r="CQ281" s="96"/>
      <c r="CR281" s="104"/>
      <c r="CS281" s="92"/>
      <c r="CT281" s="90"/>
      <c r="CU281" s="91"/>
      <c r="CV281" s="102"/>
      <c r="CW281" s="96"/>
      <c r="CX281" s="104"/>
      <c r="CY281" s="92"/>
      <c r="CZ281" s="90"/>
      <c r="DA281" s="91"/>
      <c r="DB281" s="102"/>
      <c r="DC281" s="96"/>
      <c r="DD281" s="104"/>
      <c r="DE281" s="92"/>
      <c r="DF281" s="90"/>
      <c r="DG281" s="91"/>
      <c r="DH281" s="102"/>
      <c r="DI281" s="96"/>
      <c r="DJ281" s="104"/>
      <c r="DK281" s="92"/>
      <c r="DL281" s="90"/>
      <c r="DM281" s="91"/>
      <c r="DN281" s="102"/>
      <c r="DO281" s="96"/>
      <c r="DP281" s="104"/>
      <c r="DQ281" s="92"/>
      <c r="DR281" s="90"/>
      <c r="DS281" s="91"/>
      <c r="DT281" s="102"/>
      <c r="DU281" s="96"/>
      <c r="DV281" s="104"/>
      <c r="DW281" s="92"/>
      <c r="DX281" s="90"/>
      <c r="DY281" s="91"/>
      <c r="DZ281" s="102"/>
      <c r="EA281" s="96"/>
      <c r="EB281" s="104"/>
      <c r="EC281" s="92"/>
      <c r="ED281" s="90"/>
      <c r="EE281" s="91"/>
      <c r="EF281" s="102"/>
      <c r="EG281" s="96"/>
      <c r="EH281" s="104"/>
      <c r="EI281" s="92"/>
      <c r="EJ281" s="90"/>
      <c r="EK281" s="91"/>
      <c r="EL281" s="102"/>
      <c r="EM281" s="96"/>
      <c r="EN281" s="104"/>
      <c r="EO281" s="92"/>
      <c r="EP281" s="90"/>
      <c r="EQ281" s="91"/>
      <c r="ER281" s="102"/>
      <c r="ES281" s="96"/>
      <c r="ET281" s="104"/>
      <c r="EU281" s="92"/>
      <c r="EV281" s="90"/>
      <c r="EW281" s="91"/>
      <c r="EX281" s="102"/>
      <c r="EY281" s="96"/>
      <c r="EZ281" s="104"/>
      <c r="FA281" s="92"/>
      <c r="FB281" s="90"/>
      <c r="FC281" s="91"/>
      <c r="FD281" s="102"/>
      <c r="FE281" s="96"/>
      <c r="FF281" s="104"/>
      <c r="FG281" s="92"/>
      <c r="FH281" s="90"/>
      <c r="FI281" s="91"/>
      <c r="FJ281" s="102"/>
      <c r="FK281" s="96"/>
      <c r="FL281" s="104"/>
      <c r="FM281" s="92"/>
      <c r="FN281" s="90"/>
      <c r="FO281" s="91"/>
      <c r="FP281" s="102"/>
      <c r="FQ281" s="96"/>
      <c r="FR281" s="104"/>
      <c r="FS281" s="92"/>
      <c r="FT281" s="90"/>
      <c r="FU281" s="91"/>
      <c r="FV281" s="102"/>
      <c r="FW281" s="96"/>
      <c r="FX281" s="104"/>
      <c r="FY281" s="92"/>
      <c r="FZ281" s="90"/>
      <c r="GA281" s="91"/>
      <c r="GB281" s="102"/>
      <c r="GC281" s="96"/>
      <c r="GD281" s="104"/>
      <c r="GE281" s="92"/>
      <c r="GF281" s="90"/>
      <c r="GG281" s="91"/>
      <c r="GH281" s="102"/>
      <c r="GI281" s="96"/>
      <c r="GJ281" s="104"/>
      <c r="GK281" s="92"/>
      <c r="GL281" s="90"/>
      <c r="GM281" s="91"/>
      <c r="GN281" s="102"/>
      <c r="GO281" s="96"/>
      <c r="GP281" s="104"/>
      <c r="GQ281" s="92"/>
      <c r="GR281" s="90"/>
      <c r="GS281" s="91"/>
      <c r="GT281" s="102"/>
      <c r="GU281" s="96"/>
      <c r="GV281" s="104"/>
      <c r="GW281" s="92"/>
      <c r="GX281" s="90"/>
      <c r="GY281" s="91"/>
      <c r="GZ281" s="102"/>
      <c r="HA281" s="96"/>
      <c r="HB281" s="104"/>
      <c r="HC281" s="92"/>
      <c r="HD281" s="90"/>
      <c r="HE281" s="91"/>
      <c r="HF281" s="102"/>
      <c r="HG281" s="96"/>
      <c r="HH281" s="104"/>
      <c r="HI281" s="92"/>
      <c r="HJ281" s="90"/>
      <c r="HK281" s="91"/>
      <c r="HL281" s="102"/>
      <c r="HM281" s="96"/>
      <c r="HN281" s="104"/>
      <c r="HO281" s="92"/>
      <c r="HP281" s="90"/>
      <c r="HQ281" s="91"/>
      <c r="HR281" s="102"/>
      <c r="HS281" s="96"/>
      <c r="HT281" s="104"/>
      <c r="HU281" s="92"/>
      <c r="HV281" s="125"/>
      <c r="HW281" s="126"/>
      <c r="HX281" s="127"/>
      <c r="HY281" s="128"/>
      <c r="HZ281" s="129"/>
      <c r="IA281" s="130"/>
      <c r="IB281" s="125"/>
      <c r="IC281" s="126"/>
      <c r="ID281" s="127"/>
      <c r="IE281" s="128"/>
      <c r="IF281" s="129"/>
      <c r="IG281" s="130"/>
      <c r="IH281" s="125"/>
      <c r="II281" s="126"/>
      <c r="IJ281" s="127"/>
      <c r="IK281" s="128"/>
      <c r="IL281" s="129"/>
      <c r="IM281" s="130"/>
      <c r="IN281" s="125"/>
      <c r="IO281" s="126"/>
      <c r="IP281" s="127"/>
      <c r="IQ281" s="128"/>
      <c r="IR281" s="129"/>
    </row>
    <row r="282" spans="1:252" s="1" customFormat="1">
      <c r="A282" s="54" t="s">
        <v>793</v>
      </c>
      <c r="B282" s="136">
        <f t="shared" si="46"/>
        <v>0</v>
      </c>
      <c r="C282" s="136">
        <f t="shared" si="47"/>
        <v>0</v>
      </c>
      <c r="D282" s="136">
        <f t="shared" si="48"/>
        <v>0</v>
      </c>
      <c r="E282" s="136">
        <f t="shared" si="49"/>
        <v>0</v>
      </c>
      <c r="F282" s="136">
        <f t="shared" si="50"/>
        <v>0</v>
      </c>
      <c r="G282" s="136">
        <f t="shared" si="51"/>
        <v>0</v>
      </c>
      <c r="H282" s="137">
        <f t="shared" si="44"/>
        <v>0</v>
      </c>
      <c r="I282" s="137">
        <f t="shared" si="52"/>
        <v>0</v>
      </c>
      <c r="J282" s="136">
        <f t="shared" si="53"/>
        <v>0</v>
      </c>
      <c r="K282" s="136">
        <f t="shared" si="54"/>
        <v>0</v>
      </c>
      <c r="L282" s="138">
        <f t="shared" si="45"/>
        <v>0</v>
      </c>
      <c r="M282" s="92"/>
      <c r="N282" s="90"/>
      <c r="O282" s="91"/>
      <c r="P282" s="102"/>
      <c r="Q282" s="96"/>
      <c r="R282" s="104"/>
      <c r="S282" s="92"/>
      <c r="T282" s="90"/>
      <c r="U282" s="91"/>
      <c r="V282" s="102"/>
      <c r="W282" s="96"/>
      <c r="X282" s="104"/>
      <c r="Y282" s="92"/>
      <c r="Z282" s="90"/>
      <c r="AA282" s="91"/>
      <c r="AB282" s="102"/>
      <c r="AC282" s="96"/>
      <c r="AD282" s="104"/>
      <c r="AE282" s="92"/>
      <c r="AF282" s="90"/>
      <c r="AG282" s="91"/>
      <c r="AH282" s="102"/>
      <c r="AI282" s="96"/>
      <c r="AJ282" s="104"/>
      <c r="AK282" s="92"/>
      <c r="AL282" s="90"/>
      <c r="AM282" s="91"/>
      <c r="AN282" s="102"/>
      <c r="AO282" s="96"/>
      <c r="AP282" s="104"/>
      <c r="AQ282" s="92"/>
      <c r="AR282" s="90"/>
      <c r="AS282" s="91"/>
      <c r="AT282" s="102"/>
      <c r="AU282" s="96"/>
      <c r="AV282" s="104"/>
      <c r="AW282" s="92"/>
      <c r="AX282" s="90"/>
      <c r="AY282" s="91"/>
      <c r="AZ282" s="102"/>
      <c r="BA282" s="96"/>
      <c r="BB282" s="104"/>
      <c r="BC282" s="92"/>
      <c r="BD282" s="90"/>
      <c r="BE282" s="91"/>
      <c r="BF282" s="102"/>
      <c r="BG282" s="96"/>
      <c r="BH282" s="104"/>
      <c r="BI282" s="92"/>
      <c r="BJ282" s="90"/>
      <c r="BK282" s="91"/>
      <c r="BL282" s="102"/>
      <c r="BM282" s="96"/>
      <c r="BN282" s="104"/>
      <c r="BO282" s="92"/>
      <c r="BP282" s="90"/>
      <c r="BQ282" s="91"/>
      <c r="BR282" s="102"/>
      <c r="BS282" s="96"/>
      <c r="BT282" s="104"/>
      <c r="BU282" s="92"/>
      <c r="BV282" s="90"/>
      <c r="BW282" s="91"/>
      <c r="BX282" s="102"/>
      <c r="BY282" s="96"/>
      <c r="BZ282" s="104"/>
      <c r="CA282" s="92"/>
      <c r="CB282" s="90"/>
      <c r="CC282" s="91"/>
      <c r="CD282" s="102"/>
      <c r="CE282" s="96"/>
      <c r="CF282" s="104"/>
      <c r="CG282" s="92"/>
      <c r="CH282" s="90"/>
      <c r="CI282" s="91"/>
      <c r="CJ282" s="102"/>
      <c r="CK282" s="96"/>
      <c r="CL282" s="104"/>
      <c r="CM282" s="92"/>
      <c r="CN282" s="90"/>
      <c r="CO282" s="91"/>
      <c r="CP282" s="102"/>
      <c r="CQ282" s="96"/>
      <c r="CR282" s="104"/>
      <c r="CS282" s="92"/>
      <c r="CT282" s="90"/>
      <c r="CU282" s="91"/>
      <c r="CV282" s="102"/>
      <c r="CW282" s="96"/>
      <c r="CX282" s="104"/>
      <c r="CY282" s="92"/>
      <c r="CZ282" s="90"/>
      <c r="DA282" s="91"/>
      <c r="DB282" s="102"/>
      <c r="DC282" s="96"/>
      <c r="DD282" s="104"/>
      <c r="DE282" s="92"/>
      <c r="DF282" s="90"/>
      <c r="DG282" s="91"/>
      <c r="DH282" s="102"/>
      <c r="DI282" s="96"/>
      <c r="DJ282" s="104"/>
      <c r="DK282" s="92"/>
      <c r="DL282" s="90"/>
      <c r="DM282" s="91"/>
      <c r="DN282" s="102"/>
      <c r="DO282" s="96"/>
      <c r="DP282" s="104"/>
      <c r="DQ282" s="92"/>
      <c r="DR282" s="90"/>
      <c r="DS282" s="91"/>
      <c r="DT282" s="102"/>
      <c r="DU282" s="96"/>
      <c r="DV282" s="104"/>
      <c r="DW282" s="92"/>
      <c r="DX282" s="90"/>
      <c r="DY282" s="91"/>
      <c r="DZ282" s="102"/>
      <c r="EA282" s="96"/>
      <c r="EB282" s="104"/>
      <c r="EC282" s="92"/>
      <c r="ED282" s="90"/>
      <c r="EE282" s="91"/>
      <c r="EF282" s="102"/>
      <c r="EG282" s="96"/>
      <c r="EH282" s="104"/>
      <c r="EI282" s="92"/>
      <c r="EJ282" s="90"/>
      <c r="EK282" s="91"/>
      <c r="EL282" s="102"/>
      <c r="EM282" s="96"/>
      <c r="EN282" s="104"/>
      <c r="EO282" s="92"/>
      <c r="EP282" s="90"/>
      <c r="EQ282" s="91"/>
      <c r="ER282" s="102"/>
      <c r="ES282" s="96"/>
      <c r="ET282" s="104"/>
      <c r="EU282" s="92"/>
      <c r="EV282" s="90"/>
      <c r="EW282" s="91"/>
      <c r="EX282" s="102"/>
      <c r="EY282" s="96"/>
      <c r="EZ282" s="104"/>
      <c r="FA282" s="92"/>
      <c r="FB282" s="90"/>
      <c r="FC282" s="91"/>
      <c r="FD282" s="102"/>
      <c r="FE282" s="96"/>
      <c r="FF282" s="104"/>
      <c r="FG282" s="92"/>
      <c r="FH282" s="90"/>
      <c r="FI282" s="91"/>
      <c r="FJ282" s="102"/>
      <c r="FK282" s="96"/>
      <c r="FL282" s="104"/>
      <c r="FM282" s="92"/>
      <c r="FN282" s="90"/>
      <c r="FO282" s="91"/>
      <c r="FP282" s="102"/>
      <c r="FQ282" s="96"/>
      <c r="FR282" s="104"/>
      <c r="FS282" s="92"/>
      <c r="FT282" s="90"/>
      <c r="FU282" s="91"/>
      <c r="FV282" s="102"/>
      <c r="FW282" s="96"/>
      <c r="FX282" s="104"/>
      <c r="FY282" s="92"/>
      <c r="FZ282" s="90"/>
      <c r="GA282" s="91"/>
      <c r="GB282" s="102"/>
      <c r="GC282" s="96"/>
      <c r="GD282" s="104"/>
      <c r="GE282" s="92"/>
      <c r="GF282" s="90"/>
      <c r="GG282" s="91"/>
      <c r="GH282" s="102"/>
      <c r="GI282" s="96"/>
      <c r="GJ282" s="104"/>
      <c r="GK282" s="92"/>
      <c r="GL282" s="90"/>
      <c r="GM282" s="91"/>
      <c r="GN282" s="102"/>
      <c r="GO282" s="96"/>
      <c r="GP282" s="104"/>
      <c r="GQ282" s="92"/>
      <c r="GR282" s="90"/>
      <c r="GS282" s="91"/>
      <c r="GT282" s="102"/>
      <c r="GU282" s="96"/>
      <c r="GV282" s="104"/>
      <c r="GW282" s="92"/>
      <c r="GX282" s="90"/>
      <c r="GY282" s="91"/>
      <c r="GZ282" s="102"/>
      <c r="HA282" s="96"/>
      <c r="HB282" s="104"/>
      <c r="HC282" s="92"/>
      <c r="HD282" s="90"/>
      <c r="HE282" s="91"/>
      <c r="HF282" s="102"/>
      <c r="HG282" s="96"/>
      <c r="HH282" s="104"/>
      <c r="HI282" s="92"/>
      <c r="HJ282" s="90"/>
      <c r="HK282" s="91"/>
      <c r="HL282" s="102"/>
      <c r="HM282" s="96"/>
      <c r="HN282" s="104"/>
      <c r="HO282" s="92"/>
      <c r="HP282" s="90"/>
      <c r="HQ282" s="91"/>
      <c r="HR282" s="102"/>
      <c r="HS282" s="96"/>
      <c r="HT282" s="104"/>
      <c r="HU282" s="92"/>
      <c r="HV282" s="125"/>
      <c r="HW282" s="126"/>
      <c r="HX282" s="127"/>
      <c r="HY282" s="128"/>
      <c r="HZ282" s="129"/>
      <c r="IA282" s="130"/>
      <c r="IB282" s="125"/>
      <c r="IC282" s="126"/>
      <c r="ID282" s="127"/>
      <c r="IE282" s="128"/>
      <c r="IF282" s="129"/>
      <c r="IG282" s="130"/>
      <c r="IH282" s="125"/>
      <c r="II282" s="126"/>
      <c r="IJ282" s="127"/>
      <c r="IK282" s="128"/>
      <c r="IL282" s="129"/>
      <c r="IM282" s="130"/>
      <c r="IN282" s="125"/>
      <c r="IO282" s="126"/>
      <c r="IP282" s="127"/>
      <c r="IQ282" s="128"/>
      <c r="IR282" s="129"/>
    </row>
    <row r="283" spans="1:252" s="1" customFormat="1">
      <c r="A283" s="54" t="s">
        <v>81</v>
      </c>
      <c r="B283" s="136">
        <f t="shared" si="46"/>
        <v>0</v>
      </c>
      <c r="C283" s="136">
        <f t="shared" si="47"/>
        <v>0</v>
      </c>
      <c r="D283" s="136">
        <f t="shared" si="48"/>
        <v>0</v>
      </c>
      <c r="E283" s="136">
        <f t="shared" si="49"/>
        <v>0</v>
      </c>
      <c r="F283" s="136">
        <f t="shared" si="50"/>
        <v>0</v>
      </c>
      <c r="G283" s="136">
        <f t="shared" si="51"/>
        <v>0</v>
      </c>
      <c r="H283" s="137">
        <f t="shared" si="44"/>
        <v>0</v>
      </c>
      <c r="I283" s="137">
        <f t="shared" si="52"/>
        <v>0</v>
      </c>
      <c r="J283" s="136">
        <f t="shared" si="53"/>
        <v>0</v>
      </c>
      <c r="K283" s="136">
        <f t="shared" si="54"/>
        <v>0</v>
      </c>
      <c r="L283" s="138">
        <f t="shared" si="45"/>
        <v>0</v>
      </c>
      <c r="M283" s="92"/>
      <c r="N283" s="90"/>
      <c r="O283" s="91"/>
      <c r="P283" s="102"/>
      <c r="Q283" s="96"/>
      <c r="R283" s="104"/>
      <c r="S283" s="92"/>
      <c r="T283" s="90"/>
      <c r="U283" s="91"/>
      <c r="V283" s="102"/>
      <c r="W283" s="96"/>
      <c r="X283" s="104"/>
      <c r="Y283" s="92"/>
      <c r="Z283" s="90"/>
      <c r="AA283" s="91"/>
      <c r="AB283" s="102"/>
      <c r="AC283" s="96"/>
      <c r="AD283" s="104"/>
      <c r="AE283" s="92"/>
      <c r="AF283" s="90"/>
      <c r="AG283" s="91"/>
      <c r="AH283" s="102"/>
      <c r="AI283" s="96"/>
      <c r="AJ283" s="104"/>
      <c r="AK283" s="92"/>
      <c r="AL283" s="90"/>
      <c r="AM283" s="91"/>
      <c r="AN283" s="102"/>
      <c r="AO283" s="96"/>
      <c r="AP283" s="104"/>
      <c r="AQ283" s="92"/>
      <c r="AR283" s="90"/>
      <c r="AS283" s="91"/>
      <c r="AT283" s="102"/>
      <c r="AU283" s="96"/>
      <c r="AV283" s="104"/>
      <c r="AW283" s="92"/>
      <c r="AX283" s="90"/>
      <c r="AY283" s="91"/>
      <c r="AZ283" s="102"/>
      <c r="BA283" s="96"/>
      <c r="BB283" s="104"/>
      <c r="BC283" s="92"/>
      <c r="BD283" s="90"/>
      <c r="BE283" s="91"/>
      <c r="BF283" s="102"/>
      <c r="BG283" s="96"/>
      <c r="BH283" s="104"/>
      <c r="BI283" s="92"/>
      <c r="BJ283" s="90"/>
      <c r="BK283" s="91"/>
      <c r="BL283" s="102"/>
      <c r="BM283" s="96"/>
      <c r="BN283" s="104"/>
      <c r="BO283" s="92"/>
      <c r="BP283" s="90"/>
      <c r="BQ283" s="91"/>
      <c r="BR283" s="102"/>
      <c r="BS283" s="96"/>
      <c r="BT283" s="104"/>
      <c r="BU283" s="92"/>
      <c r="BV283" s="90"/>
      <c r="BW283" s="91"/>
      <c r="BX283" s="102"/>
      <c r="BY283" s="96"/>
      <c r="BZ283" s="104"/>
      <c r="CA283" s="92"/>
      <c r="CB283" s="90"/>
      <c r="CC283" s="91"/>
      <c r="CD283" s="102"/>
      <c r="CE283" s="96"/>
      <c r="CF283" s="104"/>
      <c r="CG283" s="92"/>
      <c r="CH283" s="90"/>
      <c r="CI283" s="91"/>
      <c r="CJ283" s="102"/>
      <c r="CK283" s="96"/>
      <c r="CL283" s="104"/>
      <c r="CM283" s="92"/>
      <c r="CN283" s="90"/>
      <c r="CO283" s="91"/>
      <c r="CP283" s="102"/>
      <c r="CQ283" s="96"/>
      <c r="CR283" s="104"/>
      <c r="CS283" s="92"/>
      <c r="CT283" s="90"/>
      <c r="CU283" s="91"/>
      <c r="CV283" s="102"/>
      <c r="CW283" s="96"/>
      <c r="CX283" s="104"/>
      <c r="CY283" s="92"/>
      <c r="CZ283" s="90"/>
      <c r="DA283" s="91"/>
      <c r="DB283" s="102"/>
      <c r="DC283" s="96"/>
      <c r="DD283" s="104"/>
      <c r="DE283" s="92"/>
      <c r="DF283" s="90"/>
      <c r="DG283" s="91"/>
      <c r="DH283" s="102"/>
      <c r="DI283" s="96"/>
      <c r="DJ283" s="104"/>
      <c r="DK283" s="92"/>
      <c r="DL283" s="90"/>
      <c r="DM283" s="91"/>
      <c r="DN283" s="102"/>
      <c r="DO283" s="96"/>
      <c r="DP283" s="104"/>
      <c r="DQ283" s="92"/>
      <c r="DR283" s="90"/>
      <c r="DS283" s="91"/>
      <c r="DT283" s="102"/>
      <c r="DU283" s="96"/>
      <c r="DV283" s="104"/>
      <c r="DW283" s="92"/>
      <c r="DX283" s="90"/>
      <c r="DY283" s="91"/>
      <c r="DZ283" s="102"/>
      <c r="EA283" s="96"/>
      <c r="EB283" s="104"/>
      <c r="EC283" s="92"/>
      <c r="ED283" s="90"/>
      <c r="EE283" s="91"/>
      <c r="EF283" s="102"/>
      <c r="EG283" s="96"/>
      <c r="EH283" s="104"/>
      <c r="EI283" s="92"/>
      <c r="EJ283" s="90"/>
      <c r="EK283" s="91"/>
      <c r="EL283" s="102"/>
      <c r="EM283" s="96"/>
      <c r="EN283" s="104"/>
      <c r="EO283" s="92"/>
      <c r="EP283" s="90"/>
      <c r="EQ283" s="91"/>
      <c r="ER283" s="102"/>
      <c r="ES283" s="96"/>
      <c r="ET283" s="104"/>
      <c r="EU283" s="92"/>
      <c r="EV283" s="90"/>
      <c r="EW283" s="91"/>
      <c r="EX283" s="102"/>
      <c r="EY283" s="96"/>
      <c r="EZ283" s="104"/>
      <c r="FA283" s="92"/>
      <c r="FB283" s="90"/>
      <c r="FC283" s="91"/>
      <c r="FD283" s="102"/>
      <c r="FE283" s="96"/>
      <c r="FF283" s="104"/>
      <c r="FG283" s="92"/>
      <c r="FH283" s="90"/>
      <c r="FI283" s="91"/>
      <c r="FJ283" s="102"/>
      <c r="FK283" s="96"/>
      <c r="FL283" s="104"/>
      <c r="FM283" s="92"/>
      <c r="FN283" s="90"/>
      <c r="FO283" s="91"/>
      <c r="FP283" s="102"/>
      <c r="FQ283" s="96"/>
      <c r="FR283" s="104"/>
      <c r="FS283" s="92"/>
      <c r="FT283" s="90"/>
      <c r="FU283" s="91"/>
      <c r="FV283" s="102"/>
      <c r="FW283" s="96"/>
      <c r="FX283" s="104"/>
      <c r="FY283" s="92"/>
      <c r="FZ283" s="90"/>
      <c r="GA283" s="91"/>
      <c r="GB283" s="102"/>
      <c r="GC283" s="96"/>
      <c r="GD283" s="104"/>
      <c r="GE283" s="92"/>
      <c r="GF283" s="90"/>
      <c r="GG283" s="91"/>
      <c r="GH283" s="102"/>
      <c r="GI283" s="96"/>
      <c r="GJ283" s="104"/>
      <c r="GK283" s="92"/>
      <c r="GL283" s="90"/>
      <c r="GM283" s="91"/>
      <c r="GN283" s="102"/>
      <c r="GO283" s="96"/>
      <c r="GP283" s="104"/>
      <c r="GQ283" s="92"/>
      <c r="GR283" s="90"/>
      <c r="GS283" s="91"/>
      <c r="GT283" s="102"/>
      <c r="GU283" s="96"/>
      <c r="GV283" s="104"/>
      <c r="GW283" s="92"/>
      <c r="GX283" s="90"/>
      <c r="GY283" s="91"/>
      <c r="GZ283" s="102"/>
      <c r="HA283" s="96"/>
      <c r="HB283" s="104"/>
      <c r="HC283" s="92"/>
      <c r="HD283" s="90"/>
      <c r="HE283" s="91"/>
      <c r="HF283" s="102"/>
      <c r="HG283" s="96"/>
      <c r="HH283" s="104"/>
      <c r="HI283" s="92"/>
      <c r="HJ283" s="90"/>
      <c r="HK283" s="91"/>
      <c r="HL283" s="102"/>
      <c r="HM283" s="96"/>
      <c r="HN283" s="104"/>
      <c r="HO283" s="92"/>
      <c r="HP283" s="90"/>
      <c r="HQ283" s="91"/>
      <c r="HR283" s="102"/>
      <c r="HS283" s="96"/>
      <c r="HT283" s="104"/>
      <c r="HU283" s="92"/>
      <c r="HV283" s="125"/>
      <c r="HW283" s="126"/>
      <c r="HX283" s="127"/>
      <c r="HY283" s="128"/>
      <c r="HZ283" s="129"/>
      <c r="IA283" s="130"/>
      <c r="IB283" s="125"/>
      <c r="IC283" s="126"/>
      <c r="ID283" s="127"/>
      <c r="IE283" s="128"/>
      <c r="IF283" s="129"/>
      <c r="IG283" s="130"/>
      <c r="IH283" s="125"/>
      <c r="II283" s="126"/>
      <c r="IJ283" s="127"/>
      <c r="IK283" s="128"/>
      <c r="IL283" s="129"/>
      <c r="IM283" s="130"/>
      <c r="IN283" s="125"/>
      <c r="IO283" s="126"/>
      <c r="IP283" s="127"/>
      <c r="IQ283" s="128"/>
      <c r="IR283" s="129"/>
    </row>
    <row r="284" spans="1:252" s="1" customFormat="1">
      <c r="A284" s="54" t="s">
        <v>794</v>
      </c>
      <c r="B284" s="136">
        <f t="shared" si="46"/>
        <v>26.5</v>
      </c>
      <c r="C284" s="136">
        <f t="shared" si="47"/>
        <v>33.6</v>
      </c>
      <c r="D284" s="136">
        <f t="shared" si="48"/>
        <v>37.5</v>
      </c>
      <c r="E284" s="136">
        <f t="shared" si="49"/>
        <v>24.5</v>
      </c>
      <c r="F284" s="136">
        <f t="shared" si="50"/>
        <v>26.049999999999997</v>
      </c>
      <c r="G284" s="136">
        <f t="shared" si="51"/>
        <v>27</v>
      </c>
      <c r="H284" s="137">
        <f t="shared" si="44"/>
        <v>4</v>
      </c>
      <c r="I284" s="136">
        <f t="shared" si="52"/>
        <v>12.4</v>
      </c>
      <c r="J284" s="136">
        <f t="shared" si="53"/>
        <v>13.200000000000001</v>
      </c>
      <c r="K284" s="136">
        <f t="shared" si="54"/>
        <v>13.7</v>
      </c>
      <c r="L284" s="138">
        <f t="shared" si="45"/>
        <v>3</v>
      </c>
      <c r="M284" s="92">
        <v>26.5</v>
      </c>
      <c r="N284" s="90">
        <v>24.5</v>
      </c>
      <c r="O284" s="91"/>
      <c r="P284" s="102">
        <v>34.700000000000003</v>
      </c>
      <c r="Q284" s="96">
        <v>25.8</v>
      </c>
      <c r="R284" s="104">
        <v>12.4</v>
      </c>
      <c r="S284" s="92">
        <v>37.5</v>
      </c>
      <c r="T284" s="90">
        <v>27</v>
      </c>
      <c r="U284" s="91">
        <v>13.7</v>
      </c>
      <c r="V284" s="102">
        <v>35.700000000000003</v>
      </c>
      <c r="W284" s="96">
        <v>26.9</v>
      </c>
      <c r="X284" s="104">
        <v>13.5</v>
      </c>
      <c r="Y284" s="92"/>
      <c r="Z284" s="90"/>
      <c r="AA284" s="91"/>
      <c r="AB284" s="102"/>
      <c r="AC284" s="96"/>
      <c r="AD284" s="104"/>
      <c r="AE284" s="92"/>
      <c r="AF284" s="90"/>
      <c r="AG284" s="91"/>
      <c r="AH284" s="102"/>
      <c r="AI284" s="96"/>
      <c r="AJ284" s="104"/>
      <c r="AK284" s="92"/>
      <c r="AL284" s="90"/>
      <c r="AM284" s="91"/>
      <c r="AN284" s="102"/>
      <c r="AO284" s="96"/>
      <c r="AP284" s="104"/>
      <c r="AQ284" s="92"/>
      <c r="AR284" s="90"/>
      <c r="AS284" s="91"/>
      <c r="AT284" s="102"/>
      <c r="AU284" s="96"/>
      <c r="AV284" s="104"/>
      <c r="AW284" s="92"/>
      <c r="AX284" s="90"/>
      <c r="AY284" s="91"/>
      <c r="AZ284" s="102"/>
      <c r="BA284" s="96"/>
      <c r="BB284" s="104"/>
      <c r="BC284" s="92"/>
      <c r="BD284" s="90"/>
      <c r="BE284" s="91"/>
      <c r="BF284" s="102"/>
      <c r="BG284" s="96"/>
      <c r="BH284" s="104"/>
      <c r="BI284" s="92"/>
      <c r="BJ284" s="90"/>
      <c r="BK284" s="91"/>
      <c r="BL284" s="102"/>
      <c r="BM284" s="96"/>
      <c r="BN284" s="104"/>
      <c r="BO284" s="92"/>
      <c r="BP284" s="90"/>
      <c r="BQ284" s="91"/>
      <c r="BR284" s="102"/>
      <c r="BS284" s="96"/>
      <c r="BT284" s="104"/>
      <c r="BU284" s="92"/>
      <c r="BV284" s="90"/>
      <c r="BW284" s="91"/>
      <c r="BX284" s="102"/>
      <c r="BY284" s="96"/>
      <c r="BZ284" s="104"/>
      <c r="CA284" s="92"/>
      <c r="CB284" s="90"/>
      <c r="CC284" s="91"/>
      <c r="CD284" s="102"/>
      <c r="CE284" s="96"/>
      <c r="CF284" s="104"/>
      <c r="CG284" s="92"/>
      <c r="CH284" s="90"/>
      <c r="CI284" s="91"/>
      <c r="CJ284" s="102"/>
      <c r="CK284" s="96"/>
      <c r="CL284" s="104"/>
      <c r="CM284" s="92"/>
      <c r="CN284" s="90"/>
      <c r="CO284" s="91"/>
      <c r="CP284" s="102"/>
      <c r="CQ284" s="96"/>
      <c r="CR284" s="104"/>
      <c r="CS284" s="92"/>
      <c r="CT284" s="90"/>
      <c r="CU284" s="91"/>
      <c r="CV284" s="102"/>
      <c r="CW284" s="96"/>
      <c r="CX284" s="104"/>
      <c r="CY284" s="92"/>
      <c r="CZ284" s="90"/>
      <c r="DA284" s="91"/>
      <c r="DB284" s="102"/>
      <c r="DC284" s="96"/>
      <c r="DD284" s="104"/>
      <c r="DE284" s="92"/>
      <c r="DF284" s="90"/>
      <c r="DG284" s="91"/>
      <c r="DH284" s="102"/>
      <c r="DI284" s="96"/>
      <c r="DJ284" s="104"/>
      <c r="DK284" s="92"/>
      <c r="DL284" s="90"/>
      <c r="DM284" s="91"/>
      <c r="DN284" s="102"/>
      <c r="DO284" s="96"/>
      <c r="DP284" s="104"/>
      <c r="DQ284" s="92"/>
      <c r="DR284" s="90"/>
      <c r="DS284" s="91"/>
      <c r="DT284" s="102"/>
      <c r="DU284" s="96"/>
      <c r="DV284" s="104"/>
      <c r="DW284" s="92"/>
      <c r="DX284" s="90"/>
      <c r="DY284" s="91"/>
      <c r="DZ284" s="102"/>
      <c r="EA284" s="96"/>
      <c r="EB284" s="104"/>
      <c r="EC284" s="92"/>
      <c r="ED284" s="90"/>
      <c r="EE284" s="91"/>
      <c r="EF284" s="102"/>
      <c r="EG284" s="96"/>
      <c r="EH284" s="104"/>
      <c r="EI284" s="92"/>
      <c r="EJ284" s="90"/>
      <c r="EK284" s="91"/>
      <c r="EL284" s="102"/>
      <c r="EM284" s="96"/>
      <c r="EN284" s="104"/>
      <c r="EO284" s="92"/>
      <c r="EP284" s="90"/>
      <c r="EQ284" s="91"/>
      <c r="ER284" s="102"/>
      <c r="ES284" s="96"/>
      <c r="ET284" s="104"/>
      <c r="EU284" s="92"/>
      <c r="EV284" s="90"/>
      <c r="EW284" s="91"/>
      <c r="EX284" s="102"/>
      <c r="EY284" s="96"/>
      <c r="EZ284" s="104"/>
      <c r="FA284" s="92"/>
      <c r="FB284" s="90"/>
      <c r="FC284" s="91"/>
      <c r="FD284" s="102"/>
      <c r="FE284" s="96"/>
      <c r="FF284" s="104"/>
      <c r="FG284" s="92"/>
      <c r="FH284" s="90"/>
      <c r="FI284" s="91"/>
      <c r="FJ284" s="102"/>
      <c r="FK284" s="96"/>
      <c r="FL284" s="104"/>
      <c r="FM284" s="92"/>
      <c r="FN284" s="90"/>
      <c r="FO284" s="91"/>
      <c r="FP284" s="102"/>
      <c r="FQ284" s="96"/>
      <c r="FR284" s="104"/>
      <c r="FS284" s="92"/>
      <c r="FT284" s="90"/>
      <c r="FU284" s="91"/>
      <c r="FV284" s="102"/>
      <c r="FW284" s="96"/>
      <c r="FX284" s="104"/>
      <c r="FY284" s="92"/>
      <c r="FZ284" s="90"/>
      <c r="GA284" s="91"/>
      <c r="GB284" s="102"/>
      <c r="GC284" s="96"/>
      <c r="GD284" s="104"/>
      <c r="GE284" s="92"/>
      <c r="GF284" s="90"/>
      <c r="GG284" s="91"/>
      <c r="GH284" s="102"/>
      <c r="GI284" s="96"/>
      <c r="GJ284" s="104"/>
      <c r="GK284" s="92"/>
      <c r="GL284" s="90"/>
      <c r="GM284" s="91"/>
      <c r="GN284" s="102"/>
      <c r="GO284" s="96"/>
      <c r="GP284" s="104"/>
      <c r="GQ284" s="92"/>
      <c r="GR284" s="90"/>
      <c r="GS284" s="91"/>
      <c r="GT284" s="102"/>
      <c r="GU284" s="96"/>
      <c r="GV284" s="104"/>
      <c r="GW284" s="92"/>
      <c r="GX284" s="90"/>
      <c r="GY284" s="91"/>
      <c r="GZ284" s="102"/>
      <c r="HA284" s="96"/>
      <c r="HB284" s="104"/>
      <c r="HC284" s="92"/>
      <c r="HD284" s="90"/>
      <c r="HE284" s="91"/>
      <c r="HF284" s="102"/>
      <c r="HG284" s="96"/>
      <c r="HH284" s="104"/>
      <c r="HI284" s="92"/>
      <c r="HJ284" s="90"/>
      <c r="HK284" s="91"/>
      <c r="HL284" s="102"/>
      <c r="HM284" s="96"/>
      <c r="HN284" s="104"/>
      <c r="HO284" s="92"/>
      <c r="HP284" s="90"/>
      <c r="HQ284" s="91"/>
      <c r="HR284" s="102"/>
      <c r="HS284" s="96"/>
      <c r="HT284" s="104"/>
      <c r="HU284" s="92"/>
      <c r="HV284" s="125"/>
      <c r="HW284" s="126"/>
      <c r="HX284" s="127"/>
      <c r="HY284" s="128"/>
      <c r="HZ284" s="129"/>
      <c r="IA284" s="130"/>
      <c r="IB284" s="125"/>
      <c r="IC284" s="126"/>
      <c r="ID284" s="127"/>
      <c r="IE284" s="128"/>
      <c r="IF284" s="129"/>
      <c r="IG284" s="130"/>
      <c r="IH284" s="125"/>
      <c r="II284" s="126"/>
      <c r="IJ284" s="127"/>
      <c r="IK284" s="128"/>
      <c r="IL284" s="129"/>
      <c r="IM284" s="130"/>
      <c r="IN284" s="125"/>
      <c r="IO284" s="126"/>
      <c r="IP284" s="127"/>
      <c r="IQ284" s="128"/>
      <c r="IR284" s="129"/>
    </row>
    <row r="285" spans="1:252" s="1" customFormat="1">
      <c r="A285" s="54" t="s">
        <v>76</v>
      </c>
      <c r="B285" s="136">
        <f t="shared" si="46"/>
        <v>0</v>
      </c>
      <c r="C285" s="136">
        <f t="shared" si="47"/>
        <v>0</v>
      </c>
      <c r="D285" s="136">
        <f t="shared" si="48"/>
        <v>0</v>
      </c>
      <c r="E285" s="136">
        <f t="shared" si="49"/>
        <v>0</v>
      </c>
      <c r="F285" s="136">
        <f t="shared" si="50"/>
        <v>0</v>
      </c>
      <c r="G285" s="136">
        <f t="shared" si="51"/>
        <v>0</v>
      </c>
      <c r="H285" s="137">
        <f t="shared" si="44"/>
        <v>0</v>
      </c>
      <c r="I285" s="137">
        <f t="shared" si="52"/>
        <v>0</v>
      </c>
      <c r="J285" s="136">
        <f t="shared" si="53"/>
        <v>0</v>
      </c>
      <c r="K285" s="136">
        <f t="shared" si="54"/>
        <v>0</v>
      </c>
      <c r="L285" s="138">
        <f t="shared" si="45"/>
        <v>0</v>
      </c>
      <c r="M285" s="92"/>
      <c r="N285" s="90"/>
      <c r="O285" s="91"/>
      <c r="P285" s="102"/>
      <c r="Q285" s="96"/>
      <c r="R285" s="104"/>
      <c r="S285" s="92"/>
      <c r="T285" s="90"/>
      <c r="U285" s="91"/>
      <c r="V285" s="102"/>
      <c r="W285" s="96"/>
      <c r="X285" s="104"/>
      <c r="Y285" s="92"/>
      <c r="Z285" s="90"/>
      <c r="AA285" s="91"/>
      <c r="AB285" s="102"/>
      <c r="AC285" s="96"/>
      <c r="AD285" s="104"/>
      <c r="AE285" s="92"/>
      <c r="AF285" s="90"/>
      <c r="AG285" s="91"/>
      <c r="AH285" s="102"/>
      <c r="AI285" s="96"/>
      <c r="AJ285" s="104"/>
      <c r="AK285" s="92"/>
      <c r="AL285" s="90"/>
      <c r="AM285" s="91"/>
      <c r="AN285" s="102"/>
      <c r="AO285" s="96"/>
      <c r="AP285" s="104"/>
      <c r="AQ285" s="92"/>
      <c r="AR285" s="90"/>
      <c r="AS285" s="91"/>
      <c r="AT285" s="102"/>
      <c r="AU285" s="96"/>
      <c r="AV285" s="104"/>
      <c r="AW285" s="92"/>
      <c r="AX285" s="90"/>
      <c r="AY285" s="91"/>
      <c r="AZ285" s="102"/>
      <c r="BA285" s="96"/>
      <c r="BB285" s="104"/>
      <c r="BC285" s="92"/>
      <c r="BD285" s="90"/>
      <c r="BE285" s="91"/>
      <c r="BF285" s="102"/>
      <c r="BG285" s="96"/>
      <c r="BH285" s="104"/>
      <c r="BI285" s="92"/>
      <c r="BJ285" s="90"/>
      <c r="BK285" s="91"/>
      <c r="BL285" s="102"/>
      <c r="BM285" s="96"/>
      <c r="BN285" s="104"/>
      <c r="BO285" s="92"/>
      <c r="BP285" s="90"/>
      <c r="BQ285" s="91"/>
      <c r="BR285" s="102"/>
      <c r="BS285" s="96"/>
      <c r="BT285" s="104"/>
      <c r="BU285" s="92"/>
      <c r="BV285" s="90"/>
      <c r="BW285" s="91"/>
      <c r="BX285" s="102"/>
      <c r="BY285" s="96"/>
      <c r="BZ285" s="104"/>
      <c r="CA285" s="92"/>
      <c r="CB285" s="90"/>
      <c r="CC285" s="91"/>
      <c r="CD285" s="102"/>
      <c r="CE285" s="96"/>
      <c r="CF285" s="104"/>
      <c r="CG285" s="92"/>
      <c r="CH285" s="90"/>
      <c r="CI285" s="91"/>
      <c r="CJ285" s="102"/>
      <c r="CK285" s="96"/>
      <c r="CL285" s="104"/>
      <c r="CM285" s="92"/>
      <c r="CN285" s="90"/>
      <c r="CO285" s="91"/>
      <c r="CP285" s="102"/>
      <c r="CQ285" s="96"/>
      <c r="CR285" s="104"/>
      <c r="CS285" s="92"/>
      <c r="CT285" s="90"/>
      <c r="CU285" s="91"/>
      <c r="CV285" s="102"/>
      <c r="CW285" s="96"/>
      <c r="CX285" s="104"/>
      <c r="CY285" s="92"/>
      <c r="CZ285" s="90"/>
      <c r="DA285" s="91"/>
      <c r="DB285" s="102"/>
      <c r="DC285" s="96"/>
      <c r="DD285" s="104"/>
      <c r="DE285" s="92"/>
      <c r="DF285" s="90"/>
      <c r="DG285" s="91"/>
      <c r="DH285" s="102"/>
      <c r="DI285" s="96"/>
      <c r="DJ285" s="104"/>
      <c r="DK285" s="92"/>
      <c r="DL285" s="90"/>
      <c r="DM285" s="91"/>
      <c r="DN285" s="102"/>
      <c r="DO285" s="96"/>
      <c r="DP285" s="104"/>
      <c r="DQ285" s="92"/>
      <c r="DR285" s="90"/>
      <c r="DS285" s="91"/>
      <c r="DT285" s="102"/>
      <c r="DU285" s="96"/>
      <c r="DV285" s="104"/>
      <c r="DW285" s="92"/>
      <c r="DX285" s="90"/>
      <c r="DY285" s="91"/>
      <c r="DZ285" s="102"/>
      <c r="EA285" s="96"/>
      <c r="EB285" s="104"/>
      <c r="EC285" s="92"/>
      <c r="ED285" s="90"/>
      <c r="EE285" s="91"/>
      <c r="EF285" s="102"/>
      <c r="EG285" s="96"/>
      <c r="EH285" s="104"/>
      <c r="EI285" s="92"/>
      <c r="EJ285" s="90"/>
      <c r="EK285" s="91"/>
      <c r="EL285" s="102"/>
      <c r="EM285" s="96"/>
      <c r="EN285" s="104"/>
      <c r="EO285" s="92"/>
      <c r="EP285" s="90"/>
      <c r="EQ285" s="91"/>
      <c r="ER285" s="102"/>
      <c r="ES285" s="96"/>
      <c r="ET285" s="104"/>
      <c r="EU285" s="92"/>
      <c r="EV285" s="90"/>
      <c r="EW285" s="91"/>
      <c r="EX285" s="102"/>
      <c r="EY285" s="96"/>
      <c r="EZ285" s="104"/>
      <c r="FA285" s="92"/>
      <c r="FB285" s="90"/>
      <c r="FC285" s="91"/>
      <c r="FD285" s="102"/>
      <c r="FE285" s="96"/>
      <c r="FF285" s="104"/>
      <c r="FG285" s="92"/>
      <c r="FH285" s="90"/>
      <c r="FI285" s="91"/>
      <c r="FJ285" s="102"/>
      <c r="FK285" s="96"/>
      <c r="FL285" s="104"/>
      <c r="FM285" s="92"/>
      <c r="FN285" s="90"/>
      <c r="FO285" s="91"/>
      <c r="FP285" s="102"/>
      <c r="FQ285" s="96"/>
      <c r="FR285" s="104"/>
      <c r="FS285" s="92"/>
      <c r="FT285" s="90"/>
      <c r="FU285" s="91"/>
      <c r="FV285" s="102"/>
      <c r="FW285" s="96"/>
      <c r="FX285" s="104"/>
      <c r="FY285" s="92"/>
      <c r="FZ285" s="90"/>
      <c r="GA285" s="91"/>
      <c r="GB285" s="102"/>
      <c r="GC285" s="96"/>
      <c r="GD285" s="104"/>
      <c r="GE285" s="92"/>
      <c r="GF285" s="90"/>
      <c r="GG285" s="91"/>
      <c r="GH285" s="102"/>
      <c r="GI285" s="96"/>
      <c r="GJ285" s="104"/>
      <c r="GK285" s="92"/>
      <c r="GL285" s="90"/>
      <c r="GM285" s="91"/>
      <c r="GN285" s="102"/>
      <c r="GO285" s="96"/>
      <c r="GP285" s="104"/>
      <c r="GQ285" s="92"/>
      <c r="GR285" s="90"/>
      <c r="GS285" s="91"/>
      <c r="GT285" s="102"/>
      <c r="GU285" s="96"/>
      <c r="GV285" s="104"/>
      <c r="GW285" s="92"/>
      <c r="GX285" s="90"/>
      <c r="GY285" s="91"/>
      <c r="GZ285" s="102"/>
      <c r="HA285" s="96"/>
      <c r="HB285" s="104"/>
      <c r="HC285" s="92"/>
      <c r="HD285" s="90"/>
      <c r="HE285" s="91"/>
      <c r="HF285" s="102"/>
      <c r="HG285" s="96"/>
      <c r="HH285" s="104"/>
      <c r="HI285" s="92"/>
      <c r="HJ285" s="90"/>
      <c r="HK285" s="91"/>
      <c r="HL285" s="102"/>
      <c r="HM285" s="96"/>
      <c r="HN285" s="104"/>
      <c r="HO285" s="92"/>
      <c r="HP285" s="90"/>
      <c r="HQ285" s="91"/>
      <c r="HR285" s="102"/>
      <c r="HS285" s="96"/>
      <c r="HT285" s="104"/>
      <c r="HU285" s="92"/>
      <c r="HV285" s="125"/>
      <c r="HW285" s="126"/>
      <c r="HX285" s="127"/>
      <c r="HY285" s="128"/>
      <c r="HZ285" s="129"/>
      <c r="IA285" s="130"/>
      <c r="IB285" s="125"/>
      <c r="IC285" s="126"/>
      <c r="ID285" s="127"/>
      <c r="IE285" s="128"/>
      <c r="IF285" s="129"/>
      <c r="IG285" s="130"/>
      <c r="IH285" s="125"/>
      <c r="II285" s="126"/>
      <c r="IJ285" s="127"/>
      <c r="IK285" s="128"/>
      <c r="IL285" s="129"/>
      <c r="IM285" s="130"/>
      <c r="IN285" s="125"/>
      <c r="IO285" s="126"/>
      <c r="IP285" s="127"/>
      <c r="IQ285" s="128"/>
      <c r="IR285" s="129"/>
    </row>
    <row r="286" spans="1:252" s="1" customFormat="1">
      <c r="A286" s="54" t="s">
        <v>796</v>
      </c>
      <c r="B286" s="136">
        <f t="shared" si="46"/>
        <v>0</v>
      </c>
      <c r="C286" s="136">
        <f t="shared" si="47"/>
        <v>0</v>
      </c>
      <c r="D286" s="136">
        <f t="shared" si="48"/>
        <v>0</v>
      </c>
      <c r="E286" s="136">
        <f t="shared" si="49"/>
        <v>0</v>
      </c>
      <c r="F286" s="136">
        <f t="shared" si="50"/>
        <v>0</v>
      </c>
      <c r="G286" s="136">
        <f t="shared" si="51"/>
        <v>0</v>
      </c>
      <c r="H286" s="137">
        <f t="shared" si="44"/>
        <v>0</v>
      </c>
      <c r="I286" s="137">
        <f t="shared" si="52"/>
        <v>0</v>
      </c>
      <c r="J286" s="136">
        <f t="shared" si="53"/>
        <v>0</v>
      </c>
      <c r="K286" s="136">
        <f t="shared" si="54"/>
        <v>0</v>
      </c>
      <c r="L286" s="138">
        <f t="shared" si="45"/>
        <v>0</v>
      </c>
      <c r="M286" s="92"/>
      <c r="N286" s="90"/>
      <c r="O286" s="91"/>
      <c r="P286" s="102"/>
      <c r="Q286" s="96"/>
      <c r="R286" s="104"/>
      <c r="S286" s="92"/>
      <c r="T286" s="90"/>
      <c r="U286" s="91"/>
      <c r="V286" s="102"/>
      <c r="W286" s="96"/>
      <c r="X286" s="104"/>
      <c r="Y286" s="92"/>
      <c r="Z286" s="90"/>
      <c r="AA286" s="91"/>
      <c r="AB286" s="102"/>
      <c r="AC286" s="96"/>
      <c r="AD286" s="104"/>
      <c r="AE286" s="92"/>
      <c r="AF286" s="90"/>
      <c r="AG286" s="91"/>
      <c r="AH286" s="102"/>
      <c r="AI286" s="96"/>
      <c r="AJ286" s="104"/>
      <c r="AK286" s="92"/>
      <c r="AL286" s="90"/>
      <c r="AM286" s="91"/>
      <c r="AN286" s="102"/>
      <c r="AO286" s="96"/>
      <c r="AP286" s="104"/>
      <c r="AQ286" s="92"/>
      <c r="AR286" s="90"/>
      <c r="AS286" s="91"/>
      <c r="AT286" s="102"/>
      <c r="AU286" s="96"/>
      <c r="AV286" s="104"/>
      <c r="AW286" s="92"/>
      <c r="AX286" s="90"/>
      <c r="AY286" s="91"/>
      <c r="AZ286" s="102"/>
      <c r="BA286" s="96"/>
      <c r="BB286" s="104"/>
      <c r="BC286" s="92"/>
      <c r="BD286" s="90"/>
      <c r="BE286" s="91"/>
      <c r="BF286" s="102"/>
      <c r="BG286" s="96"/>
      <c r="BH286" s="104"/>
      <c r="BI286" s="92"/>
      <c r="BJ286" s="90"/>
      <c r="BK286" s="91"/>
      <c r="BL286" s="102"/>
      <c r="BM286" s="96"/>
      <c r="BN286" s="104"/>
      <c r="BO286" s="92"/>
      <c r="BP286" s="90"/>
      <c r="BQ286" s="91"/>
      <c r="BR286" s="102"/>
      <c r="BS286" s="96"/>
      <c r="BT286" s="104"/>
      <c r="BU286" s="92"/>
      <c r="BV286" s="90"/>
      <c r="BW286" s="91"/>
      <c r="BX286" s="102"/>
      <c r="BY286" s="96"/>
      <c r="BZ286" s="104"/>
      <c r="CA286" s="92"/>
      <c r="CB286" s="90"/>
      <c r="CC286" s="91"/>
      <c r="CD286" s="102"/>
      <c r="CE286" s="96"/>
      <c r="CF286" s="104"/>
      <c r="CG286" s="92"/>
      <c r="CH286" s="90"/>
      <c r="CI286" s="91"/>
      <c r="CJ286" s="102"/>
      <c r="CK286" s="96"/>
      <c r="CL286" s="104"/>
      <c r="CM286" s="92"/>
      <c r="CN286" s="90"/>
      <c r="CO286" s="91"/>
      <c r="CP286" s="102"/>
      <c r="CQ286" s="96"/>
      <c r="CR286" s="104"/>
      <c r="CS286" s="92"/>
      <c r="CT286" s="90"/>
      <c r="CU286" s="91"/>
      <c r="CV286" s="102"/>
      <c r="CW286" s="96"/>
      <c r="CX286" s="104"/>
      <c r="CY286" s="92"/>
      <c r="CZ286" s="90"/>
      <c r="DA286" s="91"/>
      <c r="DB286" s="102"/>
      <c r="DC286" s="96"/>
      <c r="DD286" s="104"/>
      <c r="DE286" s="92"/>
      <c r="DF286" s="90"/>
      <c r="DG286" s="91"/>
      <c r="DH286" s="102"/>
      <c r="DI286" s="96"/>
      <c r="DJ286" s="104"/>
      <c r="DK286" s="92"/>
      <c r="DL286" s="90"/>
      <c r="DM286" s="91"/>
      <c r="DN286" s="102"/>
      <c r="DO286" s="96"/>
      <c r="DP286" s="104"/>
      <c r="DQ286" s="92"/>
      <c r="DR286" s="90"/>
      <c r="DS286" s="91"/>
      <c r="DT286" s="102"/>
      <c r="DU286" s="96"/>
      <c r="DV286" s="104"/>
      <c r="DW286" s="92"/>
      <c r="DX286" s="90"/>
      <c r="DY286" s="91"/>
      <c r="DZ286" s="102"/>
      <c r="EA286" s="96"/>
      <c r="EB286" s="104"/>
      <c r="EC286" s="92"/>
      <c r="ED286" s="90"/>
      <c r="EE286" s="91"/>
      <c r="EF286" s="102"/>
      <c r="EG286" s="96"/>
      <c r="EH286" s="104"/>
      <c r="EI286" s="92"/>
      <c r="EJ286" s="90"/>
      <c r="EK286" s="91"/>
      <c r="EL286" s="102"/>
      <c r="EM286" s="96"/>
      <c r="EN286" s="104"/>
      <c r="EO286" s="92"/>
      <c r="EP286" s="90"/>
      <c r="EQ286" s="91"/>
      <c r="ER286" s="102"/>
      <c r="ES286" s="96"/>
      <c r="ET286" s="104"/>
      <c r="EU286" s="92"/>
      <c r="EV286" s="90"/>
      <c r="EW286" s="91"/>
      <c r="EX286" s="102"/>
      <c r="EY286" s="96"/>
      <c r="EZ286" s="104"/>
      <c r="FA286" s="92"/>
      <c r="FB286" s="90"/>
      <c r="FC286" s="91"/>
      <c r="FD286" s="102"/>
      <c r="FE286" s="96"/>
      <c r="FF286" s="104"/>
      <c r="FG286" s="92"/>
      <c r="FH286" s="90"/>
      <c r="FI286" s="91"/>
      <c r="FJ286" s="102"/>
      <c r="FK286" s="96"/>
      <c r="FL286" s="104"/>
      <c r="FM286" s="92"/>
      <c r="FN286" s="90"/>
      <c r="FO286" s="91"/>
      <c r="FP286" s="102"/>
      <c r="FQ286" s="96"/>
      <c r="FR286" s="104"/>
      <c r="FS286" s="92"/>
      <c r="FT286" s="90"/>
      <c r="FU286" s="91"/>
      <c r="FV286" s="102"/>
      <c r="FW286" s="96"/>
      <c r="FX286" s="104"/>
      <c r="FY286" s="92"/>
      <c r="FZ286" s="90"/>
      <c r="GA286" s="91"/>
      <c r="GB286" s="102"/>
      <c r="GC286" s="96"/>
      <c r="GD286" s="104"/>
      <c r="GE286" s="92"/>
      <c r="GF286" s="90"/>
      <c r="GG286" s="91"/>
      <c r="GH286" s="102"/>
      <c r="GI286" s="96"/>
      <c r="GJ286" s="104"/>
      <c r="GK286" s="92"/>
      <c r="GL286" s="90"/>
      <c r="GM286" s="91"/>
      <c r="GN286" s="102"/>
      <c r="GO286" s="96"/>
      <c r="GP286" s="104"/>
      <c r="GQ286" s="92"/>
      <c r="GR286" s="90"/>
      <c r="GS286" s="91"/>
      <c r="GT286" s="102"/>
      <c r="GU286" s="96"/>
      <c r="GV286" s="104"/>
      <c r="GW286" s="92"/>
      <c r="GX286" s="90"/>
      <c r="GY286" s="91"/>
      <c r="GZ286" s="102"/>
      <c r="HA286" s="96"/>
      <c r="HB286" s="104"/>
      <c r="HC286" s="92"/>
      <c r="HD286" s="90"/>
      <c r="HE286" s="91"/>
      <c r="HF286" s="102"/>
      <c r="HG286" s="96"/>
      <c r="HH286" s="104"/>
      <c r="HI286" s="92"/>
      <c r="HJ286" s="90"/>
      <c r="HK286" s="91"/>
      <c r="HL286" s="102"/>
      <c r="HM286" s="96"/>
      <c r="HN286" s="104"/>
      <c r="HO286" s="92"/>
      <c r="HP286" s="90"/>
      <c r="HQ286" s="91"/>
      <c r="HR286" s="102"/>
      <c r="HS286" s="96"/>
      <c r="HT286" s="104"/>
      <c r="HU286" s="92"/>
      <c r="HV286" s="125"/>
      <c r="HW286" s="126"/>
      <c r="HX286" s="127"/>
      <c r="HY286" s="128"/>
      <c r="HZ286" s="129"/>
      <c r="IA286" s="130"/>
      <c r="IB286" s="125"/>
      <c r="IC286" s="126"/>
      <c r="ID286" s="127"/>
      <c r="IE286" s="128"/>
      <c r="IF286" s="129"/>
      <c r="IG286" s="130"/>
      <c r="IH286" s="125"/>
      <c r="II286" s="126"/>
      <c r="IJ286" s="127"/>
      <c r="IK286" s="128"/>
      <c r="IL286" s="129"/>
      <c r="IM286" s="130"/>
      <c r="IN286" s="125"/>
      <c r="IO286" s="126"/>
      <c r="IP286" s="127"/>
      <c r="IQ286" s="128"/>
      <c r="IR286" s="129"/>
    </row>
    <row r="287" spans="1:252" s="1" customFormat="1">
      <c r="A287" s="54" t="s">
        <v>797</v>
      </c>
      <c r="B287" s="136">
        <f t="shared" si="46"/>
        <v>19</v>
      </c>
      <c r="C287" s="136">
        <f t="shared" si="47"/>
        <v>19.55</v>
      </c>
      <c r="D287" s="136">
        <f t="shared" si="48"/>
        <v>20.100000000000001</v>
      </c>
      <c r="E287" s="136">
        <f t="shared" si="49"/>
        <v>15.1</v>
      </c>
      <c r="F287" s="136">
        <f t="shared" si="50"/>
        <v>15.2</v>
      </c>
      <c r="G287" s="136">
        <f t="shared" si="51"/>
        <v>15.3</v>
      </c>
      <c r="H287" s="137">
        <f t="shared" si="44"/>
        <v>2</v>
      </c>
      <c r="I287" s="137">
        <f t="shared" si="52"/>
        <v>0</v>
      </c>
      <c r="J287" s="136">
        <f t="shared" si="53"/>
        <v>0</v>
      </c>
      <c r="K287" s="136">
        <f t="shared" si="54"/>
        <v>0</v>
      </c>
      <c r="L287" s="138">
        <f t="shared" si="45"/>
        <v>0</v>
      </c>
      <c r="M287" s="92">
        <v>19</v>
      </c>
      <c r="N287" s="90">
        <v>15.1</v>
      </c>
      <c r="O287" s="91"/>
      <c r="P287" s="102">
        <v>20.100000000000001</v>
      </c>
      <c r="Q287" s="96">
        <v>15.3</v>
      </c>
      <c r="R287" s="104"/>
      <c r="S287" s="92"/>
      <c r="T287" s="90"/>
      <c r="U287" s="91"/>
      <c r="V287" s="102"/>
      <c r="W287" s="96"/>
      <c r="X287" s="104"/>
      <c r="Y287" s="92"/>
      <c r="Z287" s="90"/>
      <c r="AA287" s="91"/>
      <c r="AB287" s="102"/>
      <c r="AC287" s="96"/>
      <c r="AD287" s="104"/>
      <c r="AE287" s="92"/>
      <c r="AF287" s="90"/>
      <c r="AG287" s="91"/>
      <c r="AH287" s="102"/>
      <c r="AI287" s="96"/>
      <c r="AJ287" s="104"/>
      <c r="AK287" s="92"/>
      <c r="AL287" s="90"/>
      <c r="AM287" s="91"/>
      <c r="AN287" s="102"/>
      <c r="AO287" s="96"/>
      <c r="AP287" s="104"/>
      <c r="AQ287" s="92"/>
      <c r="AR287" s="90"/>
      <c r="AS287" s="91"/>
      <c r="AT287" s="102"/>
      <c r="AU287" s="96"/>
      <c r="AV287" s="104"/>
      <c r="AW287" s="92"/>
      <c r="AX287" s="90"/>
      <c r="AY287" s="91"/>
      <c r="AZ287" s="102"/>
      <c r="BA287" s="96"/>
      <c r="BB287" s="104"/>
      <c r="BC287" s="92"/>
      <c r="BD287" s="90"/>
      <c r="BE287" s="91"/>
      <c r="BF287" s="102"/>
      <c r="BG287" s="96"/>
      <c r="BH287" s="104"/>
      <c r="BI287" s="92"/>
      <c r="BJ287" s="90"/>
      <c r="BK287" s="91"/>
      <c r="BL287" s="102"/>
      <c r="BM287" s="96"/>
      <c r="BN287" s="104"/>
      <c r="BO287" s="92"/>
      <c r="BP287" s="90"/>
      <c r="BQ287" s="91"/>
      <c r="BR287" s="102"/>
      <c r="BS287" s="96"/>
      <c r="BT287" s="104"/>
      <c r="BU287" s="92"/>
      <c r="BV287" s="90"/>
      <c r="BW287" s="91"/>
      <c r="BX287" s="102"/>
      <c r="BY287" s="96"/>
      <c r="BZ287" s="104"/>
      <c r="CA287" s="92"/>
      <c r="CB287" s="90"/>
      <c r="CC287" s="91"/>
      <c r="CD287" s="102"/>
      <c r="CE287" s="96"/>
      <c r="CF287" s="104"/>
      <c r="CG287" s="92"/>
      <c r="CH287" s="90"/>
      <c r="CI287" s="91"/>
      <c r="CJ287" s="102"/>
      <c r="CK287" s="96"/>
      <c r="CL287" s="104"/>
      <c r="CM287" s="92"/>
      <c r="CN287" s="90"/>
      <c r="CO287" s="91"/>
      <c r="CP287" s="102"/>
      <c r="CQ287" s="96"/>
      <c r="CR287" s="104"/>
      <c r="CS287" s="92"/>
      <c r="CT287" s="90"/>
      <c r="CU287" s="91"/>
      <c r="CV287" s="102"/>
      <c r="CW287" s="96"/>
      <c r="CX287" s="104"/>
      <c r="CY287" s="92"/>
      <c r="CZ287" s="90"/>
      <c r="DA287" s="91"/>
      <c r="DB287" s="102"/>
      <c r="DC287" s="96"/>
      <c r="DD287" s="104"/>
      <c r="DE287" s="92"/>
      <c r="DF287" s="90"/>
      <c r="DG287" s="91"/>
      <c r="DH287" s="102"/>
      <c r="DI287" s="96"/>
      <c r="DJ287" s="104"/>
      <c r="DK287" s="92"/>
      <c r="DL287" s="90"/>
      <c r="DM287" s="91"/>
      <c r="DN287" s="102"/>
      <c r="DO287" s="96"/>
      <c r="DP287" s="104"/>
      <c r="DQ287" s="92"/>
      <c r="DR287" s="90"/>
      <c r="DS287" s="91"/>
      <c r="DT287" s="102"/>
      <c r="DU287" s="96"/>
      <c r="DV287" s="104"/>
      <c r="DW287" s="92"/>
      <c r="DX287" s="90"/>
      <c r="DY287" s="91"/>
      <c r="DZ287" s="102"/>
      <c r="EA287" s="96"/>
      <c r="EB287" s="104"/>
      <c r="EC287" s="92"/>
      <c r="ED287" s="90"/>
      <c r="EE287" s="91"/>
      <c r="EF287" s="102"/>
      <c r="EG287" s="96"/>
      <c r="EH287" s="104"/>
      <c r="EI287" s="92"/>
      <c r="EJ287" s="90"/>
      <c r="EK287" s="91"/>
      <c r="EL287" s="102"/>
      <c r="EM287" s="96"/>
      <c r="EN287" s="104"/>
      <c r="EO287" s="92"/>
      <c r="EP287" s="90"/>
      <c r="EQ287" s="91"/>
      <c r="ER287" s="102"/>
      <c r="ES287" s="96"/>
      <c r="ET287" s="104"/>
      <c r="EU287" s="92"/>
      <c r="EV287" s="90"/>
      <c r="EW287" s="91"/>
      <c r="EX287" s="102"/>
      <c r="EY287" s="96"/>
      <c r="EZ287" s="104"/>
      <c r="FA287" s="92"/>
      <c r="FB287" s="90"/>
      <c r="FC287" s="91"/>
      <c r="FD287" s="102"/>
      <c r="FE287" s="96"/>
      <c r="FF287" s="104"/>
      <c r="FG287" s="92"/>
      <c r="FH287" s="90"/>
      <c r="FI287" s="91"/>
      <c r="FJ287" s="102"/>
      <c r="FK287" s="96"/>
      <c r="FL287" s="104"/>
      <c r="FM287" s="92"/>
      <c r="FN287" s="90"/>
      <c r="FO287" s="91"/>
      <c r="FP287" s="102"/>
      <c r="FQ287" s="96"/>
      <c r="FR287" s="104"/>
      <c r="FS287" s="92"/>
      <c r="FT287" s="90"/>
      <c r="FU287" s="91"/>
      <c r="FV287" s="102"/>
      <c r="FW287" s="96"/>
      <c r="FX287" s="104"/>
      <c r="FY287" s="92"/>
      <c r="FZ287" s="90"/>
      <c r="GA287" s="91"/>
      <c r="GB287" s="102"/>
      <c r="GC287" s="96"/>
      <c r="GD287" s="104"/>
      <c r="GE287" s="92"/>
      <c r="GF287" s="90"/>
      <c r="GG287" s="91"/>
      <c r="GH287" s="102"/>
      <c r="GI287" s="96"/>
      <c r="GJ287" s="104"/>
      <c r="GK287" s="92"/>
      <c r="GL287" s="90"/>
      <c r="GM287" s="91"/>
      <c r="GN287" s="102"/>
      <c r="GO287" s="96"/>
      <c r="GP287" s="104"/>
      <c r="GQ287" s="92"/>
      <c r="GR287" s="90"/>
      <c r="GS287" s="91"/>
      <c r="GT287" s="102"/>
      <c r="GU287" s="96"/>
      <c r="GV287" s="104"/>
      <c r="GW287" s="92"/>
      <c r="GX287" s="90"/>
      <c r="GY287" s="91"/>
      <c r="GZ287" s="102"/>
      <c r="HA287" s="96"/>
      <c r="HB287" s="104"/>
      <c r="HC287" s="92"/>
      <c r="HD287" s="90"/>
      <c r="HE287" s="91"/>
      <c r="HF287" s="102"/>
      <c r="HG287" s="96"/>
      <c r="HH287" s="104"/>
      <c r="HI287" s="92"/>
      <c r="HJ287" s="90"/>
      <c r="HK287" s="91"/>
      <c r="HL287" s="102"/>
      <c r="HM287" s="96"/>
      <c r="HN287" s="104"/>
      <c r="HO287" s="92"/>
      <c r="HP287" s="90"/>
      <c r="HQ287" s="91"/>
      <c r="HR287" s="102"/>
      <c r="HS287" s="96"/>
      <c r="HT287" s="104"/>
      <c r="HU287" s="92"/>
      <c r="HV287" s="125"/>
      <c r="HW287" s="126"/>
      <c r="HX287" s="127"/>
      <c r="HY287" s="128"/>
      <c r="HZ287" s="129"/>
      <c r="IA287" s="130"/>
      <c r="IB287" s="125"/>
      <c r="IC287" s="126"/>
      <c r="ID287" s="127"/>
      <c r="IE287" s="128"/>
      <c r="IF287" s="129"/>
      <c r="IG287" s="130"/>
      <c r="IH287" s="125"/>
      <c r="II287" s="126"/>
      <c r="IJ287" s="127"/>
      <c r="IK287" s="128"/>
      <c r="IL287" s="129"/>
      <c r="IM287" s="130"/>
      <c r="IN287" s="125"/>
      <c r="IO287" s="126"/>
      <c r="IP287" s="127"/>
      <c r="IQ287" s="128"/>
      <c r="IR287" s="129"/>
    </row>
    <row r="288" spans="1:252" s="1" customFormat="1">
      <c r="A288" s="54" t="s">
        <v>798</v>
      </c>
      <c r="B288" s="136">
        <f t="shared" si="46"/>
        <v>0</v>
      </c>
      <c r="C288" s="136">
        <f t="shared" si="47"/>
        <v>0</v>
      </c>
      <c r="D288" s="136">
        <f t="shared" si="48"/>
        <v>0</v>
      </c>
      <c r="E288" s="136">
        <f t="shared" si="49"/>
        <v>0</v>
      </c>
      <c r="F288" s="136">
        <f t="shared" si="50"/>
        <v>0</v>
      </c>
      <c r="G288" s="136">
        <f t="shared" si="51"/>
        <v>0</v>
      </c>
      <c r="H288" s="137">
        <f t="shared" si="44"/>
        <v>0</v>
      </c>
      <c r="I288" s="137">
        <f t="shared" si="52"/>
        <v>0</v>
      </c>
      <c r="J288" s="136">
        <f t="shared" si="53"/>
        <v>0</v>
      </c>
      <c r="K288" s="136">
        <f t="shared" si="54"/>
        <v>0</v>
      </c>
      <c r="L288" s="138">
        <f t="shared" si="45"/>
        <v>0</v>
      </c>
      <c r="M288" s="92"/>
      <c r="N288" s="90"/>
      <c r="O288" s="91"/>
      <c r="P288" s="102"/>
      <c r="Q288" s="96"/>
      <c r="R288" s="104"/>
      <c r="S288" s="92"/>
      <c r="T288" s="90"/>
      <c r="U288" s="91"/>
      <c r="V288" s="102"/>
      <c r="W288" s="96"/>
      <c r="X288" s="104"/>
      <c r="Y288" s="92"/>
      <c r="Z288" s="90"/>
      <c r="AA288" s="91"/>
      <c r="AB288" s="102"/>
      <c r="AC288" s="96"/>
      <c r="AD288" s="104"/>
      <c r="AE288" s="92"/>
      <c r="AF288" s="90"/>
      <c r="AG288" s="91"/>
      <c r="AH288" s="102"/>
      <c r="AI288" s="96"/>
      <c r="AJ288" s="104"/>
      <c r="AK288" s="92"/>
      <c r="AL288" s="90"/>
      <c r="AM288" s="91"/>
      <c r="AN288" s="102"/>
      <c r="AO288" s="96"/>
      <c r="AP288" s="104"/>
      <c r="AQ288" s="92"/>
      <c r="AR288" s="90"/>
      <c r="AS288" s="91"/>
      <c r="AT288" s="102"/>
      <c r="AU288" s="96"/>
      <c r="AV288" s="104"/>
      <c r="AW288" s="92"/>
      <c r="AX288" s="90"/>
      <c r="AY288" s="91"/>
      <c r="AZ288" s="102"/>
      <c r="BA288" s="96"/>
      <c r="BB288" s="104"/>
      <c r="BC288" s="92"/>
      <c r="BD288" s="90"/>
      <c r="BE288" s="91"/>
      <c r="BF288" s="102"/>
      <c r="BG288" s="96"/>
      <c r="BH288" s="104"/>
      <c r="BI288" s="92"/>
      <c r="BJ288" s="90"/>
      <c r="BK288" s="91"/>
      <c r="BL288" s="102"/>
      <c r="BM288" s="96"/>
      <c r="BN288" s="104"/>
      <c r="BO288" s="92"/>
      <c r="BP288" s="90"/>
      <c r="BQ288" s="91"/>
      <c r="BR288" s="102"/>
      <c r="BS288" s="96"/>
      <c r="BT288" s="104"/>
      <c r="BU288" s="92"/>
      <c r="BV288" s="90"/>
      <c r="BW288" s="91"/>
      <c r="BX288" s="102"/>
      <c r="BY288" s="96"/>
      <c r="BZ288" s="104"/>
      <c r="CA288" s="92"/>
      <c r="CB288" s="90"/>
      <c r="CC288" s="91"/>
      <c r="CD288" s="102"/>
      <c r="CE288" s="96"/>
      <c r="CF288" s="104"/>
      <c r="CG288" s="92"/>
      <c r="CH288" s="90"/>
      <c r="CI288" s="91"/>
      <c r="CJ288" s="102"/>
      <c r="CK288" s="96"/>
      <c r="CL288" s="104"/>
      <c r="CM288" s="92"/>
      <c r="CN288" s="90"/>
      <c r="CO288" s="91"/>
      <c r="CP288" s="102"/>
      <c r="CQ288" s="96"/>
      <c r="CR288" s="104"/>
      <c r="CS288" s="92"/>
      <c r="CT288" s="90"/>
      <c r="CU288" s="91"/>
      <c r="CV288" s="102"/>
      <c r="CW288" s="96"/>
      <c r="CX288" s="104"/>
      <c r="CY288" s="92"/>
      <c r="CZ288" s="90"/>
      <c r="DA288" s="91"/>
      <c r="DB288" s="102"/>
      <c r="DC288" s="96"/>
      <c r="DD288" s="104"/>
      <c r="DE288" s="92"/>
      <c r="DF288" s="90"/>
      <c r="DG288" s="91"/>
      <c r="DH288" s="102"/>
      <c r="DI288" s="96"/>
      <c r="DJ288" s="104"/>
      <c r="DK288" s="92"/>
      <c r="DL288" s="90"/>
      <c r="DM288" s="91"/>
      <c r="DN288" s="102"/>
      <c r="DO288" s="96"/>
      <c r="DP288" s="104"/>
      <c r="DQ288" s="92"/>
      <c r="DR288" s="90"/>
      <c r="DS288" s="91"/>
      <c r="DT288" s="102"/>
      <c r="DU288" s="96"/>
      <c r="DV288" s="104"/>
      <c r="DW288" s="92"/>
      <c r="DX288" s="90"/>
      <c r="DY288" s="91"/>
      <c r="DZ288" s="102"/>
      <c r="EA288" s="96"/>
      <c r="EB288" s="104"/>
      <c r="EC288" s="92"/>
      <c r="ED288" s="90"/>
      <c r="EE288" s="91"/>
      <c r="EF288" s="102"/>
      <c r="EG288" s="96"/>
      <c r="EH288" s="104"/>
      <c r="EI288" s="92"/>
      <c r="EJ288" s="90"/>
      <c r="EK288" s="91"/>
      <c r="EL288" s="102"/>
      <c r="EM288" s="96"/>
      <c r="EN288" s="104"/>
      <c r="EO288" s="92"/>
      <c r="EP288" s="90"/>
      <c r="EQ288" s="91"/>
      <c r="ER288" s="102"/>
      <c r="ES288" s="96"/>
      <c r="ET288" s="104"/>
      <c r="EU288" s="92"/>
      <c r="EV288" s="90"/>
      <c r="EW288" s="91"/>
      <c r="EX288" s="102"/>
      <c r="EY288" s="96"/>
      <c r="EZ288" s="104"/>
      <c r="FA288" s="92"/>
      <c r="FB288" s="90"/>
      <c r="FC288" s="91"/>
      <c r="FD288" s="102"/>
      <c r="FE288" s="96"/>
      <c r="FF288" s="104"/>
      <c r="FG288" s="92"/>
      <c r="FH288" s="90"/>
      <c r="FI288" s="91"/>
      <c r="FJ288" s="102"/>
      <c r="FK288" s="96"/>
      <c r="FL288" s="104"/>
      <c r="FM288" s="92"/>
      <c r="FN288" s="90"/>
      <c r="FO288" s="91"/>
      <c r="FP288" s="102"/>
      <c r="FQ288" s="96"/>
      <c r="FR288" s="104"/>
      <c r="FS288" s="92"/>
      <c r="FT288" s="90"/>
      <c r="FU288" s="91"/>
      <c r="FV288" s="102"/>
      <c r="FW288" s="96"/>
      <c r="FX288" s="104"/>
      <c r="FY288" s="92"/>
      <c r="FZ288" s="90"/>
      <c r="GA288" s="91"/>
      <c r="GB288" s="102"/>
      <c r="GC288" s="96"/>
      <c r="GD288" s="104"/>
      <c r="GE288" s="92"/>
      <c r="GF288" s="90"/>
      <c r="GG288" s="91"/>
      <c r="GH288" s="102"/>
      <c r="GI288" s="96"/>
      <c r="GJ288" s="104"/>
      <c r="GK288" s="92"/>
      <c r="GL288" s="90"/>
      <c r="GM288" s="91"/>
      <c r="GN288" s="102"/>
      <c r="GO288" s="96"/>
      <c r="GP288" s="104"/>
      <c r="GQ288" s="92"/>
      <c r="GR288" s="90"/>
      <c r="GS288" s="91"/>
      <c r="GT288" s="102"/>
      <c r="GU288" s="96"/>
      <c r="GV288" s="104"/>
      <c r="GW288" s="92"/>
      <c r="GX288" s="90"/>
      <c r="GY288" s="91"/>
      <c r="GZ288" s="102"/>
      <c r="HA288" s="96"/>
      <c r="HB288" s="104"/>
      <c r="HC288" s="92"/>
      <c r="HD288" s="90"/>
      <c r="HE288" s="91"/>
      <c r="HF288" s="102"/>
      <c r="HG288" s="96"/>
      <c r="HH288" s="104"/>
      <c r="HI288" s="92"/>
      <c r="HJ288" s="90"/>
      <c r="HK288" s="91"/>
      <c r="HL288" s="102"/>
      <c r="HM288" s="96"/>
      <c r="HN288" s="104"/>
      <c r="HO288" s="92"/>
      <c r="HP288" s="90"/>
      <c r="HQ288" s="91"/>
      <c r="HR288" s="102"/>
      <c r="HS288" s="96"/>
      <c r="HT288" s="104"/>
      <c r="HU288" s="92"/>
      <c r="HV288" s="125"/>
      <c r="HW288" s="126"/>
      <c r="HX288" s="127"/>
      <c r="HY288" s="128"/>
      <c r="HZ288" s="129"/>
      <c r="IA288" s="130"/>
      <c r="IB288" s="125"/>
      <c r="IC288" s="126"/>
      <c r="ID288" s="127"/>
      <c r="IE288" s="128"/>
      <c r="IF288" s="129"/>
      <c r="IG288" s="130"/>
      <c r="IH288" s="125"/>
      <c r="II288" s="126"/>
      <c r="IJ288" s="127"/>
      <c r="IK288" s="128"/>
      <c r="IL288" s="129"/>
      <c r="IM288" s="130"/>
      <c r="IN288" s="125"/>
      <c r="IO288" s="126"/>
      <c r="IP288" s="127"/>
      <c r="IQ288" s="128"/>
      <c r="IR288" s="129"/>
    </row>
    <row r="289" spans="1:252" s="1" customFormat="1">
      <c r="A289" s="54" t="s">
        <v>89</v>
      </c>
      <c r="B289" s="136">
        <f t="shared" si="46"/>
        <v>0</v>
      </c>
      <c r="C289" s="136">
        <f t="shared" si="47"/>
        <v>0</v>
      </c>
      <c r="D289" s="136">
        <f t="shared" si="48"/>
        <v>0</v>
      </c>
      <c r="E289" s="136">
        <f t="shared" si="49"/>
        <v>0</v>
      </c>
      <c r="F289" s="136">
        <f t="shared" si="50"/>
        <v>0</v>
      </c>
      <c r="G289" s="136">
        <f t="shared" si="51"/>
        <v>0</v>
      </c>
      <c r="H289" s="137">
        <f t="shared" si="44"/>
        <v>0</v>
      </c>
      <c r="I289" s="137">
        <f t="shared" si="52"/>
        <v>0</v>
      </c>
      <c r="J289" s="136">
        <f t="shared" si="53"/>
        <v>0</v>
      </c>
      <c r="K289" s="136">
        <f t="shared" si="54"/>
        <v>0</v>
      </c>
      <c r="L289" s="138">
        <f t="shared" si="45"/>
        <v>0</v>
      </c>
      <c r="M289" s="92"/>
      <c r="N289" s="90"/>
      <c r="O289" s="91"/>
      <c r="P289" s="102"/>
      <c r="Q289" s="96"/>
      <c r="R289" s="104"/>
      <c r="S289" s="92"/>
      <c r="T289" s="90"/>
      <c r="U289" s="91"/>
      <c r="V289" s="102"/>
      <c r="W289" s="96"/>
      <c r="X289" s="104"/>
      <c r="Y289" s="92"/>
      <c r="Z289" s="90"/>
      <c r="AA289" s="91"/>
      <c r="AB289" s="102"/>
      <c r="AC289" s="96"/>
      <c r="AD289" s="104"/>
      <c r="AE289" s="92"/>
      <c r="AF289" s="90"/>
      <c r="AG289" s="91"/>
      <c r="AH289" s="102"/>
      <c r="AI289" s="96"/>
      <c r="AJ289" s="104"/>
      <c r="AK289" s="92"/>
      <c r="AL289" s="90"/>
      <c r="AM289" s="91"/>
      <c r="AN289" s="102"/>
      <c r="AO289" s="96"/>
      <c r="AP289" s="104"/>
      <c r="AQ289" s="92"/>
      <c r="AR289" s="90"/>
      <c r="AS289" s="91"/>
      <c r="AT289" s="102"/>
      <c r="AU289" s="96"/>
      <c r="AV289" s="104"/>
      <c r="AW289" s="92"/>
      <c r="AX289" s="90"/>
      <c r="AY289" s="91"/>
      <c r="AZ289" s="102"/>
      <c r="BA289" s="96"/>
      <c r="BB289" s="104"/>
      <c r="BC289" s="92"/>
      <c r="BD289" s="90"/>
      <c r="BE289" s="91"/>
      <c r="BF289" s="102"/>
      <c r="BG289" s="96"/>
      <c r="BH289" s="104"/>
      <c r="BI289" s="92"/>
      <c r="BJ289" s="90"/>
      <c r="BK289" s="91"/>
      <c r="BL289" s="102"/>
      <c r="BM289" s="96"/>
      <c r="BN289" s="104"/>
      <c r="BO289" s="92"/>
      <c r="BP289" s="90"/>
      <c r="BQ289" s="91"/>
      <c r="BR289" s="102"/>
      <c r="BS289" s="96"/>
      <c r="BT289" s="104"/>
      <c r="BU289" s="92"/>
      <c r="BV289" s="90"/>
      <c r="BW289" s="91"/>
      <c r="BX289" s="102"/>
      <c r="BY289" s="96"/>
      <c r="BZ289" s="104"/>
      <c r="CA289" s="92"/>
      <c r="CB289" s="90"/>
      <c r="CC289" s="91"/>
      <c r="CD289" s="102"/>
      <c r="CE289" s="96"/>
      <c r="CF289" s="104"/>
      <c r="CG289" s="92"/>
      <c r="CH289" s="90"/>
      <c r="CI289" s="91"/>
      <c r="CJ289" s="102"/>
      <c r="CK289" s="96"/>
      <c r="CL289" s="104"/>
      <c r="CM289" s="92"/>
      <c r="CN289" s="90"/>
      <c r="CO289" s="91"/>
      <c r="CP289" s="102"/>
      <c r="CQ289" s="96"/>
      <c r="CR289" s="104"/>
      <c r="CS289" s="92"/>
      <c r="CT289" s="90"/>
      <c r="CU289" s="91"/>
      <c r="CV289" s="102"/>
      <c r="CW289" s="96"/>
      <c r="CX289" s="104"/>
      <c r="CY289" s="92"/>
      <c r="CZ289" s="90"/>
      <c r="DA289" s="91"/>
      <c r="DB289" s="102"/>
      <c r="DC289" s="96"/>
      <c r="DD289" s="104"/>
      <c r="DE289" s="92"/>
      <c r="DF289" s="90"/>
      <c r="DG289" s="91"/>
      <c r="DH289" s="102"/>
      <c r="DI289" s="96"/>
      <c r="DJ289" s="104"/>
      <c r="DK289" s="92"/>
      <c r="DL289" s="90"/>
      <c r="DM289" s="91"/>
      <c r="DN289" s="102"/>
      <c r="DO289" s="96"/>
      <c r="DP289" s="104"/>
      <c r="DQ289" s="92"/>
      <c r="DR289" s="90"/>
      <c r="DS289" s="91"/>
      <c r="DT289" s="102"/>
      <c r="DU289" s="96"/>
      <c r="DV289" s="104"/>
      <c r="DW289" s="92"/>
      <c r="DX289" s="90"/>
      <c r="DY289" s="91"/>
      <c r="DZ289" s="102"/>
      <c r="EA289" s="96"/>
      <c r="EB289" s="104"/>
      <c r="EC289" s="92"/>
      <c r="ED289" s="90"/>
      <c r="EE289" s="91"/>
      <c r="EF289" s="102"/>
      <c r="EG289" s="96"/>
      <c r="EH289" s="104"/>
      <c r="EI289" s="92"/>
      <c r="EJ289" s="90"/>
      <c r="EK289" s="91"/>
      <c r="EL289" s="102"/>
      <c r="EM289" s="96"/>
      <c r="EN289" s="104"/>
      <c r="EO289" s="92"/>
      <c r="EP289" s="90"/>
      <c r="EQ289" s="91"/>
      <c r="ER289" s="102"/>
      <c r="ES289" s="96"/>
      <c r="ET289" s="104"/>
      <c r="EU289" s="92"/>
      <c r="EV289" s="90"/>
      <c r="EW289" s="91"/>
      <c r="EX289" s="102"/>
      <c r="EY289" s="96"/>
      <c r="EZ289" s="104"/>
      <c r="FA289" s="92"/>
      <c r="FB289" s="90"/>
      <c r="FC289" s="91"/>
      <c r="FD289" s="102"/>
      <c r="FE289" s="96"/>
      <c r="FF289" s="104"/>
      <c r="FG289" s="92"/>
      <c r="FH289" s="90"/>
      <c r="FI289" s="91"/>
      <c r="FJ289" s="102"/>
      <c r="FK289" s="96"/>
      <c r="FL289" s="104"/>
      <c r="FM289" s="92"/>
      <c r="FN289" s="90"/>
      <c r="FO289" s="91"/>
      <c r="FP289" s="102"/>
      <c r="FQ289" s="96"/>
      <c r="FR289" s="104"/>
      <c r="FS289" s="92"/>
      <c r="FT289" s="90"/>
      <c r="FU289" s="91"/>
      <c r="FV289" s="102"/>
      <c r="FW289" s="96"/>
      <c r="FX289" s="104"/>
      <c r="FY289" s="92"/>
      <c r="FZ289" s="90"/>
      <c r="GA289" s="91"/>
      <c r="GB289" s="102"/>
      <c r="GC289" s="96"/>
      <c r="GD289" s="104"/>
      <c r="GE289" s="92"/>
      <c r="GF289" s="90"/>
      <c r="GG289" s="91"/>
      <c r="GH289" s="102"/>
      <c r="GI289" s="96"/>
      <c r="GJ289" s="104"/>
      <c r="GK289" s="92"/>
      <c r="GL289" s="90"/>
      <c r="GM289" s="91"/>
      <c r="GN289" s="102"/>
      <c r="GO289" s="96"/>
      <c r="GP289" s="104"/>
      <c r="GQ289" s="92"/>
      <c r="GR289" s="90"/>
      <c r="GS289" s="91"/>
      <c r="GT289" s="102"/>
      <c r="GU289" s="96"/>
      <c r="GV289" s="104"/>
      <c r="GW289" s="92"/>
      <c r="GX289" s="90"/>
      <c r="GY289" s="91"/>
      <c r="GZ289" s="102"/>
      <c r="HA289" s="96"/>
      <c r="HB289" s="104"/>
      <c r="HC289" s="92"/>
      <c r="HD289" s="90"/>
      <c r="HE289" s="91"/>
      <c r="HF289" s="102"/>
      <c r="HG289" s="96"/>
      <c r="HH289" s="104"/>
      <c r="HI289" s="92"/>
      <c r="HJ289" s="90"/>
      <c r="HK289" s="91"/>
      <c r="HL289" s="102"/>
      <c r="HM289" s="96"/>
      <c r="HN289" s="104"/>
      <c r="HO289" s="92"/>
      <c r="HP289" s="90"/>
      <c r="HQ289" s="91"/>
      <c r="HR289" s="102"/>
      <c r="HS289" s="96"/>
      <c r="HT289" s="104"/>
      <c r="HU289" s="92"/>
      <c r="HV289" s="125"/>
      <c r="HW289" s="126"/>
      <c r="HX289" s="127"/>
      <c r="HY289" s="128"/>
      <c r="HZ289" s="129"/>
      <c r="IA289" s="130"/>
      <c r="IB289" s="125"/>
      <c r="IC289" s="126"/>
      <c r="ID289" s="127"/>
      <c r="IE289" s="128"/>
      <c r="IF289" s="129"/>
      <c r="IG289" s="130"/>
      <c r="IH289" s="125"/>
      <c r="II289" s="126"/>
      <c r="IJ289" s="127"/>
      <c r="IK289" s="128"/>
      <c r="IL289" s="129"/>
      <c r="IM289" s="130"/>
      <c r="IN289" s="125"/>
      <c r="IO289" s="126"/>
      <c r="IP289" s="127"/>
      <c r="IQ289" s="128"/>
      <c r="IR289" s="129"/>
    </row>
    <row r="290" spans="1:252" s="1" customFormat="1">
      <c r="A290" s="54" t="s">
        <v>800</v>
      </c>
      <c r="B290" s="136">
        <f t="shared" si="46"/>
        <v>0</v>
      </c>
      <c r="C290" s="136">
        <f t="shared" si="47"/>
        <v>0</v>
      </c>
      <c r="D290" s="136">
        <f t="shared" si="48"/>
        <v>0</v>
      </c>
      <c r="E290" s="136">
        <f t="shared" si="49"/>
        <v>0</v>
      </c>
      <c r="F290" s="136">
        <f t="shared" si="50"/>
        <v>0</v>
      </c>
      <c r="G290" s="136">
        <f t="shared" si="51"/>
        <v>0</v>
      </c>
      <c r="H290" s="137">
        <f t="shared" si="44"/>
        <v>0</v>
      </c>
      <c r="I290" s="137">
        <f t="shared" si="52"/>
        <v>0</v>
      </c>
      <c r="J290" s="136">
        <f t="shared" si="53"/>
        <v>0</v>
      </c>
      <c r="K290" s="136">
        <f t="shared" si="54"/>
        <v>0</v>
      </c>
      <c r="L290" s="138">
        <f t="shared" si="45"/>
        <v>0</v>
      </c>
      <c r="M290" s="92"/>
      <c r="N290" s="90"/>
      <c r="O290" s="91"/>
      <c r="P290" s="102"/>
      <c r="Q290" s="96"/>
      <c r="R290" s="104"/>
      <c r="S290" s="92"/>
      <c r="T290" s="90"/>
      <c r="U290" s="91"/>
      <c r="V290" s="102"/>
      <c r="W290" s="96"/>
      <c r="X290" s="104"/>
      <c r="Y290" s="92"/>
      <c r="Z290" s="90"/>
      <c r="AA290" s="91"/>
      <c r="AB290" s="102"/>
      <c r="AC290" s="96"/>
      <c r="AD290" s="104"/>
      <c r="AE290" s="92"/>
      <c r="AF290" s="90"/>
      <c r="AG290" s="91"/>
      <c r="AH290" s="102"/>
      <c r="AI290" s="96"/>
      <c r="AJ290" s="104"/>
      <c r="AK290" s="92"/>
      <c r="AL290" s="90"/>
      <c r="AM290" s="91"/>
      <c r="AN290" s="102"/>
      <c r="AO290" s="96"/>
      <c r="AP290" s="104"/>
      <c r="AQ290" s="92"/>
      <c r="AR290" s="90"/>
      <c r="AS290" s="91"/>
      <c r="AT290" s="102"/>
      <c r="AU290" s="96"/>
      <c r="AV290" s="104"/>
      <c r="AW290" s="92"/>
      <c r="AX290" s="90"/>
      <c r="AY290" s="91"/>
      <c r="AZ290" s="102"/>
      <c r="BA290" s="96"/>
      <c r="BB290" s="104"/>
      <c r="BC290" s="92"/>
      <c r="BD290" s="90"/>
      <c r="BE290" s="91"/>
      <c r="BF290" s="102"/>
      <c r="BG290" s="96"/>
      <c r="BH290" s="104"/>
      <c r="BI290" s="92"/>
      <c r="BJ290" s="90"/>
      <c r="BK290" s="91"/>
      <c r="BL290" s="102"/>
      <c r="BM290" s="96"/>
      <c r="BN290" s="104"/>
      <c r="BO290" s="92"/>
      <c r="BP290" s="90"/>
      <c r="BQ290" s="91"/>
      <c r="BR290" s="102"/>
      <c r="BS290" s="96"/>
      <c r="BT290" s="104"/>
      <c r="BU290" s="92"/>
      <c r="BV290" s="90"/>
      <c r="BW290" s="91"/>
      <c r="BX290" s="102"/>
      <c r="BY290" s="96"/>
      <c r="BZ290" s="104"/>
      <c r="CA290" s="92"/>
      <c r="CB290" s="90"/>
      <c r="CC290" s="91"/>
      <c r="CD290" s="102"/>
      <c r="CE290" s="96"/>
      <c r="CF290" s="104"/>
      <c r="CG290" s="92"/>
      <c r="CH290" s="90"/>
      <c r="CI290" s="91"/>
      <c r="CJ290" s="102"/>
      <c r="CK290" s="96"/>
      <c r="CL290" s="104"/>
      <c r="CM290" s="92"/>
      <c r="CN290" s="90"/>
      <c r="CO290" s="91"/>
      <c r="CP290" s="102"/>
      <c r="CQ290" s="96"/>
      <c r="CR290" s="104"/>
      <c r="CS290" s="92"/>
      <c r="CT290" s="90"/>
      <c r="CU290" s="91"/>
      <c r="CV290" s="102"/>
      <c r="CW290" s="96"/>
      <c r="CX290" s="104"/>
      <c r="CY290" s="92"/>
      <c r="CZ290" s="90"/>
      <c r="DA290" s="91"/>
      <c r="DB290" s="102"/>
      <c r="DC290" s="96"/>
      <c r="DD290" s="104"/>
      <c r="DE290" s="92"/>
      <c r="DF290" s="90"/>
      <c r="DG290" s="91"/>
      <c r="DH290" s="102"/>
      <c r="DI290" s="96"/>
      <c r="DJ290" s="104"/>
      <c r="DK290" s="92"/>
      <c r="DL290" s="90"/>
      <c r="DM290" s="91"/>
      <c r="DN290" s="102"/>
      <c r="DO290" s="96"/>
      <c r="DP290" s="104"/>
      <c r="DQ290" s="92"/>
      <c r="DR290" s="90"/>
      <c r="DS290" s="91"/>
      <c r="DT290" s="102"/>
      <c r="DU290" s="96"/>
      <c r="DV290" s="104"/>
      <c r="DW290" s="92"/>
      <c r="DX290" s="90"/>
      <c r="DY290" s="91"/>
      <c r="DZ290" s="102"/>
      <c r="EA290" s="96"/>
      <c r="EB290" s="104"/>
      <c r="EC290" s="92"/>
      <c r="ED290" s="90"/>
      <c r="EE290" s="91"/>
      <c r="EF290" s="102"/>
      <c r="EG290" s="96"/>
      <c r="EH290" s="104"/>
      <c r="EI290" s="92"/>
      <c r="EJ290" s="90"/>
      <c r="EK290" s="91"/>
      <c r="EL290" s="102"/>
      <c r="EM290" s="96"/>
      <c r="EN290" s="104"/>
      <c r="EO290" s="92"/>
      <c r="EP290" s="90"/>
      <c r="EQ290" s="91"/>
      <c r="ER290" s="102"/>
      <c r="ES290" s="96"/>
      <c r="ET290" s="104"/>
      <c r="EU290" s="92"/>
      <c r="EV290" s="90"/>
      <c r="EW290" s="91"/>
      <c r="EX290" s="102"/>
      <c r="EY290" s="96"/>
      <c r="EZ290" s="104"/>
      <c r="FA290" s="92"/>
      <c r="FB290" s="90"/>
      <c r="FC290" s="91"/>
      <c r="FD290" s="102"/>
      <c r="FE290" s="96"/>
      <c r="FF290" s="104"/>
      <c r="FG290" s="92"/>
      <c r="FH290" s="90"/>
      <c r="FI290" s="91"/>
      <c r="FJ290" s="102"/>
      <c r="FK290" s="96"/>
      <c r="FL290" s="104"/>
      <c r="FM290" s="92"/>
      <c r="FN290" s="90"/>
      <c r="FO290" s="91"/>
      <c r="FP290" s="102"/>
      <c r="FQ290" s="96"/>
      <c r="FR290" s="104"/>
      <c r="FS290" s="92"/>
      <c r="FT290" s="90"/>
      <c r="FU290" s="91"/>
      <c r="FV290" s="102"/>
      <c r="FW290" s="96"/>
      <c r="FX290" s="104"/>
      <c r="FY290" s="92"/>
      <c r="FZ290" s="90"/>
      <c r="GA290" s="91"/>
      <c r="GB290" s="102"/>
      <c r="GC290" s="96"/>
      <c r="GD290" s="104"/>
      <c r="GE290" s="92"/>
      <c r="GF290" s="90"/>
      <c r="GG290" s="91"/>
      <c r="GH290" s="102"/>
      <c r="GI290" s="96"/>
      <c r="GJ290" s="104"/>
      <c r="GK290" s="92"/>
      <c r="GL290" s="90"/>
      <c r="GM290" s="91"/>
      <c r="GN290" s="102"/>
      <c r="GO290" s="96"/>
      <c r="GP290" s="104"/>
      <c r="GQ290" s="92"/>
      <c r="GR290" s="90"/>
      <c r="GS290" s="91"/>
      <c r="GT290" s="102"/>
      <c r="GU290" s="96"/>
      <c r="GV290" s="104"/>
      <c r="GW290" s="92"/>
      <c r="GX290" s="90"/>
      <c r="GY290" s="91"/>
      <c r="GZ290" s="102"/>
      <c r="HA290" s="96"/>
      <c r="HB290" s="104"/>
      <c r="HC290" s="92"/>
      <c r="HD290" s="90"/>
      <c r="HE290" s="91"/>
      <c r="HF290" s="102"/>
      <c r="HG290" s="96"/>
      <c r="HH290" s="104"/>
      <c r="HI290" s="92"/>
      <c r="HJ290" s="90"/>
      <c r="HK290" s="91"/>
      <c r="HL290" s="102"/>
      <c r="HM290" s="96"/>
      <c r="HN290" s="104"/>
      <c r="HO290" s="92"/>
      <c r="HP290" s="90"/>
      <c r="HQ290" s="91"/>
      <c r="HR290" s="102"/>
      <c r="HS290" s="96"/>
      <c r="HT290" s="104"/>
      <c r="HU290" s="92"/>
      <c r="HV290" s="125"/>
      <c r="HW290" s="126"/>
      <c r="HX290" s="127"/>
      <c r="HY290" s="128"/>
      <c r="HZ290" s="129"/>
      <c r="IA290" s="130"/>
      <c r="IB290" s="125"/>
      <c r="IC290" s="126"/>
      <c r="ID290" s="127"/>
      <c r="IE290" s="128"/>
      <c r="IF290" s="129"/>
      <c r="IG290" s="130"/>
      <c r="IH290" s="125"/>
      <c r="II290" s="126"/>
      <c r="IJ290" s="127"/>
      <c r="IK290" s="128"/>
      <c r="IL290" s="129"/>
      <c r="IM290" s="130"/>
      <c r="IN290" s="125"/>
      <c r="IO290" s="126"/>
      <c r="IP290" s="127"/>
      <c r="IQ290" s="128"/>
      <c r="IR290" s="129"/>
    </row>
    <row r="291" spans="1:252" s="1" customFormat="1">
      <c r="A291" s="54" t="s">
        <v>801</v>
      </c>
      <c r="B291" s="136">
        <f t="shared" si="46"/>
        <v>0</v>
      </c>
      <c r="C291" s="136">
        <f t="shared" si="47"/>
        <v>0</v>
      </c>
      <c r="D291" s="136">
        <f t="shared" si="48"/>
        <v>0</v>
      </c>
      <c r="E291" s="136">
        <f t="shared" si="49"/>
        <v>0</v>
      </c>
      <c r="F291" s="136">
        <f t="shared" si="50"/>
        <v>0</v>
      </c>
      <c r="G291" s="136">
        <f t="shared" si="51"/>
        <v>0</v>
      </c>
      <c r="H291" s="137">
        <f t="shared" si="44"/>
        <v>0</v>
      </c>
      <c r="I291" s="137">
        <f t="shared" si="52"/>
        <v>0</v>
      </c>
      <c r="J291" s="136">
        <f t="shared" si="53"/>
        <v>0</v>
      </c>
      <c r="K291" s="136">
        <f t="shared" si="54"/>
        <v>0</v>
      </c>
      <c r="L291" s="138">
        <f t="shared" si="45"/>
        <v>0</v>
      </c>
      <c r="M291" s="92"/>
      <c r="N291" s="90"/>
      <c r="O291" s="91"/>
      <c r="P291" s="102"/>
      <c r="Q291" s="96"/>
      <c r="R291" s="104"/>
      <c r="S291" s="92"/>
      <c r="T291" s="90"/>
      <c r="U291" s="91"/>
      <c r="V291" s="102"/>
      <c r="W291" s="96"/>
      <c r="X291" s="104"/>
      <c r="Y291" s="92"/>
      <c r="Z291" s="90"/>
      <c r="AA291" s="91"/>
      <c r="AB291" s="102"/>
      <c r="AC291" s="96"/>
      <c r="AD291" s="104"/>
      <c r="AE291" s="92"/>
      <c r="AF291" s="90"/>
      <c r="AG291" s="91"/>
      <c r="AH291" s="102"/>
      <c r="AI291" s="96"/>
      <c r="AJ291" s="104"/>
      <c r="AK291" s="92"/>
      <c r="AL291" s="90"/>
      <c r="AM291" s="91"/>
      <c r="AN291" s="102"/>
      <c r="AO291" s="96"/>
      <c r="AP291" s="104"/>
      <c r="AQ291" s="92"/>
      <c r="AR291" s="90"/>
      <c r="AS291" s="91"/>
      <c r="AT291" s="102"/>
      <c r="AU291" s="96"/>
      <c r="AV291" s="104"/>
      <c r="AW291" s="92"/>
      <c r="AX291" s="90"/>
      <c r="AY291" s="91"/>
      <c r="AZ291" s="102"/>
      <c r="BA291" s="96"/>
      <c r="BB291" s="104"/>
      <c r="BC291" s="92"/>
      <c r="BD291" s="90"/>
      <c r="BE291" s="91"/>
      <c r="BF291" s="102"/>
      <c r="BG291" s="96"/>
      <c r="BH291" s="104"/>
      <c r="BI291" s="92"/>
      <c r="BJ291" s="90"/>
      <c r="BK291" s="91"/>
      <c r="BL291" s="102"/>
      <c r="BM291" s="96"/>
      <c r="BN291" s="104"/>
      <c r="BO291" s="92"/>
      <c r="BP291" s="90"/>
      <c r="BQ291" s="91"/>
      <c r="BR291" s="102"/>
      <c r="BS291" s="96"/>
      <c r="BT291" s="104"/>
      <c r="BU291" s="92"/>
      <c r="BV291" s="90"/>
      <c r="BW291" s="91"/>
      <c r="BX291" s="102"/>
      <c r="BY291" s="96"/>
      <c r="BZ291" s="104"/>
      <c r="CA291" s="92"/>
      <c r="CB291" s="90"/>
      <c r="CC291" s="91"/>
      <c r="CD291" s="102"/>
      <c r="CE291" s="96"/>
      <c r="CF291" s="104"/>
      <c r="CG291" s="92"/>
      <c r="CH291" s="90"/>
      <c r="CI291" s="91"/>
      <c r="CJ291" s="102"/>
      <c r="CK291" s="96"/>
      <c r="CL291" s="104"/>
      <c r="CM291" s="92"/>
      <c r="CN291" s="90"/>
      <c r="CO291" s="91"/>
      <c r="CP291" s="102"/>
      <c r="CQ291" s="96"/>
      <c r="CR291" s="104"/>
      <c r="CS291" s="92"/>
      <c r="CT291" s="90"/>
      <c r="CU291" s="91"/>
      <c r="CV291" s="102"/>
      <c r="CW291" s="96"/>
      <c r="CX291" s="104"/>
      <c r="CY291" s="92"/>
      <c r="CZ291" s="90"/>
      <c r="DA291" s="91"/>
      <c r="DB291" s="102"/>
      <c r="DC291" s="96"/>
      <c r="DD291" s="104"/>
      <c r="DE291" s="92"/>
      <c r="DF291" s="90"/>
      <c r="DG291" s="91"/>
      <c r="DH291" s="102"/>
      <c r="DI291" s="96"/>
      <c r="DJ291" s="104"/>
      <c r="DK291" s="92"/>
      <c r="DL291" s="90"/>
      <c r="DM291" s="91"/>
      <c r="DN291" s="102"/>
      <c r="DO291" s="96"/>
      <c r="DP291" s="104"/>
      <c r="DQ291" s="92"/>
      <c r="DR291" s="90"/>
      <c r="DS291" s="91"/>
      <c r="DT291" s="102"/>
      <c r="DU291" s="96"/>
      <c r="DV291" s="104"/>
      <c r="DW291" s="92"/>
      <c r="DX291" s="90"/>
      <c r="DY291" s="91"/>
      <c r="DZ291" s="102"/>
      <c r="EA291" s="96"/>
      <c r="EB291" s="104"/>
      <c r="EC291" s="92"/>
      <c r="ED291" s="90"/>
      <c r="EE291" s="91"/>
      <c r="EF291" s="102"/>
      <c r="EG291" s="96"/>
      <c r="EH291" s="104"/>
      <c r="EI291" s="92"/>
      <c r="EJ291" s="90"/>
      <c r="EK291" s="91"/>
      <c r="EL291" s="102"/>
      <c r="EM291" s="96"/>
      <c r="EN291" s="104"/>
      <c r="EO291" s="92"/>
      <c r="EP291" s="90"/>
      <c r="EQ291" s="91"/>
      <c r="ER291" s="102"/>
      <c r="ES291" s="96"/>
      <c r="ET291" s="104"/>
      <c r="EU291" s="92"/>
      <c r="EV291" s="90"/>
      <c r="EW291" s="91"/>
      <c r="EX291" s="102"/>
      <c r="EY291" s="96"/>
      <c r="EZ291" s="104"/>
      <c r="FA291" s="92"/>
      <c r="FB291" s="90"/>
      <c r="FC291" s="91"/>
      <c r="FD291" s="102"/>
      <c r="FE291" s="96"/>
      <c r="FF291" s="104"/>
      <c r="FG291" s="92"/>
      <c r="FH291" s="90"/>
      <c r="FI291" s="91"/>
      <c r="FJ291" s="102"/>
      <c r="FK291" s="96"/>
      <c r="FL291" s="104"/>
      <c r="FM291" s="92"/>
      <c r="FN291" s="90"/>
      <c r="FO291" s="91"/>
      <c r="FP291" s="102"/>
      <c r="FQ291" s="96"/>
      <c r="FR291" s="104"/>
      <c r="FS291" s="92"/>
      <c r="FT291" s="90"/>
      <c r="FU291" s="91"/>
      <c r="FV291" s="102"/>
      <c r="FW291" s="96"/>
      <c r="FX291" s="104"/>
      <c r="FY291" s="92"/>
      <c r="FZ291" s="90"/>
      <c r="GA291" s="91"/>
      <c r="GB291" s="102"/>
      <c r="GC291" s="96"/>
      <c r="GD291" s="104"/>
      <c r="GE291" s="92"/>
      <c r="GF291" s="90"/>
      <c r="GG291" s="91"/>
      <c r="GH291" s="102"/>
      <c r="GI291" s="96"/>
      <c r="GJ291" s="104"/>
      <c r="GK291" s="92"/>
      <c r="GL291" s="90"/>
      <c r="GM291" s="91"/>
      <c r="GN291" s="102"/>
      <c r="GO291" s="96"/>
      <c r="GP291" s="104"/>
      <c r="GQ291" s="92"/>
      <c r="GR291" s="90"/>
      <c r="GS291" s="91"/>
      <c r="GT291" s="102"/>
      <c r="GU291" s="96"/>
      <c r="GV291" s="104"/>
      <c r="GW291" s="92"/>
      <c r="GX291" s="90"/>
      <c r="GY291" s="91"/>
      <c r="GZ291" s="102"/>
      <c r="HA291" s="96"/>
      <c r="HB291" s="104"/>
      <c r="HC291" s="92"/>
      <c r="HD291" s="90"/>
      <c r="HE291" s="91"/>
      <c r="HF291" s="102"/>
      <c r="HG291" s="96"/>
      <c r="HH291" s="104"/>
      <c r="HI291" s="92"/>
      <c r="HJ291" s="90"/>
      <c r="HK291" s="91"/>
      <c r="HL291" s="102"/>
      <c r="HM291" s="96"/>
      <c r="HN291" s="104"/>
      <c r="HO291" s="92"/>
      <c r="HP291" s="90"/>
      <c r="HQ291" s="91"/>
      <c r="HR291" s="102"/>
      <c r="HS291" s="96"/>
      <c r="HT291" s="104"/>
      <c r="HU291" s="92"/>
      <c r="HV291" s="125"/>
      <c r="HW291" s="126"/>
      <c r="HX291" s="127"/>
      <c r="HY291" s="128"/>
      <c r="HZ291" s="129"/>
      <c r="IA291" s="130"/>
      <c r="IB291" s="125"/>
      <c r="IC291" s="126"/>
      <c r="ID291" s="127"/>
      <c r="IE291" s="128"/>
      <c r="IF291" s="129"/>
      <c r="IG291" s="130"/>
      <c r="IH291" s="125"/>
      <c r="II291" s="126"/>
      <c r="IJ291" s="127"/>
      <c r="IK291" s="128"/>
      <c r="IL291" s="129"/>
      <c r="IM291" s="130"/>
      <c r="IN291" s="125"/>
      <c r="IO291" s="126"/>
      <c r="IP291" s="127"/>
      <c r="IQ291" s="128"/>
      <c r="IR291" s="129"/>
    </row>
    <row r="292" spans="1:252" s="1" customFormat="1">
      <c r="A292" s="54" t="s">
        <v>91</v>
      </c>
      <c r="B292" s="136">
        <f t="shared" si="46"/>
        <v>0</v>
      </c>
      <c r="C292" s="136">
        <f t="shared" si="47"/>
        <v>0</v>
      </c>
      <c r="D292" s="136">
        <f t="shared" si="48"/>
        <v>0</v>
      </c>
      <c r="E292" s="136">
        <f t="shared" si="49"/>
        <v>0</v>
      </c>
      <c r="F292" s="136">
        <f t="shared" si="50"/>
        <v>0</v>
      </c>
      <c r="G292" s="136">
        <f t="shared" si="51"/>
        <v>0</v>
      </c>
      <c r="H292" s="137">
        <f t="shared" si="44"/>
        <v>0</v>
      </c>
      <c r="I292" s="137">
        <f t="shared" si="52"/>
        <v>0</v>
      </c>
      <c r="J292" s="136">
        <f t="shared" si="53"/>
        <v>0</v>
      </c>
      <c r="K292" s="136">
        <f t="shared" si="54"/>
        <v>0</v>
      </c>
      <c r="L292" s="138">
        <f t="shared" si="45"/>
        <v>0</v>
      </c>
      <c r="M292" s="92"/>
      <c r="N292" s="90"/>
      <c r="O292" s="91"/>
      <c r="P292" s="102"/>
      <c r="Q292" s="96"/>
      <c r="R292" s="104"/>
      <c r="S292" s="92"/>
      <c r="T292" s="90"/>
      <c r="U292" s="91"/>
      <c r="V292" s="102"/>
      <c r="W292" s="96"/>
      <c r="X292" s="104"/>
      <c r="Y292" s="92"/>
      <c r="Z292" s="90"/>
      <c r="AA292" s="91"/>
      <c r="AB292" s="102"/>
      <c r="AC292" s="96"/>
      <c r="AD292" s="104"/>
      <c r="AE292" s="92"/>
      <c r="AF292" s="90"/>
      <c r="AG292" s="91"/>
      <c r="AH292" s="102"/>
      <c r="AI292" s="96"/>
      <c r="AJ292" s="104"/>
      <c r="AK292" s="92"/>
      <c r="AL292" s="90"/>
      <c r="AM292" s="91"/>
      <c r="AN292" s="102"/>
      <c r="AO292" s="96"/>
      <c r="AP292" s="104"/>
      <c r="AQ292" s="92"/>
      <c r="AR292" s="90"/>
      <c r="AS292" s="91"/>
      <c r="AT292" s="102"/>
      <c r="AU292" s="96"/>
      <c r="AV292" s="104"/>
      <c r="AW292" s="92"/>
      <c r="AX292" s="90"/>
      <c r="AY292" s="91"/>
      <c r="AZ292" s="102"/>
      <c r="BA292" s="96"/>
      <c r="BB292" s="104"/>
      <c r="BC292" s="92"/>
      <c r="BD292" s="90"/>
      <c r="BE292" s="91"/>
      <c r="BF292" s="102"/>
      <c r="BG292" s="96"/>
      <c r="BH292" s="104"/>
      <c r="BI292" s="92"/>
      <c r="BJ292" s="90"/>
      <c r="BK292" s="91"/>
      <c r="BL292" s="102"/>
      <c r="BM292" s="96"/>
      <c r="BN292" s="104"/>
      <c r="BO292" s="92"/>
      <c r="BP292" s="90"/>
      <c r="BQ292" s="91"/>
      <c r="BR292" s="102"/>
      <c r="BS292" s="96"/>
      <c r="BT292" s="104"/>
      <c r="BU292" s="92"/>
      <c r="BV292" s="90"/>
      <c r="BW292" s="91"/>
      <c r="BX292" s="102"/>
      <c r="BY292" s="96"/>
      <c r="BZ292" s="104"/>
      <c r="CA292" s="92"/>
      <c r="CB292" s="90"/>
      <c r="CC292" s="91"/>
      <c r="CD292" s="102"/>
      <c r="CE292" s="96"/>
      <c r="CF292" s="104"/>
      <c r="CG292" s="92"/>
      <c r="CH292" s="90"/>
      <c r="CI292" s="91"/>
      <c r="CJ292" s="102"/>
      <c r="CK292" s="96"/>
      <c r="CL292" s="104"/>
      <c r="CM292" s="92"/>
      <c r="CN292" s="90"/>
      <c r="CO292" s="91"/>
      <c r="CP292" s="102"/>
      <c r="CQ292" s="96"/>
      <c r="CR292" s="104"/>
      <c r="CS292" s="92"/>
      <c r="CT292" s="90"/>
      <c r="CU292" s="91"/>
      <c r="CV292" s="102"/>
      <c r="CW292" s="96"/>
      <c r="CX292" s="104"/>
      <c r="CY292" s="92"/>
      <c r="CZ292" s="90"/>
      <c r="DA292" s="91"/>
      <c r="DB292" s="102"/>
      <c r="DC292" s="96"/>
      <c r="DD292" s="104"/>
      <c r="DE292" s="92"/>
      <c r="DF292" s="90"/>
      <c r="DG292" s="91"/>
      <c r="DH292" s="102"/>
      <c r="DI292" s="96"/>
      <c r="DJ292" s="104"/>
      <c r="DK292" s="92"/>
      <c r="DL292" s="90"/>
      <c r="DM292" s="91"/>
      <c r="DN292" s="102"/>
      <c r="DO292" s="96"/>
      <c r="DP292" s="104"/>
      <c r="DQ292" s="92"/>
      <c r="DR292" s="90"/>
      <c r="DS292" s="91"/>
      <c r="DT292" s="102"/>
      <c r="DU292" s="96"/>
      <c r="DV292" s="104"/>
      <c r="DW292" s="92"/>
      <c r="DX292" s="90"/>
      <c r="DY292" s="91"/>
      <c r="DZ292" s="102"/>
      <c r="EA292" s="96"/>
      <c r="EB292" s="104"/>
      <c r="EC292" s="92"/>
      <c r="ED292" s="90"/>
      <c r="EE292" s="91"/>
      <c r="EF292" s="102"/>
      <c r="EG292" s="96"/>
      <c r="EH292" s="104"/>
      <c r="EI292" s="92"/>
      <c r="EJ292" s="90"/>
      <c r="EK292" s="91"/>
      <c r="EL292" s="102"/>
      <c r="EM292" s="96"/>
      <c r="EN292" s="104"/>
      <c r="EO292" s="92"/>
      <c r="EP292" s="90"/>
      <c r="EQ292" s="91"/>
      <c r="ER292" s="102"/>
      <c r="ES292" s="96"/>
      <c r="ET292" s="104"/>
      <c r="EU292" s="92"/>
      <c r="EV292" s="90"/>
      <c r="EW292" s="91"/>
      <c r="EX292" s="102"/>
      <c r="EY292" s="96"/>
      <c r="EZ292" s="104"/>
      <c r="FA292" s="92"/>
      <c r="FB292" s="90"/>
      <c r="FC292" s="91"/>
      <c r="FD292" s="102"/>
      <c r="FE292" s="96"/>
      <c r="FF292" s="104"/>
      <c r="FG292" s="92"/>
      <c r="FH292" s="90"/>
      <c r="FI292" s="91"/>
      <c r="FJ292" s="102"/>
      <c r="FK292" s="96"/>
      <c r="FL292" s="104"/>
      <c r="FM292" s="92"/>
      <c r="FN292" s="90"/>
      <c r="FO292" s="91"/>
      <c r="FP292" s="102"/>
      <c r="FQ292" s="96"/>
      <c r="FR292" s="104"/>
      <c r="FS292" s="92"/>
      <c r="FT292" s="90"/>
      <c r="FU292" s="91"/>
      <c r="FV292" s="102"/>
      <c r="FW292" s="96"/>
      <c r="FX292" s="104"/>
      <c r="FY292" s="92"/>
      <c r="FZ292" s="90"/>
      <c r="GA292" s="91"/>
      <c r="GB292" s="102"/>
      <c r="GC292" s="96"/>
      <c r="GD292" s="104"/>
      <c r="GE292" s="92"/>
      <c r="GF292" s="90"/>
      <c r="GG292" s="91"/>
      <c r="GH292" s="102"/>
      <c r="GI292" s="96"/>
      <c r="GJ292" s="104"/>
      <c r="GK292" s="92"/>
      <c r="GL292" s="90"/>
      <c r="GM292" s="91"/>
      <c r="GN292" s="102"/>
      <c r="GO292" s="96"/>
      <c r="GP292" s="104"/>
      <c r="GQ292" s="92"/>
      <c r="GR292" s="90"/>
      <c r="GS292" s="91"/>
      <c r="GT292" s="102"/>
      <c r="GU292" s="96"/>
      <c r="GV292" s="104"/>
      <c r="GW292" s="92"/>
      <c r="GX292" s="90"/>
      <c r="GY292" s="91"/>
      <c r="GZ292" s="102"/>
      <c r="HA292" s="96"/>
      <c r="HB292" s="104"/>
      <c r="HC292" s="92"/>
      <c r="HD292" s="90"/>
      <c r="HE292" s="91"/>
      <c r="HF292" s="102"/>
      <c r="HG292" s="96"/>
      <c r="HH292" s="104"/>
      <c r="HI292" s="92"/>
      <c r="HJ292" s="90"/>
      <c r="HK292" s="91"/>
      <c r="HL292" s="102"/>
      <c r="HM292" s="96"/>
      <c r="HN292" s="104"/>
      <c r="HO292" s="92"/>
      <c r="HP292" s="90"/>
      <c r="HQ292" s="91"/>
      <c r="HR292" s="102"/>
      <c r="HS292" s="96"/>
      <c r="HT292" s="104"/>
      <c r="HU292" s="92"/>
      <c r="HV292" s="125"/>
      <c r="HW292" s="126"/>
      <c r="HX292" s="127"/>
      <c r="HY292" s="128"/>
      <c r="HZ292" s="129"/>
      <c r="IA292" s="130"/>
      <c r="IB292" s="125"/>
      <c r="IC292" s="126"/>
      <c r="ID292" s="127"/>
      <c r="IE292" s="128"/>
      <c r="IF292" s="129"/>
      <c r="IG292" s="130"/>
      <c r="IH292" s="125"/>
      <c r="II292" s="126"/>
      <c r="IJ292" s="127"/>
      <c r="IK292" s="128"/>
      <c r="IL292" s="129"/>
      <c r="IM292" s="130"/>
      <c r="IN292" s="125"/>
      <c r="IO292" s="126"/>
      <c r="IP292" s="127"/>
      <c r="IQ292" s="128"/>
      <c r="IR292" s="129"/>
    </row>
    <row r="293" spans="1:252" s="1" customFormat="1">
      <c r="A293" s="54" t="s">
        <v>93</v>
      </c>
      <c r="B293" s="136">
        <f t="shared" si="46"/>
        <v>20.2</v>
      </c>
      <c r="C293" s="136">
        <f t="shared" si="47"/>
        <v>20.2</v>
      </c>
      <c r="D293" s="136">
        <f t="shared" si="48"/>
        <v>20.2</v>
      </c>
      <c r="E293" s="136">
        <f t="shared" si="49"/>
        <v>15.9</v>
      </c>
      <c r="F293" s="136">
        <f t="shared" si="50"/>
        <v>15.9</v>
      </c>
      <c r="G293" s="136">
        <f t="shared" si="51"/>
        <v>15.9</v>
      </c>
      <c r="H293" s="137">
        <f t="shared" si="44"/>
        <v>1</v>
      </c>
      <c r="I293" s="137">
        <f t="shared" si="52"/>
        <v>0</v>
      </c>
      <c r="J293" s="136">
        <f t="shared" si="53"/>
        <v>0</v>
      </c>
      <c r="K293" s="136">
        <f t="shared" si="54"/>
        <v>0</v>
      </c>
      <c r="L293" s="138">
        <f t="shared" si="45"/>
        <v>0</v>
      </c>
      <c r="M293" s="92">
        <v>20.2</v>
      </c>
      <c r="N293" s="90">
        <v>15.9</v>
      </c>
      <c r="O293" s="91"/>
      <c r="P293" s="102"/>
      <c r="Q293" s="96"/>
      <c r="R293" s="104"/>
      <c r="S293" s="92"/>
      <c r="T293" s="90"/>
      <c r="U293" s="91"/>
      <c r="V293" s="102"/>
      <c r="W293" s="96"/>
      <c r="X293" s="104"/>
      <c r="Y293" s="92"/>
      <c r="Z293" s="90"/>
      <c r="AA293" s="91"/>
      <c r="AB293" s="102"/>
      <c r="AC293" s="96"/>
      <c r="AD293" s="104"/>
      <c r="AE293" s="92"/>
      <c r="AF293" s="90"/>
      <c r="AG293" s="91"/>
      <c r="AH293" s="102"/>
      <c r="AI293" s="96"/>
      <c r="AJ293" s="104"/>
      <c r="AK293" s="92"/>
      <c r="AL293" s="90"/>
      <c r="AM293" s="91"/>
      <c r="AN293" s="102"/>
      <c r="AO293" s="96"/>
      <c r="AP293" s="104"/>
      <c r="AQ293" s="92"/>
      <c r="AR293" s="90"/>
      <c r="AS293" s="91"/>
      <c r="AT293" s="102"/>
      <c r="AU293" s="96"/>
      <c r="AV293" s="104"/>
      <c r="AW293" s="92"/>
      <c r="AX293" s="90"/>
      <c r="AY293" s="91"/>
      <c r="AZ293" s="102"/>
      <c r="BA293" s="96"/>
      <c r="BB293" s="104"/>
      <c r="BC293" s="92"/>
      <c r="BD293" s="90"/>
      <c r="BE293" s="91"/>
      <c r="BF293" s="102"/>
      <c r="BG293" s="96"/>
      <c r="BH293" s="104"/>
      <c r="BI293" s="92"/>
      <c r="BJ293" s="90"/>
      <c r="BK293" s="91"/>
      <c r="BL293" s="102"/>
      <c r="BM293" s="96"/>
      <c r="BN293" s="104"/>
      <c r="BO293" s="92"/>
      <c r="BP293" s="90"/>
      <c r="BQ293" s="91"/>
      <c r="BR293" s="102"/>
      <c r="BS293" s="96"/>
      <c r="BT293" s="104"/>
      <c r="BU293" s="92"/>
      <c r="BV293" s="90"/>
      <c r="BW293" s="91"/>
      <c r="BX293" s="102"/>
      <c r="BY293" s="96"/>
      <c r="BZ293" s="104"/>
      <c r="CA293" s="92"/>
      <c r="CB293" s="90"/>
      <c r="CC293" s="91"/>
      <c r="CD293" s="102"/>
      <c r="CE293" s="96"/>
      <c r="CF293" s="104"/>
      <c r="CG293" s="92"/>
      <c r="CH293" s="90"/>
      <c r="CI293" s="91"/>
      <c r="CJ293" s="102"/>
      <c r="CK293" s="96"/>
      <c r="CL293" s="104"/>
      <c r="CM293" s="92"/>
      <c r="CN293" s="90"/>
      <c r="CO293" s="91"/>
      <c r="CP293" s="102"/>
      <c r="CQ293" s="96"/>
      <c r="CR293" s="104"/>
      <c r="CS293" s="92"/>
      <c r="CT293" s="90"/>
      <c r="CU293" s="91"/>
      <c r="CV293" s="102"/>
      <c r="CW293" s="96"/>
      <c r="CX293" s="104"/>
      <c r="CY293" s="92"/>
      <c r="CZ293" s="90"/>
      <c r="DA293" s="91"/>
      <c r="DB293" s="102"/>
      <c r="DC293" s="96"/>
      <c r="DD293" s="104"/>
      <c r="DE293" s="92"/>
      <c r="DF293" s="90"/>
      <c r="DG293" s="91"/>
      <c r="DH293" s="102"/>
      <c r="DI293" s="96"/>
      <c r="DJ293" s="104"/>
      <c r="DK293" s="92"/>
      <c r="DL293" s="90"/>
      <c r="DM293" s="91"/>
      <c r="DN293" s="102"/>
      <c r="DO293" s="96"/>
      <c r="DP293" s="104"/>
      <c r="DQ293" s="92"/>
      <c r="DR293" s="90"/>
      <c r="DS293" s="91"/>
      <c r="DT293" s="102"/>
      <c r="DU293" s="96"/>
      <c r="DV293" s="104"/>
      <c r="DW293" s="92"/>
      <c r="DX293" s="90"/>
      <c r="DY293" s="91"/>
      <c r="DZ293" s="102"/>
      <c r="EA293" s="96"/>
      <c r="EB293" s="104"/>
      <c r="EC293" s="92"/>
      <c r="ED293" s="90"/>
      <c r="EE293" s="91"/>
      <c r="EF293" s="102"/>
      <c r="EG293" s="96"/>
      <c r="EH293" s="104"/>
      <c r="EI293" s="92"/>
      <c r="EJ293" s="90"/>
      <c r="EK293" s="91"/>
      <c r="EL293" s="102"/>
      <c r="EM293" s="96"/>
      <c r="EN293" s="104"/>
      <c r="EO293" s="92"/>
      <c r="EP293" s="90"/>
      <c r="EQ293" s="91"/>
      <c r="ER293" s="102"/>
      <c r="ES293" s="96"/>
      <c r="ET293" s="104"/>
      <c r="EU293" s="92"/>
      <c r="EV293" s="90"/>
      <c r="EW293" s="91"/>
      <c r="EX293" s="102"/>
      <c r="EY293" s="96"/>
      <c r="EZ293" s="104"/>
      <c r="FA293" s="92"/>
      <c r="FB293" s="90"/>
      <c r="FC293" s="91"/>
      <c r="FD293" s="102"/>
      <c r="FE293" s="96"/>
      <c r="FF293" s="104"/>
      <c r="FG293" s="92"/>
      <c r="FH293" s="90"/>
      <c r="FI293" s="91"/>
      <c r="FJ293" s="102"/>
      <c r="FK293" s="96"/>
      <c r="FL293" s="104"/>
      <c r="FM293" s="92"/>
      <c r="FN293" s="90"/>
      <c r="FO293" s="91"/>
      <c r="FP293" s="102"/>
      <c r="FQ293" s="96"/>
      <c r="FR293" s="104"/>
      <c r="FS293" s="92"/>
      <c r="FT293" s="90"/>
      <c r="FU293" s="91"/>
      <c r="FV293" s="102"/>
      <c r="FW293" s="96"/>
      <c r="FX293" s="104"/>
      <c r="FY293" s="92"/>
      <c r="FZ293" s="90"/>
      <c r="GA293" s="91"/>
      <c r="GB293" s="102"/>
      <c r="GC293" s="96"/>
      <c r="GD293" s="104"/>
      <c r="GE293" s="92"/>
      <c r="GF293" s="90"/>
      <c r="GG293" s="91"/>
      <c r="GH293" s="102"/>
      <c r="GI293" s="96"/>
      <c r="GJ293" s="104"/>
      <c r="GK293" s="92"/>
      <c r="GL293" s="90"/>
      <c r="GM293" s="91"/>
      <c r="GN293" s="102"/>
      <c r="GO293" s="96"/>
      <c r="GP293" s="104"/>
      <c r="GQ293" s="92"/>
      <c r="GR293" s="90"/>
      <c r="GS293" s="91"/>
      <c r="GT293" s="102"/>
      <c r="GU293" s="96"/>
      <c r="GV293" s="104"/>
      <c r="GW293" s="92"/>
      <c r="GX293" s="90"/>
      <c r="GY293" s="91"/>
      <c r="GZ293" s="102"/>
      <c r="HA293" s="96"/>
      <c r="HB293" s="104"/>
      <c r="HC293" s="92"/>
      <c r="HD293" s="90"/>
      <c r="HE293" s="91"/>
      <c r="HF293" s="102"/>
      <c r="HG293" s="96"/>
      <c r="HH293" s="104"/>
      <c r="HI293" s="92"/>
      <c r="HJ293" s="90"/>
      <c r="HK293" s="91"/>
      <c r="HL293" s="102"/>
      <c r="HM293" s="96"/>
      <c r="HN293" s="104"/>
      <c r="HO293" s="92"/>
      <c r="HP293" s="90"/>
      <c r="HQ293" s="91"/>
      <c r="HR293" s="102"/>
      <c r="HS293" s="96"/>
      <c r="HT293" s="104"/>
      <c r="HU293" s="92"/>
      <c r="HV293" s="125"/>
      <c r="HW293" s="126"/>
      <c r="HX293" s="127"/>
      <c r="HY293" s="128"/>
      <c r="HZ293" s="129"/>
      <c r="IA293" s="130"/>
      <c r="IB293" s="125"/>
      <c r="IC293" s="126"/>
      <c r="ID293" s="127"/>
      <c r="IE293" s="128"/>
      <c r="IF293" s="129"/>
      <c r="IG293" s="130"/>
      <c r="IH293" s="125"/>
      <c r="II293" s="126"/>
      <c r="IJ293" s="127"/>
      <c r="IK293" s="128"/>
      <c r="IL293" s="129"/>
      <c r="IM293" s="130"/>
      <c r="IN293" s="125"/>
      <c r="IO293" s="126"/>
      <c r="IP293" s="127"/>
      <c r="IQ293" s="128"/>
      <c r="IR293" s="129"/>
    </row>
    <row r="294" spans="1:252" s="1" customFormat="1">
      <c r="A294" s="54" t="s">
        <v>803</v>
      </c>
      <c r="B294" s="136">
        <f t="shared" si="46"/>
        <v>0</v>
      </c>
      <c r="C294" s="136">
        <f t="shared" si="47"/>
        <v>0</v>
      </c>
      <c r="D294" s="136">
        <f t="shared" si="48"/>
        <v>0</v>
      </c>
      <c r="E294" s="136">
        <f t="shared" si="49"/>
        <v>0</v>
      </c>
      <c r="F294" s="136">
        <f t="shared" si="50"/>
        <v>0</v>
      </c>
      <c r="G294" s="136">
        <f t="shared" si="51"/>
        <v>0</v>
      </c>
      <c r="H294" s="137">
        <f t="shared" si="44"/>
        <v>0</v>
      </c>
      <c r="I294" s="137">
        <f t="shared" si="52"/>
        <v>0</v>
      </c>
      <c r="J294" s="136">
        <f t="shared" si="53"/>
        <v>0</v>
      </c>
      <c r="K294" s="136">
        <f t="shared" si="54"/>
        <v>0</v>
      </c>
      <c r="L294" s="138">
        <f t="shared" si="45"/>
        <v>0</v>
      </c>
      <c r="M294" s="92"/>
      <c r="N294" s="90"/>
      <c r="O294" s="91"/>
      <c r="P294" s="102"/>
      <c r="Q294" s="96"/>
      <c r="R294" s="104"/>
      <c r="S294" s="92"/>
      <c r="T294" s="90"/>
      <c r="U294" s="91"/>
      <c r="V294" s="102"/>
      <c r="W294" s="96"/>
      <c r="X294" s="104"/>
      <c r="Y294" s="92"/>
      <c r="Z294" s="90"/>
      <c r="AA294" s="91"/>
      <c r="AB294" s="102"/>
      <c r="AC294" s="96"/>
      <c r="AD294" s="104"/>
      <c r="AE294" s="92"/>
      <c r="AF294" s="90"/>
      <c r="AG294" s="91"/>
      <c r="AH294" s="102"/>
      <c r="AI294" s="96"/>
      <c r="AJ294" s="104"/>
      <c r="AK294" s="92"/>
      <c r="AL294" s="90"/>
      <c r="AM294" s="91"/>
      <c r="AN294" s="102"/>
      <c r="AO294" s="96"/>
      <c r="AP294" s="104"/>
      <c r="AQ294" s="92"/>
      <c r="AR294" s="90"/>
      <c r="AS294" s="91"/>
      <c r="AT294" s="102"/>
      <c r="AU294" s="96"/>
      <c r="AV294" s="104"/>
      <c r="AW294" s="92"/>
      <c r="AX294" s="90"/>
      <c r="AY294" s="91"/>
      <c r="AZ294" s="102"/>
      <c r="BA294" s="96"/>
      <c r="BB294" s="104"/>
      <c r="BC294" s="92"/>
      <c r="BD294" s="90"/>
      <c r="BE294" s="91"/>
      <c r="BF294" s="102"/>
      <c r="BG294" s="96"/>
      <c r="BH294" s="104"/>
      <c r="BI294" s="92"/>
      <c r="BJ294" s="90"/>
      <c r="BK294" s="91"/>
      <c r="BL294" s="102"/>
      <c r="BM294" s="96"/>
      <c r="BN294" s="104"/>
      <c r="BO294" s="92"/>
      <c r="BP294" s="90"/>
      <c r="BQ294" s="91"/>
      <c r="BR294" s="102"/>
      <c r="BS294" s="96"/>
      <c r="BT294" s="104"/>
      <c r="BU294" s="92"/>
      <c r="BV294" s="90"/>
      <c r="BW294" s="91"/>
      <c r="BX294" s="102"/>
      <c r="BY294" s="96"/>
      <c r="BZ294" s="104"/>
      <c r="CA294" s="92"/>
      <c r="CB294" s="90"/>
      <c r="CC294" s="91"/>
      <c r="CD294" s="102"/>
      <c r="CE294" s="96"/>
      <c r="CF294" s="104"/>
      <c r="CG294" s="92"/>
      <c r="CH294" s="90"/>
      <c r="CI294" s="91"/>
      <c r="CJ294" s="102"/>
      <c r="CK294" s="96"/>
      <c r="CL294" s="104"/>
      <c r="CM294" s="92"/>
      <c r="CN294" s="90"/>
      <c r="CO294" s="91"/>
      <c r="CP294" s="102"/>
      <c r="CQ294" s="96"/>
      <c r="CR294" s="104"/>
      <c r="CS294" s="92"/>
      <c r="CT294" s="90"/>
      <c r="CU294" s="91"/>
      <c r="CV294" s="102"/>
      <c r="CW294" s="96"/>
      <c r="CX294" s="104"/>
      <c r="CY294" s="92"/>
      <c r="CZ294" s="90"/>
      <c r="DA294" s="91"/>
      <c r="DB294" s="102"/>
      <c r="DC294" s="96"/>
      <c r="DD294" s="104"/>
      <c r="DE294" s="92"/>
      <c r="DF294" s="90"/>
      <c r="DG294" s="91"/>
      <c r="DH294" s="102"/>
      <c r="DI294" s="96"/>
      <c r="DJ294" s="104"/>
      <c r="DK294" s="92"/>
      <c r="DL294" s="90"/>
      <c r="DM294" s="91"/>
      <c r="DN294" s="102"/>
      <c r="DO294" s="96"/>
      <c r="DP294" s="104"/>
      <c r="DQ294" s="92"/>
      <c r="DR294" s="90"/>
      <c r="DS294" s="91"/>
      <c r="DT294" s="102"/>
      <c r="DU294" s="96"/>
      <c r="DV294" s="104"/>
      <c r="DW294" s="92"/>
      <c r="DX294" s="90"/>
      <c r="DY294" s="91"/>
      <c r="DZ294" s="102"/>
      <c r="EA294" s="96"/>
      <c r="EB294" s="104"/>
      <c r="EC294" s="92"/>
      <c r="ED294" s="90"/>
      <c r="EE294" s="91"/>
      <c r="EF294" s="102"/>
      <c r="EG294" s="96"/>
      <c r="EH294" s="104"/>
      <c r="EI294" s="92"/>
      <c r="EJ294" s="90"/>
      <c r="EK294" s="91"/>
      <c r="EL294" s="102"/>
      <c r="EM294" s="96"/>
      <c r="EN294" s="104"/>
      <c r="EO294" s="92"/>
      <c r="EP294" s="90"/>
      <c r="EQ294" s="91"/>
      <c r="ER294" s="102"/>
      <c r="ES294" s="96"/>
      <c r="ET294" s="104"/>
      <c r="EU294" s="92"/>
      <c r="EV294" s="90"/>
      <c r="EW294" s="91"/>
      <c r="EX294" s="102"/>
      <c r="EY294" s="96"/>
      <c r="EZ294" s="104"/>
      <c r="FA294" s="92"/>
      <c r="FB294" s="90"/>
      <c r="FC294" s="91"/>
      <c r="FD294" s="102"/>
      <c r="FE294" s="96"/>
      <c r="FF294" s="104"/>
      <c r="FG294" s="92"/>
      <c r="FH294" s="90"/>
      <c r="FI294" s="91"/>
      <c r="FJ294" s="102"/>
      <c r="FK294" s="96"/>
      <c r="FL294" s="104"/>
      <c r="FM294" s="92"/>
      <c r="FN294" s="90"/>
      <c r="FO294" s="91"/>
      <c r="FP294" s="102"/>
      <c r="FQ294" s="96"/>
      <c r="FR294" s="104"/>
      <c r="FS294" s="92"/>
      <c r="FT294" s="90"/>
      <c r="FU294" s="91"/>
      <c r="FV294" s="102"/>
      <c r="FW294" s="96"/>
      <c r="FX294" s="104"/>
      <c r="FY294" s="92"/>
      <c r="FZ294" s="90"/>
      <c r="GA294" s="91"/>
      <c r="GB294" s="102"/>
      <c r="GC294" s="96"/>
      <c r="GD294" s="104"/>
      <c r="GE294" s="92"/>
      <c r="GF294" s="90"/>
      <c r="GG294" s="91"/>
      <c r="GH294" s="102"/>
      <c r="GI294" s="96"/>
      <c r="GJ294" s="104"/>
      <c r="GK294" s="92"/>
      <c r="GL294" s="90"/>
      <c r="GM294" s="91"/>
      <c r="GN294" s="102"/>
      <c r="GO294" s="96"/>
      <c r="GP294" s="104"/>
      <c r="GQ294" s="92"/>
      <c r="GR294" s="90"/>
      <c r="GS294" s="91"/>
      <c r="GT294" s="102"/>
      <c r="GU294" s="96"/>
      <c r="GV294" s="104"/>
      <c r="GW294" s="92"/>
      <c r="GX294" s="90"/>
      <c r="GY294" s="91"/>
      <c r="GZ294" s="102"/>
      <c r="HA294" s="96"/>
      <c r="HB294" s="104"/>
      <c r="HC294" s="92"/>
      <c r="HD294" s="90"/>
      <c r="HE294" s="91"/>
      <c r="HF294" s="102"/>
      <c r="HG294" s="96"/>
      <c r="HH294" s="104"/>
      <c r="HI294" s="92"/>
      <c r="HJ294" s="90"/>
      <c r="HK294" s="91"/>
      <c r="HL294" s="102"/>
      <c r="HM294" s="96"/>
      <c r="HN294" s="104"/>
      <c r="HO294" s="92"/>
      <c r="HP294" s="90"/>
      <c r="HQ294" s="91"/>
      <c r="HR294" s="102"/>
      <c r="HS294" s="96"/>
      <c r="HT294" s="104"/>
      <c r="HU294" s="92"/>
      <c r="HV294" s="125"/>
      <c r="HW294" s="126"/>
      <c r="HX294" s="127"/>
      <c r="HY294" s="128"/>
      <c r="HZ294" s="129"/>
      <c r="IA294" s="130"/>
      <c r="IB294" s="125"/>
      <c r="IC294" s="126"/>
      <c r="ID294" s="127"/>
      <c r="IE294" s="128"/>
      <c r="IF294" s="129"/>
      <c r="IG294" s="130"/>
      <c r="IH294" s="125"/>
      <c r="II294" s="126"/>
      <c r="IJ294" s="127"/>
      <c r="IK294" s="128"/>
      <c r="IL294" s="129"/>
      <c r="IM294" s="130"/>
      <c r="IN294" s="125"/>
      <c r="IO294" s="126"/>
      <c r="IP294" s="127"/>
      <c r="IQ294" s="128"/>
      <c r="IR294" s="129"/>
    </row>
    <row r="295" spans="1:252" s="1" customFormat="1">
      <c r="A295" s="54" t="s">
        <v>804</v>
      </c>
      <c r="B295" s="136">
        <f t="shared" si="46"/>
        <v>24.8</v>
      </c>
      <c r="C295" s="136">
        <f t="shared" si="47"/>
        <v>24.85</v>
      </c>
      <c r="D295" s="136">
        <f t="shared" si="48"/>
        <v>24.9</v>
      </c>
      <c r="E295" s="136">
        <f t="shared" si="49"/>
        <v>18.2</v>
      </c>
      <c r="F295" s="136">
        <f t="shared" si="50"/>
        <v>18.350000000000001</v>
      </c>
      <c r="G295" s="136">
        <f t="shared" si="51"/>
        <v>18.5</v>
      </c>
      <c r="H295" s="137">
        <f t="shared" si="44"/>
        <v>2</v>
      </c>
      <c r="I295" s="137">
        <f t="shared" si="52"/>
        <v>0</v>
      </c>
      <c r="J295" s="136">
        <f t="shared" si="53"/>
        <v>0</v>
      </c>
      <c r="K295" s="136">
        <f t="shared" si="54"/>
        <v>0</v>
      </c>
      <c r="L295" s="138">
        <f t="shared" si="45"/>
        <v>0</v>
      </c>
      <c r="M295" s="92">
        <v>24.8</v>
      </c>
      <c r="N295" s="90">
        <v>18.2</v>
      </c>
      <c r="O295" s="91"/>
      <c r="P295" s="102">
        <v>24.9</v>
      </c>
      <c r="Q295" s="96">
        <v>18.5</v>
      </c>
      <c r="R295" s="104"/>
      <c r="S295" s="92"/>
      <c r="T295" s="90"/>
      <c r="U295" s="91"/>
      <c r="V295" s="102"/>
      <c r="W295" s="96"/>
      <c r="X295" s="104"/>
      <c r="Y295" s="92"/>
      <c r="Z295" s="90"/>
      <c r="AA295" s="91"/>
      <c r="AB295" s="102"/>
      <c r="AC295" s="96"/>
      <c r="AD295" s="104"/>
      <c r="AE295" s="92"/>
      <c r="AF295" s="90"/>
      <c r="AG295" s="91"/>
      <c r="AH295" s="102"/>
      <c r="AI295" s="96"/>
      <c r="AJ295" s="104"/>
      <c r="AK295" s="92"/>
      <c r="AL295" s="90"/>
      <c r="AM295" s="91"/>
      <c r="AN295" s="102"/>
      <c r="AO295" s="96"/>
      <c r="AP295" s="104"/>
      <c r="AQ295" s="92"/>
      <c r="AR295" s="90"/>
      <c r="AS295" s="91"/>
      <c r="AT295" s="102"/>
      <c r="AU295" s="96"/>
      <c r="AV295" s="104"/>
      <c r="AW295" s="92"/>
      <c r="AX295" s="90"/>
      <c r="AY295" s="91"/>
      <c r="AZ295" s="102"/>
      <c r="BA295" s="96"/>
      <c r="BB295" s="104"/>
      <c r="BC295" s="92"/>
      <c r="BD295" s="90"/>
      <c r="BE295" s="91"/>
      <c r="BF295" s="102"/>
      <c r="BG295" s="96"/>
      <c r="BH295" s="104"/>
      <c r="BI295" s="92"/>
      <c r="BJ295" s="90"/>
      <c r="BK295" s="91"/>
      <c r="BL295" s="102"/>
      <c r="BM295" s="96"/>
      <c r="BN295" s="104"/>
      <c r="BO295" s="92"/>
      <c r="BP295" s="90"/>
      <c r="BQ295" s="91"/>
      <c r="BR295" s="102"/>
      <c r="BS295" s="96"/>
      <c r="BT295" s="104"/>
      <c r="BU295" s="92"/>
      <c r="BV295" s="90"/>
      <c r="BW295" s="91"/>
      <c r="BX295" s="102"/>
      <c r="BY295" s="96"/>
      <c r="BZ295" s="104"/>
      <c r="CA295" s="92"/>
      <c r="CB295" s="90"/>
      <c r="CC295" s="91"/>
      <c r="CD295" s="102"/>
      <c r="CE295" s="96"/>
      <c r="CF295" s="104"/>
      <c r="CG295" s="92"/>
      <c r="CH295" s="90"/>
      <c r="CI295" s="91"/>
      <c r="CJ295" s="102"/>
      <c r="CK295" s="96"/>
      <c r="CL295" s="104"/>
      <c r="CM295" s="92"/>
      <c r="CN295" s="90"/>
      <c r="CO295" s="91"/>
      <c r="CP295" s="102"/>
      <c r="CQ295" s="96"/>
      <c r="CR295" s="104"/>
      <c r="CS295" s="92"/>
      <c r="CT295" s="90"/>
      <c r="CU295" s="91"/>
      <c r="CV295" s="102"/>
      <c r="CW295" s="96"/>
      <c r="CX295" s="104"/>
      <c r="CY295" s="92"/>
      <c r="CZ295" s="90"/>
      <c r="DA295" s="91"/>
      <c r="DB295" s="102"/>
      <c r="DC295" s="96"/>
      <c r="DD295" s="104"/>
      <c r="DE295" s="92"/>
      <c r="DF295" s="90"/>
      <c r="DG295" s="91"/>
      <c r="DH295" s="102"/>
      <c r="DI295" s="96"/>
      <c r="DJ295" s="104"/>
      <c r="DK295" s="92"/>
      <c r="DL295" s="90"/>
      <c r="DM295" s="91"/>
      <c r="DN295" s="102"/>
      <c r="DO295" s="96"/>
      <c r="DP295" s="104"/>
      <c r="DQ295" s="92"/>
      <c r="DR295" s="90"/>
      <c r="DS295" s="91"/>
      <c r="DT295" s="102"/>
      <c r="DU295" s="96"/>
      <c r="DV295" s="104"/>
      <c r="DW295" s="92"/>
      <c r="DX295" s="90"/>
      <c r="DY295" s="91"/>
      <c r="DZ295" s="102"/>
      <c r="EA295" s="96"/>
      <c r="EB295" s="104"/>
      <c r="EC295" s="92"/>
      <c r="ED295" s="90"/>
      <c r="EE295" s="91"/>
      <c r="EF295" s="102"/>
      <c r="EG295" s="96"/>
      <c r="EH295" s="104"/>
      <c r="EI295" s="92"/>
      <c r="EJ295" s="90"/>
      <c r="EK295" s="91"/>
      <c r="EL295" s="102"/>
      <c r="EM295" s="96"/>
      <c r="EN295" s="104"/>
      <c r="EO295" s="92"/>
      <c r="EP295" s="90"/>
      <c r="EQ295" s="91"/>
      <c r="ER295" s="102"/>
      <c r="ES295" s="96"/>
      <c r="ET295" s="104"/>
      <c r="EU295" s="92"/>
      <c r="EV295" s="90"/>
      <c r="EW295" s="91"/>
      <c r="EX295" s="102"/>
      <c r="EY295" s="96"/>
      <c r="EZ295" s="104"/>
      <c r="FA295" s="92"/>
      <c r="FB295" s="90"/>
      <c r="FC295" s="91"/>
      <c r="FD295" s="102"/>
      <c r="FE295" s="96"/>
      <c r="FF295" s="104"/>
      <c r="FG295" s="92"/>
      <c r="FH295" s="90"/>
      <c r="FI295" s="91"/>
      <c r="FJ295" s="102"/>
      <c r="FK295" s="96"/>
      <c r="FL295" s="104"/>
      <c r="FM295" s="92"/>
      <c r="FN295" s="90"/>
      <c r="FO295" s="91"/>
      <c r="FP295" s="102"/>
      <c r="FQ295" s="96"/>
      <c r="FR295" s="104"/>
      <c r="FS295" s="92"/>
      <c r="FT295" s="90"/>
      <c r="FU295" s="91"/>
      <c r="FV295" s="102"/>
      <c r="FW295" s="96"/>
      <c r="FX295" s="104"/>
      <c r="FY295" s="92"/>
      <c r="FZ295" s="90"/>
      <c r="GA295" s="91"/>
      <c r="GB295" s="102"/>
      <c r="GC295" s="96"/>
      <c r="GD295" s="104"/>
      <c r="GE295" s="92"/>
      <c r="GF295" s="90"/>
      <c r="GG295" s="91"/>
      <c r="GH295" s="102"/>
      <c r="GI295" s="96"/>
      <c r="GJ295" s="104"/>
      <c r="GK295" s="92"/>
      <c r="GL295" s="90"/>
      <c r="GM295" s="91"/>
      <c r="GN295" s="102"/>
      <c r="GO295" s="96"/>
      <c r="GP295" s="104"/>
      <c r="GQ295" s="92"/>
      <c r="GR295" s="90"/>
      <c r="GS295" s="91"/>
      <c r="GT295" s="102"/>
      <c r="GU295" s="96"/>
      <c r="GV295" s="104"/>
      <c r="GW295" s="92"/>
      <c r="GX295" s="90"/>
      <c r="GY295" s="91"/>
      <c r="GZ295" s="102"/>
      <c r="HA295" s="96"/>
      <c r="HB295" s="104"/>
      <c r="HC295" s="92"/>
      <c r="HD295" s="90"/>
      <c r="HE295" s="91"/>
      <c r="HF295" s="102"/>
      <c r="HG295" s="96"/>
      <c r="HH295" s="104"/>
      <c r="HI295" s="92"/>
      <c r="HJ295" s="90"/>
      <c r="HK295" s="91"/>
      <c r="HL295" s="102"/>
      <c r="HM295" s="96"/>
      <c r="HN295" s="104"/>
      <c r="HO295" s="92"/>
      <c r="HP295" s="90"/>
      <c r="HQ295" s="91"/>
      <c r="HR295" s="102"/>
      <c r="HS295" s="96"/>
      <c r="HT295" s="104"/>
      <c r="HU295" s="92"/>
      <c r="HV295" s="125"/>
      <c r="HW295" s="126"/>
      <c r="HX295" s="127"/>
      <c r="HY295" s="128"/>
      <c r="HZ295" s="129"/>
      <c r="IA295" s="130"/>
      <c r="IB295" s="125"/>
      <c r="IC295" s="126"/>
      <c r="ID295" s="127"/>
      <c r="IE295" s="128"/>
      <c r="IF295" s="129"/>
      <c r="IG295" s="130"/>
      <c r="IH295" s="125"/>
      <c r="II295" s="126"/>
      <c r="IJ295" s="127"/>
      <c r="IK295" s="128"/>
      <c r="IL295" s="129"/>
      <c r="IM295" s="130"/>
      <c r="IN295" s="125"/>
      <c r="IO295" s="126"/>
      <c r="IP295" s="127"/>
      <c r="IQ295" s="128"/>
      <c r="IR295" s="129"/>
    </row>
    <row r="296" spans="1:252" s="1" customFormat="1">
      <c r="A296" s="54" t="s">
        <v>99</v>
      </c>
      <c r="B296" s="136">
        <f t="shared" si="46"/>
        <v>0</v>
      </c>
      <c r="C296" s="136">
        <f t="shared" si="47"/>
        <v>0</v>
      </c>
      <c r="D296" s="136">
        <f t="shared" si="48"/>
        <v>0</v>
      </c>
      <c r="E296" s="136">
        <f t="shared" si="49"/>
        <v>0</v>
      </c>
      <c r="F296" s="136">
        <f t="shared" si="50"/>
        <v>0</v>
      </c>
      <c r="G296" s="136">
        <f t="shared" si="51"/>
        <v>0</v>
      </c>
      <c r="H296" s="137">
        <f t="shared" si="44"/>
        <v>0</v>
      </c>
      <c r="I296" s="137">
        <f t="shared" si="52"/>
        <v>0</v>
      </c>
      <c r="J296" s="136">
        <f t="shared" si="53"/>
        <v>0</v>
      </c>
      <c r="K296" s="136">
        <f t="shared" si="54"/>
        <v>0</v>
      </c>
      <c r="L296" s="138">
        <f t="shared" si="45"/>
        <v>0</v>
      </c>
      <c r="M296" s="92"/>
      <c r="N296" s="90"/>
      <c r="O296" s="91"/>
      <c r="P296" s="102"/>
      <c r="Q296" s="96"/>
      <c r="R296" s="104"/>
      <c r="S296" s="92"/>
      <c r="T296" s="90"/>
      <c r="U296" s="91"/>
      <c r="V296" s="102"/>
      <c r="W296" s="96"/>
      <c r="X296" s="104"/>
      <c r="Y296" s="92"/>
      <c r="Z296" s="90"/>
      <c r="AA296" s="91"/>
      <c r="AB296" s="102"/>
      <c r="AC296" s="96"/>
      <c r="AD296" s="104"/>
      <c r="AE296" s="92"/>
      <c r="AF296" s="90"/>
      <c r="AG296" s="91"/>
      <c r="AH296" s="102"/>
      <c r="AI296" s="96"/>
      <c r="AJ296" s="104"/>
      <c r="AK296" s="92"/>
      <c r="AL296" s="90"/>
      <c r="AM296" s="91"/>
      <c r="AN296" s="102"/>
      <c r="AO296" s="96"/>
      <c r="AP296" s="104"/>
      <c r="AQ296" s="92"/>
      <c r="AR296" s="90"/>
      <c r="AS296" s="91"/>
      <c r="AT296" s="102"/>
      <c r="AU296" s="96"/>
      <c r="AV296" s="104"/>
      <c r="AW296" s="92"/>
      <c r="AX296" s="90"/>
      <c r="AY296" s="91"/>
      <c r="AZ296" s="102"/>
      <c r="BA296" s="96"/>
      <c r="BB296" s="104"/>
      <c r="BC296" s="92"/>
      <c r="BD296" s="90"/>
      <c r="BE296" s="91"/>
      <c r="BF296" s="102"/>
      <c r="BG296" s="96"/>
      <c r="BH296" s="104"/>
      <c r="BI296" s="92"/>
      <c r="BJ296" s="90"/>
      <c r="BK296" s="91"/>
      <c r="BL296" s="102"/>
      <c r="BM296" s="96"/>
      <c r="BN296" s="104"/>
      <c r="BO296" s="92"/>
      <c r="BP296" s="90"/>
      <c r="BQ296" s="91"/>
      <c r="BR296" s="102"/>
      <c r="BS296" s="96"/>
      <c r="BT296" s="104"/>
      <c r="BU296" s="92"/>
      <c r="BV296" s="90"/>
      <c r="BW296" s="91"/>
      <c r="BX296" s="102"/>
      <c r="BY296" s="96"/>
      <c r="BZ296" s="104"/>
      <c r="CA296" s="92"/>
      <c r="CB296" s="90"/>
      <c r="CC296" s="91"/>
      <c r="CD296" s="102"/>
      <c r="CE296" s="96"/>
      <c r="CF296" s="104"/>
      <c r="CG296" s="92"/>
      <c r="CH296" s="90"/>
      <c r="CI296" s="91"/>
      <c r="CJ296" s="102"/>
      <c r="CK296" s="96"/>
      <c r="CL296" s="104"/>
      <c r="CM296" s="92"/>
      <c r="CN296" s="90"/>
      <c r="CO296" s="91"/>
      <c r="CP296" s="102"/>
      <c r="CQ296" s="96"/>
      <c r="CR296" s="104"/>
      <c r="CS296" s="92"/>
      <c r="CT296" s="90"/>
      <c r="CU296" s="91"/>
      <c r="CV296" s="102"/>
      <c r="CW296" s="96"/>
      <c r="CX296" s="104"/>
      <c r="CY296" s="92"/>
      <c r="CZ296" s="90"/>
      <c r="DA296" s="91"/>
      <c r="DB296" s="102"/>
      <c r="DC296" s="96"/>
      <c r="DD296" s="104"/>
      <c r="DE296" s="92"/>
      <c r="DF296" s="90"/>
      <c r="DG296" s="91"/>
      <c r="DH296" s="102"/>
      <c r="DI296" s="96"/>
      <c r="DJ296" s="104"/>
      <c r="DK296" s="92"/>
      <c r="DL296" s="90"/>
      <c r="DM296" s="91"/>
      <c r="DN296" s="102"/>
      <c r="DO296" s="96"/>
      <c r="DP296" s="104"/>
      <c r="DQ296" s="92"/>
      <c r="DR296" s="90"/>
      <c r="DS296" s="91"/>
      <c r="DT296" s="102"/>
      <c r="DU296" s="96"/>
      <c r="DV296" s="104"/>
      <c r="DW296" s="92"/>
      <c r="DX296" s="90"/>
      <c r="DY296" s="91"/>
      <c r="DZ296" s="102"/>
      <c r="EA296" s="96"/>
      <c r="EB296" s="104"/>
      <c r="EC296" s="92"/>
      <c r="ED296" s="90"/>
      <c r="EE296" s="91"/>
      <c r="EF296" s="102"/>
      <c r="EG296" s="96"/>
      <c r="EH296" s="104"/>
      <c r="EI296" s="92"/>
      <c r="EJ296" s="90"/>
      <c r="EK296" s="91"/>
      <c r="EL296" s="102"/>
      <c r="EM296" s="96"/>
      <c r="EN296" s="104"/>
      <c r="EO296" s="92"/>
      <c r="EP296" s="90"/>
      <c r="EQ296" s="91"/>
      <c r="ER296" s="102"/>
      <c r="ES296" s="96"/>
      <c r="ET296" s="104"/>
      <c r="EU296" s="92"/>
      <c r="EV296" s="90"/>
      <c r="EW296" s="91"/>
      <c r="EX296" s="102"/>
      <c r="EY296" s="96"/>
      <c r="EZ296" s="104"/>
      <c r="FA296" s="92"/>
      <c r="FB296" s="90"/>
      <c r="FC296" s="91"/>
      <c r="FD296" s="102"/>
      <c r="FE296" s="96"/>
      <c r="FF296" s="104"/>
      <c r="FG296" s="92"/>
      <c r="FH296" s="90"/>
      <c r="FI296" s="91"/>
      <c r="FJ296" s="102"/>
      <c r="FK296" s="96"/>
      <c r="FL296" s="104"/>
      <c r="FM296" s="92"/>
      <c r="FN296" s="90"/>
      <c r="FO296" s="91"/>
      <c r="FP296" s="102"/>
      <c r="FQ296" s="96"/>
      <c r="FR296" s="104"/>
      <c r="FS296" s="92"/>
      <c r="FT296" s="90"/>
      <c r="FU296" s="91"/>
      <c r="FV296" s="102"/>
      <c r="FW296" s="96"/>
      <c r="FX296" s="104"/>
      <c r="FY296" s="92"/>
      <c r="FZ296" s="90"/>
      <c r="GA296" s="91"/>
      <c r="GB296" s="102"/>
      <c r="GC296" s="96"/>
      <c r="GD296" s="104"/>
      <c r="GE296" s="92"/>
      <c r="GF296" s="90"/>
      <c r="GG296" s="91"/>
      <c r="GH296" s="102"/>
      <c r="GI296" s="96"/>
      <c r="GJ296" s="104"/>
      <c r="GK296" s="92"/>
      <c r="GL296" s="90"/>
      <c r="GM296" s="91"/>
      <c r="GN296" s="102"/>
      <c r="GO296" s="96"/>
      <c r="GP296" s="104"/>
      <c r="GQ296" s="92"/>
      <c r="GR296" s="90"/>
      <c r="GS296" s="91"/>
      <c r="GT296" s="102"/>
      <c r="GU296" s="96"/>
      <c r="GV296" s="104"/>
      <c r="GW296" s="92"/>
      <c r="GX296" s="90"/>
      <c r="GY296" s="91"/>
      <c r="GZ296" s="102"/>
      <c r="HA296" s="96"/>
      <c r="HB296" s="104"/>
      <c r="HC296" s="92"/>
      <c r="HD296" s="90"/>
      <c r="HE296" s="91"/>
      <c r="HF296" s="102"/>
      <c r="HG296" s="96"/>
      <c r="HH296" s="104"/>
      <c r="HI296" s="92"/>
      <c r="HJ296" s="90"/>
      <c r="HK296" s="91"/>
      <c r="HL296" s="102"/>
      <c r="HM296" s="96"/>
      <c r="HN296" s="104"/>
      <c r="HO296" s="92"/>
      <c r="HP296" s="90"/>
      <c r="HQ296" s="91"/>
      <c r="HR296" s="102"/>
      <c r="HS296" s="96"/>
      <c r="HT296" s="104"/>
      <c r="HU296" s="92"/>
      <c r="HV296" s="125"/>
      <c r="HW296" s="126"/>
      <c r="HX296" s="127"/>
      <c r="HY296" s="128"/>
      <c r="HZ296" s="129"/>
      <c r="IA296" s="130"/>
      <c r="IB296" s="125"/>
      <c r="IC296" s="126"/>
      <c r="ID296" s="127"/>
      <c r="IE296" s="128"/>
      <c r="IF296" s="129"/>
      <c r="IG296" s="130"/>
      <c r="IH296" s="125"/>
      <c r="II296" s="126"/>
      <c r="IJ296" s="127"/>
      <c r="IK296" s="128"/>
      <c r="IL296" s="129"/>
      <c r="IM296" s="130"/>
      <c r="IN296" s="125"/>
      <c r="IO296" s="126"/>
      <c r="IP296" s="127"/>
      <c r="IQ296" s="128"/>
      <c r="IR296" s="129"/>
    </row>
    <row r="297" spans="1:252" s="1" customFormat="1">
      <c r="A297" s="54" t="s">
        <v>101</v>
      </c>
      <c r="B297" s="136">
        <f t="shared" si="46"/>
        <v>27.5</v>
      </c>
      <c r="C297" s="136">
        <f t="shared" si="47"/>
        <v>27.5</v>
      </c>
      <c r="D297" s="136">
        <f t="shared" si="48"/>
        <v>27.5</v>
      </c>
      <c r="E297" s="136">
        <f t="shared" si="49"/>
        <v>20</v>
      </c>
      <c r="F297" s="136">
        <f t="shared" si="50"/>
        <v>20</v>
      </c>
      <c r="G297" s="136">
        <f t="shared" si="51"/>
        <v>20</v>
      </c>
      <c r="H297" s="137">
        <f t="shared" si="44"/>
        <v>1</v>
      </c>
      <c r="I297" s="137">
        <f t="shared" si="52"/>
        <v>0</v>
      </c>
      <c r="J297" s="136">
        <f t="shared" si="53"/>
        <v>0</v>
      </c>
      <c r="K297" s="136">
        <f t="shared" si="54"/>
        <v>0</v>
      </c>
      <c r="L297" s="138">
        <f t="shared" si="45"/>
        <v>0</v>
      </c>
      <c r="M297" s="92">
        <v>27.5</v>
      </c>
      <c r="N297" s="90">
        <v>20</v>
      </c>
      <c r="O297" s="91"/>
      <c r="P297" s="102"/>
      <c r="Q297" s="96"/>
      <c r="R297" s="104"/>
      <c r="S297" s="92"/>
      <c r="T297" s="90"/>
      <c r="U297" s="91"/>
      <c r="V297" s="102"/>
      <c r="W297" s="96"/>
      <c r="X297" s="104"/>
      <c r="Y297" s="92"/>
      <c r="Z297" s="90"/>
      <c r="AA297" s="91"/>
      <c r="AB297" s="102"/>
      <c r="AC297" s="96"/>
      <c r="AD297" s="104"/>
      <c r="AE297" s="92"/>
      <c r="AF297" s="90"/>
      <c r="AG297" s="91"/>
      <c r="AH297" s="102"/>
      <c r="AI297" s="96"/>
      <c r="AJ297" s="104"/>
      <c r="AK297" s="92"/>
      <c r="AL297" s="90"/>
      <c r="AM297" s="91"/>
      <c r="AN297" s="102"/>
      <c r="AO297" s="96"/>
      <c r="AP297" s="104"/>
      <c r="AQ297" s="92"/>
      <c r="AR297" s="90"/>
      <c r="AS297" s="91"/>
      <c r="AT297" s="102"/>
      <c r="AU297" s="96"/>
      <c r="AV297" s="104"/>
      <c r="AW297" s="92"/>
      <c r="AX297" s="90"/>
      <c r="AY297" s="91"/>
      <c r="AZ297" s="102"/>
      <c r="BA297" s="96"/>
      <c r="BB297" s="104"/>
      <c r="BC297" s="92"/>
      <c r="BD297" s="90"/>
      <c r="BE297" s="91"/>
      <c r="BF297" s="102"/>
      <c r="BG297" s="96"/>
      <c r="BH297" s="104"/>
      <c r="BI297" s="92"/>
      <c r="BJ297" s="90"/>
      <c r="BK297" s="91"/>
      <c r="BL297" s="102"/>
      <c r="BM297" s="96"/>
      <c r="BN297" s="104"/>
      <c r="BO297" s="92"/>
      <c r="BP297" s="90"/>
      <c r="BQ297" s="91"/>
      <c r="BR297" s="102"/>
      <c r="BS297" s="96"/>
      <c r="BT297" s="104"/>
      <c r="BU297" s="92"/>
      <c r="BV297" s="90"/>
      <c r="BW297" s="91"/>
      <c r="BX297" s="102"/>
      <c r="BY297" s="96"/>
      <c r="BZ297" s="104"/>
      <c r="CA297" s="92"/>
      <c r="CB297" s="90"/>
      <c r="CC297" s="91"/>
      <c r="CD297" s="102"/>
      <c r="CE297" s="96"/>
      <c r="CF297" s="104"/>
      <c r="CG297" s="92"/>
      <c r="CH297" s="90"/>
      <c r="CI297" s="91"/>
      <c r="CJ297" s="102"/>
      <c r="CK297" s="96"/>
      <c r="CL297" s="104"/>
      <c r="CM297" s="92"/>
      <c r="CN297" s="90"/>
      <c r="CO297" s="91"/>
      <c r="CP297" s="102"/>
      <c r="CQ297" s="96"/>
      <c r="CR297" s="104"/>
      <c r="CS297" s="92"/>
      <c r="CT297" s="90"/>
      <c r="CU297" s="91"/>
      <c r="CV297" s="102"/>
      <c r="CW297" s="96"/>
      <c r="CX297" s="104"/>
      <c r="CY297" s="92"/>
      <c r="CZ297" s="90"/>
      <c r="DA297" s="91"/>
      <c r="DB297" s="102"/>
      <c r="DC297" s="96"/>
      <c r="DD297" s="104"/>
      <c r="DE297" s="92"/>
      <c r="DF297" s="90"/>
      <c r="DG297" s="91"/>
      <c r="DH297" s="102"/>
      <c r="DI297" s="96"/>
      <c r="DJ297" s="104"/>
      <c r="DK297" s="92"/>
      <c r="DL297" s="90"/>
      <c r="DM297" s="91"/>
      <c r="DN297" s="102"/>
      <c r="DO297" s="96"/>
      <c r="DP297" s="104"/>
      <c r="DQ297" s="92"/>
      <c r="DR297" s="90"/>
      <c r="DS297" s="91"/>
      <c r="DT297" s="102"/>
      <c r="DU297" s="96"/>
      <c r="DV297" s="104"/>
      <c r="DW297" s="92"/>
      <c r="DX297" s="90"/>
      <c r="DY297" s="91"/>
      <c r="DZ297" s="102"/>
      <c r="EA297" s="96"/>
      <c r="EB297" s="104"/>
      <c r="EC297" s="92"/>
      <c r="ED297" s="90"/>
      <c r="EE297" s="91"/>
      <c r="EF297" s="102"/>
      <c r="EG297" s="96"/>
      <c r="EH297" s="104"/>
      <c r="EI297" s="92"/>
      <c r="EJ297" s="90"/>
      <c r="EK297" s="91"/>
      <c r="EL297" s="102"/>
      <c r="EM297" s="96"/>
      <c r="EN297" s="104"/>
      <c r="EO297" s="92"/>
      <c r="EP297" s="90"/>
      <c r="EQ297" s="91"/>
      <c r="ER297" s="102"/>
      <c r="ES297" s="96"/>
      <c r="ET297" s="104"/>
      <c r="EU297" s="92"/>
      <c r="EV297" s="90"/>
      <c r="EW297" s="91"/>
      <c r="EX297" s="102"/>
      <c r="EY297" s="96"/>
      <c r="EZ297" s="104"/>
      <c r="FA297" s="92"/>
      <c r="FB297" s="90"/>
      <c r="FC297" s="91"/>
      <c r="FD297" s="102"/>
      <c r="FE297" s="96"/>
      <c r="FF297" s="104"/>
      <c r="FG297" s="92"/>
      <c r="FH297" s="90"/>
      <c r="FI297" s="91"/>
      <c r="FJ297" s="102"/>
      <c r="FK297" s="96"/>
      <c r="FL297" s="104"/>
      <c r="FM297" s="92"/>
      <c r="FN297" s="90"/>
      <c r="FO297" s="91"/>
      <c r="FP297" s="102"/>
      <c r="FQ297" s="96"/>
      <c r="FR297" s="104"/>
      <c r="FS297" s="92"/>
      <c r="FT297" s="90"/>
      <c r="FU297" s="91"/>
      <c r="FV297" s="102"/>
      <c r="FW297" s="96"/>
      <c r="FX297" s="104"/>
      <c r="FY297" s="92"/>
      <c r="FZ297" s="90"/>
      <c r="GA297" s="91"/>
      <c r="GB297" s="102"/>
      <c r="GC297" s="96"/>
      <c r="GD297" s="104"/>
      <c r="GE297" s="92"/>
      <c r="GF297" s="90"/>
      <c r="GG297" s="91"/>
      <c r="GH297" s="102"/>
      <c r="GI297" s="96"/>
      <c r="GJ297" s="104"/>
      <c r="GK297" s="92"/>
      <c r="GL297" s="90"/>
      <c r="GM297" s="91"/>
      <c r="GN297" s="102"/>
      <c r="GO297" s="96"/>
      <c r="GP297" s="104"/>
      <c r="GQ297" s="92"/>
      <c r="GR297" s="90"/>
      <c r="GS297" s="91"/>
      <c r="GT297" s="102"/>
      <c r="GU297" s="96"/>
      <c r="GV297" s="104"/>
      <c r="GW297" s="92"/>
      <c r="GX297" s="90"/>
      <c r="GY297" s="91"/>
      <c r="GZ297" s="102"/>
      <c r="HA297" s="96"/>
      <c r="HB297" s="104"/>
      <c r="HC297" s="92"/>
      <c r="HD297" s="90"/>
      <c r="HE297" s="91"/>
      <c r="HF297" s="102"/>
      <c r="HG297" s="96"/>
      <c r="HH297" s="104"/>
      <c r="HI297" s="92"/>
      <c r="HJ297" s="90"/>
      <c r="HK297" s="91"/>
      <c r="HL297" s="102"/>
      <c r="HM297" s="96"/>
      <c r="HN297" s="104"/>
      <c r="HO297" s="92"/>
      <c r="HP297" s="90"/>
      <c r="HQ297" s="91"/>
      <c r="HR297" s="102"/>
      <c r="HS297" s="96"/>
      <c r="HT297" s="104"/>
      <c r="HU297" s="92"/>
      <c r="HV297" s="125"/>
      <c r="HW297" s="126"/>
      <c r="HX297" s="127"/>
      <c r="HY297" s="128"/>
      <c r="HZ297" s="129"/>
      <c r="IA297" s="130"/>
      <c r="IB297" s="125"/>
      <c r="IC297" s="126"/>
      <c r="ID297" s="127"/>
      <c r="IE297" s="128"/>
      <c r="IF297" s="129"/>
      <c r="IG297" s="130"/>
      <c r="IH297" s="125"/>
      <c r="II297" s="126"/>
      <c r="IJ297" s="127"/>
      <c r="IK297" s="128"/>
      <c r="IL297" s="129"/>
      <c r="IM297" s="130"/>
      <c r="IN297" s="125"/>
      <c r="IO297" s="126"/>
      <c r="IP297" s="127"/>
      <c r="IQ297" s="128"/>
      <c r="IR297" s="129"/>
    </row>
    <row r="298" spans="1:252" s="1" customFormat="1">
      <c r="A298" s="54" t="s">
        <v>102</v>
      </c>
      <c r="B298" s="136">
        <f t="shared" si="46"/>
        <v>0</v>
      </c>
      <c r="C298" s="136">
        <f t="shared" si="47"/>
        <v>0</v>
      </c>
      <c r="D298" s="136">
        <f t="shared" si="48"/>
        <v>0</v>
      </c>
      <c r="E298" s="136">
        <f t="shared" si="49"/>
        <v>0</v>
      </c>
      <c r="F298" s="136">
        <f t="shared" si="50"/>
        <v>0</v>
      </c>
      <c r="G298" s="136">
        <f t="shared" si="51"/>
        <v>0</v>
      </c>
      <c r="H298" s="137">
        <f t="shared" si="44"/>
        <v>0</v>
      </c>
      <c r="I298" s="137">
        <f t="shared" si="52"/>
        <v>0</v>
      </c>
      <c r="J298" s="136">
        <f t="shared" si="53"/>
        <v>0</v>
      </c>
      <c r="K298" s="136">
        <f t="shared" si="54"/>
        <v>0</v>
      </c>
      <c r="L298" s="138">
        <f t="shared" si="45"/>
        <v>0</v>
      </c>
      <c r="M298" s="92"/>
      <c r="N298" s="90"/>
      <c r="O298" s="91"/>
      <c r="P298" s="102"/>
      <c r="Q298" s="96"/>
      <c r="R298" s="104"/>
      <c r="S298" s="92"/>
      <c r="T298" s="90"/>
      <c r="U298" s="91"/>
      <c r="V298" s="102"/>
      <c r="W298" s="96"/>
      <c r="X298" s="104"/>
      <c r="Y298" s="92"/>
      <c r="Z298" s="90"/>
      <c r="AA298" s="91"/>
      <c r="AB298" s="102"/>
      <c r="AC298" s="96"/>
      <c r="AD298" s="104"/>
      <c r="AE298" s="92"/>
      <c r="AF298" s="90"/>
      <c r="AG298" s="91"/>
      <c r="AH298" s="102"/>
      <c r="AI298" s="96"/>
      <c r="AJ298" s="104"/>
      <c r="AK298" s="92"/>
      <c r="AL298" s="90"/>
      <c r="AM298" s="91"/>
      <c r="AN298" s="102"/>
      <c r="AO298" s="96"/>
      <c r="AP298" s="104"/>
      <c r="AQ298" s="92"/>
      <c r="AR298" s="90"/>
      <c r="AS298" s="91"/>
      <c r="AT298" s="102"/>
      <c r="AU298" s="96"/>
      <c r="AV298" s="104"/>
      <c r="AW298" s="92"/>
      <c r="AX298" s="90"/>
      <c r="AY298" s="91"/>
      <c r="AZ298" s="102"/>
      <c r="BA298" s="96"/>
      <c r="BB298" s="104"/>
      <c r="BC298" s="92"/>
      <c r="BD298" s="90"/>
      <c r="BE298" s="91"/>
      <c r="BF298" s="102"/>
      <c r="BG298" s="96"/>
      <c r="BH298" s="104"/>
      <c r="BI298" s="92"/>
      <c r="BJ298" s="90"/>
      <c r="BK298" s="91"/>
      <c r="BL298" s="102"/>
      <c r="BM298" s="96"/>
      <c r="BN298" s="104"/>
      <c r="BO298" s="92"/>
      <c r="BP298" s="90"/>
      <c r="BQ298" s="91"/>
      <c r="BR298" s="102"/>
      <c r="BS298" s="96"/>
      <c r="BT298" s="104"/>
      <c r="BU298" s="92"/>
      <c r="BV298" s="90"/>
      <c r="BW298" s="91"/>
      <c r="BX298" s="102"/>
      <c r="BY298" s="96"/>
      <c r="BZ298" s="104"/>
      <c r="CA298" s="92"/>
      <c r="CB298" s="90"/>
      <c r="CC298" s="91"/>
      <c r="CD298" s="102"/>
      <c r="CE298" s="96"/>
      <c r="CF298" s="104"/>
      <c r="CG298" s="92"/>
      <c r="CH298" s="90"/>
      <c r="CI298" s="91"/>
      <c r="CJ298" s="102"/>
      <c r="CK298" s="96"/>
      <c r="CL298" s="104"/>
      <c r="CM298" s="92"/>
      <c r="CN298" s="90"/>
      <c r="CO298" s="91"/>
      <c r="CP298" s="102"/>
      <c r="CQ298" s="96"/>
      <c r="CR298" s="104"/>
      <c r="CS298" s="92"/>
      <c r="CT298" s="90"/>
      <c r="CU298" s="91"/>
      <c r="CV298" s="102"/>
      <c r="CW298" s="96"/>
      <c r="CX298" s="104"/>
      <c r="CY298" s="92"/>
      <c r="CZ298" s="90"/>
      <c r="DA298" s="91"/>
      <c r="DB298" s="102"/>
      <c r="DC298" s="96"/>
      <c r="DD298" s="104"/>
      <c r="DE298" s="92"/>
      <c r="DF298" s="90"/>
      <c r="DG298" s="91"/>
      <c r="DH298" s="102"/>
      <c r="DI298" s="96"/>
      <c r="DJ298" s="104"/>
      <c r="DK298" s="92"/>
      <c r="DL298" s="90"/>
      <c r="DM298" s="91"/>
      <c r="DN298" s="102"/>
      <c r="DO298" s="96"/>
      <c r="DP298" s="104"/>
      <c r="DQ298" s="92"/>
      <c r="DR298" s="90"/>
      <c r="DS298" s="91"/>
      <c r="DT298" s="102"/>
      <c r="DU298" s="96"/>
      <c r="DV298" s="104"/>
      <c r="DW298" s="92"/>
      <c r="DX298" s="90"/>
      <c r="DY298" s="91"/>
      <c r="DZ298" s="102"/>
      <c r="EA298" s="96"/>
      <c r="EB298" s="104"/>
      <c r="EC298" s="92"/>
      <c r="ED298" s="90"/>
      <c r="EE298" s="91"/>
      <c r="EF298" s="102"/>
      <c r="EG298" s="96"/>
      <c r="EH298" s="104"/>
      <c r="EI298" s="92"/>
      <c r="EJ298" s="90"/>
      <c r="EK298" s="91"/>
      <c r="EL298" s="102"/>
      <c r="EM298" s="96"/>
      <c r="EN298" s="104"/>
      <c r="EO298" s="92"/>
      <c r="EP298" s="90"/>
      <c r="EQ298" s="91"/>
      <c r="ER298" s="102"/>
      <c r="ES298" s="96"/>
      <c r="ET298" s="104"/>
      <c r="EU298" s="92"/>
      <c r="EV298" s="90"/>
      <c r="EW298" s="91"/>
      <c r="EX298" s="102"/>
      <c r="EY298" s="96"/>
      <c r="EZ298" s="104"/>
      <c r="FA298" s="92"/>
      <c r="FB298" s="90"/>
      <c r="FC298" s="91"/>
      <c r="FD298" s="102"/>
      <c r="FE298" s="96"/>
      <c r="FF298" s="104"/>
      <c r="FG298" s="92"/>
      <c r="FH298" s="90"/>
      <c r="FI298" s="91"/>
      <c r="FJ298" s="102"/>
      <c r="FK298" s="96"/>
      <c r="FL298" s="104"/>
      <c r="FM298" s="92"/>
      <c r="FN298" s="90"/>
      <c r="FO298" s="91"/>
      <c r="FP298" s="102"/>
      <c r="FQ298" s="96"/>
      <c r="FR298" s="104"/>
      <c r="FS298" s="92"/>
      <c r="FT298" s="90"/>
      <c r="FU298" s="91"/>
      <c r="FV298" s="102"/>
      <c r="FW298" s="96"/>
      <c r="FX298" s="104"/>
      <c r="FY298" s="92"/>
      <c r="FZ298" s="90"/>
      <c r="GA298" s="91"/>
      <c r="GB298" s="102"/>
      <c r="GC298" s="96"/>
      <c r="GD298" s="104"/>
      <c r="GE298" s="92"/>
      <c r="GF298" s="90"/>
      <c r="GG298" s="91"/>
      <c r="GH298" s="102"/>
      <c r="GI298" s="96"/>
      <c r="GJ298" s="104"/>
      <c r="GK298" s="92"/>
      <c r="GL298" s="90"/>
      <c r="GM298" s="91"/>
      <c r="GN298" s="102"/>
      <c r="GO298" s="96"/>
      <c r="GP298" s="104"/>
      <c r="GQ298" s="92"/>
      <c r="GR298" s="90"/>
      <c r="GS298" s="91"/>
      <c r="GT298" s="102"/>
      <c r="GU298" s="96"/>
      <c r="GV298" s="104"/>
      <c r="GW298" s="92"/>
      <c r="GX298" s="90"/>
      <c r="GY298" s="91"/>
      <c r="GZ298" s="102"/>
      <c r="HA298" s="96"/>
      <c r="HB298" s="104"/>
      <c r="HC298" s="92"/>
      <c r="HD298" s="90"/>
      <c r="HE298" s="91"/>
      <c r="HF298" s="102"/>
      <c r="HG298" s="96"/>
      <c r="HH298" s="104"/>
      <c r="HI298" s="92"/>
      <c r="HJ298" s="90"/>
      <c r="HK298" s="91"/>
      <c r="HL298" s="102"/>
      <c r="HM298" s="96"/>
      <c r="HN298" s="104"/>
      <c r="HO298" s="92"/>
      <c r="HP298" s="90"/>
      <c r="HQ298" s="91"/>
      <c r="HR298" s="102"/>
      <c r="HS298" s="96"/>
      <c r="HT298" s="104"/>
      <c r="HU298" s="92"/>
      <c r="HV298" s="125"/>
      <c r="HW298" s="126"/>
      <c r="HX298" s="127"/>
      <c r="HY298" s="128"/>
      <c r="HZ298" s="129"/>
      <c r="IA298" s="130"/>
      <c r="IB298" s="125"/>
      <c r="IC298" s="126"/>
      <c r="ID298" s="127"/>
      <c r="IE298" s="128"/>
      <c r="IF298" s="129"/>
      <c r="IG298" s="130"/>
      <c r="IH298" s="125"/>
      <c r="II298" s="126"/>
      <c r="IJ298" s="127"/>
      <c r="IK298" s="128"/>
      <c r="IL298" s="129"/>
      <c r="IM298" s="130"/>
      <c r="IN298" s="125"/>
      <c r="IO298" s="126"/>
      <c r="IP298" s="127"/>
      <c r="IQ298" s="128"/>
      <c r="IR298" s="129"/>
    </row>
    <row r="299" spans="1:252" s="1" customFormat="1">
      <c r="A299" s="54" t="s">
        <v>103</v>
      </c>
      <c r="B299" s="136">
        <f t="shared" si="46"/>
        <v>0</v>
      </c>
      <c r="C299" s="136">
        <f t="shared" si="47"/>
        <v>0</v>
      </c>
      <c r="D299" s="136">
        <f t="shared" si="48"/>
        <v>0</v>
      </c>
      <c r="E299" s="136">
        <f t="shared" si="49"/>
        <v>0</v>
      </c>
      <c r="F299" s="136">
        <f t="shared" si="50"/>
        <v>0</v>
      </c>
      <c r="G299" s="136">
        <f t="shared" si="51"/>
        <v>0</v>
      </c>
      <c r="H299" s="137">
        <f t="shared" si="44"/>
        <v>0</v>
      </c>
      <c r="I299" s="137">
        <f t="shared" si="52"/>
        <v>0</v>
      </c>
      <c r="J299" s="136">
        <f t="shared" si="53"/>
        <v>0</v>
      </c>
      <c r="K299" s="136">
        <f t="shared" si="54"/>
        <v>0</v>
      </c>
      <c r="L299" s="138">
        <f t="shared" si="45"/>
        <v>0</v>
      </c>
      <c r="M299" s="92"/>
      <c r="N299" s="90"/>
      <c r="O299" s="91"/>
      <c r="P299" s="102"/>
      <c r="Q299" s="96"/>
      <c r="R299" s="104"/>
      <c r="S299" s="92"/>
      <c r="T299" s="90"/>
      <c r="U299" s="91"/>
      <c r="V299" s="102"/>
      <c r="W299" s="96"/>
      <c r="X299" s="104"/>
      <c r="Y299" s="92"/>
      <c r="Z299" s="90"/>
      <c r="AA299" s="91"/>
      <c r="AB299" s="102"/>
      <c r="AC299" s="96"/>
      <c r="AD299" s="104"/>
      <c r="AE299" s="92"/>
      <c r="AF299" s="90"/>
      <c r="AG299" s="91"/>
      <c r="AH299" s="102"/>
      <c r="AI299" s="96"/>
      <c r="AJ299" s="104"/>
      <c r="AK299" s="92"/>
      <c r="AL299" s="90"/>
      <c r="AM299" s="91"/>
      <c r="AN299" s="102"/>
      <c r="AO299" s="96"/>
      <c r="AP299" s="104"/>
      <c r="AQ299" s="92"/>
      <c r="AR299" s="90"/>
      <c r="AS299" s="91"/>
      <c r="AT299" s="102"/>
      <c r="AU299" s="96"/>
      <c r="AV299" s="104"/>
      <c r="AW299" s="92"/>
      <c r="AX299" s="90"/>
      <c r="AY299" s="91"/>
      <c r="AZ299" s="102"/>
      <c r="BA299" s="96"/>
      <c r="BB299" s="104"/>
      <c r="BC299" s="92"/>
      <c r="BD299" s="90"/>
      <c r="BE299" s="91"/>
      <c r="BF299" s="102"/>
      <c r="BG299" s="96"/>
      <c r="BH299" s="104"/>
      <c r="BI299" s="92"/>
      <c r="BJ299" s="90"/>
      <c r="BK299" s="91"/>
      <c r="BL299" s="102"/>
      <c r="BM299" s="96"/>
      <c r="BN299" s="104"/>
      <c r="BO299" s="92"/>
      <c r="BP299" s="90"/>
      <c r="BQ299" s="91"/>
      <c r="BR299" s="102"/>
      <c r="BS299" s="96"/>
      <c r="BT299" s="104"/>
      <c r="BU299" s="92"/>
      <c r="BV299" s="90"/>
      <c r="BW299" s="91"/>
      <c r="BX299" s="102"/>
      <c r="BY299" s="96"/>
      <c r="BZ299" s="104"/>
      <c r="CA299" s="92"/>
      <c r="CB299" s="90"/>
      <c r="CC299" s="91"/>
      <c r="CD299" s="102"/>
      <c r="CE299" s="96"/>
      <c r="CF299" s="104"/>
      <c r="CG299" s="92"/>
      <c r="CH299" s="90"/>
      <c r="CI299" s="91"/>
      <c r="CJ299" s="102"/>
      <c r="CK299" s="96"/>
      <c r="CL299" s="104"/>
      <c r="CM299" s="92"/>
      <c r="CN299" s="90"/>
      <c r="CO299" s="91"/>
      <c r="CP299" s="102"/>
      <c r="CQ299" s="96"/>
      <c r="CR299" s="104"/>
      <c r="CS299" s="92"/>
      <c r="CT299" s="90"/>
      <c r="CU299" s="91"/>
      <c r="CV299" s="102"/>
      <c r="CW299" s="96"/>
      <c r="CX299" s="104"/>
      <c r="CY299" s="92"/>
      <c r="CZ299" s="90"/>
      <c r="DA299" s="91"/>
      <c r="DB299" s="102"/>
      <c r="DC299" s="96"/>
      <c r="DD299" s="104"/>
      <c r="DE299" s="92"/>
      <c r="DF299" s="90"/>
      <c r="DG299" s="91"/>
      <c r="DH299" s="102"/>
      <c r="DI299" s="96"/>
      <c r="DJ299" s="104"/>
      <c r="DK299" s="92"/>
      <c r="DL299" s="90"/>
      <c r="DM299" s="91"/>
      <c r="DN299" s="102"/>
      <c r="DO299" s="96"/>
      <c r="DP299" s="104"/>
      <c r="DQ299" s="92"/>
      <c r="DR299" s="90"/>
      <c r="DS299" s="91"/>
      <c r="DT299" s="102"/>
      <c r="DU299" s="96"/>
      <c r="DV299" s="104"/>
      <c r="DW299" s="92"/>
      <c r="DX299" s="90"/>
      <c r="DY299" s="91"/>
      <c r="DZ299" s="102"/>
      <c r="EA299" s="96"/>
      <c r="EB299" s="104"/>
      <c r="EC299" s="92"/>
      <c r="ED299" s="90"/>
      <c r="EE299" s="91"/>
      <c r="EF299" s="102"/>
      <c r="EG299" s="96"/>
      <c r="EH299" s="104"/>
      <c r="EI299" s="92"/>
      <c r="EJ299" s="90"/>
      <c r="EK299" s="91"/>
      <c r="EL299" s="102"/>
      <c r="EM299" s="96"/>
      <c r="EN299" s="104"/>
      <c r="EO299" s="92"/>
      <c r="EP299" s="90"/>
      <c r="EQ299" s="91"/>
      <c r="ER299" s="102"/>
      <c r="ES299" s="96"/>
      <c r="ET299" s="104"/>
      <c r="EU299" s="92"/>
      <c r="EV299" s="90"/>
      <c r="EW299" s="91"/>
      <c r="EX299" s="102"/>
      <c r="EY299" s="96"/>
      <c r="EZ299" s="104"/>
      <c r="FA299" s="92"/>
      <c r="FB299" s="90"/>
      <c r="FC299" s="91"/>
      <c r="FD299" s="102"/>
      <c r="FE299" s="96"/>
      <c r="FF299" s="104"/>
      <c r="FG299" s="92"/>
      <c r="FH299" s="90"/>
      <c r="FI299" s="91"/>
      <c r="FJ299" s="102"/>
      <c r="FK299" s="96"/>
      <c r="FL299" s="104"/>
      <c r="FM299" s="92"/>
      <c r="FN299" s="90"/>
      <c r="FO299" s="91"/>
      <c r="FP299" s="102"/>
      <c r="FQ299" s="96"/>
      <c r="FR299" s="104"/>
      <c r="FS299" s="92"/>
      <c r="FT299" s="90"/>
      <c r="FU299" s="91"/>
      <c r="FV299" s="102"/>
      <c r="FW299" s="96"/>
      <c r="FX299" s="104"/>
      <c r="FY299" s="92"/>
      <c r="FZ299" s="90"/>
      <c r="GA299" s="91"/>
      <c r="GB299" s="102"/>
      <c r="GC299" s="96"/>
      <c r="GD299" s="104"/>
      <c r="GE299" s="92"/>
      <c r="GF299" s="90"/>
      <c r="GG299" s="91"/>
      <c r="GH299" s="102"/>
      <c r="GI299" s="96"/>
      <c r="GJ299" s="104"/>
      <c r="GK299" s="92"/>
      <c r="GL299" s="90"/>
      <c r="GM299" s="91"/>
      <c r="GN299" s="102"/>
      <c r="GO299" s="96"/>
      <c r="GP299" s="104"/>
      <c r="GQ299" s="92"/>
      <c r="GR299" s="90"/>
      <c r="GS299" s="91"/>
      <c r="GT299" s="102"/>
      <c r="GU299" s="96"/>
      <c r="GV299" s="104"/>
      <c r="GW299" s="92"/>
      <c r="GX299" s="90"/>
      <c r="GY299" s="91"/>
      <c r="GZ299" s="102"/>
      <c r="HA299" s="96"/>
      <c r="HB299" s="104"/>
      <c r="HC299" s="92"/>
      <c r="HD299" s="90"/>
      <c r="HE299" s="91"/>
      <c r="HF299" s="102"/>
      <c r="HG299" s="96"/>
      <c r="HH299" s="104"/>
      <c r="HI299" s="92"/>
      <c r="HJ299" s="90"/>
      <c r="HK299" s="91"/>
      <c r="HL299" s="102"/>
      <c r="HM299" s="96"/>
      <c r="HN299" s="104"/>
      <c r="HO299" s="92"/>
      <c r="HP299" s="90"/>
      <c r="HQ299" s="91"/>
      <c r="HR299" s="102"/>
      <c r="HS299" s="96"/>
      <c r="HT299" s="104"/>
      <c r="HU299" s="92"/>
      <c r="HV299" s="125"/>
      <c r="HW299" s="126"/>
      <c r="HX299" s="127"/>
      <c r="HY299" s="128"/>
      <c r="HZ299" s="129"/>
      <c r="IA299" s="130"/>
      <c r="IB299" s="125"/>
      <c r="IC299" s="126"/>
      <c r="ID299" s="127"/>
      <c r="IE299" s="128"/>
      <c r="IF299" s="129"/>
      <c r="IG299" s="130"/>
      <c r="IH299" s="125"/>
      <c r="II299" s="126"/>
      <c r="IJ299" s="127"/>
      <c r="IK299" s="128"/>
      <c r="IL299" s="129"/>
      <c r="IM299" s="130"/>
      <c r="IN299" s="125"/>
      <c r="IO299" s="126"/>
      <c r="IP299" s="127"/>
      <c r="IQ299" s="128"/>
      <c r="IR299" s="129"/>
    </row>
    <row r="300" spans="1:252" s="1" customFormat="1">
      <c r="A300" s="54" t="s">
        <v>105</v>
      </c>
      <c r="B300" s="136">
        <f t="shared" si="46"/>
        <v>17.7</v>
      </c>
      <c r="C300" s="136">
        <f t="shared" si="47"/>
        <v>19.419999999999998</v>
      </c>
      <c r="D300" s="136">
        <f t="shared" si="48"/>
        <v>21.3</v>
      </c>
      <c r="E300" s="136">
        <f t="shared" si="49"/>
        <v>13.5</v>
      </c>
      <c r="F300" s="136">
        <f t="shared" si="50"/>
        <v>13.919999999999998</v>
      </c>
      <c r="G300" s="136">
        <f t="shared" si="51"/>
        <v>14.6</v>
      </c>
      <c r="H300" s="137">
        <f t="shared" si="44"/>
        <v>5</v>
      </c>
      <c r="I300" s="137">
        <f t="shared" si="52"/>
        <v>0</v>
      </c>
      <c r="J300" s="136">
        <f t="shared" si="53"/>
        <v>0</v>
      </c>
      <c r="K300" s="136">
        <f t="shared" si="54"/>
        <v>0</v>
      </c>
      <c r="L300" s="138">
        <f t="shared" si="45"/>
        <v>0</v>
      </c>
      <c r="M300" s="92">
        <v>17.7</v>
      </c>
      <c r="N300" s="90">
        <v>13.5</v>
      </c>
      <c r="O300" s="91"/>
      <c r="P300" s="102">
        <v>19.100000000000001</v>
      </c>
      <c r="Q300" s="96">
        <v>13.6</v>
      </c>
      <c r="R300" s="104"/>
      <c r="S300" s="92">
        <v>17.8</v>
      </c>
      <c r="T300" s="90">
        <v>13.7</v>
      </c>
      <c r="U300" s="91"/>
      <c r="V300" s="102">
        <v>21.3</v>
      </c>
      <c r="W300" s="96">
        <v>14.6</v>
      </c>
      <c r="X300" s="104"/>
      <c r="Y300" s="92">
        <v>21.2</v>
      </c>
      <c r="Z300" s="90">
        <v>14.2</v>
      </c>
      <c r="AA300" s="91"/>
      <c r="AB300" s="102"/>
      <c r="AC300" s="96"/>
      <c r="AD300" s="104"/>
      <c r="AE300" s="92"/>
      <c r="AF300" s="90"/>
      <c r="AG300" s="91"/>
      <c r="AH300" s="102"/>
      <c r="AI300" s="96"/>
      <c r="AJ300" s="104"/>
      <c r="AK300" s="92"/>
      <c r="AL300" s="90"/>
      <c r="AM300" s="91"/>
      <c r="AN300" s="102"/>
      <c r="AO300" s="96"/>
      <c r="AP300" s="104"/>
      <c r="AQ300" s="92"/>
      <c r="AR300" s="90"/>
      <c r="AS300" s="91"/>
      <c r="AT300" s="102"/>
      <c r="AU300" s="96"/>
      <c r="AV300" s="104"/>
      <c r="AW300" s="92"/>
      <c r="AX300" s="90"/>
      <c r="AY300" s="91"/>
      <c r="AZ300" s="102"/>
      <c r="BA300" s="96"/>
      <c r="BB300" s="104"/>
      <c r="BC300" s="92"/>
      <c r="BD300" s="90"/>
      <c r="BE300" s="91"/>
      <c r="BF300" s="102"/>
      <c r="BG300" s="96"/>
      <c r="BH300" s="104"/>
      <c r="BI300" s="92"/>
      <c r="BJ300" s="90"/>
      <c r="BK300" s="91"/>
      <c r="BL300" s="102"/>
      <c r="BM300" s="96"/>
      <c r="BN300" s="104"/>
      <c r="BO300" s="92"/>
      <c r="BP300" s="90"/>
      <c r="BQ300" s="91"/>
      <c r="BR300" s="102"/>
      <c r="BS300" s="96"/>
      <c r="BT300" s="104"/>
      <c r="BU300" s="92"/>
      <c r="BV300" s="90"/>
      <c r="BW300" s="91"/>
      <c r="BX300" s="102"/>
      <c r="BY300" s="96"/>
      <c r="BZ300" s="104"/>
      <c r="CA300" s="92"/>
      <c r="CB300" s="90"/>
      <c r="CC300" s="91"/>
      <c r="CD300" s="102"/>
      <c r="CE300" s="96"/>
      <c r="CF300" s="104"/>
      <c r="CG300" s="92"/>
      <c r="CH300" s="90"/>
      <c r="CI300" s="91"/>
      <c r="CJ300" s="102"/>
      <c r="CK300" s="96"/>
      <c r="CL300" s="104"/>
      <c r="CM300" s="92"/>
      <c r="CN300" s="90"/>
      <c r="CO300" s="91"/>
      <c r="CP300" s="102"/>
      <c r="CQ300" s="96"/>
      <c r="CR300" s="104"/>
      <c r="CS300" s="92"/>
      <c r="CT300" s="90"/>
      <c r="CU300" s="91"/>
      <c r="CV300" s="102"/>
      <c r="CW300" s="96"/>
      <c r="CX300" s="104"/>
      <c r="CY300" s="92"/>
      <c r="CZ300" s="90"/>
      <c r="DA300" s="91"/>
      <c r="DB300" s="102"/>
      <c r="DC300" s="96"/>
      <c r="DD300" s="104"/>
      <c r="DE300" s="92"/>
      <c r="DF300" s="90"/>
      <c r="DG300" s="91"/>
      <c r="DH300" s="102"/>
      <c r="DI300" s="96"/>
      <c r="DJ300" s="104"/>
      <c r="DK300" s="92"/>
      <c r="DL300" s="90"/>
      <c r="DM300" s="91"/>
      <c r="DN300" s="102"/>
      <c r="DO300" s="96"/>
      <c r="DP300" s="104"/>
      <c r="DQ300" s="92"/>
      <c r="DR300" s="90"/>
      <c r="DS300" s="91"/>
      <c r="DT300" s="102"/>
      <c r="DU300" s="96"/>
      <c r="DV300" s="104"/>
      <c r="DW300" s="92"/>
      <c r="DX300" s="90"/>
      <c r="DY300" s="91"/>
      <c r="DZ300" s="102"/>
      <c r="EA300" s="96"/>
      <c r="EB300" s="104"/>
      <c r="EC300" s="92"/>
      <c r="ED300" s="90"/>
      <c r="EE300" s="91"/>
      <c r="EF300" s="102"/>
      <c r="EG300" s="96"/>
      <c r="EH300" s="104"/>
      <c r="EI300" s="92"/>
      <c r="EJ300" s="90"/>
      <c r="EK300" s="91"/>
      <c r="EL300" s="102"/>
      <c r="EM300" s="96"/>
      <c r="EN300" s="104"/>
      <c r="EO300" s="92"/>
      <c r="EP300" s="90"/>
      <c r="EQ300" s="91"/>
      <c r="ER300" s="102"/>
      <c r="ES300" s="96"/>
      <c r="ET300" s="104"/>
      <c r="EU300" s="92"/>
      <c r="EV300" s="90"/>
      <c r="EW300" s="91"/>
      <c r="EX300" s="102"/>
      <c r="EY300" s="96"/>
      <c r="EZ300" s="104"/>
      <c r="FA300" s="92"/>
      <c r="FB300" s="90"/>
      <c r="FC300" s="91"/>
      <c r="FD300" s="102"/>
      <c r="FE300" s="96"/>
      <c r="FF300" s="104"/>
      <c r="FG300" s="92"/>
      <c r="FH300" s="90"/>
      <c r="FI300" s="91"/>
      <c r="FJ300" s="102"/>
      <c r="FK300" s="96"/>
      <c r="FL300" s="104"/>
      <c r="FM300" s="92"/>
      <c r="FN300" s="90"/>
      <c r="FO300" s="91"/>
      <c r="FP300" s="102"/>
      <c r="FQ300" s="96"/>
      <c r="FR300" s="104"/>
      <c r="FS300" s="92"/>
      <c r="FT300" s="90"/>
      <c r="FU300" s="91"/>
      <c r="FV300" s="102"/>
      <c r="FW300" s="96"/>
      <c r="FX300" s="104"/>
      <c r="FY300" s="92"/>
      <c r="FZ300" s="90"/>
      <c r="GA300" s="91"/>
      <c r="GB300" s="102"/>
      <c r="GC300" s="96"/>
      <c r="GD300" s="104"/>
      <c r="GE300" s="92"/>
      <c r="GF300" s="90"/>
      <c r="GG300" s="91"/>
      <c r="GH300" s="102"/>
      <c r="GI300" s="96"/>
      <c r="GJ300" s="104"/>
      <c r="GK300" s="92"/>
      <c r="GL300" s="90"/>
      <c r="GM300" s="91"/>
      <c r="GN300" s="102"/>
      <c r="GO300" s="96"/>
      <c r="GP300" s="104"/>
      <c r="GQ300" s="92"/>
      <c r="GR300" s="90"/>
      <c r="GS300" s="91"/>
      <c r="GT300" s="102"/>
      <c r="GU300" s="96"/>
      <c r="GV300" s="104"/>
      <c r="GW300" s="92"/>
      <c r="GX300" s="90"/>
      <c r="GY300" s="91"/>
      <c r="GZ300" s="102"/>
      <c r="HA300" s="96"/>
      <c r="HB300" s="104"/>
      <c r="HC300" s="92"/>
      <c r="HD300" s="90"/>
      <c r="HE300" s="91"/>
      <c r="HF300" s="102"/>
      <c r="HG300" s="96"/>
      <c r="HH300" s="104"/>
      <c r="HI300" s="92"/>
      <c r="HJ300" s="90"/>
      <c r="HK300" s="91"/>
      <c r="HL300" s="102"/>
      <c r="HM300" s="96"/>
      <c r="HN300" s="104"/>
      <c r="HO300" s="92"/>
      <c r="HP300" s="90"/>
      <c r="HQ300" s="91"/>
      <c r="HR300" s="102"/>
      <c r="HS300" s="96"/>
      <c r="HT300" s="104"/>
      <c r="HU300" s="92"/>
      <c r="HV300" s="125"/>
      <c r="HW300" s="126"/>
      <c r="HX300" s="127"/>
      <c r="HY300" s="128"/>
      <c r="HZ300" s="129"/>
      <c r="IA300" s="130"/>
      <c r="IB300" s="125"/>
      <c r="IC300" s="126"/>
      <c r="ID300" s="127"/>
      <c r="IE300" s="128"/>
      <c r="IF300" s="129"/>
      <c r="IG300" s="130"/>
      <c r="IH300" s="125"/>
      <c r="II300" s="126"/>
      <c r="IJ300" s="127"/>
      <c r="IK300" s="128"/>
      <c r="IL300" s="129"/>
      <c r="IM300" s="130"/>
      <c r="IN300" s="125"/>
      <c r="IO300" s="126"/>
      <c r="IP300" s="127"/>
      <c r="IQ300" s="128"/>
      <c r="IR300" s="129"/>
    </row>
    <row r="301" spans="1:252" s="1" customFormat="1">
      <c r="A301" s="54" t="s">
        <v>810</v>
      </c>
      <c r="B301" s="136">
        <f t="shared" si="46"/>
        <v>21.9</v>
      </c>
      <c r="C301" s="136">
        <f t="shared" si="47"/>
        <v>22.166666666666668</v>
      </c>
      <c r="D301" s="136">
        <f t="shared" si="48"/>
        <v>22.4</v>
      </c>
      <c r="E301" s="136">
        <f t="shared" si="49"/>
        <v>15.8</v>
      </c>
      <c r="F301" s="136">
        <f t="shared" si="50"/>
        <v>15.966666666666669</v>
      </c>
      <c r="G301" s="136">
        <f t="shared" si="51"/>
        <v>16.100000000000001</v>
      </c>
      <c r="H301" s="137">
        <f t="shared" si="44"/>
        <v>3</v>
      </c>
      <c r="I301" s="137">
        <f t="shared" si="52"/>
        <v>0</v>
      </c>
      <c r="J301" s="136">
        <f t="shared" si="53"/>
        <v>0</v>
      </c>
      <c r="K301" s="136">
        <f t="shared" si="54"/>
        <v>0</v>
      </c>
      <c r="L301" s="138">
        <f t="shared" si="45"/>
        <v>0</v>
      </c>
      <c r="M301" s="92">
        <v>21.9</v>
      </c>
      <c r="N301" s="90">
        <v>16</v>
      </c>
      <c r="O301" s="91"/>
      <c r="P301" s="102">
        <v>22.4</v>
      </c>
      <c r="Q301" s="96">
        <v>15.8</v>
      </c>
      <c r="R301" s="104"/>
      <c r="S301" s="92">
        <v>22.2</v>
      </c>
      <c r="T301" s="90">
        <v>16.100000000000001</v>
      </c>
      <c r="U301" s="91"/>
      <c r="V301" s="102"/>
      <c r="W301" s="96"/>
      <c r="X301" s="104"/>
      <c r="Y301" s="92"/>
      <c r="Z301" s="90"/>
      <c r="AA301" s="91"/>
      <c r="AB301" s="102"/>
      <c r="AC301" s="96"/>
      <c r="AD301" s="104"/>
      <c r="AE301" s="92"/>
      <c r="AF301" s="90"/>
      <c r="AG301" s="91"/>
      <c r="AH301" s="102"/>
      <c r="AI301" s="96"/>
      <c r="AJ301" s="104"/>
      <c r="AK301" s="92"/>
      <c r="AL301" s="90"/>
      <c r="AM301" s="91"/>
      <c r="AN301" s="102"/>
      <c r="AO301" s="96"/>
      <c r="AP301" s="104"/>
      <c r="AQ301" s="92"/>
      <c r="AR301" s="90"/>
      <c r="AS301" s="91"/>
      <c r="AT301" s="102"/>
      <c r="AU301" s="96"/>
      <c r="AV301" s="104"/>
      <c r="AW301" s="92"/>
      <c r="AX301" s="90"/>
      <c r="AY301" s="91"/>
      <c r="AZ301" s="102"/>
      <c r="BA301" s="96"/>
      <c r="BB301" s="104"/>
      <c r="BC301" s="92"/>
      <c r="BD301" s="90"/>
      <c r="BE301" s="91"/>
      <c r="BF301" s="102"/>
      <c r="BG301" s="96"/>
      <c r="BH301" s="104"/>
      <c r="BI301" s="92"/>
      <c r="BJ301" s="90"/>
      <c r="BK301" s="91"/>
      <c r="BL301" s="102"/>
      <c r="BM301" s="96"/>
      <c r="BN301" s="104"/>
      <c r="BO301" s="92"/>
      <c r="BP301" s="90"/>
      <c r="BQ301" s="91"/>
      <c r="BR301" s="102"/>
      <c r="BS301" s="96"/>
      <c r="BT301" s="104"/>
      <c r="BU301" s="92"/>
      <c r="BV301" s="90"/>
      <c r="BW301" s="91"/>
      <c r="BX301" s="102"/>
      <c r="BY301" s="96"/>
      <c r="BZ301" s="104"/>
      <c r="CA301" s="92"/>
      <c r="CB301" s="90"/>
      <c r="CC301" s="91"/>
      <c r="CD301" s="102"/>
      <c r="CE301" s="96"/>
      <c r="CF301" s="104"/>
      <c r="CG301" s="92"/>
      <c r="CH301" s="90"/>
      <c r="CI301" s="91"/>
      <c r="CJ301" s="102"/>
      <c r="CK301" s="96"/>
      <c r="CL301" s="104"/>
      <c r="CM301" s="92"/>
      <c r="CN301" s="90"/>
      <c r="CO301" s="91"/>
      <c r="CP301" s="102"/>
      <c r="CQ301" s="96"/>
      <c r="CR301" s="104"/>
      <c r="CS301" s="92"/>
      <c r="CT301" s="90"/>
      <c r="CU301" s="91"/>
      <c r="CV301" s="102"/>
      <c r="CW301" s="96"/>
      <c r="CX301" s="104"/>
      <c r="CY301" s="92"/>
      <c r="CZ301" s="90"/>
      <c r="DA301" s="91"/>
      <c r="DB301" s="102"/>
      <c r="DC301" s="96"/>
      <c r="DD301" s="104"/>
      <c r="DE301" s="92"/>
      <c r="DF301" s="90"/>
      <c r="DG301" s="91"/>
      <c r="DH301" s="102"/>
      <c r="DI301" s="96"/>
      <c r="DJ301" s="104"/>
      <c r="DK301" s="92"/>
      <c r="DL301" s="90"/>
      <c r="DM301" s="91"/>
      <c r="DN301" s="102"/>
      <c r="DO301" s="96"/>
      <c r="DP301" s="104"/>
      <c r="DQ301" s="92"/>
      <c r="DR301" s="90"/>
      <c r="DS301" s="91"/>
      <c r="DT301" s="102"/>
      <c r="DU301" s="96"/>
      <c r="DV301" s="104"/>
      <c r="DW301" s="92"/>
      <c r="DX301" s="90"/>
      <c r="DY301" s="91"/>
      <c r="DZ301" s="102"/>
      <c r="EA301" s="96"/>
      <c r="EB301" s="104"/>
      <c r="EC301" s="92"/>
      <c r="ED301" s="90"/>
      <c r="EE301" s="91"/>
      <c r="EF301" s="102"/>
      <c r="EG301" s="96"/>
      <c r="EH301" s="104"/>
      <c r="EI301" s="92"/>
      <c r="EJ301" s="90"/>
      <c r="EK301" s="91"/>
      <c r="EL301" s="102"/>
      <c r="EM301" s="96"/>
      <c r="EN301" s="104"/>
      <c r="EO301" s="92"/>
      <c r="EP301" s="90"/>
      <c r="EQ301" s="91"/>
      <c r="ER301" s="102"/>
      <c r="ES301" s="96"/>
      <c r="ET301" s="104"/>
      <c r="EU301" s="92"/>
      <c r="EV301" s="90"/>
      <c r="EW301" s="91"/>
      <c r="EX301" s="102"/>
      <c r="EY301" s="96"/>
      <c r="EZ301" s="104"/>
      <c r="FA301" s="92"/>
      <c r="FB301" s="90"/>
      <c r="FC301" s="91"/>
      <c r="FD301" s="102"/>
      <c r="FE301" s="96"/>
      <c r="FF301" s="104"/>
      <c r="FG301" s="92"/>
      <c r="FH301" s="90"/>
      <c r="FI301" s="91"/>
      <c r="FJ301" s="102"/>
      <c r="FK301" s="96"/>
      <c r="FL301" s="104"/>
      <c r="FM301" s="92"/>
      <c r="FN301" s="90"/>
      <c r="FO301" s="91"/>
      <c r="FP301" s="102"/>
      <c r="FQ301" s="96"/>
      <c r="FR301" s="104"/>
      <c r="FS301" s="92"/>
      <c r="FT301" s="90"/>
      <c r="FU301" s="91"/>
      <c r="FV301" s="102"/>
      <c r="FW301" s="96"/>
      <c r="FX301" s="104"/>
      <c r="FY301" s="92"/>
      <c r="FZ301" s="90"/>
      <c r="GA301" s="91"/>
      <c r="GB301" s="102"/>
      <c r="GC301" s="96"/>
      <c r="GD301" s="104"/>
      <c r="GE301" s="92"/>
      <c r="GF301" s="90"/>
      <c r="GG301" s="91"/>
      <c r="GH301" s="102"/>
      <c r="GI301" s="96"/>
      <c r="GJ301" s="104"/>
      <c r="GK301" s="92"/>
      <c r="GL301" s="90"/>
      <c r="GM301" s="91"/>
      <c r="GN301" s="102"/>
      <c r="GO301" s="96"/>
      <c r="GP301" s="104"/>
      <c r="GQ301" s="92"/>
      <c r="GR301" s="90"/>
      <c r="GS301" s="91"/>
      <c r="GT301" s="102"/>
      <c r="GU301" s="96"/>
      <c r="GV301" s="104"/>
      <c r="GW301" s="92"/>
      <c r="GX301" s="90"/>
      <c r="GY301" s="91"/>
      <c r="GZ301" s="102"/>
      <c r="HA301" s="96"/>
      <c r="HB301" s="104"/>
      <c r="HC301" s="92"/>
      <c r="HD301" s="90"/>
      <c r="HE301" s="91"/>
      <c r="HF301" s="102"/>
      <c r="HG301" s="96"/>
      <c r="HH301" s="104"/>
      <c r="HI301" s="92"/>
      <c r="HJ301" s="90"/>
      <c r="HK301" s="91"/>
      <c r="HL301" s="102"/>
      <c r="HM301" s="96"/>
      <c r="HN301" s="104"/>
      <c r="HO301" s="92"/>
      <c r="HP301" s="90"/>
      <c r="HQ301" s="91"/>
      <c r="HR301" s="102"/>
      <c r="HS301" s="96"/>
      <c r="HT301" s="104"/>
      <c r="HU301" s="92"/>
      <c r="HV301" s="125"/>
      <c r="HW301" s="126"/>
      <c r="HX301" s="127"/>
      <c r="HY301" s="128"/>
      <c r="HZ301" s="129"/>
      <c r="IA301" s="130"/>
      <c r="IB301" s="125"/>
      <c r="IC301" s="126"/>
      <c r="ID301" s="127"/>
      <c r="IE301" s="128"/>
      <c r="IF301" s="129"/>
      <c r="IG301" s="130"/>
      <c r="IH301" s="125"/>
      <c r="II301" s="126"/>
      <c r="IJ301" s="127"/>
      <c r="IK301" s="128"/>
      <c r="IL301" s="129"/>
      <c r="IM301" s="130"/>
      <c r="IN301" s="125"/>
      <c r="IO301" s="126"/>
      <c r="IP301" s="127"/>
      <c r="IQ301" s="128"/>
      <c r="IR301" s="129"/>
    </row>
    <row r="302" spans="1:252" s="1" customFormat="1">
      <c r="A302" s="54" t="s">
        <v>107</v>
      </c>
      <c r="B302" s="136">
        <f t="shared" si="46"/>
        <v>0</v>
      </c>
      <c r="C302" s="136">
        <f t="shared" si="47"/>
        <v>0</v>
      </c>
      <c r="D302" s="136">
        <f t="shared" si="48"/>
        <v>0</v>
      </c>
      <c r="E302" s="136">
        <f t="shared" si="49"/>
        <v>0</v>
      </c>
      <c r="F302" s="136">
        <f t="shared" si="50"/>
        <v>0</v>
      </c>
      <c r="G302" s="136">
        <f t="shared" si="51"/>
        <v>0</v>
      </c>
      <c r="H302" s="137">
        <f t="shared" si="44"/>
        <v>0</v>
      </c>
      <c r="I302" s="137">
        <f t="shared" si="52"/>
        <v>0</v>
      </c>
      <c r="J302" s="136">
        <f t="shared" si="53"/>
        <v>0</v>
      </c>
      <c r="K302" s="136">
        <f t="shared" si="54"/>
        <v>0</v>
      </c>
      <c r="L302" s="138">
        <f t="shared" si="45"/>
        <v>0</v>
      </c>
      <c r="M302" s="92"/>
      <c r="N302" s="90"/>
      <c r="O302" s="91"/>
      <c r="P302" s="102"/>
      <c r="Q302" s="96"/>
      <c r="R302" s="104"/>
      <c r="S302" s="92"/>
      <c r="T302" s="90"/>
      <c r="U302" s="91"/>
      <c r="V302" s="102"/>
      <c r="W302" s="96"/>
      <c r="X302" s="104"/>
      <c r="Y302" s="92"/>
      <c r="Z302" s="90"/>
      <c r="AA302" s="91"/>
      <c r="AB302" s="102"/>
      <c r="AC302" s="96"/>
      <c r="AD302" s="104"/>
      <c r="AE302" s="92"/>
      <c r="AF302" s="90"/>
      <c r="AG302" s="91"/>
      <c r="AH302" s="102"/>
      <c r="AI302" s="96"/>
      <c r="AJ302" s="104"/>
      <c r="AK302" s="92"/>
      <c r="AL302" s="90"/>
      <c r="AM302" s="91"/>
      <c r="AN302" s="102"/>
      <c r="AO302" s="96"/>
      <c r="AP302" s="104"/>
      <c r="AQ302" s="92"/>
      <c r="AR302" s="90"/>
      <c r="AS302" s="91"/>
      <c r="AT302" s="102"/>
      <c r="AU302" s="96"/>
      <c r="AV302" s="104"/>
      <c r="AW302" s="92"/>
      <c r="AX302" s="90"/>
      <c r="AY302" s="91"/>
      <c r="AZ302" s="102"/>
      <c r="BA302" s="96"/>
      <c r="BB302" s="104"/>
      <c r="BC302" s="92"/>
      <c r="BD302" s="90"/>
      <c r="BE302" s="91"/>
      <c r="BF302" s="102"/>
      <c r="BG302" s="96"/>
      <c r="BH302" s="104"/>
      <c r="BI302" s="92"/>
      <c r="BJ302" s="90"/>
      <c r="BK302" s="91"/>
      <c r="BL302" s="102"/>
      <c r="BM302" s="96"/>
      <c r="BN302" s="104"/>
      <c r="BO302" s="92"/>
      <c r="BP302" s="90"/>
      <c r="BQ302" s="91"/>
      <c r="BR302" s="102"/>
      <c r="BS302" s="96"/>
      <c r="BT302" s="104"/>
      <c r="BU302" s="92"/>
      <c r="BV302" s="90"/>
      <c r="BW302" s="91"/>
      <c r="BX302" s="102"/>
      <c r="BY302" s="96"/>
      <c r="BZ302" s="104"/>
      <c r="CA302" s="92"/>
      <c r="CB302" s="90"/>
      <c r="CC302" s="91"/>
      <c r="CD302" s="102"/>
      <c r="CE302" s="96"/>
      <c r="CF302" s="104"/>
      <c r="CG302" s="92"/>
      <c r="CH302" s="90"/>
      <c r="CI302" s="91"/>
      <c r="CJ302" s="102"/>
      <c r="CK302" s="96"/>
      <c r="CL302" s="104"/>
      <c r="CM302" s="92"/>
      <c r="CN302" s="90"/>
      <c r="CO302" s="91"/>
      <c r="CP302" s="102"/>
      <c r="CQ302" s="96"/>
      <c r="CR302" s="104"/>
      <c r="CS302" s="92"/>
      <c r="CT302" s="90"/>
      <c r="CU302" s="91"/>
      <c r="CV302" s="102"/>
      <c r="CW302" s="96"/>
      <c r="CX302" s="104"/>
      <c r="CY302" s="92"/>
      <c r="CZ302" s="90"/>
      <c r="DA302" s="91"/>
      <c r="DB302" s="102"/>
      <c r="DC302" s="96"/>
      <c r="DD302" s="104"/>
      <c r="DE302" s="92"/>
      <c r="DF302" s="90"/>
      <c r="DG302" s="91"/>
      <c r="DH302" s="102"/>
      <c r="DI302" s="96"/>
      <c r="DJ302" s="104"/>
      <c r="DK302" s="92"/>
      <c r="DL302" s="90"/>
      <c r="DM302" s="91"/>
      <c r="DN302" s="102"/>
      <c r="DO302" s="96"/>
      <c r="DP302" s="104"/>
      <c r="DQ302" s="92"/>
      <c r="DR302" s="90"/>
      <c r="DS302" s="91"/>
      <c r="DT302" s="102"/>
      <c r="DU302" s="96"/>
      <c r="DV302" s="104"/>
      <c r="DW302" s="92"/>
      <c r="DX302" s="90"/>
      <c r="DY302" s="91"/>
      <c r="DZ302" s="102"/>
      <c r="EA302" s="96"/>
      <c r="EB302" s="104"/>
      <c r="EC302" s="92"/>
      <c r="ED302" s="90"/>
      <c r="EE302" s="91"/>
      <c r="EF302" s="102"/>
      <c r="EG302" s="96"/>
      <c r="EH302" s="104"/>
      <c r="EI302" s="92"/>
      <c r="EJ302" s="90"/>
      <c r="EK302" s="91"/>
      <c r="EL302" s="102"/>
      <c r="EM302" s="96"/>
      <c r="EN302" s="104"/>
      <c r="EO302" s="92"/>
      <c r="EP302" s="90"/>
      <c r="EQ302" s="91"/>
      <c r="ER302" s="102"/>
      <c r="ES302" s="96"/>
      <c r="ET302" s="104"/>
      <c r="EU302" s="92"/>
      <c r="EV302" s="90"/>
      <c r="EW302" s="91"/>
      <c r="EX302" s="102"/>
      <c r="EY302" s="96"/>
      <c r="EZ302" s="104"/>
      <c r="FA302" s="92"/>
      <c r="FB302" s="90"/>
      <c r="FC302" s="91"/>
      <c r="FD302" s="102"/>
      <c r="FE302" s="96"/>
      <c r="FF302" s="104"/>
      <c r="FG302" s="92"/>
      <c r="FH302" s="90"/>
      <c r="FI302" s="91"/>
      <c r="FJ302" s="102"/>
      <c r="FK302" s="96"/>
      <c r="FL302" s="104"/>
      <c r="FM302" s="92"/>
      <c r="FN302" s="90"/>
      <c r="FO302" s="91"/>
      <c r="FP302" s="102"/>
      <c r="FQ302" s="96"/>
      <c r="FR302" s="104"/>
      <c r="FS302" s="92"/>
      <c r="FT302" s="90"/>
      <c r="FU302" s="91"/>
      <c r="FV302" s="102"/>
      <c r="FW302" s="96"/>
      <c r="FX302" s="104"/>
      <c r="FY302" s="92"/>
      <c r="FZ302" s="90"/>
      <c r="GA302" s="91"/>
      <c r="GB302" s="102"/>
      <c r="GC302" s="96"/>
      <c r="GD302" s="104"/>
      <c r="GE302" s="92"/>
      <c r="GF302" s="90"/>
      <c r="GG302" s="91"/>
      <c r="GH302" s="102"/>
      <c r="GI302" s="96"/>
      <c r="GJ302" s="104"/>
      <c r="GK302" s="92"/>
      <c r="GL302" s="90"/>
      <c r="GM302" s="91"/>
      <c r="GN302" s="102"/>
      <c r="GO302" s="96"/>
      <c r="GP302" s="104"/>
      <c r="GQ302" s="92"/>
      <c r="GR302" s="90"/>
      <c r="GS302" s="91"/>
      <c r="GT302" s="102"/>
      <c r="GU302" s="96"/>
      <c r="GV302" s="104"/>
      <c r="GW302" s="92"/>
      <c r="GX302" s="90"/>
      <c r="GY302" s="91"/>
      <c r="GZ302" s="102"/>
      <c r="HA302" s="96"/>
      <c r="HB302" s="104"/>
      <c r="HC302" s="92"/>
      <c r="HD302" s="90"/>
      <c r="HE302" s="91"/>
      <c r="HF302" s="102"/>
      <c r="HG302" s="96"/>
      <c r="HH302" s="104"/>
      <c r="HI302" s="92"/>
      <c r="HJ302" s="90"/>
      <c r="HK302" s="91"/>
      <c r="HL302" s="102"/>
      <c r="HM302" s="96"/>
      <c r="HN302" s="104"/>
      <c r="HO302" s="92"/>
      <c r="HP302" s="90"/>
      <c r="HQ302" s="91"/>
      <c r="HR302" s="102"/>
      <c r="HS302" s="96"/>
      <c r="HT302" s="104"/>
      <c r="HU302" s="92"/>
      <c r="HV302" s="125"/>
      <c r="HW302" s="126"/>
      <c r="HX302" s="127"/>
      <c r="HY302" s="128"/>
      <c r="HZ302" s="129"/>
      <c r="IA302" s="130"/>
      <c r="IB302" s="125"/>
      <c r="IC302" s="126"/>
      <c r="ID302" s="127"/>
      <c r="IE302" s="128"/>
      <c r="IF302" s="129"/>
      <c r="IG302" s="130"/>
      <c r="IH302" s="125"/>
      <c r="II302" s="126"/>
      <c r="IJ302" s="127"/>
      <c r="IK302" s="128"/>
      <c r="IL302" s="129"/>
      <c r="IM302" s="130"/>
      <c r="IN302" s="125"/>
      <c r="IO302" s="126"/>
      <c r="IP302" s="127"/>
      <c r="IQ302" s="128"/>
      <c r="IR302" s="129"/>
    </row>
    <row r="303" spans="1:252" s="1" customFormat="1">
      <c r="A303" s="54" t="s">
        <v>811</v>
      </c>
      <c r="B303" s="136">
        <f t="shared" si="46"/>
        <v>0</v>
      </c>
      <c r="C303" s="136">
        <f t="shared" si="47"/>
        <v>0</v>
      </c>
      <c r="D303" s="136">
        <f t="shared" si="48"/>
        <v>0</v>
      </c>
      <c r="E303" s="136">
        <f t="shared" si="49"/>
        <v>0</v>
      </c>
      <c r="F303" s="136">
        <f t="shared" si="50"/>
        <v>0</v>
      </c>
      <c r="G303" s="136">
        <f t="shared" si="51"/>
        <v>0</v>
      </c>
      <c r="H303" s="137">
        <f t="shared" si="44"/>
        <v>0</v>
      </c>
      <c r="I303" s="137">
        <f t="shared" si="52"/>
        <v>0</v>
      </c>
      <c r="J303" s="136">
        <f t="shared" si="53"/>
        <v>0</v>
      </c>
      <c r="K303" s="136">
        <f t="shared" si="54"/>
        <v>0</v>
      </c>
      <c r="L303" s="138">
        <f t="shared" si="45"/>
        <v>0</v>
      </c>
      <c r="M303" s="92"/>
      <c r="N303" s="90"/>
      <c r="O303" s="91"/>
      <c r="P303" s="102"/>
      <c r="Q303" s="96"/>
      <c r="R303" s="104"/>
      <c r="S303" s="92"/>
      <c r="T303" s="90"/>
      <c r="U303" s="91"/>
      <c r="V303" s="102"/>
      <c r="W303" s="96"/>
      <c r="X303" s="104"/>
      <c r="Y303" s="92"/>
      <c r="Z303" s="90"/>
      <c r="AA303" s="91"/>
      <c r="AB303" s="102"/>
      <c r="AC303" s="96"/>
      <c r="AD303" s="104"/>
      <c r="AE303" s="92"/>
      <c r="AF303" s="90"/>
      <c r="AG303" s="91"/>
      <c r="AH303" s="102"/>
      <c r="AI303" s="96"/>
      <c r="AJ303" s="104"/>
      <c r="AK303" s="92"/>
      <c r="AL303" s="90"/>
      <c r="AM303" s="91"/>
      <c r="AN303" s="102"/>
      <c r="AO303" s="96"/>
      <c r="AP303" s="104"/>
      <c r="AQ303" s="92"/>
      <c r="AR303" s="90"/>
      <c r="AS303" s="91"/>
      <c r="AT303" s="102"/>
      <c r="AU303" s="96"/>
      <c r="AV303" s="104"/>
      <c r="AW303" s="92"/>
      <c r="AX303" s="90"/>
      <c r="AY303" s="91"/>
      <c r="AZ303" s="102"/>
      <c r="BA303" s="96"/>
      <c r="BB303" s="104"/>
      <c r="BC303" s="92"/>
      <c r="BD303" s="90"/>
      <c r="BE303" s="91"/>
      <c r="BF303" s="102"/>
      <c r="BG303" s="96"/>
      <c r="BH303" s="104"/>
      <c r="BI303" s="92"/>
      <c r="BJ303" s="90"/>
      <c r="BK303" s="91"/>
      <c r="BL303" s="102"/>
      <c r="BM303" s="96"/>
      <c r="BN303" s="104"/>
      <c r="BO303" s="92"/>
      <c r="BP303" s="90"/>
      <c r="BQ303" s="91"/>
      <c r="BR303" s="102"/>
      <c r="BS303" s="96"/>
      <c r="BT303" s="104"/>
      <c r="BU303" s="92"/>
      <c r="BV303" s="90"/>
      <c r="BW303" s="91"/>
      <c r="BX303" s="102"/>
      <c r="BY303" s="96"/>
      <c r="BZ303" s="104"/>
      <c r="CA303" s="92"/>
      <c r="CB303" s="90"/>
      <c r="CC303" s="91"/>
      <c r="CD303" s="102"/>
      <c r="CE303" s="96"/>
      <c r="CF303" s="104"/>
      <c r="CG303" s="92"/>
      <c r="CH303" s="90"/>
      <c r="CI303" s="91"/>
      <c r="CJ303" s="102"/>
      <c r="CK303" s="96"/>
      <c r="CL303" s="104"/>
      <c r="CM303" s="92"/>
      <c r="CN303" s="90"/>
      <c r="CO303" s="91"/>
      <c r="CP303" s="102"/>
      <c r="CQ303" s="96"/>
      <c r="CR303" s="104"/>
      <c r="CS303" s="92"/>
      <c r="CT303" s="90"/>
      <c r="CU303" s="91"/>
      <c r="CV303" s="102"/>
      <c r="CW303" s="96"/>
      <c r="CX303" s="104"/>
      <c r="CY303" s="92"/>
      <c r="CZ303" s="90"/>
      <c r="DA303" s="91"/>
      <c r="DB303" s="102"/>
      <c r="DC303" s="96"/>
      <c r="DD303" s="104"/>
      <c r="DE303" s="92"/>
      <c r="DF303" s="90"/>
      <c r="DG303" s="91"/>
      <c r="DH303" s="102"/>
      <c r="DI303" s="96"/>
      <c r="DJ303" s="104"/>
      <c r="DK303" s="92"/>
      <c r="DL303" s="90"/>
      <c r="DM303" s="91"/>
      <c r="DN303" s="102"/>
      <c r="DO303" s="96"/>
      <c r="DP303" s="104"/>
      <c r="DQ303" s="92"/>
      <c r="DR303" s="90"/>
      <c r="DS303" s="91"/>
      <c r="DT303" s="102"/>
      <c r="DU303" s="96"/>
      <c r="DV303" s="104"/>
      <c r="DW303" s="92"/>
      <c r="DX303" s="90"/>
      <c r="DY303" s="91"/>
      <c r="DZ303" s="102"/>
      <c r="EA303" s="96"/>
      <c r="EB303" s="104"/>
      <c r="EC303" s="92"/>
      <c r="ED303" s="90"/>
      <c r="EE303" s="91"/>
      <c r="EF303" s="102"/>
      <c r="EG303" s="96"/>
      <c r="EH303" s="104"/>
      <c r="EI303" s="92"/>
      <c r="EJ303" s="90"/>
      <c r="EK303" s="91"/>
      <c r="EL303" s="102"/>
      <c r="EM303" s="96"/>
      <c r="EN303" s="104"/>
      <c r="EO303" s="92"/>
      <c r="EP303" s="90"/>
      <c r="EQ303" s="91"/>
      <c r="ER303" s="102"/>
      <c r="ES303" s="96"/>
      <c r="ET303" s="104"/>
      <c r="EU303" s="92"/>
      <c r="EV303" s="90"/>
      <c r="EW303" s="91"/>
      <c r="EX303" s="102"/>
      <c r="EY303" s="96"/>
      <c r="EZ303" s="104"/>
      <c r="FA303" s="92"/>
      <c r="FB303" s="90"/>
      <c r="FC303" s="91"/>
      <c r="FD303" s="102"/>
      <c r="FE303" s="96"/>
      <c r="FF303" s="104"/>
      <c r="FG303" s="92"/>
      <c r="FH303" s="90"/>
      <c r="FI303" s="91"/>
      <c r="FJ303" s="102"/>
      <c r="FK303" s="96"/>
      <c r="FL303" s="104"/>
      <c r="FM303" s="92"/>
      <c r="FN303" s="90"/>
      <c r="FO303" s="91"/>
      <c r="FP303" s="102"/>
      <c r="FQ303" s="96"/>
      <c r="FR303" s="104"/>
      <c r="FS303" s="92"/>
      <c r="FT303" s="90"/>
      <c r="FU303" s="91"/>
      <c r="FV303" s="102"/>
      <c r="FW303" s="96"/>
      <c r="FX303" s="104"/>
      <c r="FY303" s="92"/>
      <c r="FZ303" s="90"/>
      <c r="GA303" s="91"/>
      <c r="GB303" s="102"/>
      <c r="GC303" s="96"/>
      <c r="GD303" s="104"/>
      <c r="GE303" s="92"/>
      <c r="GF303" s="90"/>
      <c r="GG303" s="91"/>
      <c r="GH303" s="102"/>
      <c r="GI303" s="96"/>
      <c r="GJ303" s="104"/>
      <c r="GK303" s="92"/>
      <c r="GL303" s="90"/>
      <c r="GM303" s="91"/>
      <c r="GN303" s="102"/>
      <c r="GO303" s="96"/>
      <c r="GP303" s="104"/>
      <c r="GQ303" s="92"/>
      <c r="GR303" s="90"/>
      <c r="GS303" s="91"/>
      <c r="GT303" s="102"/>
      <c r="GU303" s="96"/>
      <c r="GV303" s="104"/>
      <c r="GW303" s="92"/>
      <c r="GX303" s="90"/>
      <c r="GY303" s="91"/>
      <c r="GZ303" s="102"/>
      <c r="HA303" s="96"/>
      <c r="HB303" s="104"/>
      <c r="HC303" s="92"/>
      <c r="HD303" s="90"/>
      <c r="HE303" s="91"/>
      <c r="HF303" s="102"/>
      <c r="HG303" s="96"/>
      <c r="HH303" s="104"/>
      <c r="HI303" s="92"/>
      <c r="HJ303" s="90"/>
      <c r="HK303" s="91"/>
      <c r="HL303" s="102"/>
      <c r="HM303" s="96"/>
      <c r="HN303" s="104"/>
      <c r="HO303" s="92"/>
      <c r="HP303" s="90"/>
      <c r="HQ303" s="91"/>
      <c r="HR303" s="102"/>
      <c r="HS303" s="96"/>
      <c r="HT303" s="104"/>
      <c r="HU303" s="92"/>
      <c r="HV303" s="125"/>
      <c r="HW303" s="126"/>
      <c r="HX303" s="127"/>
      <c r="HY303" s="128"/>
      <c r="HZ303" s="129"/>
      <c r="IA303" s="130"/>
      <c r="IB303" s="125"/>
      <c r="IC303" s="126"/>
      <c r="ID303" s="127"/>
      <c r="IE303" s="128"/>
      <c r="IF303" s="129"/>
      <c r="IG303" s="130"/>
      <c r="IH303" s="125"/>
      <c r="II303" s="126"/>
      <c r="IJ303" s="127"/>
      <c r="IK303" s="128"/>
      <c r="IL303" s="129"/>
      <c r="IM303" s="130"/>
      <c r="IN303" s="125"/>
      <c r="IO303" s="126"/>
      <c r="IP303" s="127"/>
      <c r="IQ303" s="128"/>
      <c r="IR303" s="129"/>
    </row>
    <row r="304" spans="1:252" s="1" customFormat="1">
      <c r="A304" s="54" t="s">
        <v>813</v>
      </c>
      <c r="B304" s="136">
        <f t="shared" si="46"/>
        <v>0</v>
      </c>
      <c r="C304" s="136">
        <f t="shared" si="47"/>
        <v>0</v>
      </c>
      <c r="D304" s="136">
        <f t="shared" si="48"/>
        <v>0</v>
      </c>
      <c r="E304" s="136">
        <f t="shared" si="49"/>
        <v>0</v>
      </c>
      <c r="F304" s="136">
        <f t="shared" si="50"/>
        <v>0</v>
      </c>
      <c r="G304" s="136">
        <f t="shared" si="51"/>
        <v>0</v>
      </c>
      <c r="H304" s="137">
        <f t="shared" si="44"/>
        <v>0</v>
      </c>
      <c r="I304" s="137">
        <f t="shared" si="52"/>
        <v>0</v>
      </c>
      <c r="J304" s="136">
        <f t="shared" si="53"/>
        <v>0</v>
      </c>
      <c r="K304" s="136">
        <f t="shared" si="54"/>
        <v>0</v>
      </c>
      <c r="L304" s="138">
        <f t="shared" si="45"/>
        <v>0</v>
      </c>
      <c r="M304" s="92"/>
      <c r="N304" s="90"/>
      <c r="O304" s="91"/>
      <c r="P304" s="102"/>
      <c r="Q304" s="96"/>
      <c r="R304" s="104"/>
      <c r="S304" s="92"/>
      <c r="T304" s="90"/>
      <c r="U304" s="91"/>
      <c r="V304" s="102"/>
      <c r="W304" s="96"/>
      <c r="X304" s="104"/>
      <c r="Y304" s="92"/>
      <c r="Z304" s="90"/>
      <c r="AA304" s="91"/>
      <c r="AB304" s="102"/>
      <c r="AC304" s="96"/>
      <c r="AD304" s="104"/>
      <c r="AE304" s="92"/>
      <c r="AF304" s="90"/>
      <c r="AG304" s="91"/>
      <c r="AH304" s="102"/>
      <c r="AI304" s="96"/>
      <c r="AJ304" s="104"/>
      <c r="AK304" s="92"/>
      <c r="AL304" s="90"/>
      <c r="AM304" s="91"/>
      <c r="AN304" s="102"/>
      <c r="AO304" s="96"/>
      <c r="AP304" s="104"/>
      <c r="AQ304" s="92"/>
      <c r="AR304" s="90"/>
      <c r="AS304" s="91"/>
      <c r="AT304" s="102"/>
      <c r="AU304" s="96"/>
      <c r="AV304" s="104"/>
      <c r="AW304" s="92"/>
      <c r="AX304" s="90"/>
      <c r="AY304" s="91"/>
      <c r="AZ304" s="102"/>
      <c r="BA304" s="96"/>
      <c r="BB304" s="104"/>
      <c r="BC304" s="92"/>
      <c r="BD304" s="90"/>
      <c r="BE304" s="91"/>
      <c r="BF304" s="102"/>
      <c r="BG304" s="96"/>
      <c r="BH304" s="104"/>
      <c r="BI304" s="92"/>
      <c r="BJ304" s="90"/>
      <c r="BK304" s="91"/>
      <c r="BL304" s="102"/>
      <c r="BM304" s="96"/>
      <c r="BN304" s="104"/>
      <c r="BO304" s="92"/>
      <c r="BP304" s="90"/>
      <c r="BQ304" s="91"/>
      <c r="BR304" s="102"/>
      <c r="BS304" s="96"/>
      <c r="BT304" s="104"/>
      <c r="BU304" s="92"/>
      <c r="BV304" s="90"/>
      <c r="BW304" s="91"/>
      <c r="BX304" s="102"/>
      <c r="BY304" s="96"/>
      <c r="BZ304" s="104"/>
      <c r="CA304" s="92"/>
      <c r="CB304" s="90"/>
      <c r="CC304" s="91"/>
      <c r="CD304" s="102"/>
      <c r="CE304" s="96"/>
      <c r="CF304" s="104"/>
      <c r="CG304" s="92"/>
      <c r="CH304" s="90"/>
      <c r="CI304" s="91"/>
      <c r="CJ304" s="102"/>
      <c r="CK304" s="96"/>
      <c r="CL304" s="104"/>
      <c r="CM304" s="92"/>
      <c r="CN304" s="90"/>
      <c r="CO304" s="91"/>
      <c r="CP304" s="102"/>
      <c r="CQ304" s="96"/>
      <c r="CR304" s="104"/>
      <c r="CS304" s="92"/>
      <c r="CT304" s="90"/>
      <c r="CU304" s="91"/>
      <c r="CV304" s="102"/>
      <c r="CW304" s="96"/>
      <c r="CX304" s="104"/>
      <c r="CY304" s="92"/>
      <c r="CZ304" s="90"/>
      <c r="DA304" s="91"/>
      <c r="DB304" s="102"/>
      <c r="DC304" s="96"/>
      <c r="DD304" s="104"/>
      <c r="DE304" s="92"/>
      <c r="DF304" s="90"/>
      <c r="DG304" s="91"/>
      <c r="DH304" s="102"/>
      <c r="DI304" s="96"/>
      <c r="DJ304" s="104"/>
      <c r="DK304" s="92"/>
      <c r="DL304" s="90"/>
      <c r="DM304" s="91"/>
      <c r="DN304" s="102"/>
      <c r="DO304" s="96"/>
      <c r="DP304" s="104"/>
      <c r="DQ304" s="92"/>
      <c r="DR304" s="90"/>
      <c r="DS304" s="91"/>
      <c r="DT304" s="102"/>
      <c r="DU304" s="96"/>
      <c r="DV304" s="104"/>
      <c r="DW304" s="92"/>
      <c r="DX304" s="90"/>
      <c r="DY304" s="91"/>
      <c r="DZ304" s="102"/>
      <c r="EA304" s="96"/>
      <c r="EB304" s="104"/>
      <c r="EC304" s="92"/>
      <c r="ED304" s="90"/>
      <c r="EE304" s="91"/>
      <c r="EF304" s="102"/>
      <c r="EG304" s="96"/>
      <c r="EH304" s="104"/>
      <c r="EI304" s="92"/>
      <c r="EJ304" s="90"/>
      <c r="EK304" s="91"/>
      <c r="EL304" s="102"/>
      <c r="EM304" s="96"/>
      <c r="EN304" s="104"/>
      <c r="EO304" s="92"/>
      <c r="EP304" s="90"/>
      <c r="EQ304" s="91"/>
      <c r="ER304" s="102"/>
      <c r="ES304" s="96"/>
      <c r="ET304" s="104"/>
      <c r="EU304" s="92"/>
      <c r="EV304" s="90"/>
      <c r="EW304" s="91"/>
      <c r="EX304" s="102"/>
      <c r="EY304" s="96"/>
      <c r="EZ304" s="104"/>
      <c r="FA304" s="92"/>
      <c r="FB304" s="90"/>
      <c r="FC304" s="91"/>
      <c r="FD304" s="102"/>
      <c r="FE304" s="96"/>
      <c r="FF304" s="104"/>
      <c r="FG304" s="92"/>
      <c r="FH304" s="90"/>
      <c r="FI304" s="91"/>
      <c r="FJ304" s="102"/>
      <c r="FK304" s="96"/>
      <c r="FL304" s="104"/>
      <c r="FM304" s="92"/>
      <c r="FN304" s="90"/>
      <c r="FO304" s="91"/>
      <c r="FP304" s="102"/>
      <c r="FQ304" s="96"/>
      <c r="FR304" s="104"/>
      <c r="FS304" s="92"/>
      <c r="FT304" s="90"/>
      <c r="FU304" s="91"/>
      <c r="FV304" s="102"/>
      <c r="FW304" s="96"/>
      <c r="FX304" s="104"/>
      <c r="FY304" s="92"/>
      <c r="FZ304" s="90"/>
      <c r="GA304" s="91"/>
      <c r="GB304" s="102"/>
      <c r="GC304" s="96"/>
      <c r="GD304" s="104"/>
      <c r="GE304" s="92"/>
      <c r="GF304" s="90"/>
      <c r="GG304" s="91"/>
      <c r="GH304" s="102"/>
      <c r="GI304" s="96"/>
      <c r="GJ304" s="104"/>
      <c r="GK304" s="92"/>
      <c r="GL304" s="90"/>
      <c r="GM304" s="91"/>
      <c r="GN304" s="102"/>
      <c r="GO304" s="96"/>
      <c r="GP304" s="104"/>
      <c r="GQ304" s="92"/>
      <c r="GR304" s="90"/>
      <c r="GS304" s="91"/>
      <c r="GT304" s="102"/>
      <c r="GU304" s="96"/>
      <c r="GV304" s="104"/>
      <c r="GW304" s="92"/>
      <c r="GX304" s="90"/>
      <c r="GY304" s="91"/>
      <c r="GZ304" s="102"/>
      <c r="HA304" s="96"/>
      <c r="HB304" s="104"/>
      <c r="HC304" s="92"/>
      <c r="HD304" s="90"/>
      <c r="HE304" s="91"/>
      <c r="HF304" s="102"/>
      <c r="HG304" s="96"/>
      <c r="HH304" s="104"/>
      <c r="HI304" s="92"/>
      <c r="HJ304" s="90"/>
      <c r="HK304" s="91"/>
      <c r="HL304" s="102"/>
      <c r="HM304" s="96"/>
      <c r="HN304" s="104"/>
      <c r="HO304" s="92"/>
      <c r="HP304" s="90"/>
      <c r="HQ304" s="91"/>
      <c r="HR304" s="102"/>
      <c r="HS304" s="96"/>
      <c r="HT304" s="104"/>
      <c r="HU304" s="92"/>
      <c r="HV304" s="125"/>
      <c r="HW304" s="126"/>
      <c r="HX304" s="127"/>
      <c r="HY304" s="128"/>
      <c r="HZ304" s="129"/>
      <c r="IA304" s="130"/>
      <c r="IB304" s="125"/>
      <c r="IC304" s="126"/>
      <c r="ID304" s="127"/>
      <c r="IE304" s="128"/>
      <c r="IF304" s="129"/>
      <c r="IG304" s="130"/>
      <c r="IH304" s="125"/>
      <c r="II304" s="126"/>
      <c r="IJ304" s="127"/>
      <c r="IK304" s="128"/>
      <c r="IL304" s="129"/>
      <c r="IM304" s="130"/>
      <c r="IN304" s="125"/>
      <c r="IO304" s="126"/>
      <c r="IP304" s="127"/>
      <c r="IQ304" s="128"/>
      <c r="IR304" s="129"/>
    </row>
    <row r="305" spans="1:252" s="1" customFormat="1">
      <c r="A305" s="54" t="s">
        <v>815</v>
      </c>
      <c r="B305" s="136">
        <f t="shared" si="46"/>
        <v>0</v>
      </c>
      <c r="C305" s="136">
        <f t="shared" si="47"/>
        <v>0</v>
      </c>
      <c r="D305" s="136">
        <f t="shared" si="48"/>
        <v>0</v>
      </c>
      <c r="E305" s="136">
        <f t="shared" si="49"/>
        <v>0</v>
      </c>
      <c r="F305" s="136">
        <f t="shared" si="50"/>
        <v>0</v>
      </c>
      <c r="G305" s="136">
        <f t="shared" si="51"/>
        <v>0</v>
      </c>
      <c r="H305" s="137">
        <f t="shared" si="44"/>
        <v>0</v>
      </c>
      <c r="I305" s="137">
        <f t="shared" si="52"/>
        <v>0</v>
      </c>
      <c r="J305" s="136">
        <f t="shared" si="53"/>
        <v>0</v>
      </c>
      <c r="K305" s="136">
        <f t="shared" si="54"/>
        <v>0</v>
      </c>
      <c r="L305" s="138">
        <f t="shared" si="45"/>
        <v>0</v>
      </c>
      <c r="M305" s="92"/>
      <c r="N305" s="90"/>
      <c r="O305" s="91"/>
      <c r="P305" s="102"/>
      <c r="Q305" s="96"/>
      <c r="R305" s="104"/>
      <c r="S305" s="92"/>
      <c r="T305" s="90"/>
      <c r="U305" s="91"/>
      <c r="V305" s="102"/>
      <c r="W305" s="96"/>
      <c r="X305" s="104"/>
      <c r="Y305" s="92"/>
      <c r="Z305" s="90"/>
      <c r="AA305" s="91"/>
      <c r="AB305" s="102"/>
      <c r="AC305" s="96"/>
      <c r="AD305" s="104"/>
      <c r="AE305" s="92"/>
      <c r="AF305" s="90"/>
      <c r="AG305" s="91"/>
      <c r="AH305" s="102"/>
      <c r="AI305" s="96"/>
      <c r="AJ305" s="104"/>
      <c r="AK305" s="92"/>
      <c r="AL305" s="90"/>
      <c r="AM305" s="91"/>
      <c r="AN305" s="102"/>
      <c r="AO305" s="96"/>
      <c r="AP305" s="104"/>
      <c r="AQ305" s="92"/>
      <c r="AR305" s="90"/>
      <c r="AS305" s="91"/>
      <c r="AT305" s="102"/>
      <c r="AU305" s="96"/>
      <c r="AV305" s="104"/>
      <c r="AW305" s="92"/>
      <c r="AX305" s="90"/>
      <c r="AY305" s="91"/>
      <c r="AZ305" s="102"/>
      <c r="BA305" s="96"/>
      <c r="BB305" s="104"/>
      <c r="BC305" s="92"/>
      <c r="BD305" s="90"/>
      <c r="BE305" s="91"/>
      <c r="BF305" s="102"/>
      <c r="BG305" s="96"/>
      <c r="BH305" s="104"/>
      <c r="BI305" s="92"/>
      <c r="BJ305" s="90"/>
      <c r="BK305" s="91"/>
      <c r="BL305" s="102"/>
      <c r="BM305" s="96"/>
      <c r="BN305" s="104"/>
      <c r="BO305" s="92"/>
      <c r="BP305" s="90"/>
      <c r="BQ305" s="91"/>
      <c r="BR305" s="102"/>
      <c r="BS305" s="96"/>
      <c r="BT305" s="104"/>
      <c r="BU305" s="92"/>
      <c r="BV305" s="90"/>
      <c r="BW305" s="91"/>
      <c r="BX305" s="102"/>
      <c r="BY305" s="96"/>
      <c r="BZ305" s="104"/>
      <c r="CA305" s="92"/>
      <c r="CB305" s="90"/>
      <c r="CC305" s="91"/>
      <c r="CD305" s="102"/>
      <c r="CE305" s="96"/>
      <c r="CF305" s="104"/>
      <c r="CG305" s="92"/>
      <c r="CH305" s="90"/>
      <c r="CI305" s="91"/>
      <c r="CJ305" s="102"/>
      <c r="CK305" s="96"/>
      <c r="CL305" s="104"/>
      <c r="CM305" s="92"/>
      <c r="CN305" s="90"/>
      <c r="CO305" s="91"/>
      <c r="CP305" s="102"/>
      <c r="CQ305" s="96"/>
      <c r="CR305" s="104"/>
      <c r="CS305" s="92"/>
      <c r="CT305" s="90"/>
      <c r="CU305" s="91"/>
      <c r="CV305" s="102"/>
      <c r="CW305" s="96"/>
      <c r="CX305" s="104"/>
      <c r="CY305" s="92"/>
      <c r="CZ305" s="90"/>
      <c r="DA305" s="91"/>
      <c r="DB305" s="102"/>
      <c r="DC305" s="96"/>
      <c r="DD305" s="104"/>
      <c r="DE305" s="92"/>
      <c r="DF305" s="90"/>
      <c r="DG305" s="91"/>
      <c r="DH305" s="102"/>
      <c r="DI305" s="96"/>
      <c r="DJ305" s="104"/>
      <c r="DK305" s="92"/>
      <c r="DL305" s="90"/>
      <c r="DM305" s="91"/>
      <c r="DN305" s="102"/>
      <c r="DO305" s="96"/>
      <c r="DP305" s="104"/>
      <c r="DQ305" s="92"/>
      <c r="DR305" s="90"/>
      <c r="DS305" s="91"/>
      <c r="DT305" s="102"/>
      <c r="DU305" s="96"/>
      <c r="DV305" s="104"/>
      <c r="DW305" s="92"/>
      <c r="DX305" s="90"/>
      <c r="DY305" s="91"/>
      <c r="DZ305" s="102"/>
      <c r="EA305" s="96"/>
      <c r="EB305" s="104"/>
      <c r="EC305" s="92"/>
      <c r="ED305" s="90"/>
      <c r="EE305" s="91"/>
      <c r="EF305" s="102"/>
      <c r="EG305" s="96"/>
      <c r="EH305" s="104"/>
      <c r="EI305" s="92"/>
      <c r="EJ305" s="90"/>
      <c r="EK305" s="91"/>
      <c r="EL305" s="102"/>
      <c r="EM305" s="96"/>
      <c r="EN305" s="104"/>
      <c r="EO305" s="92"/>
      <c r="EP305" s="90"/>
      <c r="EQ305" s="91"/>
      <c r="ER305" s="102"/>
      <c r="ES305" s="96"/>
      <c r="ET305" s="104"/>
      <c r="EU305" s="92"/>
      <c r="EV305" s="90"/>
      <c r="EW305" s="91"/>
      <c r="EX305" s="102"/>
      <c r="EY305" s="96"/>
      <c r="EZ305" s="104"/>
      <c r="FA305" s="92"/>
      <c r="FB305" s="90"/>
      <c r="FC305" s="91"/>
      <c r="FD305" s="102"/>
      <c r="FE305" s="96"/>
      <c r="FF305" s="104"/>
      <c r="FG305" s="92"/>
      <c r="FH305" s="90"/>
      <c r="FI305" s="91"/>
      <c r="FJ305" s="102"/>
      <c r="FK305" s="96"/>
      <c r="FL305" s="104"/>
      <c r="FM305" s="92"/>
      <c r="FN305" s="90"/>
      <c r="FO305" s="91"/>
      <c r="FP305" s="102"/>
      <c r="FQ305" s="96"/>
      <c r="FR305" s="104"/>
      <c r="FS305" s="92"/>
      <c r="FT305" s="90"/>
      <c r="FU305" s="91"/>
      <c r="FV305" s="102"/>
      <c r="FW305" s="96"/>
      <c r="FX305" s="104"/>
      <c r="FY305" s="92"/>
      <c r="FZ305" s="90"/>
      <c r="GA305" s="91"/>
      <c r="GB305" s="102"/>
      <c r="GC305" s="96"/>
      <c r="GD305" s="104"/>
      <c r="GE305" s="92"/>
      <c r="GF305" s="90"/>
      <c r="GG305" s="91"/>
      <c r="GH305" s="102"/>
      <c r="GI305" s="96"/>
      <c r="GJ305" s="104"/>
      <c r="GK305" s="92"/>
      <c r="GL305" s="90"/>
      <c r="GM305" s="91"/>
      <c r="GN305" s="102"/>
      <c r="GO305" s="96"/>
      <c r="GP305" s="104"/>
      <c r="GQ305" s="92"/>
      <c r="GR305" s="90"/>
      <c r="GS305" s="91"/>
      <c r="GT305" s="102"/>
      <c r="GU305" s="96"/>
      <c r="GV305" s="104"/>
      <c r="GW305" s="92"/>
      <c r="GX305" s="90"/>
      <c r="GY305" s="91"/>
      <c r="GZ305" s="102"/>
      <c r="HA305" s="96"/>
      <c r="HB305" s="104"/>
      <c r="HC305" s="92"/>
      <c r="HD305" s="90"/>
      <c r="HE305" s="91"/>
      <c r="HF305" s="102"/>
      <c r="HG305" s="96"/>
      <c r="HH305" s="104"/>
      <c r="HI305" s="92"/>
      <c r="HJ305" s="90"/>
      <c r="HK305" s="91"/>
      <c r="HL305" s="102"/>
      <c r="HM305" s="96"/>
      <c r="HN305" s="104"/>
      <c r="HO305" s="92"/>
      <c r="HP305" s="90"/>
      <c r="HQ305" s="91"/>
      <c r="HR305" s="102"/>
      <c r="HS305" s="96"/>
      <c r="HT305" s="104"/>
      <c r="HU305" s="92"/>
      <c r="HV305" s="125"/>
      <c r="HW305" s="126"/>
      <c r="HX305" s="127"/>
      <c r="HY305" s="128"/>
      <c r="HZ305" s="129"/>
      <c r="IA305" s="130"/>
      <c r="IB305" s="125"/>
      <c r="IC305" s="126"/>
      <c r="ID305" s="127"/>
      <c r="IE305" s="128"/>
      <c r="IF305" s="129"/>
      <c r="IG305" s="130"/>
      <c r="IH305" s="125"/>
      <c r="II305" s="126"/>
      <c r="IJ305" s="127"/>
      <c r="IK305" s="128"/>
      <c r="IL305" s="129"/>
      <c r="IM305" s="130"/>
      <c r="IN305" s="125"/>
      <c r="IO305" s="126"/>
      <c r="IP305" s="127"/>
      <c r="IQ305" s="128"/>
      <c r="IR305" s="129"/>
    </row>
    <row r="306" spans="1:252" s="1" customFormat="1">
      <c r="A306" s="54" t="s">
        <v>109</v>
      </c>
      <c r="B306" s="136">
        <f t="shared" si="46"/>
        <v>19.899999999999999</v>
      </c>
      <c r="C306" s="136">
        <f t="shared" si="47"/>
        <v>20.863636363636363</v>
      </c>
      <c r="D306" s="136">
        <f t="shared" si="48"/>
        <v>21.8</v>
      </c>
      <c r="E306" s="136">
        <f t="shared" si="49"/>
        <v>14.8</v>
      </c>
      <c r="F306" s="136">
        <f t="shared" si="50"/>
        <v>15.218181818181819</v>
      </c>
      <c r="G306" s="136">
        <f t="shared" si="51"/>
        <v>15.7</v>
      </c>
      <c r="H306" s="137">
        <f t="shared" si="44"/>
        <v>11</v>
      </c>
      <c r="I306" s="137">
        <f t="shared" si="52"/>
        <v>0</v>
      </c>
      <c r="J306" s="136">
        <f t="shared" si="53"/>
        <v>0</v>
      </c>
      <c r="K306" s="136">
        <f t="shared" si="54"/>
        <v>0</v>
      </c>
      <c r="L306" s="138">
        <f t="shared" si="45"/>
        <v>0</v>
      </c>
      <c r="M306" s="92">
        <v>20.8</v>
      </c>
      <c r="N306" s="90">
        <v>15.2</v>
      </c>
      <c r="O306" s="91"/>
      <c r="P306" s="102">
        <v>20</v>
      </c>
      <c r="Q306" s="96">
        <v>14.9</v>
      </c>
      <c r="R306" s="104"/>
      <c r="S306" s="92">
        <v>20.7</v>
      </c>
      <c r="T306" s="90">
        <v>15.1</v>
      </c>
      <c r="U306" s="91"/>
      <c r="V306" s="102">
        <v>21</v>
      </c>
      <c r="W306" s="96">
        <v>15.1</v>
      </c>
      <c r="X306" s="104"/>
      <c r="Y306" s="92">
        <v>20.7</v>
      </c>
      <c r="Z306" s="90">
        <v>14.8</v>
      </c>
      <c r="AA306" s="91"/>
      <c r="AB306" s="102">
        <v>21.5</v>
      </c>
      <c r="AC306" s="96">
        <v>15.2</v>
      </c>
      <c r="AD306" s="104"/>
      <c r="AE306" s="92">
        <v>21.8</v>
      </c>
      <c r="AF306" s="90">
        <v>15.4</v>
      </c>
      <c r="AG306" s="91"/>
      <c r="AH306" s="102">
        <v>21.6</v>
      </c>
      <c r="AI306" s="96">
        <v>15.4</v>
      </c>
      <c r="AJ306" s="104"/>
      <c r="AK306" s="92">
        <v>21.5</v>
      </c>
      <c r="AL306" s="90">
        <v>15.7</v>
      </c>
      <c r="AM306" s="91"/>
      <c r="AN306" s="102">
        <v>20</v>
      </c>
      <c r="AO306" s="96">
        <v>15.2</v>
      </c>
      <c r="AP306" s="104"/>
      <c r="AQ306" s="92">
        <v>19.899999999999999</v>
      </c>
      <c r="AR306" s="90">
        <v>15.4</v>
      </c>
      <c r="AS306" s="91"/>
      <c r="AT306" s="102"/>
      <c r="AU306" s="96"/>
      <c r="AV306" s="104"/>
      <c r="AW306" s="92"/>
      <c r="AX306" s="90"/>
      <c r="AY306" s="91"/>
      <c r="AZ306" s="102"/>
      <c r="BA306" s="96"/>
      <c r="BB306" s="104"/>
      <c r="BC306" s="92"/>
      <c r="BD306" s="90"/>
      <c r="BE306" s="91"/>
      <c r="BF306" s="102"/>
      <c r="BG306" s="96"/>
      <c r="BH306" s="104"/>
      <c r="BI306" s="92"/>
      <c r="BJ306" s="90"/>
      <c r="BK306" s="91"/>
      <c r="BL306" s="102"/>
      <c r="BM306" s="96"/>
      <c r="BN306" s="104"/>
      <c r="BO306" s="92"/>
      <c r="BP306" s="90"/>
      <c r="BQ306" s="91"/>
      <c r="BR306" s="102"/>
      <c r="BS306" s="96"/>
      <c r="BT306" s="104"/>
      <c r="BU306" s="92"/>
      <c r="BV306" s="90"/>
      <c r="BW306" s="91"/>
      <c r="BX306" s="102"/>
      <c r="BY306" s="96"/>
      <c r="BZ306" s="104"/>
      <c r="CA306" s="92"/>
      <c r="CB306" s="90"/>
      <c r="CC306" s="91"/>
      <c r="CD306" s="102"/>
      <c r="CE306" s="96"/>
      <c r="CF306" s="104"/>
      <c r="CG306" s="92"/>
      <c r="CH306" s="90"/>
      <c r="CI306" s="91"/>
      <c r="CJ306" s="102"/>
      <c r="CK306" s="96"/>
      <c r="CL306" s="104"/>
      <c r="CM306" s="92"/>
      <c r="CN306" s="90"/>
      <c r="CO306" s="91"/>
      <c r="CP306" s="102"/>
      <c r="CQ306" s="96"/>
      <c r="CR306" s="104"/>
      <c r="CS306" s="92"/>
      <c r="CT306" s="90"/>
      <c r="CU306" s="91"/>
      <c r="CV306" s="102"/>
      <c r="CW306" s="96"/>
      <c r="CX306" s="104"/>
      <c r="CY306" s="92"/>
      <c r="CZ306" s="90"/>
      <c r="DA306" s="91"/>
      <c r="DB306" s="102"/>
      <c r="DC306" s="96"/>
      <c r="DD306" s="104"/>
      <c r="DE306" s="92"/>
      <c r="DF306" s="90"/>
      <c r="DG306" s="91"/>
      <c r="DH306" s="102"/>
      <c r="DI306" s="96"/>
      <c r="DJ306" s="104"/>
      <c r="DK306" s="92"/>
      <c r="DL306" s="90"/>
      <c r="DM306" s="91"/>
      <c r="DN306" s="102"/>
      <c r="DO306" s="96"/>
      <c r="DP306" s="104"/>
      <c r="DQ306" s="92"/>
      <c r="DR306" s="90"/>
      <c r="DS306" s="91"/>
      <c r="DT306" s="102"/>
      <c r="DU306" s="96"/>
      <c r="DV306" s="104"/>
      <c r="DW306" s="92"/>
      <c r="DX306" s="90"/>
      <c r="DY306" s="91"/>
      <c r="DZ306" s="102"/>
      <c r="EA306" s="96"/>
      <c r="EB306" s="104"/>
      <c r="EC306" s="92"/>
      <c r="ED306" s="90"/>
      <c r="EE306" s="91"/>
      <c r="EF306" s="102"/>
      <c r="EG306" s="96"/>
      <c r="EH306" s="104"/>
      <c r="EI306" s="92"/>
      <c r="EJ306" s="90"/>
      <c r="EK306" s="91"/>
      <c r="EL306" s="102"/>
      <c r="EM306" s="96"/>
      <c r="EN306" s="104"/>
      <c r="EO306" s="92"/>
      <c r="EP306" s="90"/>
      <c r="EQ306" s="91"/>
      <c r="ER306" s="102"/>
      <c r="ES306" s="96"/>
      <c r="ET306" s="104"/>
      <c r="EU306" s="92"/>
      <c r="EV306" s="90"/>
      <c r="EW306" s="91"/>
      <c r="EX306" s="102"/>
      <c r="EY306" s="96"/>
      <c r="EZ306" s="104"/>
      <c r="FA306" s="92"/>
      <c r="FB306" s="90"/>
      <c r="FC306" s="91"/>
      <c r="FD306" s="102"/>
      <c r="FE306" s="96"/>
      <c r="FF306" s="104"/>
      <c r="FG306" s="92"/>
      <c r="FH306" s="90"/>
      <c r="FI306" s="91"/>
      <c r="FJ306" s="102"/>
      <c r="FK306" s="96"/>
      <c r="FL306" s="104"/>
      <c r="FM306" s="92"/>
      <c r="FN306" s="90"/>
      <c r="FO306" s="91"/>
      <c r="FP306" s="102"/>
      <c r="FQ306" s="96"/>
      <c r="FR306" s="104"/>
      <c r="FS306" s="92"/>
      <c r="FT306" s="90"/>
      <c r="FU306" s="91"/>
      <c r="FV306" s="102"/>
      <c r="FW306" s="96"/>
      <c r="FX306" s="104"/>
      <c r="FY306" s="92"/>
      <c r="FZ306" s="90"/>
      <c r="GA306" s="91"/>
      <c r="GB306" s="102"/>
      <c r="GC306" s="96"/>
      <c r="GD306" s="104"/>
      <c r="GE306" s="92"/>
      <c r="GF306" s="90"/>
      <c r="GG306" s="91"/>
      <c r="GH306" s="102"/>
      <c r="GI306" s="96"/>
      <c r="GJ306" s="104"/>
      <c r="GK306" s="92"/>
      <c r="GL306" s="90"/>
      <c r="GM306" s="91"/>
      <c r="GN306" s="102"/>
      <c r="GO306" s="96"/>
      <c r="GP306" s="104"/>
      <c r="GQ306" s="92"/>
      <c r="GR306" s="90"/>
      <c r="GS306" s="91"/>
      <c r="GT306" s="102"/>
      <c r="GU306" s="96"/>
      <c r="GV306" s="104"/>
      <c r="GW306" s="92"/>
      <c r="GX306" s="90"/>
      <c r="GY306" s="91"/>
      <c r="GZ306" s="102"/>
      <c r="HA306" s="96"/>
      <c r="HB306" s="104"/>
      <c r="HC306" s="92"/>
      <c r="HD306" s="90"/>
      <c r="HE306" s="91"/>
      <c r="HF306" s="102"/>
      <c r="HG306" s="96"/>
      <c r="HH306" s="104"/>
      <c r="HI306" s="92"/>
      <c r="HJ306" s="90"/>
      <c r="HK306" s="91"/>
      <c r="HL306" s="102"/>
      <c r="HM306" s="96"/>
      <c r="HN306" s="104"/>
      <c r="HO306" s="92"/>
      <c r="HP306" s="90"/>
      <c r="HQ306" s="91"/>
      <c r="HR306" s="102"/>
      <c r="HS306" s="96"/>
      <c r="HT306" s="104"/>
      <c r="HU306" s="92"/>
      <c r="HV306" s="125"/>
      <c r="HW306" s="126"/>
      <c r="HX306" s="127"/>
      <c r="HY306" s="128"/>
      <c r="HZ306" s="129"/>
      <c r="IA306" s="130"/>
      <c r="IB306" s="125"/>
      <c r="IC306" s="126"/>
      <c r="ID306" s="127"/>
      <c r="IE306" s="128"/>
      <c r="IF306" s="129"/>
      <c r="IG306" s="130"/>
      <c r="IH306" s="125"/>
      <c r="II306" s="126"/>
      <c r="IJ306" s="127"/>
      <c r="IK306" s="128"/>
      <c r="IL306" s="129"/>
      <c r="IM306" s="130"/>
      <c r="IN306" s="125"/>
      <c r="IO306" s="126"/>
      <c r="IP306" s="127"/>
      <c r="IQ306" s="128"/>
      <c r="IR306" s="129"/>
    </row>
    <row r="307" spans="1:252" s="1" customFormat="1">
      <c r="A307" s="54" t="s">
        <v>110</v>
      </c>
      <c r="B307" s="136">
        <f t="shared" si="46"/>
        <v>0</v>
      </c>
      <c r="C307" s="136">
        <f t="shared" si="47"/>
        <v>0</v>
      </c>
      <c r="D307" s="136">
        <f t="shared" si="48"/>
        <v>0</v>
      </c>
      <c r="E307" s="136">
        <f t="shared" si="49"/>
        <v>0</v>
      </c>
      <c r="F307" s="136">
        <f t="shared" si="50"/>
        <v>0</v>
      </c>
      <c r="G307" s="136">
        <f t="shared" si="51"/>
        <v>0</v>
      </c>
      <c r="H307" s="137">
        <f t="shared" si="44"/>
        <v>0</v>
      </c>
      <c r="I307" s="137">
        <f t="shared" si="52"/>
        <v>0</v>
      </c>
      <c r="J307" s="136">
        <f t="shared" si="53"/>
        <v>0</v>
      </c>
      <c r="K307" s="136">
        <f t="shared" si="54"/>
        <v>0</v>
      </c>
      <c r="L307" s="138">
        <f t="shared" si="45"/>
        <v>0</v>
      </c>
      <c r="M307" s="92"/>
      <c r="N307" s="90"/>
      <c r="O307" s="91"/>
      <c r="P307" s="102"/>
      <c r="Q307" s="96"/>
      <c r="R307" s="104"/>
      <c r="S307" s="92"/>
      <c r="T307" s="90"/>
      <c r="U307" s="91"/>
      <c r="V307" s="102"/>
      <c r="W307" s="96"/>
      <c r="X307" s="104"/>
      <c r="Y307" s="92"/>
      <c r="Z307" s="90"/>
      <c r="AA307" s="91"/>
      <c r="AB307" s="102"/>
      <c r="AC307" s="96"/>
      <c r="AD307" s="104"/>
      <c r="AE307" s="92"/>
      <c r="AF307" s="90"/>
      <c r="AG307" s="91"/>
      <c r="AH307" s="102"/>
      <c r="AI307" s="96"/>
      <c r="AJ307" s="104"/>
      <c r="AK307" s="92"/>
      <c r="AL307" s="90"/>
      <c r="AM307" s="91"/>
      <c r="AN307" s="102"/>
      <c r="AO307" s="96"/>
      <c r="AP307" s="104"/>
      <c r="AQ307" s="92"/>
      <c r="AR307" s="90"/>
      <c r="AS307" s="91"/>
      <c r="AT307" s="102"/>
      <c r="AU307" s="96"/>
      <c r="AV307" s="104"/>
      <c r="AW307" s="92"/>
      <c r="AX307" s="90"/>
      <c r="AY307" s="91"/>
      <c r="AZ307" s="102"/>
      <c r="BA307" s="96"/>
      <c r="BB307" s="104"/>
      <c r="BC307" s="92"/>
      <c r="BD307" s="90"/>
      <c r="BE307" s="91"/>
      <c r="BF307" s="102"/>
      <c r="BG307" s="96"/>
      <c r="BH307" s="104"/>
      <c r="BI307" s="92"/>
      <c r="BJ307" s="90"/>
      <c r="BK307" s="91"/>
      <c r="BL307" s="102"/>
      <c r="BM307" s="96"/>
      <c r="BN307" s="104"/>
      <c r="BO307" s="92"/>
      <c r="BP307" s="90"/>
      <c r="BQ307" s="91"/>
      <c r="BR307" s="102"/>
      <c r="BS307" s="96"/>
      <c r="BT307" s="104"/>
      <c r="BU307" s="92"/>
      <c r="BV307" s="90"/>
      <c r="BW307" s="91"/>
      <c r="BX307" s="102"/>
      <c r="BY307" s="96"/>
      <c r="BZ307" s="104"/>
      <c r="CA307" s="92"/>
      <c r="CB307" s="90"/>
      <c r="CC307" s="91"/>
      <c r="CD307" s="102"/>
      <c r="CE307" s="96"/>
      <c r="CF307" s="104"/>
      <c r="CG307" s="92"/>
      <c r="CH307" s="90"/>
      <c r="CI307" s="91"/>
      <c r="CJ307" s="102"/>
      <c r="CK307" s="96"/>
      <c r="CL307" s="104"/>
      <c r="CM307" s="92"/>
      <c r="CN307" s="90"/>
      <c r="CO307" s="91"/>
      <c r="CP307" s="102"/>
      <c r="CQ307" s="96"/>
      <c r="CR307" s="104"/>
      <c r="CS307" s="92"/>
      <c r="CT307" s="90"/>
      <c r="CU307" s="91"/>
      <c r="CV307" s="102"/>
      <c r="CW307" s="96"/>
      <c r="CX307" s="104"/>
      <c r="CY307" s="92"/>
      <c r="CZ307" s="90"/>
      <c r="DA307" s="91"/>
      <c r="DB307" s="102"/>
      <c r="DC307" s="96"/>
      <c r="DD307" s="104"/>
      <c r="DE307" s="92"/>
      <c r="DF307" s="90"/>
      <c r="DG307" s="91"/>
      <c r="DH307" s="102"/>
      <c r="DI307" s="96"/>
      <c r="DJ307" s="104"/>
      <c r="DK307" s="92"/>
      <c r="DL307" s="90"/>
      <c r="DM307" s="91"/>
      <c r="DN307" s="102"/>
      <c r="DO307" s="96"/>
      <c r="DP307" s="104"/>
      <c r="DQ307" s="92"/>
      <c r="DR307" s="90"/>
      <c r="DS307" s="91"/>
      <c r="DT307" s="102"/>
      <c r="DU307" s="96"/>
      <c r="DV307" s="104"/>
      <c r="DW307" s="92"/>
      <c r="DX307" s="90"/>
      <c r="DY307" s="91"/>
      <c r="DZ307" s="102"/>
      <c r="EA307" s="96"/>
      <c r="EB307" s="104"/>
      <c r="EC307" s="92"/>
      <c r="ED307" s="90"/>
      <c r="EE307" s="91"/>
      <c r="EF307" s="102"/>
      <c r="EG307" s="96"/>
      <c r="EH307" s="104"/>
      <c r="EI307" s="92"/>
      <c r="EJ307" s="90"/>
      <c r="EK307" s="91"/>
      <c r="EL307" s="102"/>
      <c r="EM307" s="96"/>
      <c r="EN307" s="104"/>
      <c r="EO307" s="92"/>
      <c r="EP307" s="90"/>
      <c r="EQ307" s="91"/>
      <c r="ER307" s="102"/>
      <c r="ES307" s="96"/>
      <c r="ET307" s="104"/>
      <c r="EU307" s="92"/>
      <c r="EV307" s="90"/>
      <c r="EW307" s="91"/>
      <c r="EX307" s="102"/>
      <c r="EY307" s="96"/>
      <c r="EZ307" s="104"/>
      <c r="FA307" s="92"/>
      <c r="FB307" s="90"/>
      <c r="FC307" s="91"/>
      <c r="FD307" s="102"/>
      <c r="FE307" s="96"/>
      <c r="FF307" s="104"/>
      <c r="FG307" s="92"/>
      <c r="FH307" s="90"/>
      <c r="FI307" s="91"/>
      <c r="FJ307" s="102"/>
      <c r="FK307" s="96"/>
      <c r="FL307" s="104"/>
      <c r="FM307" s="92"/>
      <c r="FN307" s="90"/>
      <c r="FO307" s="91"/>
      <c r="FP307" s="102"/>
      <c r="FQ307" s="96"/>
      <c r="FR307" s="104"/>
      <c r="FS307" s="92"/>
      <c r="FT307" s="90"/>
      <c r="FU307" s="91"/>
      <c r="FV307" s="102"/>
      <c r="FW307" s="96"/>
      <c r="FX307" s="104"/>
      <c r="FY307" s="92"/>
      <c r="FZ307" s="90"/>
      <c r="GA307" s="91"/>
      <c r="GB307" s="102"/>
      <c r="GC307" s="96"/>
      <c r="GD307" s="104"/>
      <c r="GE307" s="92"/>
      <c r="GF307" s="90"/>
      <c r="GG307" s="91"/>
      <c r="GH307" s="102"/>
      <c r="GI307" s="96"/>
      <c r="GJ307" s="104"/>
      <c r="GK307" s="92"/>
      <c r="GL307" s="90"/>
      <c r="GM307" s="91"/>
      <c r="GN307" s="102"/>
      <c r="GO307" s="96"/>
      <c r="GP307" s="104"/>
      <c r="GQ307" s="92"/>
      <c r="GR307" s="90"/>
      <c r="GS307" s="91"/>
      <c r="GT307" s="102"/>
      <c r="GU307" s="96"/>
      <c r="GV307" s="104"/>
      <c r="GW307" s="92"/>
      <c r="GX307" s="90"/>
      <c r="GY307" s="91"/>
      <c r="GZ307" s="102"/>
      <c r="HA307" s="96"/>
      <c r="HB307" s="104"/>
      <c r="HC307" s="92"/>
      <c r="HD307" s="90"/>
      <c r="HE307" s="91"/>
      <c r="HF307" s="102"/>
      <c r="HG307" s="96"/>
      <c r="HH307" s="104"/>
      <c r="HI307" s="92"/>
      <c r="HJ307" s="90"/>
      <c r="HK307" s="91"/>
      <c r="HL307" s="102"/>
      <c r="HM307" s="96"/>
      <c r="HN307" s="104"/>
      <c r="HO307" s="92"/>
      <c r="HP307" s="90"/>
      <c r="HQ307" s="91"/>
      <c r="HR307" s="102"/>
      <c r="HS307" s="96"/>
      <c r="HT307" s="104"/>
      <c r="HU307" s="92"/>
      <c r="HV307" s="125"/>
      <c r="HW307" s="126"/>
      <c r="HX307" s="127"/>
      <c r="HY307" s="128"/>
      <c r="HZ307" s="129"/>
      <c r="IA307" s="130"/>
      <c r="IB307" s="125"/>
      <c r="IC307" s="126"/>
      <c r="ID307" s="127"/>
      <c r="IE307" s="128"/>
      <c r="IF307" s="129"/>
      <c r="IG307" s="130"/>
      <c r="IH307" s="125"/>
      <c r="II307" s="126"/>
      <c r="IJ307" s="127"/>
      <c r="IK307" s="128"/>
      <c r="IL307" s="129"/>
      <c r="IM307" s="130"/>
      <c r="IN307" s="125"/>
      <c r="IO307" s="126"/>
      <c r="IP307" s="127"/>
      <c r="IQ307" s="128"/>
      <c r="IR307" s="129"/>
    </row>
    <row r="308" spans="1:252" s="1" customFormat="1">
      <c r="A308" s="54" t="s">
        <v>111</v>
      </c>
      <c r="B308" s="136">
        <f t="shared" si="46"/>
        <v>0</v>
      </c>
      <c r="C308" s="136">
        <f t="shared" si="47"/>
        <v>0</v>
      </c>
      <c r="D308" s="136">
        <f t="shared" si="48"/>
        <v>0</v>
      </c>
      <c r="E308" s="136">
        <f t="shared" si="49"/>
        <v>0</v>
      </c>
      <c r="F308" s="136">
        <f t="shared" si="50"/>
        <v>0</v>
      </c>
      <c r="G308" s="136">
        <f t="shared" si="51"/>
        <v>0</v>
      </c>
      <c r="H308" s="137">
        <f t="shared" si="44"/>
        <v>0</v>
      </c>
      <c r="I308" s="137">
        <f t="shared" si="52"/>
        <v>0</v>
      </c>
      <c r="J308" s="136">
        <f t="shared" si="53"/>
        <v>0</v>
      </c>
      <c r="K308" s="136">
        <f t="shared" si="54"/>
        <v>0</v>
      </c>
      <c r="L308" s="138">
        <f t="shared" si="45"/>
        <v>0</v>
      </c>
      <c r="M308" s="92"/>
      <c r="N308" s="90"/>
      <c r="O308" s="91"/>
      <c r="P308" s="102"/>
      <c r="Q308" s="96"/>
      <c r="R308" s="104"/>
      <c r="S308" s="92"/>
      <c r="T308" s="90"/>
      <c r="U308" s="91"/>
      <c r="V308" s="102"/>
      <c r="W308" s="96"/>
      <c r="X308" s="104"/>
      <c r="Y308" s="92"/>
      <c r="Z308" s="90"/>
      <c r="AA308" s="91"/>
      <c r="AB308" s="102"/>
      <c r="AC308" s="96"/>
      <c r="AD308" s="104"/>
      <c r="AE308" s="92"/>
      <c r="AF308" s="90"/>
      <c r="AG308" s="91"/>
      <c r="AH308" s="102"/>
      <c r="AI308" s="96"/>
      <c r="AJ308" s="104"/>
      <c r="AK308" s="92"/>
      <c r="AL308" s="90"/>
      <c r="AM308" s="91"/>
      <c r="AN308" s="102"/>
      <c r="AO308" s="96"/>
      <c r="AP308" s="104"/>
      <c r="AQ308" s="92"/>
      <c r="AR308" s="90"/>
      <c r="AS308" s="91"/>
      <c r="AT308" s="102"/>
      <c r="AU308" s="96"/>
      <c r="AV308" s="104"/>
      <c r="AW308" s="92"/>
      <c r="AX308" s="90"/>
      <c r="AY308" s="91"/>
      <c r="AZ308" s="102"/>
      <c r="BA308" s="96"/>
      <c r="BB308" s="104"/>
      <c r="BC308" s="92"/>
      <c r="BD308" s="90"/>
      <c r="BE308" s="91"/>
      <c r="BF308" s="102"/>
      <c r="BG308" s="96"/>
      <c r="BH308" s="104"/>
      <c r="BI308" s="92"/>
      <c r="BJ308" s="90"/>
      <c r="BK308" s="91"/>
      <c r="BL308" s="102"/>
      <c r="BM308" s="96"/>
      <c r="BN308" s="104"/>
      <c r="BO308" s="92"/>
      <c r="BP308" s="90"/>
      <c r="BQ308" s="91"/>
      <c r="BR308" s="102"/>
      <c r="BS308" s="96"/>
      <c r="BT308" s="104"/>
      <c r="BU308" s="92"/>
      <c r="BV308" s="90"/>
      <c r="BW308" s="91"/>
      <c r="BX308" s="102"/>
      <c r="BY308" s="96"/>
      <c r="BZ308" s="104"/>
      <c r="CA308" s="92"/>
      <c r="CB308" s="90"/>
      <c r="CC308" s="91"/>
      <c r="CD308" s="102"/>
      <c r="CE308" s="96"/>
      <c r="CF308" s="104"/>
      <c r="CG308" s="92"/>
      <c r="CH308" s="90"/>
      <c r="CI308" s="91"/>
      <c r="CJ308" s="102"/>
      <c r="CK308" s="96"/>
      <c r="CL308" s="104"/>
      <c r="CM308" s="92"/>
      <c r="CN308" s="90"/>
      <c r="CO308" s="91"/>
      <c r="CP308" s="102"/>
      <c r="CQ308" s="96"/>
      <c r="CR308" s="104"/>
      <c r="CS308" s="92"/>
      <c r="CT308" s="90"/>
      <c r="CU308" s="91"/>
      <c r="CV308" s="102"/>
      <c r="CW308" s="96"/>
      <c r="CX308" s="104"/>
      <c r="CY308" s="92"/>
      <c r="CZ308" s="90"/>
      <c r="DA308" s="91"/>
      <c r="DB308" s="102"/>
      <c r="DC308" s="96"/>
      <c r="DD308" s="104"/>
      <c r="DE308" s="92"/>
      <c r="DF308" s="90"/>
      <c r="DG308" s="91"/>
      <c r="DH308" s="102"/>
      <c r="DI308" s="96"/>
      <c r="DJ308" s="104"/>
      <c r="DK308" s="92"/>
      <c r="DL308" s="90"/>
      <c r="DM308" s="91"/>
      <c r="DN308" s="102"/>
      <c r="DO308" s="96"/>
      <c r="DP308" s="104"/>
      <c r="DQ308" s="92"/>
      <c r="DR308" s="90"/>
      <c r="DS308" s="91"/>
      <c r="DT308" s="102"/>
      <c r="DU308" s="96"/>
      <c r="DV308" s="104"/>
      <c r="DW308" s="92"/>
      <c r="DX308" s="90"/>
      <c r="DY308" s="91"/>
      <c r="DZ308" s="102"/>
      <c r="EA308" s="96"/>
      <c r="EB308" s="104"/>
      <c r="EC308" s="92"/>
      <c r="ED308" s="90"/>
      <c r="EE308" s="91"/>
      <c r="EF308" s="102"/>
      <c r="EG308" s="96"/>
      <c r="EH308" s="104"/>
      <c r="EI308" s="92"/>
      <c r="EJ308" s="90"/>
      <c r="EK308" s="91"/>
      <c r="EL308" s="102"/>
      <c r="EM308" s="96"/>
      <c r="EN308" s="104"/>
      <c r="EO308" s="92"/>
      <c r="EP308" s="90"/>
      <c r="EQ308" s="91"/>
      <c r="ER308" s="102"/>
      <c r="ES308" s="96"/>
      <c r="ET308" s="104"/>
      <c r="EU308" s="92"/>
      <c r="EV308" s="90"/>
      <c r="EW308" s="91"/>
      <c r="EX308" s="102"/>
      <c r="EY308" s="96"/>
      <c r="EZ308" s="104"/>
      <c r="FA308" s="92"/>
      <c r="FB308" s="90"/>
      <c r="FC308" s="91"/>
      <c r="FD308" s="102"/>
      <c r="FE308" s="96"/>
      <c r="FF308" s="104"/>
      <c r="FG308" s="92"/>
      <c r="FH308" s="90"/>
      <c r="FI308" s="91"/>
      <c r="FJ308" s="102"/>
      <c r="FK308" s="96"/>
      <c r="FL308" s="104"/>
      <c r="FM308" s="92"/>
      <c r="FN308" s="90"/>
      <c r="FO308" s="91"/>
      <c r="FP308" s="102"/>
      <c r="FQ308" s="96"/>
      <c r="FR308" s="104"/>
      <c r="FS308" s="92"/>
      <c r="FT308" s="90"/>
      <c r="FU308" s="91"/>
      <c r="FV308" s="102"/>
      <c r="FW308" s="96"/>
      <c r="FX308" s="104"/>
      <c r="FY308" s="92"/>
      <c r="FZ308" s="90"/>
      <c r="GA308" s="91"/>
      <c r="GB308" s="102"/>
      <c r="GC308" s="96"/>
      <c r="GD308" s="104"/>
      <c r="GE308" s="92"/>
      <c r="GF308" s="90"/>
      <c r="GG308" s="91"/>
      <c r="GH308" s="102"/>
      <c r="GI308" s="96"/>
      <c r="GJ308" s="104"/>
      <c r="GK308" s="92"/>
      <c r="GL308" s="90"/>
      <c r="GM308" s="91"/>
      <c r="GN308" s="102"/>
      <c r="GO308" s="96"/>
      <c r="GP308" s="104"/>
      <c r="GQ308" s="92"/>
      <c r="GR308" s="90"/>
      <c r="GS308" s="91"/>
      <c r="GT308" s="102"/>
      <c r="GU308" s="96"/>
      <c r="GV308" s="104"/>
      <c r="GW308" s="92"/>
      <c r="GX308" s="90"/>
      <c r="GY308" s="91"/>
      <c r="GZ308" s="102"/>
      <c r="HA308" s="96"/>
      <c r="HB308" s="104"/>
      <c r="HC308" s="92"/>
      <c r="HD308" s="90"/>
      <c r="HE308" s="91"/>
      <c r="HF308" s="102"/>
      <c r="HG308" s="96"/>
      <c r="HH308" s="104"/>
      <c r="HI308" s="92"/>
      <c r="HJ308" s="90"/>
      <c r="HK308" s="91"/>
      <c r="HL308" s="102"/>
      <c r="HM308" s="96"/>
      <c r="HN308" s="104"/>
      <c r="HO308" s="92"/>
      <c r="HP308" s="90"/>
      <c r="HQ308" s="91"/>
      <c r="HR308" s="102"/>
      <c r="HS308" s="96"/>
      <c r="HT308" s="104"/>
      <c r="HU308" s="92"/>
      <c r="HV308" s="125"/>
      <c r="HW308" s="126"/>
      <c r="HX308" s="127"/>
      <c r="HY308" s="128"/>
      <c r="HZ308" s="129"/>
      <c r="IA308" s="130"/>
      <c r="IB308" s="125"/>
      <c r="IC308" s="126"/>
      <c r="ID308" s="127"/>
      <c r="IE308" s="128"/>
      <c r="IF308" s="129"/>
      <c r="IG308" s="130"/>
      <c r="IH308" s="125"/>
      <c r="II308" s="126"/>
      <c r="IJ308" s="127"/>
      <c r="IK308" s="128"/>
      <c r="IL308" s="129"/>
      <c r="IM308" s="130"/>
      <c r="IN308" s="125"/>
      <c r="IO308" s="126"/>
      <c r="IP308" s="127"/>
      <c r="IQ308" s="128"/>
      <c r="IR308" s="129"/>
    </row>
    <row r="309" spans="1:252" s="1" customFormat="1">
      <c r="A309" s="54" t="s">
        <v>820</v>
      </c>
      <c r="B309" s="136">
        <f t="shared" si="46"/>
        <v>0</v>
      </c>
      <c r="C309" s="136">
        <f t="shared" si="47"/>
        <v>0</v>
      </c>
      <c r="D309" s="136">
        <f t="shared" si="48"/>
        <v>0</v>
      </c>
      <c r="E309" s="136">
        <f t="shared" si="49"/>
        <v>0</v>
      </c>
      <c r="F309" s="136">
        <f t="shared" si="50"/>
        <v>0</v>
      </c>
      <c r="G309" s="136">
        <f t="shared" si="51"/>
        <v>0</v>
      </c>
      <c r="H309" s="137">
        <f t="shared" si="44"/>
        <v>0</v>
      </c>
      <c r="I309" s="137">
        <f t="shared" si="52"/>
        <v>0</v>
      </c>
      <c r="J309" s="136">
        <f t="shared" si="53"/>
        <v>0</v>
      </c>
      <c r="K309" s="136">
        <f t="shared" si="54"/>
        <v>0</v>
      </c>
      <c r="L309" s="138">
        <f t="shared" si="45"/>
        <v>0</v>
      </c>
      <c r="M309" s="92"/>
      <c r="N309" s="90"/>
      <c r="O309" s="91"/>
      <c r="P309" s="102"/>
      <c r="Q309" s="96"/>
      <c r="R309" s="104"/>
      <c r="S309" s="92"/>
      <c r="T309" s="90"/>
      <c r="U309" s="91"/>
      <c r="V309" s="102"/>
      <c r="W309" s="96"/>
      <c r="X309" s="104"/>
      <c r="Y309" s="92"/>
      <c r="Z309" s="90"/>
      <c r="AA309" s="91"/>
      <c r="AB309" s="102"/>
      <c r="AC309" s="96"/>
      <c r="AD309" s="104"/>
      <c r="AE309" s="92"/>
      <c r="AF309" s="90"/>
      <c r="AG309" s="91"/>
      <c r="AH309" s="102"/>
      <c r="AI309" s="96"/>
      <c r="AJ309" s="104"/>
      <c r="AK309" s="92"/>
      <c r="AL309" s="90"/>
      <c r="AM309" s="91"/>
      <c r="AN309" s="102"/>
      <c r="AO309" s="96"/>
      <c r="AP309" s="104"/>
      <c r="AQ309" s="92"/>
      <c r="AR309" s="90"/>
      <c r="AS309" s="91"/>
      <c r="AT309" s="102"/>
      <c r="AU309" s="96"/>
      <c r="AV309" s="104"/>
      <c r="AW309" s="92"/>
      <c r="AX309" s="90"/>
      <c r="AY309" s="91"/>
      <c r="AZ309" s="102"/>
      <c r="BA309" s="96"/>
      <c r="BB309" s="104"/>
      <c r="BC309" s="92"/>
      <c r="BD309" s="90"/>
      <c r="BE309" s="91"/>
      <c r="BF309" s="102"/>
      <c r="BG309" s="96"/>
      <c r="BH309" s="104"/>
      <c r="BI309" s="92"/>
      <c r="BJ309" s="90"/>
      <c r="BK309" s="91"/>
      <c r="BL309" s="102"/>
      <c r="BM309" s="96"/>
      <c r="BN309" s="104"/>
      <c r="BO309" s="92"/>
      <c r="BP309" s="90"/>
      <c r="BQ309" s="91"/>
      <c r="BR309" s="102"/>
      <c r="BS309" s="96"/>
      <c r="BT309" s="104"/>
      <c r="BU309" s="92"/>
      <c r="BV309" s="90"/>
      <c r="BW309" s="91"/>
      <c r="BX309" s="102"/>
      <c r="BY309" s="96"/>
      <c r="BZ309" s="104"/>
      <c r="CA309" s="92"/>
      <c r="CB309" s="90"/>
      <c r="CC309" s="91"/>
      <c r="CD309" s="102"/>
      <c r="CE309" s="96"/>
      <c r="CF309" s="104"/>
      <c r="CG309" s="92"/>
      <c r="CH309" s="90"/>
      <c r="CI309" s="91"/>
      <c r="CJ309" s="102"/>
      <c r="CK309" s="96"/>
      <c r="CL309" s="104"/>
      <c r="CM309" s="92"/>
      <c r="CN309" s="90"/>
      <c r="CO309" s="91"/>
      <c r="CP309" s="102"/>
      <c r="CQ309" s="96"/>
      <c r="CR309" s="104"/>
      <c r="CS309" s="92"/>
      <c r="CT309" s="90"/>
      <c r="CU309" s="91"/>
      <c r="CV309" s="102"/>
      <c r="CW309" s="96"/>
      <c r="CX309" s="104"/>
      <c r="CY309" s="92"/>
      <c r="CZ309" s="90"/>
      <c r="DA309" s="91"/>
      <c r="DB309" s="102"/>
      <c r="DC309" s="96"/>
      <c r="DD309" s="104"/>
      <c r="DE309" s="92"/>
      <c r="DF309" s="90"/>
      <c r="DG309" s="91"/>
      <c r="DH309" s="102"/>
      <c r="DI309" s="96"/>
      <c r="DJ309" s="104"/>
      <c r="DK309" s="92"/>
      <c r="DL309" s="90"/>
      <c r="DM309" s="91"/>
      <c r="DN309" s="102"/>
      <c r="DO309" s="96"/>
      <c r="DP309" s="104"/>
      <c r="DQ309" s="92"/>
      <c r="DR309" s="90"/>
      <c r="DS309" s="91"/>
      <c r="DT309" s="102"/>
      <c r="DU309" s="96"/>
      <c r="DV309" s="104"/>
      <c r="DW309" s="92"/>
      <c r="DX309" s="90"/>
      <c r="DY309" s="91"/>
      <c r="DZ309" s="102"/>
      <c r="EA309" s="96"/>
      <c r="EB309" s="104"/>
      <c r="EC309" s="92"/>
      <c r="ED309" s="90"/>
      <c r="EE309" s="91"/>
      <c r="EF309" s="102"/>
      <c r="EG309" s="96"/>
      <c r="EH309" s="104"/>
      <c r="EI309" s="92"/>
      <c r="EJ309" s="90"/>
      <c r="EK309" s="91"/>
      <c r="EL309" s="102"/>
      <c r="EM309" s="96"/>
      <c r="EN309" s="104"/>
      <c r="EO309" s="92"/>
      <c r="EP309" s="90"/>
      <c r="EQ309" s="91"/>
      <c r="ER309" s="102"/>
      <c r="ES309" s="96"/>
      <c r="ET309" s="104"/>
      <c r="EU309" s="92"/>
      <c r="EV309" s="90"/>
      <c r="EW309" s="91"/>
      <c r="EX309" s="102"/>
      <c r="EY309" s="96"/>
      <c r="EZ309" s="104"/>
      <c r="FA309" s="92"/>
      <c r="FB309" s="90"/>
      <c r="FC309" s="91"/>
      <c r="FD309" s="102"/>
      <c r="FE309" s="96"/>
      <c r="FF309" s="104"/>
      <c r="FG309" s="92"/>
      <c r="FH309" s="90"/>
      <c r="FI309" s="91"/>
      <c r="FJ309" s="102"/>
      <c r="FK309" s="96"/>
      <c r="FL309" s="104"/>
      <c r="FM309" s="92"/>
      <c r="FN309" s="90"/>
      <c r="FO309" s="91"/>
      <c r="FP309" s="102"/>
      <c r="FQ309" s="96"/>
      <c r="FR309" s="104"/>
      <c r="FS309" s="92"/>
      <c r="FT309" s="90"/>
      <c r="FU309" s="91"/>
      <c r="FV309" s="102"/>
      <c r="FW309" s="96"/>
      <c r="FX309" s="104"/>
      <c r="FY309" s="92"/>
      <c r="FZ309" s="90"/>
      <c r="GA309" s="91"/>
      <c r="GB309" s="102"/>
      <c r="GC309" s="96"/>
      <c r="GD309" s="104"/>
      <c r="GE309" s="92"/>
      <c r="GF309" s="90"/>
      <c r="GG309" s="91"/>
      <c r="GH309" s="102"/>
      <c r="GI309" s="96"/>
      <c r="GJ309" s="104"/>
      <c r="GK309" s="92"/>
      <c r="GL309" s="90"/>
      <c r="GM309" s="91"/>
      <c r="GN309" s="102"/>
      <c r="GO309" s="96"/>
      <c r="GP309" s="104"/>
      <c r="GQ309" s="92"/>
      <c r="GR309" s="90"/>
      <c r="GS309" s="91"/>
      <c r="GT309" s="102"/>
      <c r="GU309" s="96"/>
      <c r="GV309" s="104"/>
      <c r="GW309" s="92"/>
      <c r="GX309" s="90"/>
      <c r="GY309" s="91"/>
      <c r="GZ309" s="102"/>
      <c r="HA309" s="96"/>
      <c r="HB309" s="104"/>
      <c r="HC309" s="92"/>
      <c r="HD309" s="90"/>
      <c r="HE309" s="91"/>
      <c r="HF309" s="102"/>
      <c r="HG309" s="96"/>
      <c r="HH309" s="104"/>
      <c r="HI309" s="92"/>
      <c r="HJ309" s="90"/>
      <c r="HK309" s="91"/>
      <c r="HL309" s="102"/>
      <c r="HM309" s="96"/>
      <c r="HN309" s="104"/>
      <c r="HO309" s="92"/>
      <c r="HP309" s="90"/>
      <c r="HQ309" s="91"/>
      <c r="HR309" s="102"/>
      <c r="HS309" s="96"/>
      <c r="HT309" s="104"/>
      <c r="HU309" s="92"/>
      <c r="HV309" s="125"/>
      <c r="HW309" s="126"/>
      <c r="HX309" s="127"/>
      <c r="HY309" s="128"/>
      <c r="HZ309" s="129"/>
      <c r="IA309" s="130"/>
      <c r="IB309" s="125"/>
      <c r="IC309" s="126"/>
      <c r="ID309" s="127"/>
      <c r="IE309" s="128"/>
      <c r="IF309" s="129"/>
      <c r="IG309" s="130"/>
      <c r="IH309" s="125"/>
      <c r="II309" s="126"/>
      <c r="IJ309" s="127"/>
      <c r="IK309" s="128"/>
      <c r="IL309" s="129"/>
      <c r="IM309" s="130"/>
      <c r="IN309" s="125"/>
      <c r="IO309" s="126"/>
      <c r="IP309" s="127"/>
      <c r="IQ309" s="128"/>
      <c r="IR309" s="129"/>
    </row>
    <row r="310" spans="1:252" s="1" customFormat="1">
      <c r="A310" s="54" t="s">
        <v>822</v>
      </c>
      <c r="B310" s="136">
        <f t="shared" si="46"/>
        <v>0</v>
      </c>
      <c r="C310" s="136">
        <f t="shared" si="47"/>
        <v>0</v>
      </c>
      <c r="D310" s="136">
        <f t="shared" si="48"/>
        <v>0</v>
      </c>
      <c r="E310" s="136">
        <f t="shared" si="49"/>
        <v>0</v>
      </c>
      <c r="F310" s="136">
        <f t="shared" si="50"/>
        <v>0</v>
      </c>
      <c r="G310" s="136">
        <f t="shared" si="51"/>
        <v>0</v>
      </c>
      <c r="H310" s="137">
        <f t="shared" si="44"/>
        <v>0</v>
      </c>
      <c r="I310" s="137">
        <f t="shared" si="52"/>
        <v>0</v>
      </c>
      <c r="J310" s="136">
        <f t="shared" si="53"/>
        <v>0</v>
      </c>
      <c r="K310" s="136">
        <f t="shared" si="54"/>
        <v>0</v>
      </c>
      <c r="L310" s="138">
        <f t="shared" si="45"/>
        <v>0</v>
      </c>
      <c r="M310" s="92"/>
      <c r="N310" s="90"/>
      <c r="O310" s="91"/>
      <c r="P310" s="102"/>
      <c r="Q310" s="96"/>
      <c r="R310" s="104"/>
      <c r="S310" s="92"/>
      <c r="T310" s="90"/>
      <c r="U310" s="91"/>
      <c r="V310" s="102"/>
      <c r="W310" s="96"/>
      <c r="X310" s="104"/>
      <c r="Y310" s="92"/>
      <c r="Z310" s="90"/>
      <c r="AA310" s="91"/>
      <c r="AB310" s="102"/>
      <c r="AC310" s="96"/>
      <c r="AD310" s="104"/>
      <c r="AE310" s="92"/>
      <c r="AF310" s="90"/>
      <c r="AG310" s="91"/>
      <c r="AH310" s="102"/>
      <c r="AI310" s="96"/>
      <c r="AJ310" s="104"/>
      <c r="AK310" s="92"/>
      <c r="AL310" s="90"/>
      <c r="AM310" s="91"/>
      <c r="AN310" s="102"/>
      <c r="AO310" s="96"/>
      <c r="AP310" s="104"/>
      <c r="AQ310" s="92"/>
      <c r="AR310" s="90"/>
      <c r="AS310" s="91"/>
      <c r="AT310" s="102"/>
      <c r="AU310" s="96"/>
      <c r="AV310" s="104"/>
      <c r="AW310" s="92"/>
      <c r="AX310" s="90"/>
      <c r="AY310" s="91"/>
      <c r="AZ310" s="102"/>
      <c r="BA310" s="96"/>
      <c r="BB310" s="104"/>
      <c r="BC310" s="92"/>
      <c r="BD310" s="90"/>
      <c r="BE310" s="91"/>
      <c r="BF310" s="102"/>
      <c r="BG310" s="96"/>
      <c r="BH310" s="104"/>
      <c r="BI310" s="92"/>
      <c r="BJ310" s="90"/>
      <c r="BK310" s="91"/>
      <c r="BL310" s="102"/>
      <c r="BM310" s="96"/>
      <c r="BN310" s="104"/>
      <c r="BO310" s="92"/>
      <c r="BP310" s="90"/>
      <c r="BQ310" s="91"/>
      <c r="BR310" s="102"/>
      <c r="BS310" s="96"/>
      <c r="BT310" s="104"/>
      <c r="BU310" s="92"/>
      <c r="BV310" s="90"/>
      <c r="BW310" s="91"/>
      <c r="BX310" s="102"/>
      <c r="BY310" s="96"/>
      <c r="BZ310" s="104"/>
      <c r="CA310" s="92"/>
      <c r="CB310" s="90"/>
      <c r="CC310" s="91"/>
      <c r="CD310" s="102"/>
      <c r="CE310" s="96"/>
      <c r="CF310" s="104"/>
      <c r="CG310" s="92"/>
      <c r="CH310" s="90"/>
      <c r="CI310" s="91"/>
      <c r="CJ310" s="102"/>
      <c r="CK310" s="96"/>
      <c r="CL310" s="104"/>
      <c r="CM310" s="92"/>
      <c r="CN310" s="90"/>
      <c r="CO310" s="91"/>
      <c r="CP310" s="102"/>
      <c r="CQ310" s="96"/>
      <c r="CR310" s="104"/>
      <c r="CS310" s="92"/>
      <c r="CT310" s="90"/>
      <c r="CU310" s="91"/>
      <c r="CV310" s="102"/>
      <c r="CW310" s="96"/>
      <c r="CX310" s="104"/>
      <c r="CY310" s="92"/>
      <c r="CZ310" s="90"/>
      <c r="DA310" s="91"/>
      <c r="DB310" s="102"/>
      <c r="DC310" s="96"/>
      <c r="DD310" s="104"/>
      <c r="DE310" s="92"/>
      <c r="DF310" s="90"/>
      <c r="DG310" s="91"/>
      <c r="DH310" s="102"/>
      <c r="DI310" s="96"/>
      <c r="DJ310" s="104"/>
      <c r="DK310" s="92"/>
      <c r="DL310" s="90"/>
      <c r="DM310" s="91"/>
      <c r="DN310" s="102"/>
      <c r="DO310" s="96"/>
      <c r="DP310" s="104"/>
      <c r="DQ310" s="92"/>
      <c r="DR310" s="90"/>
      <c r="DS310" s="91"/>
      <c r="DT310" s="102"/>
      <c r="DU310" s="96"/>
      <c r="DV310" s="104"/>
      <c r="DW310" s="92"/>
      <c r="DX310" s="90"/>
      <c r="DY310" s="91"/>
      <c r="DZ310" s="102"/>
      <c r="EA310" s="96"/>
      <c r="EB310" s="104"/>
      <c r="EC310" s="92"/>
      <c r="ED310" s="90"/>
      <c r="EE310" s="91"/>
      <c r="EF310" s="102"/>
      <c r="EG310" s="96"/>
      <c r="EH310" s="104"/>
      <c r="EI310" s="92"/>
      <c r="EJ310" s="90"/>
      <c r="EK310" s="91"/>
      <c r="EL310" s="102"/>
      <c r="EM310" s="96"/>
      <c r="EN310" s="104"/>
      <c r="EO310" s="92"/>
      <c r="EP310" s="90"/>
      <c r="EQ310" s="91"/>
      <c r="ER310" s="102"/>
      <c r="ES310" s="96"/>
      <c r="ET310" s="104"/>
      <c r="EU310" s="92"/>
      <c r="EV310" s="90"/>
      <c r="EW310" s="91"/>
      <c r="EX310" s="102"/>
      <c r="EY310" s="96"/>
      <c r="EZ310" s="104"/>
      <c r="FA310" s="92"/>
      <c r="FB310" s="90"/>
      <c r="FC310" s="91"/>
      <c r="FD310" s="102"/>
      <c r="FE310" s="96"/>
      <c r="FF310" s="104"/>
      <c r="FG310" s="92"/>
      <c r="FH310" s="90"/>
      <c r="FI310" s="91"/>
      <c r="FJ310" s="102"/>
      <c r="FK310" s="96"/>
      <c r="FL310" s="104"/>
      <c r="FM310" s="92"/>
      <c r="FN310" s="90"/>
      <c r="FO310" s="91"/>
      <c r="FP310" s="102"/>
      <c r="FQ310" s="96"/>
      <c r="FR310" s="104"/>
      <c r="FS310" s="92"/>
      <c r="FT310" s="90"/>
      <c r="FU310" s="91"/>
      <c r="FV310" s="102"/>
      <c r="FW310" s="96"/>
      <c r="FX310" s="104"/>
      <c r="FY310" s="92"/>
      <c r="FZ310" s="90"/>
      <c r="GA310" s="91"/>
      <c r="GB310" s="102"/>
      <c r="GC310" s="96"/>
      <c r="GD310" s="104"/>
      <c r="GE310" s="92"/>
      <c r="GF310" s="90"/>
      <c r="GG310" s="91"/>
      <c r="GH310" s="102"/>
      <c r="GI310" s="96"/>
      <c r="GJ310" s="104"/>
      <c r="GK310" s="92"/>
      <c r="GL310" s="90"/>
      <c r="GM310" s="91"/>
      <c r="GN310" s="102"/>
      <c r="GO310" s="96"/>
      <c r="GP310" s="104"/>
      <c r="GQ310" s="92"/>
      <c r="GR310" s="90"/>
      <c r="GS310" s="91"/>
      <c r="GT310" s="102"/>
      <c r="GU310" s="96"/>
      <c r="GV310" s="104"/>
      <c r="GW310" s="92"/>
      <c r="GX310" s="90"/>
      <c r="GY310" s="91"/>
      <c r="GZ310" s="102"/>
      <c r="HA310" s="96"/>
      <c r="HB310" s="104"/>
      <c r="HC310" s="92"/>
      <c r="HD310" s="90"/>
      <c r="HE310" s="91"/>
      <c r="HF310" s="102"/>
      <c r="HG310" s="96"/>
      <c r="HH310" s="104"/>
      <c r="HI310" s="92"/>
      <c r="HJ310" s="90"/>
      <c r="HK310" s="91"/>
      <c r="HL310" s="102"/>
      <c r="HM310" s="96"/>
      <c r="HN310" s="104"/>
      <c r="HO310" s="92"/>
      <c r="HP310" s="90"/>
      <c r="HQ310" s="91"/>
      <c r="HR310" s="102"/>
      <c r="HS310" s="96"/>
      <c r="HT310" s="104"/>
      <c r="HU310" s="92"/>
      <c r="HV310" s="125"/>
      <c r="HW310" s="126"/>
      <c r="HX310" s="127"/>
      <c r="HY310" s="128"/>
      <c r="HZ310" s="129"/>
      <c r="IA310" s="130"/>
      <c r="IB310" s="125"/>
      <c r="IC310" s="126"/>
      <c r="ID310" s="127"/>
      <c r="IE310" s="128"/>
      <c r="IF310" s="129"/>
      <c r="IG310" s="130"/>
      <c r="IH310" s="125"/>
      <c r="II310" s="126"/>
      <c r="IJ310" s="127"/>
      <c r="IK310" s="128"/>
      <c r="IL310" s="129"/>
      <c r="IM310" s="130"/>
      <c r="IN310" s="125"/>
      <c r="IO310" s="126"/>
      <c r="IP310" s="127"/>
      <c r="IQ310" s="128"/>
      <c r="IR310" s="129"/>
    </row>
    <row r="311" spans="1:252" s="1" customFormat="1">
      <c r="A311" s="54" t="s">
        <v>824</v>
      </c>
      <c r="B311" s="136">
        <f t="shared" si="46"/>
        <v>0</v>
      </c>
      <c r="C311" s="136">
        <f t="shared" si="47"/>
        <v>0</v>
      </c>
      <c r="D311" s="136">
        <f t="shared" si="48"/>
        <v>0</v>
      </c>
      <c r="E311" s="136">
        <f t="shared" si="49"/>
        <v>0</v>
      </c>
      <c r="F311" s="136">
        <f t="shared" si="50"/>
        <v>0</v>
      </c>
      <c r="G311" s="136">
        <f t="shared" si="51"/>
        <v>0</v>
      </c>
      <c r="H311" s="137">
        <f t="shared" si="44"/>
        <v>0</v>
      </c>
      <c r="I311" s="137">
        <f t="shared" si="52"/>
        <v>0</v>
      </c>
      <c r="J311" s="136">
        <f t="shared" si="53"/>
        <v>0</v>
      </c>
      <c r="K311" s="136">
        <f t="shared" si="54"/>
        <v>0</v>
      </c>
      <c r="L311" s="138">
        <f t="shared" si="45"/>
        <v>0</v>
      </c>
      <c r="M311" s="92"/>
      <c r="N311" s="90"/>
      <c r="O311" s="91"/>
      <c r="P311" s="102"/>
      <c r="Q311" s="96"/>
      <c r="R311" s="104"/>
      <c r="S311" s="92"/>
      <c r="T311" s="90"/>
      <c r="U311" s="91"/>
      <c r="V311" s="102"/>
      <c r="W311" s="96"/>
      <c r="X311" s="104"/>
      <c r="Y311" s="92"/>
      <c r="Z311" s="90"/>
      <c r="AA311" s="91"/>
      <c r="AB311" s="102"/>
      <c r="AC311" s="96"/>
      <c r="AD311" s="104"/>
      <c r="AE311" s="92"/>
      <c r="AF311" s="90"/>
      <c r="AG311" s="91"/>
      <c r="AH311" s="102"/>
      <c r="AI311" s="96"/>
      <c r="AJ311" s="104"/>
      <c r="AK311" s="92"/>
      <c r="AL311" s="90"/>
      <c r="AM311" s="91"/>
      <c r="AN311" s="102"/>
      <c r="AO311" s="96"/>
      <c r="AP311" s="104"/>
      <c r="AQ311" s="92"/>
      <c r="AR311" s="90"/>
      <c r="AS311" s="91"/>
      <c r="AT311" s="102"/>
      <c r="AU311" s="96"/>
      <c r="AV311" s="104"/>
      <c r="AW311" s="92"/>
      <c r="AX311" s="90"/>
      <c r="AY311" s="91"/>
      <c r="AZ311" s="102"/>
      <c r="BA311" s="96"/>
      <c r="BB311" s="104"/>
      <c r="BC311" s="92"/>
      <c r="BD311" s="90"/>
      <c r="BE311" s="91"/>
      <c r="BF311" s="102"/>
      <c r="BG311" s="96"/>
      <c r="BH311" s="104"/>
      <c r="BI311" s="92"/>
      <c r="BJ311" s="90"/>
      <c r="BK311" s="91"/>
      <c r="BL311" s="102"/>
      <c r="BM311" s="96"/>
      <c r="BN311" s="104"/>
      <c r="BO311" s="92"/>
      <c r="BP311" s="90"/>
      <c r="BQ311" s="91"/>
      <c r="BR311" s="102"/>
      <c r="BS311" s="96"/>
      <c r="BT311" s="104"/>
      <c r="BU311" s="92"/>
      <c r="BV311" s="90"/>
      <c r="BW311" s="91"/>
      <c r="BX311" s="102"/>
      <c r="BY311" s="96"/>
      <c r="BZ311" s="104"/>
      <c r="CA311" s="92"/>
      <c r="CB311" s="90"/>
      <c r="CC311" s="91"/>
      <c r="CD311" s="102"/>
      <c r="CE311" s="96"/>
      <c r="CF311" s="104"/>
      <c r="CG311" s="92"/>
      <c r="CH311" s="90"/>
      <c r="CI311" s="91"/>
      <c r="CJ311" s="102"/>
      <c r="CK311" s="96"/>
      <c r="CL311" s="104"/>
      <c r="CM311" s="92"/>
      <c r="CN311" s="90"/>
      <c r="CO311" s="91"/>
      <c r="CP311" s="102"/>
      <c r="CQ311" s="96"/>
      <c r="CR311" s="104"/>
      <c r="CS311" s="92"/>
      <c r="CT311" s="90"/>
      <c r="CU311" s="91"/>
      <c r="CV311" s="102"/>
      <c r="CW311" s="96"/>
      <c r="CX311" s="104"/>
      <c r="CY311" s="92"/>
      <c r="CZ311" s="90"/>
      <c r="DA311" s="91"/>
      <c r="DB311" s="102"/>
      <c r="DC311" s="96"/>
      <c r="DD311" s="104"/>
      <c r="DE311" s="92"/>
      <c r="DF311" s="90"/>
      <c r="DG311" s="91"/>
      <c r="DH311" s="102"/>
      <c r="DI311" s="96"/>
      <c r="DJ311" s="104"/>
      <c r="DK311" s="92"/>
      <c r="DL311" s="90"/>
      <c r="DM311" s="91"/>
      <c r="DN311" s="102"/>
      <c r="DO311" s="96"/>
      <c r="DP311" s="104"/>
      <c r="DQ311" s="92"/>
      <c r="DR311" s="90"/>
      <c r="DS311" s="91"/>
      <c r="DT311" s="102"/>
      <c r="DU311" s="96"/>
      <c r="DV311" s="104"/>
      <c r="DW311" s="92"/>
      <c r="DX311" s="90"/>
      <c r="DY311" s="91"/>
      <c r="DZ311" s="102"/>
      <c r="EA311" s="96"/>
      <c r="EB311" s="104"/>
      <c r="EC311" s="92"/>
      <c r="ED311" s="90"/>
      <c r="EE311" s="91"/>
      <c r="EF311" s="102"/>
      <c r="EG311" s="96"/>
      <c r="EH311" s="104"/>
      <c r="EI311" s="92"/>
      <c r="EJ311" s="90"/>
      <c r="EK311" s="91"/>
      <c r="EL311" s="102"/>
      <c r="EM311" s="96"/>
      <c r="EN311" s="104"/>
      <c r="EO311" s="92"/>
      <c r="EP311" s="90"/>
      <c r="EQ311" s="91"/>
      <c r="ER311" s="102"/>
      <c r="ES311" s="96"/>
      <c r="ET311" s="104"/>
      <c r="EU311" s="92"/>
      <c r="EV311" s="90"/>
      <c r="EW311" s="91"/>
      <c r="EX311" s="102"/>
      <c r="EY311" s="96"/>
      <c r="EZ311" s="104"/>
      <c r="FA311" s="92"/>
      <c r="FB311" s="90"/>
      <c r="FC311" s="91"/>
      <c r="FD311" s="102"/>
      <c r="FE311" s="96"/>
      <c r="FF311" s="104"/>
      <c r="FG311" s="92"/>
      <c r="FH311" s="90"/>
      <c r="FI311" s="91"/>
      <c r="FJ311" s="102"/>
      <c r="FK311" s="96"/>
      <c r="FL311" s="104"/>
      <c r="FM311" s="92"/>
      <c r="FN311" s="90"/>
      <c r="FO311" s="91"/>
      <c r="FP311" s="102"/>
      <c r="FQ311" s="96"/>
      <c r="FR311" s="104"/>
      <c r="FS311" s="92"/>
      <c r="FT311" s="90"/>
      <c r="FU311" s="91"/>
      <c r="FV311" s="102"/>
      <c r="FW311" s="96"/>
      <c r="FX311" s="104"/>
      <c r="FY311" s="92"/>
      <c r="FZ311" s="90"/>
      <c r="GA311" s="91"/>
      <c r="GB311" s="102"/>
      <c r="GC311" s="96"/>
      <c r="GD311" s="104"/>
      <c r="GE311" s="92"/>
      <c r="GF311" s="90"/>
      <c r="GG311" s="91"/>
      <c r="GH311" s="102"/>
      <c r="GI311" s="96"/>
      <c r="GJ311" s="104"/>
      <c r="GK311" s="92"/>
      <c r="GL311" s="90"/>
      <c r="GM311" s="91"/>
      <c r="GN311" s="102"/>
      <c r="GO311" s="96"/>
      <c r="GP311" s="104"/>
      <c r="GQ311" s="92"/>
      <c r="GR311" s="90"/>
      <c r="GS311" s="91"/>
      <c r="GT311" s="102"/>
      <c r="GU311" s="96"/>
      <c r="GV311" s="104"/>
      <c r="GW311" s="92"/>
      <c r="GX311" s="90"/>
      <c r="GY311" s="91"/>
      <c r="GZ311" s="102"/>
      <c r="HA311" s="96"/>
      <c r="HB311" s="104"/>
      <c r="HC311" s="92"/>
      <c r="HD311" s="90"/>
      <c r="HE311" s="91"/>
      <c r="HF311" s="102"/>
      <c r="HG311" s="96"/>
      <c r="HH311" s="104"/>
      <c r="HI311" s="92"/>
      <c r="HJ311" s="90"/>
      <c r="HK311" s="91"/>
      <c r="HL311" s="102"/>
      <c r="HM311" s="96"/>
      <c r="HN311" s="104"/>
      <c r="HO311" s="92"/>
      <c r="HP311" s="90"/>
      <c r="HQ311" s="91"/>
      <c r="HR311" s="102"/>
      <c r="HS311" s="96"/>
      <c r="HT311" s="104"/>
      <c r="HU311" s="92"/>
      <c r="HV311" s="125"/>
      <c r="HW311" s="126"/>
      <c r="HX311" s="127"/>
      <c r="HY311" s="128"/>
      <c r="HZ311" s="129"/>
      <c r="IA311" s="130"/>
      <c r="IB311" s="125"/>
      <c r="IC311" s="126"/>
      <c r="ID311" s="127"/>
      <c r="IE311" s="128"/>
      <c r="IF311" s="129"/>
      <c r="IG311" s="130"/>
      <c r="IH311" s="125"/>
      <c r="II311" s="126"/>
      <c r="IJ311" s="127"/>
      <c r="IK311" s="128"/>
      <c r="IL311" s="129"/>
      <c r="IM311" s="130"/>
      <c r="IN311" s="125"/>
      <c r="IO311" s="126"/>
      <c r="IP311" s="127"/>
      <c r="IQ311" s="128"/>
      <c r="IR311" s="129"/>
    </row>
    <row r="312" spans="1:252" s="1" customFormat="1">
      <c r="A312" s="54" t="s">
        <v>826</v>
      </c>
      <c r="B312" s="136">
        <f t="shared" si="46"/>
        <v>18.7</v>
      </c>
      <c r="C312" s="136">
        <f t="shared" si="47"/>
        <v>19.380000000000003</v>
      </c>
      <c r="D312" s="136">
        <f t="shared" si="48"/>
        <v>20</v>
      </c>
      <c r="E312" s="136">
        <f t="shared" si="49"/>
        <v>13.8</v>
      </c>
      <c r="F312" s="136">
        <f t="shared" si="50"/>
        <v>14.14</v>
      </c>
      <c r="G312" s="136">
        <f t="shared" si="51"/>
        <v>14.6</v>
      </c>
      <c r="H312" s="137">
        <f t="shared" si="44"/>
        <v>5</v>
      </c>
      <c r="I312" s="137">
        <f t="shared" si="52"/>
        <v>0</v>
      </c>
      <c r="J312" s="136">
        <f t="shared" si="53"/>
        <v>0</v>
      </c>
      <c r="K312" s="136">
        <f t="shared" si="54"/>
        <v>0</v>
      </c>
      <c r="L312" s="138">
        <f t="shared" si="45"/>
        <v>0</v>
      </c>
      <c r="M312" s="92">
        <v>19.600000000000001</v>
      </c>
      <c r="N312" s="90">
        <v>14.1</v>
      </c>
      <c r="O312" s="91"/>
      <c r="P312" s="102">
        <v>18.8</v>
      </c>
      <c r="Q312" s="96">
        <v>13.8</v>
      </c>
      <c r="R312" s="104"/>
      <c r="S312" s="92">
        <v>20</v>
      </c>
      <c r="T312" s="90">
        <v>14.1</v>
      </c>
      <c r="U312" s="91"/>
      <c r="V312" s="102">
        <v>19.8</v>
      </c>
      <c r="W312" s="96">
        <v>14.6</v>
      </c>
      <c r="X312" s="104"/>
      <c r="Y312" s="92">
        <v>18.7</v>
      </c>
      <c r="Z312" s="90">
        <v>14.1</v>
      </c>
      <c r="AA312" s="91"/>
      <c r="AB312" s="102"/>
      <c r="AC312" s="96"/>
      <c r="AD312" s="104"/>
      <c r="AE312" s="92"/>
      <c r="AF312" s="90"/>
      <c r="AG312" s="91"/>
      <c r="AH312" s="102"/>
      <c r="AI312" s="96"/>
      <c r="AJ312" s="104"/>
      <c r="AK312" s="92"/>
      <c r="AL312" s="90"/>
      <c r="AM312" s="91"/>
      <c r="AN312" s="102"/>
      <c r="AO312" s="96"/>
      <c r="AP312" s="104"/>
      <c r="AQ312" s="92"/>
      <c r="AR312" s="90"/>
      <c r="AS312" s="91"/>
      <c r="AT312" s="102"/>
      <c r="AU312" s="96"/>
      <c r="AV312" s="104"/>
      <c r="AW312" s="92"/>
      <c r="AX312" s="90"/>
      <c r="AY312" s="91"/>
      <c r="AZ312" s="102"/>
      <c r="BA312" s="96"/>
      <c r="BB312" s="104"/>
      <c r="BC312" s="92"/>
      <c r="BD312" s="90"/>
      <c r="BE312" s="91"/>
      <c r="BF312" s="102"/>
      <c r="BG312" s="96"/>
      <c r="BH312" s="104"/>
      <c r="BI312" s="92"/>
      <c r="BJ312" s="90"/>
      <c r="BK312" s="91"/>
      <c r="BL312" s="102"/>
      <c r="BM312" s="96"/>
      <c r="BN312" s="104"/>
      <c r="BO312" s="92"/>
      <c r="BP312" s="90"/>
      <c r="BQ312" s="91"/>
      <c r="BR312" s="102"/>
      <c r="BS312" s="96"/>
      <c r="BT312" s="104"/>
      <c r="BU312" s="92"/>
      <c r="BV312" s="90"/>
      <c r="BW312" s="91"/>
      <c r="BX312" s="102"/>
      <c r="BY312" s="96"/>
      <c r="BZ312" s="104"/>
      <c r="CA312" s="92"/>
      <c r="CB312" s="90"/>
      <c r="CC312" s="91"/>
      <c r="CD312" s="102"/>
      <c r="CE312" s="96"/>
      <c r="CF312" s="104"/>
      <c r="CG312" s="92"/>
      <c r="CH312" s="90"/>
      <c r="CI312" s="91"/>
      <c r="CJ312" s="102"/>
      <c r="CK312" s="96"/>
      <c r="CL312" s="104"/>
      <c r="CM312" s="92"/>
      <c r="CN312" s="90"/>
      <c r="CO312" s="91"/>
      <c r="CP312" s="102"/>
      <c r="CQ312" s="96"/>
      <c r="CR312" s="104"/>
      <c r="CS312" s="92"/>
      <c r="CT312" s="90"/>
      <c r="CU312" s="91"/>
      <c r="CV312" s="102"/>
      <c r="CW312" s="96"/>
      <c r="CX312" s="104"/>
      <c r="CY312" s="92"/>
      <c r="CZ312" s="90"/>
      <c r="DA312" s="91"/>
      <c r="DB312" s="102"/>
      <c r="DC312" s="96"/>
      <c r="DD312" s="104"/>
      <c r="DE312" s="92"/>
      <c r="DF312" s="90"/>
      <c r="DG312" s="91"/>
      <c r="DH312" s="102"/>
      <c r="DI312" s="96"/>
      <c r="DJ312" s="104"/>
      <c r="DK312" s="92"/>
      <c r="DL312" s="90"/>
      <c r="DM312" s="91"/>
      <c r="DN312" s="102"/>
      <c r="DO312" s="96"/>
      <c r="DP312" s="104"/>
      <c r="DQ312" s="92"/>
      <c r="DR312" s="90"/>
      <c r="DS312" s="91"/>
      <c r="DT312" s="102"/>
      <c r="DU312" s="96"/>
      <c r="DV312" s="104"/>
      <c r="DW312" s="92"/>
      <c r="DX312" s="90"/>
      <c r="DY312" s="91"/>
      <c r="DZ312" s="102"/>
      <c r="EA312" s="96"/>
      <c r="EB312" s="104"/>
      <c r="EC312" s="92"/>
      <c r="ED312" s="90"/>
      <c r="EE312" s="91"/>
      <c r="EF312" s="102"/>
      <c r="EG312" s="96"/>
      <c r="EH312" s="104"/>
      <c r="EI312" s="92"/>
      <c r="EJ312" s="90"/>
      <c r="EK312" s="91"/>
      <c r="EL312" s="102"/>
      <c r="EM312" s="96"/>
      <c r="EN312" s="104"/>
      <c r="EO312" s="92"/>
      <c r="EP312" s="90"/>
      <c r="EQ312" s="91"/>
      <c r="ER312" s="102"/>
      <c r="ES312" s="96"/>
      <c r="ET312" s="104"/>
      <c r="EU312" s="92"/>
      <c r="EV312" s="90"/>
      <c r="EW312" s="91"/>
      <c r="EX312" s="102"/>
      <c r="EY312" s="96"/>
      <c r="EZ312" s="104"/>
      <c r="FA312" s="92"/>
      <c r="FB312" s="90"/>
      <c r="FC312" s="91"/>
      <c r="FD312" s="102"/>
      <c r="FE312" s="96"/>
      <c r="FF312" s="104"/>
      <c r="FG312" s="92"/>
      <c r="FH312" s="90"/>
      <c r="FI312" s="91"/>
      <c r="FJ312" s="102"/>
      <c r="FK312" s="96"/>
      <c r="FL312" s="104"/>
      <c r="FM312" s="92"/>
      <c r="FN312" s="90"/>
      <c r="FO312" s="91"/>
      <c r="FP312" s="102"/>
      <c r="FQ312" s="96"/>
      <c r="FR312" s="104"/>
      <c r="FS312" s="92"/>
      <c r="FT312" s="90"/>
      <c r="FU312" s="91"/>
      <c r="FV312" s="102"/>
      <c r="FW312" s="96"/>
      <c r="FX312" s="104"/>
      <c r="FY312" s="92"/>
      <c r="FZ312" s="90"/>
      <c r="GA312" s="91"/>
      <c r="GB312" s="102"/>
      <c r="GC312" s="96"/>
      <c r="GD312" s="104"/>
      <c r="GE312" s="92"/>
      <c r="GF312" s="90"/>
      <c r="GG312" s="91"/>
      <c r="GH312" s="102"/>
      <c r="GI312" s="96"/>
      <c r="GJ312" s="104"/>
      <c r="GK312" s="92"/>
      <c r="GL312" s="90"/>
      <c r="GM312" s="91"/>
      <c r="GN312" s="102"/>
      <c r="GO312" s="96"/>
      <c r="GP312" s="104"/>
      <c r="GQ312" s="92"/>
      <c r="GR312" s="90"/>
      <c r="GS312" s="91"/>
      <c r="GT312" s="102"/>
      <c r="GU312" s="96"/>
      <c r="GV312" s="104"/>
      <c r="GW312" s="92"/>
      <c r="GX312" s="90"/>
      <c r="GY312" s="91"/>
      <c r="GZ312" s="102"/>
      <c r="HA312" s="96"/>
      <c r="HB312" s="104"/>
      <c r="HC312" s="92"/>
      <c r="HD312" s="90"/>
      <c r="HE312" s="91"/>
      <c r="HF312" s="102"/>
      <c r="HG312" s="96"/>
      <c r="HH312" s="104"/>
      <c r="HI312" s="92"/>
      <c r="HJ312" s="90"/>
      <c r="HK312" s="91"/>
      <c r="HL312" s="102"/>
      <c r="HM312" s="96"/>
      <c r="HN312" s="104"/>
      <c r="HO312" s="92"/>
      <c r="HP312" s="90"/>
      <c r="HQ312" s="91"/>
      <c r="HR312" s="102"/>
      <c r="HS312" s="96"/>
      <c r="HT312" s="104"/>
      <c r="HU312" s="92"/>
      <c r="HV312" s="125"/>
      <c r="HW312" s="126"/>
      <c r="HX312" s="127"/>
      <c r="HY312" s="128"/>
      <c r="HZ312" s="129"/>
      <c r="IA312" s="130"/>
      <c r="IB312" s="125"/>
      <c r="IC312" s="126"/>
      <c r="ID312" s="127"/>
      <c r="IE312" s="128"/>
      <c r="IF312" s="129"/>
      <c r="IG312" s="130"/>
      <c r="IH312" s="125"/>
      <c r="II312" s="126"/>
      <c r="IJ312" s="127"/>
      <c r="IK312" s="128"/>
      <c r="IL312" s="129"/>
      <c r="IM312" s="130"/>
      <c r="IN312" s="125"/>
      <c r="IO312" s="126"/>
      <c r="IP312" s="127"/>
      <c r="IQ312" s="128"/>
      <c r="IR312" s="129"/>
    </row>
    <row r="313" spans="1:252" s="1" customFormat="1">
      <c r="A313" s="54" t="s">
        <v>1254</v>
      </c>
      <c r="B313" s="136">
        <f>MIN(M313,P313,S313,V313,Y313,AB313,AE313,AH313,AK313,AN313,AQ313,AT313,AW313,AZ313,BC313,BF313,BI313,BL313,BO313,BR313,BU313,BX313,CA313,CD313,CG313,CJ313,CM313,CP313,CS313,CV313,CY313,DB313,DE313,DH313,DK313,DN313,DQ313,DT313,DW313,DZ313,EC313,EF313,EI313,EL313,EO313,ER313,EU313,EX313,FA313,FD313,FG313,FJ313,FM313,FP313,FS313,FV313,FY313,GB313,GE313,GH313,GK313,GN313,GQ313,GQ313,GT313,GW313,GZ313,HC313,HF313,HI313,HL313,HO313,HR313,HU313,HX313,IA313,ID313,IG313,IJ313,IM313,IP313)</f>
        <v>0</v>
      </c>
      <c r="C313" s="136">
        <f>IF(SUM(M313+P313+S313+V313+Y313+AB313+AE313+AH313+AK313+AN313+AQ313+AT313+AW313+AZ313+BC313+BF313+BI313+BL313+BO313+BR313+BU313+BX313+CA313+CD313+CG313+CJ313+CM313+CP313+CS313+CV313+CY313+DB313+DE313+DH313+DK313+DN313+DQ313+DT313+DW313+DZ313+EC313+EF313+EI313+EL313+EO313+ER313+EU313+EX313+FA313+FD313+FG313+FJ313+FM313+FP313+FS313+FV313+FY313+GB313+GE313+GH313+GK313+GN313+GQ313+GQ313+GT313+GW313+GZ313+HC313+HF313+HI313+HL313+HO313+HR313+HU313+HX313+IA313+ID313+IG313+IJ313+IM313+IP313)=0,0,AVERAGE(M313,P313,S313,V313,Y313,AB313,AE313,AH313,AK313,AN313,AQ313,AT313,AW313,AZ313,BC313,BF313,BI313,BL313,BO313,BR313,BU313,BX313,CA313,CD313,CG313,CJ313,CM313,CP313,CS313,CV313,CY313,DB313,DE313,DH313,DK313,DN313,DQ313,DT313,DW313,DZ313,EC313,EF313,EI313,EL313,EO313,ER313,EU313,EX313,FA313,FD313,FG313,FJ313,FM313,FP313,FS313,FV313,FY313,GB313,GE313,GH313,GK313,GN313,GQ313,GQ313,GT313,GW313,GZ313,HC313,HF313,HI313,HL313,HO313,HR313,HU313,HX313,IA313,ID313,IG313,IJ313,IM313,IP313))</f>
        <v>0</v>
      </c>
      <c r="D313" s="136">
        <f>MAX(M313,P313,S313,V313,Y313,AB313,AE313,AH313,AK313,AN313,AQ313,AT313,AW313,AZ313,BC313,BF313,BI313,BL313,BO313,BR313,BU313,BX313,CA313,CD313,CG313,CJ313,CM313,CP313,CS313,CV313,CY313,DB313,DE313,DH313,DK313,DN313,DQ313,DT313,DW313,DZ313,EC313,EF313,EI313,EL313,EO313,ER313,EU313,EX313,FA313,FD313,FG313,FJ313,FM313,FP313,FS313,FV313,FY313,GB313,GE313,GH313,GK313,GN313,GQ313,GQ313,GT313,GW313,GZ313,HC313,HF313,HI313,HL313,HO313,HR313,HU313,HX313,IA313,ID313,IG313,IJ313,IM313,IP313)</f>
        <v>0</v>
      </c>
      <c r="E313" s="136">
        <f>MIN(N313,Q313,T313,W313,Z313,AC313,AF313,AI313,AL313,AO313,AR313,AU313,AX313,BA313,BD313,BG313,BJ313,BM313,BP313,BS313,BV313,BY313,CB313,CE313,CH313,CK313,CN313,CQ313,CT313,CW313,CZ313,DC313,DF313,DI313,DL313,DO313,DR313,DU313,DX313,EA313,ED313,EG313,EJ313,EM313,EP313,ES313,EV313,EY313,FB313,FE313,FH313,FK313,FN313,FQ313,FT313,FW313,FZ313,GC313,GF313,GI313,GL313,GO313,GR313,GR313,GU313,GX313,HA313,HD313,HG313,HJ313,HM313,HP313,HS313,HV313,HY313,IB313,IE313,IH313,IK313,IN313,IQ313)</f>
        <v>0</v>
      </c>
      <c r="F313" s="136">
        <f>IF(SUM(N313+Q313+T313+W313+Z313+AC313+AF313+AI313+AL313+AO313+AR313+AU313+AX313+BA313+BD313+BG313+BJ313+BM313+BP313+BS313+BV313+BY313+CB313+CE313+CH313+CK313+CN313+CQ313+CT313+CW313+CZ313+DC313+DF313+DI313+DL313+DO313+DR313+DU313+DX313+EA313+ED313+EG313+EJ313+EM313+EP313+ES313+EV313+EY313+FB313+FE313+FH313+FK313+FN313+FQ313+FT313+FW313+FZ313+GC313+GF313+GI313+GL313+GO313+GR313+GR313+GU313+GX313+HA313+HD313+HG313+HJ313+HM313+HP313+HS313+HV313+HY313+IB313+IE313+IH313+IK313+IN313+IQ313)=0,0,AVERAGE(N313,Q313,T313,W313,Z313,AC313,AF313,AI313,AL313,AO313,AR313,AU313,AX313,BA313,BD313,BG313,BJ313,BM313,BP313,BS313,BV313,BY313,CB313,CE313,CH313,CK313,CN313,CQ313,CT313,CW313,CZ313,DC313,DF313,DI313,DL313,DO313,DR313,DU313,DX313,EA313,ED313,EG313,EJ313,EM313,EP313,ES313,EV313,EY313,FB313,FE313,FH313,FK313,FN313,FQ313,FT313,FW313,FZ313,GC313,GF313,GI313,GL313,GO313,GR313,GR313,GU313,GX313,HA313,HD313,HG313,HJ313,HM313,HP313,HS313,HV313,HY313,IB313,IE313,IH313,IK313,IN313,IQ313))</f>
        <v>0</v>
      </c>
      <c r="G313" s="136">
        <f>MAX(N313,Q313,T313,W313,Z313,AC313,AF313,AI313,AL313,AO313,AR313,AU313,AX313,BA313,BD313,BG313,BJ313,BM313,BP313,BS313,BV313,BY313,CB313,CE313,CH313,CK313,CN313,CQ313,CT313,CW313,CZ313,DC313,DF313,DI313,DL313,DO313,DR313,DU313,DX313,EA313,ED313,EG313,EJ313,EM313,EP313,ES313,EV313,EY313,FB313,FE313,FH313,FK313,FN313,FQ313,FT313,FW313,FZ313,GC313,GF313,GI313,GL313,GO313,GR313,GR313,GU313,GX313,HA313,HD313,HG313,HJ313,HM313,HP313,HS313,HV313,HY313,IB313,IE313,IH313,IK313,IN313,IQ313)</f>
        <v>0</v>
      </c>
      <c r="H313" s="137">
        <f>COUNT(N313,Q313,T313,W313,Z313,AC313,AF313,AI313,AL313,AO313,AR313,AU313,AX313,BA313,BD313,BG313,BJ313,BM313,BP313,BS313,BV313,BY313,CB313,CE313,CH313,CK313,CN313,CQ313,CT313,CW313,CZ313,DC313,DF313,DI313,DL313,DO313,DR313,DU313,DX313,EA313,ED313,EG313,EJ313,EM313,EP313,ES313,EV313,EY313,FB313,FE313,FH313,FK313,FN313,FQ313,FT313,FW313,FZ313,GC313,GF313,GI313,GL313,GO313,GR313,GU313,GX313,HA313,HD313,HG313,HJ313,HM313,HP313,HS313,HV313,HY313,IB313,IE313,IH313,IK313,IN313,IQ313)</f>
        <v>0</v>
      </c>
      <c r="I313" s="137">
        <f>MIN(O313,R313,U313,X313,AA313,AD313,AG313,AJ313,AM313,AP313,AS313,AV313,AY313,BB313,BE313,BH313,BK313,BN313,BQ313,BT313,BW313,BZ313,CC313,CF313,CI313,CL313,CO313,CR313,CU313,CX313,DA313,DD313,DG313,DJ313,DM313,DP313,DS313,DV313,DY313,EB313,EE313,EH313,EK313,EN313,EQ313,ET313,EW313,EZ313,FC313,FF313,FI313,FL313,FO313,FR313,FU313,FX313,GA313,GD313,GG313,GJ313,GM313,GP313,GS313,GS313,GV313,GY313,HB313,HE313,HH313,HK313,HN313,HQ313,HT313,HW313,HZ313,IC313,IF313,II313,IL313,IO313,IR313)</f>
        <v>0</v>
      </c>
      <c r="J313" s="136">
        <f>IF(SUM(O313+R313+U313+X313+AA313+AD313+AG313+AJ313+AM313+AP313+AS313+AV313+AY313+BB313+BE313+BH313+BK313+BN313+BQ313+BT313+BW313+BZ313+CC313+CF313+CI313+CL313+CO313+CR313+CU313+CX313+DA313+DD313+DG313+DJ313+DM313+DP313+DS313+DV313+DY313+EB313+EE313+EH313+EK313+EN313+EQ313+ET313+EW313+EZ313+FC313+FF313+FI313+FL313+FO313+FR313+FU313+FX313+GA313+GD313+GG313+GJ313+GM313+GP313+GS313+GS313+GV313+GY313+HB313+HE313+HH313+HK313+HN313+HQ313+HT313+HW313+HZ313+IC313+IF313+II313+IL313+IO313+IR313)=0,0,AVERAGE(O313,R313,U313,X313,AA313,AD313,AG313,AJ313,AM313,AP313,AS313,AV313,AY313,BB313,BE313,BH313,BK313,BN313,BQ313,BT313,BW313,BZ313,CC313,CF313,CI313,CL313,CO313,CR313,CU313,CX313,DA313,DD313,DG313,DJ313,DM313,DP313,DS313,DV313,DY313,EB313,EE313,EH313,EK313,EN313,EQ313,ET313,EW313,EZ313,FC313,FF313,FI313,FL313,FO313,FR313,FU313,FX313,GA313,GD313,GG313,GJ313,GM313,GP313,GS313,GS313,GV313,GY313,HB313,HE313,HH313,HK313,HN313,HQ313,HT313,HW313,HZ313,IC313,IF313,II313,IL313,IO313,IR313))</f>
        <v>0</v>
      </c>
      <c r="K313" s="136">
        <f>MAX(O313,R313,U313,X313,AA313,AD313,AG313,AJ313,AM313,AP313,AS313,AV313,AY313,BB313,BE313,BH313,BK313,BN313,BQ313,BT313,BW313,BZ313,CC313,CF313,CI313,CL313,CO313,CR313,CU313,CX313,DA313,DD313,DG313,DJ313,DM313,DP313,DS313,DV313,DY313,EB313,EE313,EH313,EK313,EN313,EQ313,ET313,EW313,EZ313,FC313,FF313,FI313,FL313,FO313,FR313,FU313,FX313,GA313,GD313,GG313,GJ313,GM313,GP313,GS313,GS313,GV313,GY313,HB313,HE313,HH313,HK313,HN313,HQ313,HT313,HW313,HZ313,IC313,IF313,II313,IL313,IO313,IR313)</f>
        <v>0</v>
      </c>
      <c r="L313" s="138">
        <f>COUNT(O313,R313,U313,X313,AA313,AD313,AG313,AJ313,AM313,AP313,AS313,AV313,AY313,BB313,BE313,BH313,BK313,BN313,BQ313,BT313,BW313,BZ313,CC313,CF313,CI313,CL313,CO313,CR313,CU313,CX313,DA313,DD313,DG313,DJ313,DM313,DP313,DS313,DV313,DY313,EB313,EE313,EH313,EK313,EN313,EQ313,ET313,EW313,EZ313,FC313,FF313,FI313,FL313,FO313,FR313,FU313,FX313,GA313,GD313,GG313,GJ313,GM313,GP313,GS313,GV313,GY313,HB313,HE313,HH313,HK313,HN313,HQ313,HT313,HW313,HZ313,IC313,IF313,II313,IL313,IO313,IR313)</f>
        <v>0</v>
      </c>
      <c r="M313" s="92"/>
      <c r="N313" s="90"/>
      <c r="O313" s="91"/>
      <c r="P313" s="102"/>
      <c r="Q313" s="96"/>
      <c r="R313" s="104"/>
      <c r="S313" s="92"/>
      <c r="T313" s="90"/>
      <c r="U313" s="91"/>
      <c r="V313" s="102"/>
      <c r="W313" s="96"/>
      <c r="X313" s="104"/>
      <c r="Y313" s="92"/>
      <c r="Z313" s="90"/>
      <c r="AA313" s="91"/>
      <c r="AB313" s="102"/>
      <c r="AC313" s="96"/>
      <c r="AD313" s="104"/>
      <c r="AE313" s="92"/>
      <c r="AF313" s="90"/>
      <c r="AG313" s="91"/>
      <c r="AH313" s="102"/>
      <c r="AI313" s="96"/>
      <c r="AJ313" s="104"/>
      <c r="AK313" s="92"/>
      <c r="AL313" s="90"/>
      <c r="AM313" s="91"/>
      <c r="AN313" s="102"/>
      <c r="AO313" s="96"/>
      <c r="AP313" s="104"/>
      <c r="AQ313" s="92"/>
      <c r="AR313" s="90"/>
      <c r="AS313" s="91"/>
      <c r="AT313" s="102"/>
      <c r="AU313" s="96"/>
      <c r="AV313" s="104"/>
      <c r="AW313" s="92"/>
      <c r="AX313" s="90"/>
      <c r="AY313" s="91"/>
      <c r="AZ313" s="102"/>
      <c r="BA313" s="96"/>
      <c r="BB313" s="104"/>
      <c r="BC313" s="92"/>
      <c r="BD313" s="90"/>
      <c r="BE313" s="91"/>
      <c r="BF313" s="102"/>
      <c r="BG313" s="96"/>
      <c r="BH313" s="104"/>
      <c r="BI313" s="92"/>
      <c r="BJ313" s="90"/>
      <c r="BK313" s="91"/>
      <c r="BL313" s="102"/>
      <c r="BM313" s="96"/>
      <c r="BN313" s="104"/>
      <c r="BO313" s="92"/>
      <c r="BP313" s="90"/>
      <c r="BQ313" s="91"/>
      <c r="BR313" s="102"/>
      <c r="BS313" s="96"/>
      <c r="BT313" s="104"/>
      <c r="BU313" s="92"/>
      <c r="BV313" s="90"/>
      <c r="BW313" s="91"/>
      <c r="BX313" s="102"/>
      <c r="BY313" s="96"/>
      <c r="BZ313" s="104"/>
      <c r="CA313" s="92"/>
      <c r="CB313" s="90"/>
      <c r="CC313" s="91"/>
      <c r="CD313" s="102"/>
      <c r="CE313" s="96"/>
      <c r="CF313" s="104"/>
      <c r="CG313" s="92"/>
      <c r="CH313" s="90"/>
      <c r="CI313" s="91"/>
      <c r="CJ313" s="102"/>
      <c r="CK313" s="96"/>
      <c r="CL313" s="104"/>
      <c r="CM313" s="92"/>
      <c r="CN313" s="90"/>
      <c r="CO313" s="91"/>
      <c r="CP313" s="102"/>
      <c r="CQ313" s="96"/>
      <c r="CR313" s="104"/>
      <c r="CS313" s="92"/>
      <c r="CT313" s="90"/>
      <c r="CU313" s="91"/>
      <c r="CV313" s="102"/>
      <c r="CW313" s="96"/>
      <c r="CX313" s="104"/>
      <c r="CY313" s="92"/>
      <c r="CZ313" s="90"/>
      <c r="DA313" s="91"/>
      <c r="DB313" s="102"/>
      <c r="DC313" s="96"/>
      <c r="DD313" s="104"/>
      <c r="DE313" s="92"/>
      <c r="DF313" s="90"/>
      <c r="DG313" s="91"/>
      <c r="DH313" s="102"/>
      <c r="DI313" s="96"/>
      <c r="DJ313" s="104"/>
      <c r="DK313" s="92"/>
      <c r="DL313" s="90"/>
      <c r="DM313" s="91"/>
      <c r="DN313" s="102"/>
      <c r="DO313" s="96"/>
      <c r="DP313" s="104"/>
      <c r="DQ313" s="92"/>
      <c r="DR313" s="90"/>
      <c r="DS313" s="91"/>
      <c r="DT313" s="102"/>
      <c r="DU313" s="96"/>
      <c r="DV313" s="104"/>
      <c r="DW313" s="92"/>
      <c r="DX313" s="90"/>
      <c r="DY313" s="91"/>
      <c r="DZ313" s="102"/>
      <c r="EA313" s="96"/>
      <c r="EB313" s="104"/>
      <c r="EC313" s="92"/>
      <c r="ED313" s="90"/>
      <c r="EE313" s="91"/>
      <c r="EF313" s="102"/>
      <c r="EG313" s="96"/>
      <c r="EH313" s="104"/>
      <c r="EI313" s="92"/>
      <c r="EJ313" s="90"/>
      <c r="EK313" s="91"/>
      <c r="EL313" s="102"/>
      <c r="EM313" s="96"/>
      <c r="EN313" s="104"/>
      <c r="EO313" s="92"/>
      <c r="EP313" s="90"/>
      <c r="EQ313" s="91"/>
      <c r="ER313" s="102"/>
      <c r="ES313" s="96"/>
      <c r="ET313" s="104"/>
      <c r="EU313" s="92"/>
      <c r="EV313" s="90"/>
      <c r="EW313" s="91"/>
      <c r="EX313" s="102"/>
      <c r="EY313" s="96"/>
      <c r="EZ313" s="104"/>
      <c r="FA313" s="92"/>
      <c r="FB313" s="90"/>
      <c r="FC313" s="91"/>
      <c r="FD313" s="102"/>
      <c r="FE313" s="96"/>
      <c r="FF313" s="104"/>
      <c r="FG313" s="92"/>
      <c r="FH313" s="90"/>
      <c r="FI313" s="91"/>
      <c r="FJ313" s="102"/>
      <c r="FK313" s="96"/>
      <c r="FL313" s="104"/>
      <c r="FM313" s="92"/>
      <c r="FN313" s="90"/>
      <c r="FO313" s="91"/>
      <c r="FP313" s="102"/>
      <c r="FQ313" s="96"/>
      <c r="FR313" s="104"/>
      <c r="FS313" s="92"/>
      <c r="FT313" s="90"/>
      <c r="FU313" s="91"/>
      <c r="FV313" s="102"/>
      <c r="FW313" s="96"/>
      <c r="FX313" s="104"/>
      <c r="FY313" s="92"/>
      <c r="FZ313" s="90"/>
      <c r="GA313" s="91"/>
      <c r="GB313" s="102"/>
      <c r="GC313" s="96"/>
      <c r="GD313" s="104"/>
      <c r="GE313" s="92"/>
      <c r="GF313" s="90"/>
      <c r="GG313" s="91"/>
      <c r="GH313" s="102"/>
      <c r="GI313" s="96"/>
      <c r="GJ313" s="104"/>
      <c r="GK313" s="92"/>
      <c r="GL313" s="90"/>
      <c r="GM313" s="91"/>
      <c r="GN313" s="102"/>
      <c r="GO313" s="96"/>
      <c r="GP313" s="104"/>
      <c r="GQ313" s="92"/>
      <c r="GR313" s="90"/>
      <c r="GS313" s="91"/>
      <c r="GT313" s="102"/>
      <c r="GU313" s="96"/>
      <c r="GV313" s="104"/>
      <c r="GW313" s="92"/>
      <c r="GX313" s="90"/>
      <c r="GY313" s="91"/>
      <c r="GZ313" s="102"/>
      <c r="HA313" s="96"/>
      <c r="HB313" s="104"/>
      <c r="HC313" s="92"/>
      <c r="HD313" s="90"/>
      <c r="HE313" s="91"/>
      <c r="HF313" s="102"/>
      <c r="HG313" s="96"/>
      <c r="HH313" s="104"/>
      <c r="HI313" s="92"/>
      <c r="HJ313" s="90"/>
      <c r="HK313" s="91"/>
      <c r="HL313" s="102"/>
      <c r="HM313" s="96"/>
      <c r="HN313" s="104"/>
      <c r="HO313" s="92"/>
      <c r="HP313" s="90"/>
      <c r="HQ313" s="91"/>
      <c r="HR313" s="102"/>
      <c r="HS313" s="96"/>
      <c r="HT313" s="104"/>
      <c r="HU313" s="92"/>
      <c r="HV313" s="125"/>
      <c r="HW313" s="126"/>
      <c r="HX313" s="127"/>
      <c r="HY313" s="128"/>
      <c r="HZ313" s="129"/>
      <c r="IA313" s="130"/>
      <c r="IB313" s="125"/>
      <c r="IC313" s="126"/>
      <c r="ID313" s="127"/>
      <c r="IE313" s="128"/>
      <c r="IF313" s="129"/>
      <c r="IG313" s="130"/>
      <c r="IH313" s="125"/>
      <c r="II313" s="126"/>
      <c r="IJ313" s="127"/>
      <c r="IK313" s="128"/>
      <c r="IL313" s="129"/>
      <c r="IM313" s="130"/>
      <c r="IN313" s="125"/>
      <c r="IO313" s="126"/>
      <c r="IP313" s="127"/>
      <c r="IQ313" s="128"/>
      <c r="IR313" s="129"/>
    </row>
    <row r="314" spans="1:252" s="1" customFormat="1">
      <c r="A314" s="54" t="s">
        <v>827</v>
      </c>
      <c r="B314" s="136">
        <f t="shared" si="46"/>
        <v>19.8</v>
      </c>
      <c r="C314" s="136">
        <f t="shared" si="47"/>
        <v>21.12777777777778</v>
      </c>
      <c r="D314" s="136">
        <f t="shared" si="48"/>
        <v>22.4</v>
      </c>
      <c r="E314" s="136">
        <f t="shared" si="49"/>
        <v>14.6</v>
      </c>
      <c r="F314" s="136">
        <f t="shared" si="50"/>
        <v>15.349999999999998</v>
      </c>
      <c r="G314" s="136">
        <f t="shared" si="51"/>
        <v>16</v>
      </c>
      <c r="H314" s="137">
        <f t="shared" si="44"/>
        <v>18</v>
      </c>
      <c r="I314" s="137">
        <f t="shared" si="52"/>
        <v>0</v>
      </c>
      <c r="J314" s="136">
        <f t="shared" si="53"/>
        <v>0</v>
      </c>
      <c r="K314" s="136">
        <f t="shared" si="54"/>
        <v>0</v>
      </c>
      <c r="L314" s="138">
        <f t="shared" si="45"/>
        <v>0</v>
      </c>
      <c r="M314" s="92">
        <v>21.5</v>
      </c>
      <c r="N314" s="90">
        <v>14.6</v>
      </c>
      <c r="O314" s="91"/>
      <c r="P314" s="102">
        <v>20.7</v>
      </c>
      <c r="Q314" s="96">
        <v>15.1</v>
      </c>
      <c r="R314" s="104"/>
      <c r="S314" s="92">
        <v>20.9</v>
      </c>
      <c r="T314" s="90">
        <v>14.7</v>
      </c>
      <c r="U314" s="91"/>
      <c r="V314" s="102">
        <v>22</v>
      </c>
      <c r="W314" s="96">
        <v>15.1</v>
      </c>
      <c r="X314" s="104"/>
      <c r="Y314" s="92">
        <v>22.2</v>
      </c>
      <c r="Z314" s="90">
        <v>15.7</v>
      </c>
      <c r="AA314" s="91"/>
      <c r="AB314" s="102">
        <v>20.3</v>
      </c>
      <c r="AC314" s="96">
        <v>15.1</v>
      </c>
      <c r="AD314" s="104"/>
      <c r="AE314" s="92">
        <v>20.7</v>
      </c>
      <c r="AF314" s="90">
        <v>15</v>
      </c>
      <c r="AG314" s="91"/>
      <c r="AH314" s="102">
        <v>19.8</v>
      </c>
      <c r="AI314" s="96">
        <v>15.4</v>
      </c>
      <c r="AJ314" s="104"/>
      <c r="AK314" s="92">
        <v>20.8</v>
      </c>
      <c r="AL314" s="90">
        <v>16</v>
      </c>
      <c r="AM314" s="91"/>
      <c r="AN314" s="102">
        <v>20</v>
      </c>
      <c r="AO314" s="96">
        <v>15.6</v>
      </c>
      <c r="AP314" s="104"/>
      <c r="AQ314" s="92">
        <v>22.4</v>
      </c>
      <c r="AR314" s="90">
        <v>15.3</v>
      </c>
      <c r="AS314" s="91"/>
      <c r="AT314" s="102">
        <v>21.9</v>
      </c>
      <c r="AU314" s="96">
        <v>15.2</v>
      </c>
      <c r="AV314" s="104"/>
      <c r="AW314" s="92">
        <v>20.6</v>
      </c>
      <c r="AX314" s="90">
        <v>15.9</v>
      </c>
      <c r="AY314" s="91"/>
      <c r="AZ314" s="102">
        <v>21.3</v>
      </c>
      <c r="BA314" s="96">
        <v>15.9</v>
      </c>
      <c r="BB314" s="104"/>
      <c r="BC314" s="92">
        <v>20.6</v>
      </c>
      <c r="BD314" s="90">
        <v>15.5</v>
      </c>
      <c r="BE314" s="91"/>
      <c r="BF314" s="102">
        <v>21.7</v>
      </c>
      <c r="BG314" s="96">
        <v>15.6</v>
      </c>
      <c r="BH314" s="104"/>
      <c r="BI314" s="92">
        <v>21.7</v>
      </c>
      <c r="BJ314" s="90">
        <v>15.2</v>
      </c>
      <c r="BK314" s="91"/>
      <c r="BL314" s="102">
        <v>21.2</v>
      </c>
      <c r="BM314" s="96">
        <v>15.4</v>
      </c>
      <c r="BN314" s="104"/>
      <c r="BO314" s="92"/>
      <c r="BP314" s="90"/>
      <c r="BQ314" s="91"/>
      <c r="BR314" s="102"/>
      <c r="BS314" s="96"/>
      <c r="BT314" s="104"/>
      <c r="BU314" s="92"/>
      <c r="BV314" s="90"/>
      <c r="BW314" s="91"/>
      <c r="BX314" s="102"/>
      <c r="BY314" s="96"/>
      <c r="BZ314" s="104"/>
      <c r="CA314" s="92"/>
      <c r="CB314" s="90"/>
      <c r="CC314" s="91"/>
      <c r="CD314" s="102"/>
      <c r="CE314" s="96"/>
      <c r="CF314" s="104"/>
      <c r="CG314" s="92"/>
      <c r="CH314" s="90"/>
      <c r="CI314" s="91"/>
      <c r="CJ314" s="102"/>
      <c r="CK314" s="96"/>
      <c r="CL314" s="104"/>
      <c r="CM314" s="92"/>
      <c r="CN314" s="90"/>
      <c r="CO314" s="91"/>
      <c r="CP314" s="102"/>
      <c r="CQ314" s="96"/>
      <c r="CR314" s="104"/>
      <c r="CS314" s="92"/>
      <c r="CT314" s="90"/>
      <c r="CU314" s="91"/>
      <c r="CV314" s="102"/>
      <c r="CW314" s="96"/>
      <c r="CX314" s="104"/>
      <c r="CY314" s="92"/>
      <c r="CZ314" s="90"/>
      <c r="DA314" s="91"/>
      <c r="DB314" s="102"/>
      <c r="DC314" s="96"/>
      <c r="DD314" s="104"/>
      <c r="DE314" s="92"/>
      <c r="DF314" s="90"/>
      <c r="DG314" s="91"/>
      <c r="DH314" s="102"/>
      <c r="DI314" s="96"/>
      <c r="DJ314" s="104"/>
      <c r="DK314" s="92"/>
      <c r="DL314" s="90"/>
      <c r="DM314" s="91"/>
      <c r="DN314" s="102"/>
      <c r="DO314" s="96"/>
      <c r="DP314" s="104"/>
      <c r="DQ314" s="92"/>
      <c r="DR314" s="90"/>
      <c r="DS314" s="91"/>
      <c r="DT314" s="102"/>
      <c r="DU314" s="96"/>
      <c r="DV314" s="104"/>
      <c r="DW314" s="92"/>
      <c r="DX314" s="90"/>
      <c r="DY314" s="91"/>
      <c r="DZ314" s="102"/>
      <c r="EA314" s="96"/>
      <c r="EB314" s="104"/>
      <c r="EC314" s="92"/>
      <c r="ED314" s="90"/>
      <c r="EE314" s="91"/>
      <c r="EF314" s="102"/>
      <c r="EG314" s="96"/>
      <c r="EH314" s="104"/>
      <c r="EI314" s="92"/>
      <c r="EJ314" s="90"/>
      <c r="EK314" s="91"/>
      <c r="EL314" s="102"/>
      <c r="EM314" s="96"/>
      <c r="EN314" s="104"/>
      <c r="EO314" s="92"/>
      <c r="EP314" s="90"/>
      <c r="EQ314" s="91"/>
      <c r="ER314" s="102"/>
      <c r="ES314" s="96"/>
      <c r="ET314" s="104"/>
      <c r="EU314" s="92"/>
      <c r="EV314" s="90"/>
      <c r="EW314" s="91"/>
      <c r="EX314" s="102"/>
      <c r="EY314" s="96"/>
      <c r="EZ314" s="104"/>
      <c r="FA314" s="92"/>
      <c r="FB314" s="90"/>
      <c r="FC314" s="91"/>
      <c r="FD314" s="102"/>
      <c r="FE314" s="96"/>
      <c r="FF314" s="104"/>
      <c r="FG314" s="92"/>
      <c r="FH314" s="90"/>
      <c r="FI314" s="91"/>
      <c r="FJ314" s="102"/>
      <c r="FK314" s="96"/>
      <c r="FL314" s="104"/>
      <c r="FM314" s="92"/>
      <c r="FN314" s="90"/>
      <c r="FO314" s="91"/>
      <c r="FP314" s="102"/>
      <c r="FQ314" s="96"/>
      <c r="FR314" s="104"/>
      <c r="FS314" s="92"/>
      <c r="FT314" s="90"/>
      <c r="FU314" s="91"/>
      <c r="FV314" s="102"/>
      <c r="FW314" s="96"/>
      <c r="FX314" s="104"/>
      <c r="FY314" s="92"/>
      <c r="FZ314" s="90"/>
      <c r="GA314" s="91"/>
      <c r="GB314" s="102"/>
      <c r="GC314" s="96"/>
      <c r="GD314" s="104"/>
      <c r="GE314" s="92"/>
      <c r="GF314" s="90"/>
      <c r="GG314" s="91"/>
      <c r="GH314" s="102"/>
      <c r="GI314" s="96"/>
      <c r="GJ314" s="104"/>
      <c r="GK314" s="92"/>
      <c r="GL314" s="90"/>
      <c r="GM314" s="91"/>
      <c r="GN314" s="102"/>
      <c r="GO314" s="96"/>
      <c r="GP314" s="104"/>
      <c r="GQ314" s="92"/>
      <c r="GR314" s="90"/>
      <c r="GS314" s="91"/>
      <c r="GT314" s="102"/>
      <c r="GU314" s="96"/>
      <c r="GV314" s="104"/>
      <c r="GW314" s="92"/>
      <c r="GX314" s="90"/>
      <c r="GY314" s="91"/>
      <c r="GZ314" s="102"/>
      <c r="HA314" s="96"/>
      <c r="HB314" s="104"/>
      <c r="HC314" s="92"/>
      <c r="HD314" s="90"/>
      <c r="HE314" s="91"/>
      <c r="HF314" s="102"/>
      <c r="HG314" s="96"/>
      <c r="HH314" s="104"/>
      <c r="HI314" s="92"/>
      <c r="HJ314" s="90"/>
      <c r="HK314" s="91"/>
      <c r="HL314" s="102"/>
      <c r="HM314" s="96"/>
      <c r="HN314" s="104"/>
      <c r="HO314" s="92"/>
      <c r="HP314" s="90"/>
      <c r="HQ314" s="91"/>
      <c r="HR314" s="102"/>
      <c r="HS314" s="96"/>
      <c r="HT314" s="104"/>
      <c r="HU314" s="92"/>
      <c r="HV314" s="125"/>
      <c r="HW314" s="126"/>
      <c r="HX314" s="127"/>
      <c r="HY314" s="128"/>
      <c r="HZ314" s="129"/>
      <c r="IA314" s="130"/>
      <c r="IB314" s="125"/>
      <c r="IC314" s="126"/>
      <c r="ID314" s="127"/>
      <c r="IE314" s="128"/>
      <c r="IF314" s="129"/>
      <c r="IG314" s="130"/>
      <c r="IH314" s="125"/>
      <c r="II314" s="126"/>
      <c r="IJ314" s="127"/>
      <c r="IK314" s="128"/>
      <c r="IL314" s="129"/>
      <c r="IM314" s="130"/>
      <c r="IN314" s="125"/>
      <c r="IO314" s="126"/>
      <c r="IP314" s="127"/>
      <c r="IQ314" s="128"/>
      <c r="IR314" s="129"/>
    </row>
    <row r="315" spans="1:252" s="1" customFormat="1">
      <c r="A315" s="54" t="s">
        <v>829</v>
      </c>
      <c r="B315" s="136">
        <f t="shared" si="46"/>
        <v>0</v>
      </c>
      <c r="C315" s="136">
        <f t="shared" si="47"/>
        <v>0</v>
      </c>
      <c r="D315" s="136">
        <f t="shared" si="48"/>
        <v>0</v>
      </c>
      <c r="E315" s="136">
        <f t="shared" si="49"/>
        <v>0</v>
      </c>
      <c r="F315" s="136">
        <f t="shared" si="50"/>
        <v>0</v>
      </c>
      <c r="G315" s="136">
        <f t="shared" si="51"/>
        <v>0</v>
      </c>
      <c r="H315" s="137">
        <f t="shared" si="44"/>
        <v>0</v>
      </c>
      <c r="I315" s="137">
        <f t="shared" si="52"/>
        <v>0</v>
      </c>
      <c r="J315" s="136">
        <f t="shared" si="53"/>
        <v>0</v>
      </c>
      <c r="K315" s="136">
        <f t="shared" si="54"/>
        <v>0</v>
      </c>
      <c r="L315" s="138">
        <f t="shared" si="45"/>
        <v>0</v>
      </c>
      <c r="M315" s="92"/>
      <c r="N315" s="90"/>
      <c r="O315" s="91"/>
      <c r="P315" s="102"/>
      <c r="Q315" s="96"/>
      <c r="R315" s="104"/>
      <c r="S315" s="92"/>
      <c r="T315" s="90"/>
      <c r="U315" s="91"/>
      <c r="V315" s="102"/>
      <c r="W315" s="96"/>
      <c r="X315" s="104"/>
      <c r="Y315" s="92"/>
      <c r="Z315" s="90"/>
      <c r="AA315" s="91"/>
      <c r="AB315" s="102"/>
      <c r="AC315" s="96"/>
      <c r="AD315" s="104"/>
      <c r="AE315" s="92"/>
      <c r="AF315" s="90"/>
      <c r="AG315" s="91"/>
      <c r="AH315" s="102"/>
      <c r="AI315" s="96"/>
      <c r="AJ315" s="104"/>
      <c r="AK315" s="92"/>
      <c r="AL315" s="90"/>
      <c r="AM315" s="91"/>
      <c r="AN315" s="102"/>
      <c r="AO315" s="96"/>
      <c r="AP315" s="104"/>
      <c r="AQ315" s="92"/>
      <c r="AR315" s="90"/>
      <c r="AS315" s="91"/>
      <c r="AT315" s="102"/>
      <c r="AU315" s="96"/>
      <c r="AV315" s="104"/>
      <c r="AW315" s="92"/>
      <c r="AX315" s="90"/>
      <c r="AY315" s="91"/>
      <c r="AZ315" s="102"/>
      <c r="BA315" s="96"/>
      <c r="BB315" s="104"/>
      <c r="BC315" s="92"/>
      <c r="BD315" s="90"/>
      <c r="BE315" s="91"/>
      <c r="BF315" s="102"/>
      <c r="BG315" s="96"/>
      <c r="BH315" s="104"/>
      <c r="BI315" s="92"/>
      <c r="BJ315" s="90"/>
      <c r="BK315" s="91"/>
      <c r="BL315" s="102"/>
      <c r="BM315" s="96"/>
      <c r="BN315" s="104"/>
      <c r="BO315" s="92"/>
      <c r="BP315" s="90"/>
      <c r="BQ315" s="91"/>
      <c r="BR315" s="102"/>
      <c r="BS315" s="96"/>
      <c r="BT315" s="104"/>
      <c r="BU315" s="92"/>
      <c r="BV315" s="90"/>
      <c r="BW315" s="91"/>
      <c r="BX315" s="102"/>
      <c r="BY315" s="96"/>
      <c r="BZ315" s="104"/>
      <c r="CA315" s="92"/>
      <c r="CB315" s="90"/>
      <c r="CC315" s="91"/>
      <c r="CD315" s="102"/>
      <c r="CE315" s="96"/>
      <c r="CF315" s="104"/>
      <c r="CG315" s="92"/>
      <c r="CH315" s="90"/>
      <c r="CI315" s="91"/>
      <c r="CJ315" s="102"/>
      <c r="CK315" s="96"/>
      <c r="CL315" s="104"/>
      <c r="CM315" s="92"/>
      <c r="CN315" s="90"/>
      <c r="CO315" s="91"/>
      <c r="CP315" s="102"/>
      <c r="CQ315" s="96"/>
      <c r="CR315" s="104"/>
      <c r="CS315" s="92"/>
      <c r="CT315" s="90"/>
      <c r="CU315" s="91"/>
      <c r="CV315" s="102"/>
      <c r="CW315" s="96"/>
      <c r="CX315" s="104"/>
      <c r="CY315" s="92"/>
      <c r="CZ315" s="90"/>
      <c r="DA315" s="91"/>
      <c r="DB315" s="102"/>
      <c r="DC315" s="96"/>
      <c r="DD315" s="104"/>
      <c r="DE315" s="92"/>
      <c r="DF315" s="90"/>
      <c r="DG315" s="91"/>
      <c r="DH315" s="102"/>
      <c r="DI315" s="96"/>
      <c r="DJ315" s="104"/>
      <c r="DK315" s="92"/>
      <c r="DL315" s="90"/>
      <c r="DM315" s="91"/>
      <c r="DN315" s="102"/>
      <c r="DO315" s="96"/>
      <c r="DP315" s="104"/>
      <c r="DQ315" s="92"/>
      <c r="DR315" s="90"/>
      <c r="DS315" s="91"/>
      <c r="DT315" s="102"/>
      <c r="DU315" s="96"/>
      <c r="DV315" s="104"/>
      <c r="DW315" s="92"/>
      <c r="DX315" s="90"/>
      <c r="DY315" s="91"/>
      <c r="DZ315" s="102"/>
      <c r="EA315" s="96"/>
      <c r="EB315" s="104"/>
      <c r="EC315" s="92"/>
      <c r="ED315" s="90"/>
      <c r="EE315" s="91"/>
      <c r="EF315" s="102"/>
      <c r="EG315" s="96"/>
      <c r="EH315" s="104"/>
      <c r="EI315" s="92"/>
      <c r="EJ315" s="90"/>
      <c r="EK315" s="91"/>
      <c r="EL315" s="102"/>
      <c r="EM315" s="96"/>
      <c r="EN315" s="104"/>
      <c r="EO315" s="92"/>
      <c r="EP315" s="90"/>
      <c r="EQ315" s="91"/>
      <c r="ER315" s="102"/>
      <c r="ES315" s="96"/>
      <c r="ET315" s="104"/>
      <c r="EU315" s="92"/>
      <c r="EV315" s="90"/>
      <c r="EW315" s="91"/>
      <c r="EX315" s="102"/>
      <c r="EY315" s="96"/>
      <c r="EZ315" s="104"/>
      <c r="FA315" s="92"/>
      <c r="FB315" s="90"/>
      <c r="FC315" s="91"/>
      <c r="FD315" s="102"/>
      <c r="FE315" s="96"/>
      <c r="FF315" s="104"/>
      <c r="FG315" s="92"/>
      <c r="FH315" s="90"/>
      <c r="FI315" s="91"/>
      <c r="FJ315" s="102"/>
      <c r="FK315" s="96"/>
      <c r="FL315" s="104"/>
      <c r="FM315" s="92"/>
      <c r="FN315" s="90"/>
      <c r="FO315" s="91"/>
      <c r="FP315" s="102"/>
      <c r="FQ315" s="96"/>
      <c r="FR315" s="104"/>
      <c r="FS315" s="92"/>
      <c r="FT315" s="90"/>
      <c r="FU315" s="91"/>
      <c r="FV315" s="102"/>
      <c r="FW315" s="96"/>
      <c r="FX315" s="104"/>
      <c r="FY315" s="92"/>
      <c r="FZ315" s="90"/>
      <c r="GA315" s="91"/>
      <c r="GB315" s="102"/>
      <c r="GC315" s="96"/>
      <c r="GD315" s="104"/>
      <c r="GE315" s="92"/>
      <c r="GF315" s="90"/>
      <c r="GG315" s="91"/>
      <c r="GH315" s="102"/>
      <c r="GI315" s="96"/>
      <c r="GJ315" s="104"/>
      <c r="GK315" s="92"/>
      <c r="GL315" s="90"/>
      <c r="GM315" s="91"/>
      <c r="GN315" s="102"/>
      <c r="GO315" s="96"/>
      <c r="GP315" s="104"/>
      <c r="GQ315" s="92"/>
      <c r="GR315" s="90"/>
      <c r="GS315" s="91"/>
      <c r="GT315" s="102"/>
      <c r="GU315" s="96"/>
      <c r="GV315" s="104"/>
      <c r="GW315" s="92"/>
      <c r="GX315" s="90"/>
      <c r="GY315" s="91"/>
      <c r="GZ315" s="102"/>
      <c r="HA315" s="96"/>
      <c r="HB315" s="104"/>
      <c r="HC315" s="92"/>
      <c r="HD315" s="90"/>
      <c r="HE315" s="91"/>
      <c r="HF315" s="102"/>
      <c r="HG315" s="96"/>
      <c r="HH315" s="104"/>
      <c r="HI315" s="92"/>
      <c r="HJ315" s="90"/>
      <c r="HK315" s="91"/>
      <c r="HL315" s="102"/>
      <c r="HM315" s="96"/>
      <c r="HN315" s="104"/>
      <c r="HO315" s="92"/>
      <c r="HP315" s="90"/>
      <c r="HQ315" s="91"/>
      <c r="HR315" s="102"/>
      <c r="HS315" s="96"/>
      <c r="HT315" s="104"/>
      <c r="HU315" s="92"/>
      <c r="HV315" s="125"/>
      <c r="HW315" s="126"/>
      <c r="HX315" s="127"/>
      <c r="HY315" s="128"/>
      <c r="HZ315" s="129"/>
      <c r="IA315" s="130"/>
      <c r="IB315" s="125"/>
      <c r="IC315" s="126"/>
      <c r="ID315" s="127"/>
      <c r="IE315" s="128"/>
      <c r="IF315" s="129"/>
      <c r="IG315" s="130"/>
      <c r="IH315" s="125"/>
      <c r="II315" s="126"/>
      <c r="IJ315" s="127"/>
      <c r="IK315" s="128"/>
      <c r="IL315" s="129"/>
      <c r="IM315" s="130"/>
      <c r="IN315" s="125"/>
      <c r="IO315" s="126"/>
      <c r="IP315" s="127"/>
      <c r="IQ315" s="128"/>
      <c r="IR315" s="129"/>
    </row>
    <row r="316" spans="1:252" s="1" customFormat="1">
      <c r="A316" s="54" t="s">
        <v>830</v>
      </c>
      <c r="B316" s="136">
        <f t="shared" si="46"/>
        <v>0</v>
      </c>
      <c r="C316" s="136">
        <f t="shared" si="47"/>
        <v>0</v>
      </c>
      <c r="D316" s="136">
        <f t="shared" si="48"/>
        <v>0</v>
      </c>
      <c r="E316" s="136">
        <f t="shared" si="49"/>
        <v>0</v>
      </c>
      <c r="F316" s="136">
        <f t="shared" si="50"/>
        <v>0</v>
      </c>
      <c r="G316" s="136">
        <f t="shared" si="51"/>
        <v>0</v>
      </c>
      <c r="H316" s="137">
        <f t="shared" si="44"/>
        <v>0</v>
      </c>
      <c r="I316" s="137">
        <f t="shared" si="52"/>
        <v>0</v>
      </c>
      <c r="J316" s="136">
        <f t="shared" si="53"/>
        <v>0</v>
      </c>
      <c r="K316" s="136">
        <f t="shared" si="54"/>
        <v>0</v>
      </c>
      <c r="L316" s="138">
        <f t="shared" si="45"/>
        <v>0</v>
      </c>
      <c r="M316" s="92"/>
      <c r="N316" s="90"/>
      <c r="O316" s="91"/>
      <c r="P316" s="102"/>
      <c r="Q316" s="96"/>
      <c r="R316" s="104"/>
      <c r="S316" s="92"/>
      <c r="T316" s="90"/>
      <c r="U316" s="91"/>
      <c r="V316" s="102"/>
      <c r="W316" s="96"/>
      <c r="X316" s="104"/>
      <c r="Y316" s="92"/>
      <c r="Z316" s="90"/>
      <c r="AA316" s="91"/>
      <c r="AB316" s="102"/>
      <c r="AC316" s="96"/>
      <c r="AD316" s="104"/>
      <c r="AE316" s="92"/>
      <c r="AF316" s="90"/>
      <c r="AG316" s="91"/>
      <c r="AH316" s="102"/>
      <c r="AI316" s="96"/>
      <c r="AJ316" s="104"/>
      <c r="AK316" s="92"/>
      <c r="AL316" s="90"/>
      <c r="AM316" s="91"/>
      <c r="AN316" s="102"/>
      <c r="AO316" s="96"/>
      <c r="AP316" s="104"/>
      <c r="AQ316" s="92"/>
      <c r="AR316" s="90"/>
      <c r="AS316" s="91"/>
      <c r="AT316" s="102"/>
      <c r="AU316" s="96"/>
      <c r="AV316" s="104"/>
      <c r="AW316" s="92"/>
      <c r="AX316" s="90"/>
      <c r="AY316" s="91"/>
      <c r="AZ316" s="102"/>
      <c r="BA316" s="96"/>
      <c r="BB316" s="104"/>
      <c r="BC316" s="92"/>
      <c r="BD316" s="90"/>
      <c r="BE316" s="91"/>
      <c r="BF316" s="102"/>
      <c r="BG316" s="96"/>
      <c r="BH316" s="104"/>
      <c r="BI316" s="92"/>
      <c r="BJ316" s="90"/>
      <c r="BK316" s="91"/>
      <c r="BL316" s="102"/>
      <c r="BM316" s="96"/>
      <c r="BN316" s="104"/>
      <c r="BO316" s="92"/>
      <c r="BP316" s="90"/>
      <c r="BQ316" s="91"/>
      <c r="BR316" s="102"/>
      <c r="BS316" s="96"/>
      <c r="BT316" s="104"/>
      <c r="BU316" s="92"/>
      <c r="BV316" s="90"/>
      <c r="BW316" s="91"/>
      <c r="BX316" s="102"/>
      <c r="BY316" s="96"/>
      <c r="BZ316" s="104"/>
      <c r="CA316" s="92"/>
      <c r="CB316" s="90"/>
      <c r="CC316" s="91"/>
      <c r="CD316" s="102"/>
      <c r="CE316" s="96"/>
      <c r="CF316" s="104"/>
      <c r="CG316" s="92"/>
      <c r="CH316" s="90"/>
      <c r="CI316" s="91"/>
      <c r="CJ316" s="102"/>
      <c r="CK316" s="96"/>
      <c r="CL316" s="104"/>
      <c r="CM316" s="92"/>
      <c r="CN316" s="90"/>
      <c r="CO316" s="91"/>
      <c r="CP316" s="102"/>
      <c r="CQ316" s="96"/>
      <c r="CR316" s="104"/>
      <c r="CS316" s="92"/>
      <c r="CT316" s="90"/>
      <c r="CU316" s="91"/>
      <c r="CV316" s="102"/>
      <c r="CW316" s="96"/>
      <c r="CX316" s="104"/>
      <c r="CY316" s="92"/>
      <c r="CZ316" s="90"/>
      <c r="DA316" s="91"/>
      <c r="DB316" s="102"/>
      <c r="DC316" s="96"/>
      <c r="DD316" s="104"/>
      <c r="DE316" s="92"/>
      <c r="DF316" s="90"/>
      <c r="DG316" s="91"/>
      <c r="DH316" s="102"/>
      <c r="DI316" s="96"/>
      <c r="DJ316" s="104"/>
      <c r="DK316" s="92"/>
      <c r="DL316" s="90"/>
      <c r="DM316" s="91"/>
      <c r="DN316" s="102"/>
      <c r="DO316" s="96"/>
      <c r="DP316" s="104"/>
      <c r="DQ316" s="92"/>
      <c r="DR316" s="90"/>
      <c r="DS316" s="91"/>
      <c r="DT316" s="102"/>
      <c r="DU316" s="96"/>
      <c r="DV316" s="104"/>
      <c r="DW316" s="92"/>
      <c r="DX316" s="90"/>
      <c r="DY316" s="91"/>
      <c r="DZ316" s="102"/>
      <c r="EA316" s="96"/>
      <c r="EB316" s="104"/>
      <c r="EC316" s="92"/>
      <c r="ED316" s="90"/>
      <c r="EE316" s="91"/>
      <c r="EF316" s="102"/>
      <c r="EG316" s="96"/>
      <c r="EH316" s="104"/>
      <c r="EI316" s="92"/>
      <c r="EJ316" s="90"/>
      <c r="EK316" s="91"/>
      <c r="EL316" s="102"/>
      <c r="EM316" s="96"/>
      <c r="EN316" s="104"/>
      <c r="EO316" s="92"/>
      <c r="EP316" s="90"/>
      <c r="EQ316" s="91"/>
      <c r="ER316" s="102"/>
      <c r="ES316" s="96"/>
      <c r="ET316" s="104"/>
      <c r="EU316" s="92"/>
      <c r="EV316" s="90"/>
      <c r="EW316" s="91"/>
      <c r="EX316" s="102"/>
      <c r="EY316" s="96"/>
      <c r="EZ316" s="104"/>
      <c r="FA316" s="92"/>
      <c r="FB316" s="90"/>
      <c r="FC316" s="91"/>
      <c r="FD316" s="102"/>
      <c r="FE316" s="96"/>
      <c r="FF316" s="104"/>
      <c r="FG316" s="92"/>
      <c r="FH316" s="90"/>
      <c r="FI316" s="91"/>
      <c r="FJ316" s="102"/>
      <c r="FK316" s="96"/>
      <c r="FL316" s="104"/>
      <c r="FM316" s="92"/>
      <c r="FN316" s="90"/>
      <c r="FO316" s="91"/>
      <c r="FP316" s="102"/>
      <c r="FQ316" s="96"/>
      <c r="FR316" s="104"/>
      <c r="FS316" s="92"/>
      <c r="FT316" s="90"/>
      <c r="FU316" s="91"/>
      <c r="FV316" s="102"/>
      <c r="FW316" s="96"/>
      <c r="FX316" s="104"/>
      <c r="FY316" s="92"/>
      <c r="FZ316" s="90"/>
      <c r="GA316" s="91"/>
      <c r="GB316" s="102"/>
      <c r="GC316" s="96"/>
      <c r="GD316" s="104"/>
      <c r="GE316" s="92"/>
      <c r="GF316" s="90"/>
      <c r="GG316" s="91"/>
      <c r="GH316" s="102"/>
      <c r="GI316" s="96"/>
      <c r="GJ316" s="104"/>
      <c r="GK316" s="92"/>
      <c r="GL316" s="90"/>
      <c r="GM316" s="91"/>
      <c r="GN316" s="102"/>
      <c r="GO316" s="96"/>
      <c r="GP316" s="104"/>
      <c r="GQ316" s="92"/>
      <c r="GR316" s="90"/>
      <c r="GS316" s="91"/>
      <c r="GT316" s="102"/>
      <c r="GU316" s="96"/>
      <c r="GV316" s="104"/>
      <c r="GW316" s="92"/>
      <c r="GX316" s="90"/>
      <c r="GY316" s="91"/>
      <c r="GZ316" s="102"/>
      <c r="HA316" s="96"/>
      <c r="HB316" s="104"/>
      <c r="HC316" s="92"/>
      <c r="HD316" s="90"/>
      <c r="HE316" s="91"/>
      <c r="HF316" s="102"/>
      <c r="HG316" s="96"/>
      <c r="HH316" s="104"/>
      <c r="HI316" s="92"/>
      <c r="HJ316" s="90"/>
      <c r="HK316" s="91"/>
      <c r="HL316" s="102"/>
      <c r="HM316" s="96"/>
      <c r="HN316" s="104"/>
      <c r="HO316" s="92"/>
      <c r="HP316" s="90"/>
      <c r="HQ316" s="91"/>
      <c r="HR316" s="102"/>
      <c r="HS316" s="96"/>
      <c r="HT316" s="104"/>
      <c r="HU316" s="92"/>
      <c r="HV316" s="125"/>
      <c r="HW316" s="126"/>
      <c r="HX316" s="127"/>
      <c r="HY316" s="128"/>
      <c r="HZ316" s="129"/>
      <c r="IA316" s="130"/>
      <c r="IB316" s="125"/>
      <c r="IC316" s="126"/>
      <c r="ID316" s="127"/>
      <c r="IE316" s="128"/>
      <c r="IF316" s="129"/>
      <c r="IG316" s="130"/>
      <c r="IH316" s="125"/>
      <c r="II316" s="126"/>
      <c r="IJ316" s="127"/>
      <c r="IK316" s="128"/>
      <c r="IL316" s="129"/>
      <c r="IM316" s="130"/>
      <c r="IN316" s="125"/>
      <c r="IO316" s="126"/>
      <c r="IP316" s="127"/>
      <c r="IQ316" s="128"/>
      <c r="IR316" s="129"/>
    </row>
    <row r="317" spans="1:252" s="1" customFormat="1">
      <c r="A317" s="54" t="s">
        <v>831</v>
      </c>
      <c r="B317" s="136">
        <f t="shared" si="46"/>
        <v>0</v>
      </c>
      <c r="C317" s="136">
        <f t="shared" si="47"/>
        <v>0</v>
      </c>
      <c r="D317" s="136">
        <f t="shared" si="48"/>
        <v>0</v>
      </c>
      <c r="E317" s="136">
        <f t="shared" si="49"/>
        <v>0</v>
      </c>
      <c r="F317" s="136">
        <f t="shared" si="50"/>
        <v>0</v>
      </c>
      <c r="G317" s="136">
        <f t="shared" si="51"/>
        <v>0</v>
      </c>
      <c r="H317" s="137">
        <f t="shared" si="44"/>
        <v>0</v>
      </c>
      <c r="I317" s="137">
        <f t="shared" si="52"/>
        <v>0</v>
      </c>
      <c r="J317" s="136">
        <f t="shared" si="53"/>
        <v>0</v>
      </c>
      <c r="K317" s="136">
        <f t="shared" si="54"/>
        <v>0</v>
      </c>
      <c r="L317" s="138">
        <f t="shared" si="45"/>
        <v>0</v>
      </c>
      <c r="M317" s="92"/>
      <c r="N317" s="90"/>
      <c r="O317" s="91"/>
      <c r="P317" s="102"/>
      <c r="Q317" s="96"/>
      <c r="R317" s="104"/>
      <c r="S317" s="92"/>
      <c r="T317" s="90"/>
      <c r="U317" s="91"/>
      <c r="V317" s="102"/>
      <c r="W317" s="96"/>
      <c r="X317" s="104"/>
      <c r="Y317" s="92"/>
      <c r="Z317" s="90"/>
      <c r="AA317" s="91"/>
      <c r="AB317" s="102"/>
      <c r="AC317" s="96"/>
      <c r="AD317" s="104"/>
      <c r="AE317" s="92"/>
      <c r="AF317" s="90"/>
      <c r="AG317" s="91"/>
      <c r="AH317" s="102"/>
      <c r="AI317" s="96"/>
      <c r="AJ317" s="104"/>
      <c r="AK317" s="92"/>
      <c r="AL317" s="90"/>
      <c r="AM317" s="91"/>
      <c r="AN317" s="102"/>
      <c r="AO317" s="96"/>
      <c r="AP317" s="104"/>
      <c r="AQ317" s="92"/>
      <c r="AR317" s="90"/>
      <c r="AS317" s="91"/>
      <c r="AT317" s="102"/>
      <c r="AU317" s="96"/>
      <c r="AV317" s="104"/>
      <c r="AW317" s="92"/>
      <c r="AX317" s="90"/>
      <c r="AY317" s="91"/>
      <c r="AZ317" s="102"/>
      <c r="BA317" s="96"/>
      <c r="BB317" s="104"/>
      <c r="BC317" s="92"/>
      <c r="BD317" s="90"/>
      <c r="BE317" s="91"/>
      <c r="BF317" s="102"/>
      <c r="BG317" s="96"/>
      <c r="BH317" s="104"/>
      <c r="BI317" s="92"/>
      <c r="BJ317" s="90"/>
      <c r="BK317" s="91"/>
      <c r="BL317" s="102"/>
      <c r="BM317" s="96"/>
      <c r="BN317" s="104"/>
      <c r="BO317" s="92"/>
      <c r="BP317" s="90"/>
      <c r="BQ317" s="91"/>
      <c r="BR317" s="102"/>
      <c r="BS317" s="96"/>
      <c r="BT317" s="104"/>
      <c r="BU317" s="92"/>
      <c r="BV317" s="90"/>
      <c r="BW317" s="91"/>
      <c r="BX317" s="102"/>
      <c r="BY317" s="96"/>
      <c r="BZ317" s="104"/>
      <c r="CA317" s="92"/>
      <c r="CB317" s="90"/>
      <c r="CC317" s="91"/>
      <c r="CD317" s="102"/>
      <c r="CE317" s="96"/>
      <c r="CF317" s="104"/>
      <c r="CG317" s="92"/>
      <c r="CH317" s="90"/>
      <c r="CI317" s="91"/>
      <c r="CJ317" s="102"/>
      <c r="CK317" s="96"/>
      <c r="CL317" s="104"/>
      <c r="CM317" s="92"/>
      <c r="CN317" s="90"/>
      <c r="CO317" s="91"/>
      <c r="CP317" s="102"/>
      <c r="CQ317" s="96"/>
      <c r="CR317" s="104"/>
      <c r="CS317" s="92"/>
      <c r="CT317" s="90"/>
      <c r="CU317" s="91"/>
      <c r="CV317" s="102"/>
      <c r="CW317" s="96"/>
      <c r="CX317" s="104"/>
      <c r="CY317" s="92"/>
      <c r="CZ317" s="90"/>
      <c r="DA317" s="91"/>
      <c r="DB317" s="102"/>
      <c r="DC317" s="96"/>
      <c r="DD317" s="104"/>
      <c r="DE317" s="92"/>
      <c r="DF317" s="90"/>
      <c r="DG317" s="91"/>
      <c r="DH317" s="102"/>
      <c r="DI317" s="96"/>
      <c r="DJ317" s="104"/>
      <c r="DK317" s="92"/>
      <c r="DL317" s="90"/>
      <c r="DM317" s="91"/>
      <c r="DN317" s="102"/>
      <c r="DO317" s="96"/>
      <c r="DP317" s="104"/>
      <c r="DQ317" s="92"/>
      <c r="DR317" s="90"/>
      <c r="DS317" s="91"/>
      <c r="DT317" s="102"/>
      <c r="DU317" s="96"/>
      <c r="DV317" s="104"/>
      <c r="DW317" s="92"/>
      <c r="DX317" s="90"/>
      <c r="DY317" s="91"/>
      <c r="DZ317" s="102"/>
      <c r="EA317" s="96"/>
      <c r="EB317" s="104"/>
      <c r="EC317" s="92"/>
      <c r="ED317" s="90"/>
      <c r="EE317" s="91"/>
      <c r="EF317" s="102"/>
      <c r="EG317" s="96"/>
      <c r="EH317" s="104"/>
      <c r="EI317" s="92"/>
      <c r="EJ317" s="90"/>
      <c r="EK317" s="91"/>
      <c r="EL317" s="102"/>
      <c r="EM317" s="96"/>
      <c r="EN317" s="104"/>
      <c r="EO317" s="92"/>
      <c r="EP317" s="90"/>
      <c r="EQ317" s="91"/>
      <c r="ER317" s="102"/>
      <c r="ES317" s="96"/>
      <c r="ET317" s="104"/>
      <c r="EU317" s="92"/>
      <c r="EV317" s="90"/>
      <c r="EW317" s="91"/>
      <c r="EX317" s="102"/>
      <c r="EY317" s="96"/>
      <c r="EZ317" s="104"/>
      <c r="FA317" s="92"/>
      <c r="FB317" s="90"/>
      <c r="FC317" s="91"/>
      <c r="FD317" s="102"/>
      <c r="FE317" s="96"/>
      <c r="FF317" s="104"/>
      <c r="FG317" s="92"/>
      <c r="FH317" s="90"/>
      <c r="FI317" s="91"/>
      <c r="FJ317" s="102"/>
      <c r="FK317" s="96"/>
      <c r="FL317" s="104"/>
      <c r="FM317" s="92"/>
      <c r="FN317" s="90"/>
      <c r="FO317" s="91"/>
      <c r="FP317" s="102"/>
      <c r="FQ317" s="96"/>
      <c r="FR317" s="104"/>
      <c r="FS317" s="92"/>
      <c r="FT317" s="90"/>
      <c r="FU317" s="91"/>
      <c r="FV317" s="102"/>
      <c r="FW317" s="96"/>
      <c r="FX317" s="104"/>
      <c r="FY317" s="92"/>
      <c r="FZ317" s="90"/>
      <c r="GA317" s="91"/>
      <c r="GB317" s="102"/>
      <c r="GC317" s="96"/>
      <c r="GD317" s="104"/>
      <c r="GE317" s="92"/>
      <c r="GF317" s="90"/>
      <c r="GG317" s="91"/>
      <c r="GH317" s="102"/>
      <c r="GI317" s="96"/>
      <c r="GJ317" s="104"/>
      <c r="GK317" s="92"/>
      <c r="GL317" s="90"/>
      <c r="GM317" s="91"/>
      <c r="GN317" s="102"/>
      <c r="GO317" s="96"/>
      <c r="GP317" s="104"/>
      <c r="GQ317" s="92"/>
      <c r="GR317" s="90"/>
      <c r="GS317" s="91"/>
      <c r="GT317" s="102"/>
      <c r="GU317" s="96"/>
      <c r="GV317" s="104"/>
      <c r="GW317" s="92"/>
      <c r="GX317" s="90"/>
      <c r="GY317" s="91"/>
      <c r="GZ317" s="102"/>
      <c r="HA317" s="96"/>
      <c r="HB317" s="104"/>
      <c r="HC317" s="92"/>
      <c r="HD317" s="90"/>
      <c r="HE317" s="91"/>
      <c r="HF317" s="102"/>
      <c r="HG317" s="96"/>
      <c r="HH317" s="104"/>
      <c r="HI317" s="92"/>
      <c r="HJ317" s="90"/>
      <c r="HK317" s="91"/>
      <c r="HL317" s="102"/>
      <c r="HM317" s="96"/>
      <c r="HN317" s="104"/>
      <c r="HO317" s="92"/>
      <c r="HP317" s="90"/>
      <c r="HQ317" s="91"/>
      <c r="HR317" s="102"/>
      <c r="HS317" s="96"/>
      <c r="HT317" s="104"/>
      <c r="HU317" s="92"/>
      <c r="HV317" s="125"/>
      <c r="HW317" s="126"/>
      <c r="HX317" s="127"/>
      <c r="HY317" s="128"/>
      <c r="HZ317" s="129"/>
      <c r="IA317" s="130"/>
      <c r="IB317" s="125"/>
      <c r="IC317" s="126"/>
      <c r="ID317" s="127"/>
      <c r="IE317" s="128"/>
      <c r="IF317" s="129"/>
      <c r="IG317" s="130"/>
      <c r="IH317" s="125"/>
      <c r="II317" s="126"/>
      <c r="IJ317" s="127"/>
      <c r="IK317" s="128"/>
      <c r="IL317" s="129"/>
      <c r="IM317" s="130"/>
      <c r="IN317" s="125"/>
      <c r="IO317" s="126"/>
      <c r="IP317" s="127"/>
      <c r="IQ317" s="128"/>
      <c r="IR317" s="129"/>
    </row>
    <row r="318" spans="1:252" s="1" customFormat="1">
      <c r="A318" s="54" t="s">
        <v>832</v>
      </c>
      <c r="B318" s="136">
        <f t="shared" si="46"/>
        <v>17.2</v>
      </c>
      <c r="C318" s="136">
        <f t="shared" si="47"/>
        <v>18.38695652173913</v>
      </c>
      <c r="D318" s="136">
        <f t="shared" si="48"/>
        <v>19.600000000000001</v>
      </c>
      <c r="E318" s="136">
        <f t="shared" si="49"/>
        <v>12</v>
      </c>
      <c r="F318" s="136">
        <f t="shared" si="50"/>
        <v>13.893478260869562</v>
      </c>
      <c r="G318" s="136">
        <f t="shared" si="51"/>
        <v>14.9</v>
      </c>
      <c r="H318" s="137">
        <f t="shared" si="44"/>
        <v>23</v>
      </c>
      <c r="I318" s="137">
        <f t="shared" si="52"/>
        <v>0</v>
      </c>
      <c r="J318" s="136">
        <f t="shared" si="53"/>
        <v>0</v>
      </c>
      <c r="K318" s="136">
        <f t="shared" si="54"/>
        <v>0</v>
      </c>
      <c r="L318" s="138">
        <f t="shared" si="45"/>
        <v>0</v>
      </c>
      <c r="M318" s="92">
        <v>17.7</v>
      </c>
      <c r="N318" s="90">
        <v>12.1</v>
      </c>
      <c r="O318" s="91"/>
      <c r="P318" s="102">
        <v>18</v>
      </c>
      <c r="Q318" s="96">
        <v>12.15</v>
      </c>
      <c r="R318" s="104"/>
      <c r="S318" s="92">
        <v>17.8</v>
      </c>
      <c r="T318" s="90">
        <v>12</v>
      </c>
      <c r="U318" s="91"/>
      <c r="V318" s="102">
        <v>17.5</v>
      </c>
      <c r="W318" s="96">
        <v>13.7</v>
      </c>
      <c r="X318" s="104"/>
      <c r="Y318" s="92">
        <v>17.8</v>
      </c>
      <c r="Z318" s="90">
        <v>14.1</v>
      </c>
      <c r="AA318" s="91"/>
      <c r="AB318" s="102">
        <v>18.2</v>
      </c>
      <c r="AC318" s="96">
        <v>14.1</v>
      </c>
      <c r="AD318" s="104"/>
      <c r="AE318" s="92">
        <v>17.3</v>
      </c>
      <c r="AF318" s="90">
        <v>14</v>
      </c>
      <c r="AG318" s="91"/>
      <c r="AH318" s="102">
        <v>17.899999999999999</v>
      </c>
      <c r="AI318" s="96">
        <v>13.9</v>
      </c>
      <c r="AJ318" s="104"/>
      <c r="AK318" s="92">
        <v>17.600000000000001</v>
      </c>
      <c r="AL318" s="90">
        <v>13.9</v>
      </c>
      <c r="AM318" s="91"/>
      <c r="AN318" s="102">
        <v>19.100000000000001</v>
      </c>
      <c r="AO318" s="96">
        <v>14.6</v>
      </c>
      <c r="AP318" s="104"/>
      <c r="AQ318" s="92">
        <v>19.2</v>
      </c>
      <c r="AR318" s="90">
        <v>14.6</v>
      </c>
      <c r="AS318" s="91"/>
      <c r="AT318" s="102">
        <v>19</v>
      </c>
      <c r="AU318" s="96">
        <v>14.9</v>
      </c>
      <c r="AV318" s="104"/>
      <c r="AW318" s="92">
        <v>19.600000000000001</v>
      </c>
      <c r="AX318" s="90">
        <v>14.5</v>
      </c>
      <c r="AY318" s="91"/>
      <c r="AZ318" s="102">
        <v>19</v>
      </c>
      <c r="BA318" s="96">
        <v>14.4</v>
      </c>
      <c r="BB318" s="104"/>
      <c r="BC318" s="92">
        <v>19.2</v>
      </c>
      <c r="BD318" s="90">
        <v>14.5</v>
      </c>
      <c r="BE318" s="91"/>
      <c r="BF318" s="102">
        <v>19.100000000000001</v>
      </c>
      <c r="BG318" s="96">
        <v>13.2</v>
      </c>
      <c r="BH318" s="104"/>
      <c r="BI318" s="92">
        <v>17.2</v>
      </c>
      <c r="BJ318" s="90">
        <v>13.6</v>
      </c>
      <c r="BK318" s="91"/>
      <c r="BL318" s="102">
        <v>18.100000000000001</v>
      </c>
      <c r="BM318" s="96">
        <v>14.1</v>
      </c>
      <c r="BN318" s="104"/>
      <c r="BO318" s="92">
        <v>18</v>
      </c>
      <c r="BP318" s="90">
        <v>13.9</v>
      </c>
      <c r="BQ318" s="91"/>
      <c r="BR318" s="102">
        <v>18.8</v>
      </c>
      <c r="BS318" s="96">
        <v>14.4</v>
      </c>
      <c r="BT318" s="104"/>
      <c r="BU318" s="92">
        <v>18.899999999999999</v>
      </c>
      <c r="BV318" s="90">
        <v>14.4</v>
      </c>
      <c r="BW318" s="91"/>
      <c r="BX318" s="102">
        <v>18.899999999999999</v>
      </c>
      <c r="BY318" s="96">
        <v>14.4</v>
      </c>
      <c r="BZ318" s="104"/>
      <c r="CA318" s="92">
        <v>19</v>
      </c>
      <c r="CB318" s="90">
        <v>14.1</v>
      </c>
      <c r="CC318" s="91"/>
      <c r="CD318" s="102"/>
      <c r="CE318" s="96"/>
      <c r="CF318" s="104"/>
      <c r="CG318" s="92"/>
      <c r="CH318" s="90"/>
      <c r="CI318" s="91"/>
      <c r="CJ318" s="102"/>
      <c r="CK318" s="96"/>
      <c r="CL318" s="104"/>
      <c r="CM318" s="92"/>
      <c r="CN318" s="90"/>
      <c r="CO318" s="91"/>
      <c r="CP318" s="102"/>
      <c r="CQ318" s="96"/>
      <c r="CR318" s="104"/>
      <c r="CS318" s="92"/>
      <c r="CT318" s="90"/>
      <c r="CU318" s="91"/>
      <c r="CV318" s="102"/>
      <c r="CW318" s="96"/>
      <c r="CX318" s="104"/>
      <c r="CY318" s="92"/>
      <c r="CZ318" s="90"/>
      <c r="DA318" s="91"/>
      <c r="DB318" s="102"/>
      <c r="DC318" s="96"/>
      <c r="DD318" s="104"/>
      <c r="DE318" s="92"/>
      <c r="DF318" s="90"/>
      <c r="DG318" s="91"/>
      <c r="DH318" s="102"/>
      <c r="DI318" s="96"/>
      <c r="DJ318" s="104"/>
      <c r="DK318" s="92"/>
      <c r="DL318" s="90"/>
      <c r="DM318" s="91"/>
      <c r="DN318" s="102"/>
      <c r="DO318" s="96"/>
      <c r="DP318" s="104"/>
      <c r="DQ318" s="92"/>
      <c r="DR318" s="90"/>
      <c r="DS318" s="91"/>
      <c r="DT318" s="102"/>
      <c r="DU318" s="96"/>
      <c r="DV318" s="104"/>
      <c r="DW318" s="92"/>
      <c r="DX318" s="90"/>
      <c r="DY318" s="91"/>
      <c r="DZ318" s="102"/>
      <c r="EA318" s="96"/>
      <c r="EB318" s="104"/>
      <c r="EC318" s="92"/>
      <c r="ED318" s="90"/>
      <c r="EE318" s="91"/>
      <c r="EF318" s="102"/>
      <c r="EG318" s="96"/>
      <c r="EH318" s="104"/>
      <c r="EI318" s="92"/>
      <c r="EJ318" s="90"/>
      <c r="EK318" s="91"/>
      <c r="EL318" s="102"/>
      <c r="EM318" s="96"/>
      <c r="EN318" s="104"/>
      <c r="EO318" s="92"/>
      <c r="EP318" s="90"/>
      <c r="EQ318" s="91"/>
      <c r="ER318" s="102"/>
      <c r="ES318" s="96"/>
      <c r="ET318" s="104"/>
      <c r="EU318" s="92"/>
      <c r="EV318" s="90"/>
      <c r="EW318" s="91"/>
      <c r="EX318" s="102"/>
      <c r="EY318" s="96"/>
      <c r="EZ318" s="104"/>
      <c r="FA318" s="92"/>
      <c r="FB318" s="90"/>
      <c r="FC318" s="91"/>
      <c r="FD318" s="102"/>
      <c r="FE318" s="96"/>
      <c r="FF318" s="104"/>
      <c r="FG318" s="92"/>
      <c r="FH318" s="90"/>
      <c r="FI318" s="91"/>
      <c r="FJ318" s="102"/>
      <c r="FK318" s="96"/>
      <c r="FL318" s="104"/>
      <c r="FM318" s="92"/>
      <c r="FN318" s="90"/>
      <c r="FO318" s="91"/>
      <c r="FP318" s="102"/>
      <c r="FQ318" s="96"/>
      <c r="FR318" s="104"/>
      <c r="FS318" s="92"/>
      <c r="FT318" s="90"/>
      <c r="FU318" s="91"/>
      <c r="FV318" s="102"/>
      <c r="FW318" s="96"/>
      <c r="FX318" s="104"/>
      <c r="FY318" s="92"/>
      <c r="FZ318" s="90"/>
      <c r="GA318" s="91"/>
      <c r="GB318" s="102"/>
      <c r="GC318" s="96"/>
      <c r="GD318" s="104"/>
      <c r="GE318" s="92"/>
      <c r="GF318" s="90"/>
      <c r="GG318" s="91"/>
      <c r="GH318" s="102"/>
      <c r="GI318" s="96"/>
      <c r="GJ318" s="104"/>
      <c r="GK318" s="92"/>
      <c r="GL318" s="90"/>
      <c r="GM318" s="91"/>
      <c r="GN318" s="102"/>
      <c r="GO318" s="96"/>
      <c r="GP318" s="104"/>
      <c r="GQ318" s="92"/>
      <c r="GR318" s="90"/>
      <c r="GS318" s="91"/>
      <c r="GT318" s="102"/>
      <c r="GU318" s="96"/>
      <c r="GV318" s="104"/>
      <c r="GW318" s="92"/>
      <c r="GX318" s="90"/>
      <c r="GY318" s="91"/>
      <c r="GZ318" s="102"/>
      <c r="HA318" s="96"/>
      <c r="HB318" s="104"/>
      <c r="HC318" s="92"/>
      <c r="HD318" s="90"/>
      <c r="HE318" s="91"/>
      <c r="HF318" s="102"/>
      <c r="HG318" s="96"/>
      <c r="HH318" s="104"/>
      <c r="HI318" s="92"/>
      <c r="HJ318" s="90"/>
      <c r="HK318" s="91"/>
      <c r="HL318" s="102"/>
      <c r="HM318" s="96"/>
      <c r="HN318" s="104"/>
      <c r="HO318" s="92"/>
      <c r="HP318" s="90"/>
      <c r="HQ318" s="91"/>
      <c r="HR318" s="102"/>
      <c r="HS318" s="96"/>
      <c r="HT318" s="104"/>
      <c r="HU318" s="92"/>
      <c r="HV318" s="125"/>
      <c r="HW318" s="126"/>
      <c r="HX318" s="127"/>
      <c r="HY318" s="128"/>
      <c r="HZ318" s="129"/>
      <c r="IA318" s="130"/>
      <c r="IB318" s="125"/>
      <c r="IC318" s="126"/>
      <c r="ID318" s="127"/>
      <c r="IE318" s="128"/>
      <c r="IF318" s="129"/>
      <c r="IG318" s="130"/>
      <c r="IH318" s="125"/>
      <c r="II318" s="126"/>
      <c r="IJ318" s="127"/>
      <c r="IK318" s="128"/>
      <c r="IL318" s="129"/>
      <c r="IM318" s="130"/>
      <c r="IN318" s="125"/>
      <c r="IO318" s="126"/>
      <c r="IP318" s="127"/>
      <c r="IQ318" s="128"/>
      <c r="IR318" s="129"/>
    </row>
    <row r="319" spans="1:252" s="1" customFormat="1">
      <c r="A319" s="54" t="s">
        <v>833</v>
      </c>
      <c r="B319" s="136">
        <f t="shared" si="46"/>
        <v>0</v>
      </c>
      <c r="C319" s="136">
        <f t="shared" si="47"/>
        <v>0</v>
      </c>
      <c r="D319" s="136">
        <f t="shared" si="48"/>
        <v>0</v>
      </c>
      <c r="E319" s="136">
        <f t="shared" si="49"/>
        <v>0</v>
      </c>
      <c r="F319" s="136">
        <f t="shared" si="50"/>
        <v>0</v>
      </c>
      <c r="G319" s="136">
        <f t="shared" si="51"/>
        <v>0</v>
      </c>
      <c r="H319" s="137">
        <f t="shared" ref="H319:H384" si="55">COUNT(N319,Q319,T319,W319,Z319,AC319,AF319,AI319,AL319,AO319,AR319,AU319,AX319,BA319,BD319,BG319,BJ319,BM319,BP319,BS319,BV319,BY319,CB319,CE319,CH319,CK319,CN319,CQ319,CT319,CW319,CZ319,DC319,DF319,DI319,DL319,DO319,DR319,DU319,DX319,EA319,ED319,EG319,EJ319,EM319,EP319,ES319,EV319,EY319,FB319,FE319,FH319,FK319,FN319,FQ319,FT319,FW319,FZ319,GC319,GF319,GI319,GL319,GO319,GR319,GU319,GX319,HA319,HD319,HG319,HJ319,HM319,HP319,HS319,HV319,HY319,IB319,IE319,IH319,IK319,IN319,IQ319)</f>
        <v>0</v>
      </c>
      <c r="I319" s="137">
        <f t="shared" si="52"/>
        <v>0</v>
      </c>
      <c r="J319" s="136">
        <f t="shared" si="53"/>
        <v>0</v>
      </c>
      <c r="K319" s="136">
        <f t="shared" si="54"/>
        <v>0</v>
      </c>
      <c r="L319" s="138">
        <f t="shared" si="45"/>
        <v>0</v>
      </c>
      <c r="M319" s="92"/>
      <c r="N319" s="90"/>
      <c r="O319" s="91"/>
      <c r="P319" s="102"/>
      <c r="Q319" s="96"/>
      <c r="R319" s="104"/>
      <c r="S319" s="92"/>
      <c r="T319" s="90"/>
      <c r="U319" s="91"/>
      <c r="V319" s="102"/>
      <c r="W319" s="96"/>
      <c r="X319" s="104"/>
      <c r="Y319" s="92"/>
      <c r="Z319" s="90"/>
      <c r="AA319" s="91"/>
      <c r="AB319" s="102"/>
      <c r="AC319" s="96"/>
      <c r="AD319" s="104"/>
      <c r="AE319" s="92"/>
      <c r="AF319" s="90"/>
      <c r="AG319" s="91"/>
      <c r="AH319" s="102"/>
      <c r="AI319" s="96"/>
      <c r="AJ319" s="104"/>
      <c r="AK319" s="92"/>
      <c r="AL319" s="90"/>
      <c r="AM319" s="91"/>
      <c r="AN319" s="102"/>
      <c r="AO319" s="96"/>
      <c r="AP319" s="104"/>
      <c r="AQ319" s="92"/>
      <c r="AR319" s="90"/>
      <c r="AS319" s="91"/>
      <c r="AT319" s="102"/>
      <c r="AU319" s="96"/>
      <c r="AV319" s="104"/>
      <c r="AW319" s="92"/>
      <c r="AX319" s="90"/>
      <c r="AY319" s="91"/>
      <c r="AZ319" s="102"/>
      <c r="BA319" s="96"/>
      <c r="BB319" s="104"/>
      <c r="BC319" s="92"/>
      <c r="BD319" s="90"/>
      <c r="BE319" s="91"/>
      <c r="BF319" s="102"/>
      <c r="BG319" s="96"/>
      <c r="BH319" s="104"/>
      <c r="BI319" s="92"/>
      <c r="BJ319" s="90"/>
      <c r="BK319" s="91"/>
      <c r="BL319" s="102"/>
      <c r="BM319" s="96"/>
      <c r="BN319" s="104"/>
      <c r="BO319" s="92"/>
      <c r="BP319" s="90"/>
      <c r="BQ319" s="91"/>
      <c r="BR319" s="102"/>
      <c r="BS319" s="96"/>
      <c r="BT319" s="104"/>
      <c r="BU319" s="92"/>
      <c r="BV319" s="90"/>
      <c r="BW319" s="91"/>
      <c r="BX319" s="102"/>
      <c r="BY319" s="96"/>
      <c r="BZ319" s="104"/>
      <c r="CA319" s="92"/>
      <c r="CB319" s="90"/>
      <c r="CC319" s="91"/>
      <c r="CD319" s="102"/>
      <c r="CE319" s="96"/>
      <c r="CF319" s="104"/>
      <c r="CG319" s="92"/>
      <c r="CH319" s="90"/>
      <c r="CI319" s="91"/>
      <c r="CJ319" s="102"/>
      <c r="CK319" s="96"/>
      <c r="CL319" s="104"/>
      <c r="CM319" s="92"/>
      <c r="CN319" s="90"/>
      <c r="CO319" s="91"/>
      <c r="CP319" s="102"/>
      <c r="CQ319" s="96"/>
      <c r="CR319" s="104"/>
      <c r="CS319" s="92"/>
      <c r="CT319" s="90"/>
      <c r="CU319" s="91"/>
      <c r="CV319" s="102"/>
      <c r="CW319" s="96"/>
      <c r="CX319" s="104"/>
      <c r="CY319" s="92"/>
      <c r="CZ319" s="90"/>
      <c r="DA319" s="91"/>
      <c r="DB319" s="102"/>
      <c r="DC319" s="96"/>
      <c r="DD319" s="104"/>
      <c r="DE319" s="92"/>
      <c r="DF319" s="90"/>
      <c r="DG319" s="91"/>
      <c r="DH319" s="102"/>
      <c r="DI319" s="96"/>
      <c r="DJ319" s="104"/>
      <c r="DK319" s="92"/>
      <c r="DL319" s="90"/>
      <c r="DM319" s="91"/>
      <c r="DN319" s="102"/>
      <c r="DO319" s="96"/>
      <c r="DP319" s="104"/>
      <c r="DQ319" s="92"/>
      <c r="DR319" s="90"/>
      <c r="DS319" s="91"/>
      <c r="DT319" s="102"/>
      <c r="DU319" s="96"/>
      <c r="DV319" s="104"/>
      <c r="DW319" s="92"/>
      <c r="DX319" s="90"/>
      <c r="DY319" s="91"/>
      <c r="DZ319" s="102"/>
      <c r="EA319" s="96"/>
      <c r="EB319" s="104"/>
      <c r="EC319" s="92"/>
      <c r="ED319" s="90"/>
      <c r="EE319" s="91"/>
      <c r="EF319" s="102"/>
      <c r="EG319" s="96"/>
      <c r="EH319" s="104"/>
      <c r="EI319" s="92"/>
      <c r="EJ319" s="90"/>
      <c r="EK319" s="91"/>
      <c r="EL319" s="102"/>
      <c r="EM319" s="96"/>
      <c r="EN319" s="104"/>
      <c r="EO319" s="92"/>
      <c r="EP319" s="90"/>
      <c r="EQ319" s="91"/>
      <c r="ER319" s="102"/>
      <c r="ES319" s="96"/>
      <c r="ET319" s="104"/>
      <c r="EU319" s="92"/>
      <c r="EV319" s="90"/>
      <c r="EW319" s="91"/>
      <c r="EX319" s="102"/>
      <c r="EY319" s="96"/>
      <c r="EZ319" s="104"/>
      <c r="FA319" s="92"/>
      <c r="FB319" s="90"/>
      <c r="FC319" s="91"/>
      <c r="FD319" s="102"/>
      <c r="FE319" s="96"/>
      <c r="FF319" s="104"/>
      <c r="FG319" s="92"/>
      <c r="FH319" s="90"/>
      <c r="FI319" s="91"/>
      <c r="FJ319" s="102"/>
      <c r="FK319" s="96"/>
      <c r="FL319" s="104"/>
      <c r="FM319" s="92"/>
      <c r="FN319" s="90"/>
      <c r="FO319" s="91"/>
      <c r="FP319" s="102"/>
      <c r="FQ319" s="96"/>
      <c r="FR319" s="104"/>
      <c r="FS319" s="92"/>
      <c r="FT319" s="90"/>
      <c r="FU319" s="91"/>
      <c r="FV319" s="102"/>
      <c r="FW319" s="96"/>
      <c r="FX319" s="104"/>
      <c r="FY319" s="92"/>
      <c r="FZ319" s="90"/>
      <c r="GA319" s="91"/>
      <c r="GB319" s="102"/>
      <c r="GC319" s="96"/>
      <c r="GD319" s="104"/>
      <c r="GE319" s="92"/>
      <c r="GF319" s="90"/>
      <c r="GG319" s="91"/>
      <c r="GH319" s="102"/>
      <c r="GI319" s="96"/>
      <c r="GJ319" s="104"/>
      <c r="GK319" s="92"/>
      <c r="GL319" s="90"/>
      <c r="GM319" s="91"/>
      <c r="GN319" s="102"/>
      <c r="GO319" s="96"/>
      <c r="GP319" s="104"/>
      <c r="GQ319" s="92"/>
      <c r="GR319" s="90"/>
      <c r="GS319" s="91"/>
      <c r="GT319" s="102"/>
      <c r="GU319" s="96"/>
      <c r="GV319" s="104"/>
      <c r="GW319" s="92"/>
      <c r="GX319" s="90"/>
      <c r="GY319" s="91"/>
      <c r="GZ319" s="102"/>
      <c r="HA319" s="96"/>
      <c r="HB319" s="104"/>
      <c r="HC319" s="92"/>
      <c r="HD319" s="90"/>
      <c r="HE319" s="91"/>
      <c r="HF319" s="102"/>
      <c r="HG319" s="96"/>
      <c r="HH319" s="104"/>
      <c r="HI319" s="92"/>
      <c r="HJ319" s="90"/>
      <c r="HK319" s="91"/>
      <c r="HL319" s="102"/>
      <c r="HM319" s="96"/>
      <c r="HN319" s="104"/>
      <c r="HO319" s="92"/>
      <c r="HP319" s="90"/>
      <c r="HQ319" s="91"/>
      <c r="HR319" s="102"/>
      <c r="HS319" s="96"/>
      <c r="HT319" s="104"/>
      <c r="HU319" s="92"/>
      <c r="HV319" s="125"/>
      <c r="HW319" s="126"/>
      <c r="HX319" s="127"/>
      <c r="HY319" s="128"/>
      <c r="HZ319" s="129"/>
      <c r="IA319" s="130"/>
      <c r="IB319" s="125"/>
      <c r="IC319" s="126"/>
      <c r="ID319" s="127"/>
      <c r="IE319" s="128"/>
      <c r="IF319" s="129"/>
      <c r="IG319" s="130"/>
      <c r="IH319" s="125"/>
      <c r="II319" s="126"/>
      <c r="IJ319" s="127"/>
      <c r="IK319" s="128"/>
      <c r="IL319" s="129"/>
      <c r="IM319" s="130"/>
      <c r="IN319" s="125"/>
      <c r="IO319" s="126"/>
      <c r="IP319" s="127"/>
      <c r="IQ319" s="128"/>
      <c r="IR319" s="129"/>
    </row>
    <row r="320" spans="1:252" s="1" customFormat="1">
      <c r="A320" s="54" t="s">
        <v>1237</v>
      </c>
      <c r="B320" s="136">
        <f t="shared" si="46"/>
        <v>0</v>
      </c>
      <c r="C320" s="136">
        <f t="shared" si="47"/>
        <v>0</v>
      </c>
      <c r="D320" s="136">
        <f t="shared" si="48"/>
        <v>0</v>
      </c>
      <c r="E320" s="136">
        <f t="shared" si="49"/>
        <v>0</v>
      </c>
      <c r="F320" s="136">
        <f t="shared" si="50"/>
        <v>0</v>
      </c>
      <c r="G320" s="136">
        <f t="shared" si="51"/>
        <v>0</v>
      </c>
      <c r="H320" s="137">
        <f t="shared" si="55"/>
        <v>0</v>
      </c>
      <c r="I320" s="137">
        <f t="shared" si="52"/>
        <v>0</v>
      </c>
      <c r="J320" s="136">
        <f t="shared" si="53"/>
        <v>0</v>
      </c>
      <c r="K320" s="136">
        <f t="shared" si="54"/>
        <v>0</v>
      </c>
      <c r="L320" s="138">
        <f t="shared" si="45"/>
        <v>0</v>
      </c>
      <c r="M320" s="92"/>
      <c r="N320" s="90"/>
      <c r="O320" s="91"/>
      <c r="P320" s="102"/>
      <c r="Q320" s="96"/>
      <c r="R320" s="104"/>
      <c r="S320" s="92"/>
      <c r="T320" s="90"/>
      <c r="U320" s="91"/>
      <c r="V320" s="102"/>
      <c r="W320" s="96"/>
      <c r="X320" s="104"/>
      <c r="Y320" s="92"/>
      <c r="Z320" s="90"/>
      <c r="AA320" s="91"/>
      <c r="AB320" s="102"/>
      <c r="AC320" s="96"/>
      <c r="AD320" s="104"/>
      <c r="AE320" s="92"/>
      <c r="AF320" s="90"/>
      <c r="AG320" s="91"/>
      <c r="AH320" s="102"/>
      <c r="AI320" s="96"/>
      <c r="AJ320" s="104"/>
      <c r="AK320" s="92"/>
      <c r="AL320" s="90"/>
      <c r="AM320" s="91"/>
      <c r="AN320" s="102"/>
      <c r="AO320" s="96"/>
      <c r="AP320" s="104"/>
      <c r="AQ320" s="92"/>
      <c r="AR320" s="90"/>
      <c r="AS320" s="91"/>
      <c r="AT320" s="102"/>
      <c r="AU320" s="96"/>
      <c r="AV320" s="104"/>
      <c r="AW320" s="92"/>
      <c r="AX320" s="90"/>
      <c r="AY320" s="91"/>
      <c r="AZ320" s="102"/>
      <c r="BA320" s="96"/>
      <c r="BB320" s="104"/>
      <c r="BC320" s="92"/>
      <c r="BD320" s="90"/>
      <c r="BE320" s="91"/>
      <c r="BF320" s="102"/>
      <c r="BG320" s="96"/>
      <c r="BH320" s="104"/>
      <c r="BI320" s="92"/>
      <c r="BJ320" s="90"/>
      <c r="BK320" s="91"/>
      <c r="BL320" s="102"/>
      <c r="BM320" s="96"/>
      <c r="BN320" s="104"/>
      <c r="BO320" s="92"/>
      <c r="BP320" s="90"/>
      <c r="BQ320" s="91"/>
      <c r="BR320" s="102"/>
      <c r="BS320" s="96"/>
      <c r="BT320" s="104"/>
      <c r="BU320" s="92"/>
      <c r="BV320" s="90"/>
      <c r="BW320" s="91"/>
      <c r="BX320" s="102"/>
      <c r="BY320" s="96"/>
      <c r="BZ320" s="104"/>
      <c r="CA320" s="92"/>
      <c r="CB320" s="90"/>
      <c r="CC320" s="91"/>
      <c r="CD320" s="102"/>
      <c r="CE320" s="96"/>
      <c r="CF320" s="104"/>
      <c r="CG320" s="92"/>
      <c r="CH320" s="90"/>
      <c r="CI320" s="91"/>
      <c r="CJ320" s="102"/>
      <c r="CK320" s="96"/>
      <c r="CL320" s="104"/>
      <c r="CM320" s="92"/>
      <c r="CN320" s="90"/>
      <c r="CO320" s="91"/>
      <c r="CP320" s="102"/>
      <c r="CQ320" s="96"/>
      <c r="CR320" s="104"/>
      <c r="CS320" s="92"/>
      <c r="CT320" s="90"/>
      <c r="CU320" s="91"/>
      <c r="CV320" s="102"/>
      <c r="CW320" s="96"/>
      <c r="CX320" s="104"/>
      <c r="CY320" s="92"/>
      <c r="CZ320" s="90"/>
      <c r="DA320" s="91"/>
      <c r="DB320" s="102"/>
      <c r="DC320" s="96"/>
      <c r="DD320" s="104"/>
      <c r="DE320" s="92"/>
      <c r="DF320" s="90"/>
      <c r="DG320" s="91"/>
      <c r="DH320" s="102"/>
      <c r="DI320" s="96"/>
      <c r="DJ320" s="104"/>
      <c r="DK320" s="92"/>
      <c r="DL320" s="90"/>
      <c r="DM320" s="91"/>
      <c r="DN320" s="102"/>
      <c r="DO320" s="96"/>
      <c r="DP320" s="104"/>
      <c r="DQ320" s="92"/>
      <c r="DR320" s="90"/>
      <c r="DS320" s="91"/>
      <c r="DT320" s="102"/>
      <c r="DU320" s="96"/>
      <c r="DV320" s="104"/>
      <c r="DW320" s="92"/>
      <c r="DX320" s="90"/>
      <c r="DY320" s="91"/>
      <c r="DZ320" s="102"/>
      <c r="EA320" s="96"/>
      <c r="EB320" s="104"/>
      <c r="EC320" s="92"/>
      <c r="ED320" s="90"/>
      <c r="EE320" s="91"/>
      <c r="EF320" s="102"/>
      <c r="EG320" s="96"/>
      <c r="EH320" s="104"/>
      <c r="EI320" s="92"/>
      <c r="EJ320" s="90"/>
      <c r="EK320" s="91"/>
      <c r="EL320" s="102"/>
      <c r="EM320" s="96"/>
      <c r="EN320" s="104"/>
      <c r="EO320" s="92"/>
      <c r="EP320" s="90"/>
      <c r="EQ320" s="91"/>
      <c r="ER320" s="102"/>
      <c r="ES320" s="96"/>
      <c r="ET320" s="104"/>
      <c r="EU320" s="92"/>
      <c r="EV320" s="90"/>
      <c r="EW320" s="91"/>
      <c r="EX320" s="102"/>
      <c r="EY320" s="96"/>
      <c r="EZ320" s="104"/>
      <c r="FA320" s="92"/>
      <c r="FB320" s="90"/>
      <c r="FC320" s="91"/>
      <c r="FD320" s="102"/>
      <c r="FE320" s="96"/>
      <c r="FF320" s="104"/>
      <c r="FG320" s="92"/>
      <c r="FH320" s="90"/>
      <c r="FI320" s="91"/>
      <c r="FJ320" s="102"/>
      <c r="FK320" s="96"/>
      <c r="FL320" s="104"/>
      <c r="FM320" s="92"/>
      <c r="FN320" s="90"/>
      <c r="FO320" s="91"/>
      <c r="FP320" s="102"/>
      <c r="FQ320" s="96"/>
      <c r="FR320" s="104"/>
      <c r="FS320" s="92"/>
      <c r="FT320" s="90"/>
      <c r="FU320" s="91"/>
      <c r="FV320" s="102"/>
      <c r="FW320" s="96"/>
      <c r="FX320" s="104"/>
      <c r="FY320" s="92"/>
      <c r="FZ320" s="90"/>
      <c r="GA320" s="91"/>
      <c r="GB320" s="102"/>
      <c r="GC320" s="96"/>
      <c r="GD320" s="104"/>
      <c r="GE320" s="92"/>
      <c r="GF320" s="90"/>
      <c r="GG320" s="91"/>
      <c r="GH320" s="102"/>
      <c r="GI320" s="96"/>
      <c r="GJ320" s="104"/>
      <c r="GK320" s="92"/>
      <c r="GL320" s="90"/>
      <c r="GM320" s="91"/>
      <c r="GN320" s="102"/>
      <c r="GO320" s="96"/>
      <c r="GP320" s="104"/>
      <c r="GQ320" s="92"/>
      <c r="GR320" s="90"/>
      <c r="GS320" s="91"/>
      <c r="GT320" s="102"/>
      <c r="GU320" s="96"/>
      <c r="GV320" s="104"/>
      <c r="GW320" s="92"/>
      <c r="GX320" s="90"/>
      <c r="GY320" s="91"/>
      <c r="GZ320" s="102"/>
      <c r="HA320" s="96"/>
      <c r="HB320" s="104"/>
      <c r="HC320" s="92"/>
      <c r="HD320" s="90"/>
      <c r="HE320" s="91"/>
      <c r="HF320" s="102"/>
      <c r="HG320" s="96"/>
      <c r="HH320" s="104"/>
      <c r="HI320" s="92"/>
      <c r="HJ320" s="90"/>
      <c r="HK320" s="91"/>
      <c r="HL320" s="102"/>
      <c r="HM320" s="96"/>
      <c r="HN320" s="104"/>
      <c r="HO320" s="92"/>
      <c r="HP320" s="90"/>
      <c r="HQ320" s="91"/>
      <c r="HR320" s="102"/>
      <c r="HS320" s="96"/>
      <c r="HT320" s="104"/>
      <c r="HU320" s="92"/>
      <c r="HV320" s="125"/>
      <c r="HW320" s="126"/>
      <c r="HX320" s="127"/>
      <c r="HY320" s="128"/>
      <c r="HZ320" s="129"/>
      <c r="IA320" s="130"/>
      <c r="IB320" s="125"/>
      <c r="IC320" s="126"/>
      <c r="ID320" s="127"/>
      <c r="IE320" s="128"/>
      <c r="IF320" s="129"/>
      <c r="IG320" s="130"/>
      <c r="IH320" s="125"/>
      <c r="II320" s="126"/>
      <c r="IJ320" s="127"/>
      <c r="IK320" s="128"/>
      <c r="IL320" s="129"/>
      <c r="IM320" s="130"/>
      <c r="IN320" s="125"/>
      <c r="IO320" s="126"/>
      <c r="IP320" s="127"/>
      <c r="IQ320" s="128"/>
      <c r="IR320" s="129"/>
    </row>
    <row r="321" spans="1:252" s="1" customFormat="1">
      <c r="A321" s="54" t="s">
        <v>1238</v>
      </c>
      <c r="B321" s="136">
        <f t="shared" si="46"/>
        <v>19.100000000000001</v>
      </c>
      <c r="C321" s="136">
        <f t="shared" si="47"/>
        <v>19.100000000000001</v>
      </c>
      <c r="D321" s="136">
        <f t="shared" si="48"/>
        <v>19.100000000000001</v>
      </c>
      <c r="E321" s="136">
        <f t="shared" si="49"/>
        <v>14.4</v>
      </c>
      <c r="F321" s="136">
        <f t="shared" si="50"/>
        <v>14.4</v>
      </c>
      <c r="G321" s="136">
        <f t="shared" si="51"/>
        <v>14.4</v>
      </c>
      <c r="H321" s="137">
        <f t="shared" si="55"/>
        <v>1</v>
      </c>
      <c r="I321" s="137">
        <f t="shared" si="52"/>
        <v>0</v>
      </c>
      <c r="J321" s="136">
        <f t="shared" si="53"/>
        <v>0</v>
      </c>
      <c r="K321" s="136">
        <f t="shared" si="54"/>
        <v>0</v>
      </c>
      <c r="L321" s="138">
        <f t="shared" si="45"/>
        <v>0</v>
      </c>
      <c r="M321" s="92">
        <v>19.100000000000001</v>
      </c>
      <c r="N321" s="90">
        <v>14.4</v>
      </c>
      <c r="O321" s="91"/>
      <c r="P321" s="102"/>
      <c r="Q321" s="96"/>
      <c r="R321" s="104"/>
      <c r="S321" s="92"/>
      <c r="T321" s="90"/>
      <c r="U321" s="91"/>
      <c r="V321" s="102"/>
      <c r="W321" s="96"/>
      <c r="X321" s="104"/>
      <c r="Y321" s="92"/>
      <c r="Z321" s="90"/>
      <c r="AA321" s="91"/>
      <c r="AB321" s="102"/>
      <c r="AC321" s="96"/>
      <c r="AD321" s="104"/>
      <c r="AE321" s="92"/>
      <c r="AF321" s="90"/>
      <c r="AG321" s="91"/>
      <c r="AH321" s="102"/>
      <c r="AI321" s="96"/>
      <c r="AJ321" s="104"/>
      <c r="AK321" s="92"/>
      <c r="AL321" s="90"/>
      <c r="AM321" s="91"/>
      <c r="AN321" s="102"/>
      <c r="AO321" s="96"/>
      <c r="AP321" s="104"/>
      <c r="AQ321" s="92"/>
      <c r="AR321" s="90"/>
      <c r="AS321" s="91"/>
      <c r="AT321" s="102"/>
      <c r="AU321" s="96"/>
      <c r="AV321" s="104"/>
      <c r="AW321" s="92"/>
      <c r="AX321" s="90"/>
      <c r="AY321" s="91"/>
      <c r="AZ321" s="102"/>
      <c r="BA321" s="96"/>
      <c r="BB321" s="104"/>
      <c r="BC321" s="92"/>
      <c r="BD321" s="90"/>
      <c r="BE321" s="91"/>
      <c r="BF321" s="102"/>
      <c r="BG321" s="96"/>
      <c r="BH321" s="104"/>
      <c r="BI321" s="92"/>
      <c r="BJ321" s="90"/>
      <c r="BK321" s="91"/>
      <c r="BL321" s="102"/>
      <c r="BM321" s="96"/>
      <c r="BN321" s="104"/>
      <c r="BO321" s="92"/>
      <c r="BP321" s="90"/>
      <c r="BQ321" s="91"/>
      <c r="BR321" s="102"/>
      <c r="BS321" s="96"/>
      <c r="BT321" s="104"/>
      <c r="BU321" s="92"/>
      <c r="BV321" s="90"/>
      <c r="BW321" s="91"/>
      <c r="BX321" s="102"/>
      <c r="BY321" s="96"/>
      <c r="BZ321" s="104"/>
      <c r="CA321" s="92"/>
      <c r="CB321" s="90"/>
      <c r="CC321" s="91"/>
      <c r="CD321" s="102"/>
      <c r="CE321" s="96"/>
      <c r="CF321" s="104"/>
      <c r="CG321" s="92"/>
      <c r="CH321" s="90"/>
      <c r="CI321" s="91"/>
      <c r="CJ321" s="102"/>
      <c r="CK321" s="96"/>
      <c r="CL321" s="104"/>
      <c r="CM321" s="92"/>
      <c r="CN321" s="90"/>
      <c r="CO321" s="91"/>
      <c r="CP321" s="102"/>
      <c r="CQ321" s="96"/>
      <c r="CR321" s="104"/>
      <c r="CS321" s="92"/>
      <c r="CT321" s="90"/>
      <c r="CU321" s="91"/>
      <c r="CV321" s="102"/>
      <c r="CW321" s="96"/>
      <c r="CX321" s="104"/>
      <c r="CY321" s="92"/>
      <c r="CZ321" s="90"/>
      <c r="DA321" s="91"/>
      <c r="DB321" s="102"/>
      <c r="DC321" s="96"/>
      <c r="DD321" s="104"/>
      <c r="DE321" s="92"/>
      <c r="DF321" s="90"/>
      <c r="DG321" s="91"/>
      <c r="DH321" s="102"/>
      <c r="DI321" s="96"/>
      <c r="DJ321" s="104"/>
      <c r="DK321" s="92"/>
      <c r="DL321" s="90"/>
      <c r="DM321" s="91"/>
      <c r="DN321" s="102"/>
      <c r="DO321" s="96"/>
      <c r="DP321" s="104"/>
      <c r="DQ321" s="92"/>
      <c r="DR321" s="90"/>
      <c r="DS321" s="91"/>
      <c r="DT321" s="102"/>
      <c r="DU321" s="96"/>
      <c r="DV321" s="104"/>
      <c r="DW321" s="92"/>
      <c r="DX321" s="90"/>
      <c r="DY321" s="91"/>
      <c r="DZ321" s="102"/>
      <c r="EA321" s="96"/>
      <c r="EB321" s="104"/>
      <c r="EC321" s="92"/>
      <c r="ED321" s="90"/>
      <c r="EE321" s="91"/>
      <c r="EF321" s="102"/>
      <c r="EG321" s="96"/>
      <c r="EH321" s="104"/>
      <c r="EI321" s="92"/>
      <c r="EJ321" s="90"/>
      <c r="EK321" s="91"/>
      <c r="EL321" s="102"/>
      <c r="EM321" s="96"/>
      <c r="EN321" s="104"/>
      <c r="EO321" s="92"/>
      <c r="EP321" s="90"/>
      <c r="EQ321" s="91"/>
      <c r="ER321" s="102"/>
      <c r="ES321" s="96"/>
      <c r="ET321" s="104"/>
      <c r="EU321" s="92"/>
      <c r="EV321" s="90"/>
      <c r="EW321" s="91"/>
      <c r="EX321" s="102"/>
      <c r="EY321" s="96"/>
      <c r="EZ321" s="104"/>
      <c r="FA321" s="92"/>
      <c r="FB321" s="90"/>
      <c r="FC321" s="91"/>
      <c r="FD321" s="102"/>
      <c r="FE321" s="96"/>
      <c r="FF321" s="104"/>
      <c r="FG321" s="92"/>
      <c r="FH321" s="90"/>
      <c r="FI321" s="91"/>
      <c r="FJ321" s="102"/>
      <c r="FK321" s="96"/>
      <c r="FL321" s="104"/>
      <c r="FM321" s="92"/>
      <c r="FN321" s="90"/>
      <c r="FO321" s="91"/>
      <c r="FP321" s="102"/>
      <c r="FQ321" s="96"/>
      <c r="FR321" s="104"/>
      <c r="FS321" s="92"/>
      <c r="FT321" s="90"/>
      <c r="FU321" s="91"/>
      <c r="FV321" s="102"/>
      <c r="FW321" s="96"/>
      <c r="FX321" s="104"/>
      <c r="FY321" s="92"/>
      <c r="FZ321" s="90"/>
      <c r="GA321" s="91"/>
      <c r="GB321" s="102"/>
      <c r="GC321" s="96"/>
      <c r="GD321" s="104"/>
      <c r="GE321" s="92"/>
      <c r="GF321" s="90"/>
      <c r="GG321" s="91"/>
      <c r="GH321" s="102"/>
      <c r="GI321" s="96"/>
      <c r="GJ321" s="104"/>
      <c r="GK321" s="92"/>
      <c r="GL321" s="90"/>
      <c r="GM321" s="91"/>
      <c r="GN321" s="102"/>
      <c r="GO321" s="96"/>
      <c r="GP321" s="104"/>
      <c r="GQ321" s="92"/>
      <c r="GR321" s="90"/>
      <c r="GS321" s="91"/>
      <c r="GT321" s="102"/>
      <c r="GU321" s="96"/>
      <c r="GV321" s="104"/>
      <c r="GW321" s="92"/>
      <c r="GX321" s="90"/>
      <c r="GY321" s="91"/>
      <c r="GZ321" s="102"/>
      <c r="HA321" s="96"/>
      <c r="HB321" s="104"/>
      <c r="HC321" s="92"/>
      <c r="HD321" s="90"/>
      <c r="HE321" s="91"/>
      <c r="HF321" s="102"/>
      <c r="HG321" s="96"/>
      <c r="HH321" s="104"/>
      <c r="HI321" s="92"/>
      <c r="HJ321" s="90"/>
      <c r="HK321" s="91"/>
      <c r="HL321" s="102"/>
      <c r="HM321" s="96"/>
      <c r="HN321" s="104"/>
      <c r="HO321" s="92"/>
      <c r="HP321" s="90"/>
      <c r="HQ321" s="91"/>
      <c r="HR321" s="102"/>
      <c r="HS321" s="96"/>
      <c r="HT321" s="104"/>
      <c r="HU321" s="92"/>
      <c r="HV321" s="125"/>
      <c r="HW321" s="126"/>
      <c r="HX321" s="127"/>
      <c r="HY321" s="128"/>
      <c r="HZ321" s="129"/>
      <c r="IA321" s="130"/>
      <c r="IB321" s="125"/>
      <c r="IC321" s="126"/>
      <c r="ID321" s="127"/>
      <c r="IE321" s="128"/>
      <c r="IF321" s="129"/>
      <c r="IG321" s="130"/>
      <c r="IH321" s="125"/>
      <c r="II321" s="126"/>
      <c r="IJ321" s="127"/>
      <c r="IK321" s="128"/>
      <c r="IL321" s="129"/>
      <c r="IM321" s="130"/>
      <c r="IN321" s="125"/>
      <c r="IO321" s="126"/>
      <c r="IP321" s="127"/>
      <c r="IQ321" s="128"/>
      <c r="IR321" s="129"/>
    </row>
    <row r="322" spans="1:252" s="1" customFormat="1">
      <c r="A322" s="54" t="s">
        <v>1239</v>
      </c>
      <c r="B322" s="136">
        <f t="shared" si="46"/>
        <v>18.2</v>
      </c>
      <c r="C322" s="136">
        <f t="shared" si="47"/>
        <v>19.690384615384616</v>
      </c>
      <c r="D322" s="136">
        <f t="shared" si="48"/>
        <v>21.4</v>
      </c>
      <c r="E322" s="136">
        <f t="shared" si="49"/>
        <v>13.1</v>
      </c>
      <c r="F322" s="136">
        <f t="shared" si="50"/>
        <v>14.346153846153848</v>
      </c>
      <c r="G322" s="136">
        <f t="shared" si="51"/>
        <v>16.399999999999999</v>
      </c>
      <c r="H322" s="137">
        <f t="shared" si="55"/>
        <v>52</v>
      </c>
      <c r="I322" s="137">
        <f t="shared" si="52"/>
        <v>0</v>
      </c>
      <c r="J322" s="136">
        <f t="shared" si="53"/>
        <v>0</v>
      </c>
      <c r="K322" s="136">
        <f t="shared" si="54"/>
        <v>0</v>
      </c>
      <c r="L322" s="138">
        <f t="shared" si="45"/>
        <v>0</v>
      </c>
      <c r="M322" s="92">
        <v>18.2</v>
      </c>
      <c r="N322" s="90">
        <v>14.1</v>
      </c>
      <c r="O322" s="91"/>
      <c r="P322" s="102">
        <v>19</v>
      </c>
      <c r="Q322" s="96">
        <v>14</v>
      </c>
      <c r="R322" s="104"/>
      <c r="S322" s="92">
        <v>18.8</v>
      </c>
      <c r="T322" s="90">
        <v>14.2</v>
      </c>
      <c r="U322" s="91"/>
      <c r="V322" s="102">
        <v>19.3</v>
      </c>
      <c r="W322" s="96">
        <v>14.4</v>
      </c>
      <c r="X322" s="104"/>
      <c r="Y322" s="92">
        <v>19.899999999999999</v>
      </c>
      <c r="Z322" s="90">
        <v>14.4</v>
      </c>
      <c r="AA322" s="91"/>
      <c r="AB322" s="102">
        <v>20.100000000000001</v>
      </c>
      <c r="AC322" s="96">
        <v>14.6</v>
      </c>
      <c r="AD322" s="104"/>
      <c r="AE322" s="92">
        <v>20.100000000000001</v>
      </c>
      <c r="AF322" s="90">
        <v>14.1</v>
      </c>
      <c r="AG322" s="91"/>
      <c r="AH322" s="102">
        <v>19.899999999999999</v>
      </c>
      <c r="AI322" s="96">
        <v>13.9</v>
      </c>
      <c r="AJ322" s="104"/>
      <c r="AK322" s="92">
        <v>19.3</v>
      </c>
      <c r="AL322" s="90">
        <v>13.8</v>
      </c>
      <c r="AM322" s="91"/>
      <c r="AN322" s="102">
        <v>19.5</v>
      </c>
      <c r="AO322" s="96">
        <v>14.3</v>
      </c>
      <c r="AP322" s="104"/>
      <c r="AQ322" s="92">
        <v>18.3</v>
      </c>
      <c r="AR322" s="90">
        <v>14.3</v>
      </c>
      <c r="AS322" s="91"/>
      <c r="AT322" s="102">
        <v>18.600000000000001</v>
      </c>
      <c r="AU322" s="96">
        <v>13.9</v>
      </c>
      <c r="AV322" s="104"/>
      <c r="AW322" s="92">
        <v>19.7</v>
      </c>
      <c r="AX322" s="90">
        <v>14.7</v>
      </c>
      <c r="AY322" s="91"/>
      <c r="AZ322" s="102">
        <v>19.5</v>
      </c>
      <c r="BA322" s="96">
        <v>14.8</v>
      </c>
      <c r="BB322" s="104"/>
      <c r="BC322" s="92">
        <v>18.899999999999999</v>
      </c>
      <c r="BD322" s="90">
        <v>14.1</v>
      </c>
      <c r="BE322" s="91"/>
      <c r="BF322" s="102">
        <v>19.7</v>
      </c>
      <c r="BG322" s="96">
        <v>14.2</v>
      </c>
      <c r="BH322" s="104"/>
      <c r="BI322" s="92">
        <v>20.5</v>
      </c>
      <c r="BJ322" s="90">
        <v>13.9</v>
      </c>
      <c r="BK322" s="91"/>
      <c r="BL322" s="102">
        <v>18.3</v>
      </c>
      <c r="BM322" s="96">
        <v>14.7</v>
      </c>
      <c r="BN322" s="104"/>
      <c r="BO322" s="92">
        <v>19</v>
      </c>
      <c r="BP322" s="90">
        <v>14.7</v>
      </c>
      <c r="BQ322" s="91"/>
      <c r="BR322" s="102">
        <v>20</v>
      </c>
      <c r="BS322" s="96">
        <v>13.4</v>
      </c>
      <c r="BT322" s="104"/>
      <c r="BU322" s="92">
        <v>20.2</v>
      </c>
      <c r="BV322" s="90">
        <v>13.6</v>
      </c>
      <c r="BW322" s="91"/>
      <c r="BX322" s="102">
        <v>19.899999999999999</v>
      </c>
      <c r="BY322" s="96">
        <v>14.2</v>
      </c>
      <c r="BZ322" s="104"/>
      <c r="CA322" s="92">
        <v>19.3</v>
      </c>
      <c r="CB322" s="90">
        <v>13.6</v>
      </c>
      <c r="CC322" s="91"/>
      <c r="CD322" s="102">
        <v>19.899999999999999</v>
      </c>
      <c r="CE322" s="96">
        <v>14.9</v>
      </c>
      <c r="CF322" s="104"/>
      <c r="CG322" s="92">
        <v>20</v>
      </c>
      <c r="CH322" s="90">
        <v>14.9</v>
      </c>
      <c r="CI322" s="91"/>
      <c r="CJ322" s="102">
        <v>19.8</v>
      </c>
      <c r="CK322" s="96">
        <v>14</v>
      </c>
      <c r="CL322" s="104"/>
      <c r="CM322" s="92">
        <v>18.600000000000001</v>
      </c>
      <c r="CN322" s="90">
        <v>14.5</v>
      </c>
      <c r="CO322" s="91"/>
      <c r="CP322" s="102">
        <v>21.4</v>
      </c>
      <c r="CQ322" s="96">
        <v>14</v>
      </c>
      <c r="CR322" s="104"/>
      <c r="CS322" s="92">
        <v>19.399999999999999</v>
      </c>
      <c r="CT322" s="90">
        <v>13.7</v>
      </c>
      <c r="CU322" s="91"/>
      <c r="CV322" s="102">
        <v>18.899999999999999</v>
      </c>
      <c r="CW322" s="96">
        <v>13.7</v>
      </c>
      <c r="CX322" s="104"/>
      <c r="CY322" s="92">
        <v>19.399999999999999</v>
      </c>
      <c r="CZ322" s="90">
        <v>13.7</v>
      </c>
      <c r="DA322" s="91"/>
      <c r="DB322" s="102">
        <v>19.2</v>
      </c>
      <c r="DC322" s="96">
        <v>14.1</v>
      </c>
      <c r="DD322" s="104"/>
      <c r="DE322" s="92">
        <v>20.2</v>
      </c>
      <c r="DF322" s="90">
        <v>16.3</v>
      </c>
      <c r="DG322" s="91"/>
      <c r="DH322" s="102">
        <v>20.6</v>
      </c>
      <c r="DI322" s="96">
        <v>16.399999999999999</v>
      </c>
      <c r="DJ322" s="104"/>
      <c r="DK322" s="92">
        <v>20.8</v>
      </c>
      <c r="DL322" s="90">
        <v>15.8</v>
      </c>
      <c r="DM322" s="91"/>
      <c r="DN322" s="102">
        <v>20.9</v>
      </c>
      <c r="DO322" s="96">
        <v>15.4</v>
      </c>
      <c r="DP322" s="104"/>
      <c r="DQ322" s="92">
        <v>21</v>
      </c>
      <c r="DR322" s="90">
        <v>15.1</v>
      </c>
      <c r="DS322" s="91"/>
      <c r="DT322" s="102">
        <v>20.5</v>
      </c>
      <c r="DU322" s="96">
        <v>15</v>
      </c>
      <c r="DV322" s="104"/>
      <c r="DW322" s="92">
        <v>19.3</v>
      </c>
      <c r="DX322" s="90">
        <v>14.5</v>
      </c>
      <c r="DY322" s="91"/>
      <c r="DZ322" s="102">
        <v>20</v>
      </c>
      <c r="EA322" s="96">
        <v>14.1</v>
      </c>
      <c r="EB322" s="104"/>
      <c r="EC322" s="92">
        <v>19.7</v>
      </c>
      <c r="ED322" s="90">
        <v>14.5</v>
      </c>
      <c r="EE322" s="91"/>
      <c r="EF322" s="102">
        <v>19.100000000000001</v>
      </c>
      <c r="EG322" s="96">
        <v>14.1</v>
      </c>
      <c r="EH322" s="104"/>
      <c r="EI322" s="92">
        <v>20.100000000000001</v>
      </c>
      <c r="EJ322" s="90">
        <v>13.7</v>
      </c>
      <c r="EK322" s="91"/>
      <c r="EL322" s="102">
        <v>21.3</v>
      </c>
      <c r="EM322" s="96">
        <v>14.9</v>
      </c>
      <c r="EN322" s="104"/>
      <c r="EO322" s="92">
        <v>20.100000000000001</v>
      </c>
      <c r="EP322" s="90">
        <v>14.5</v>
      </c>
      <c r="EQ322" s="91"/>
      <c r="ER322" s="102">
        <v>20.2</v>
      </c>
      <c r="ES322" s="96">
        <v>14.9</v>
      </c>
      <c r="ET322" s="104"/>
      <c r="EU322" s="92">
        <v>19.5</v>
      </c>
      <c r="EV322" s="90">
        <v>14.5</v>
      </c>
      <c r="EW322" s="91"/>
      <c r="EX322" s="102">
        <v>19.600000000000001</v>
      </c>
      <c r="EY322" s="96">
        <v>14.5</v>
      </c>
      <c r="EZ322" s="104"/>
      <c r="FA322" s="92">
        <v>19.5</v>
      </c>
      <c r="FB322" s="90">
        <v>14</v>
      </c>
      <c r="FC322" s="91"/>
      <c r="FD322" s="102">
        <v>19.5</v>
      </c>
      <c r="FE322" s="96">
        <v>13.7</v>
      </c>
      <c r="FF322" s="104"/>
      <c r="FG322" s="92">
        <v>20</v>
      </c>
      <c r="FH322" s="90">
        <v>13.6</v>
      </c>
      <c r="FI322" s="91"/>
      <c r="FJ322" s="102">
        <v>19.399999999999999</v>
      </c>
      <c r="FK322" s="96">
        <v>13.1</v>
      </c>
      <c r="FL322" s="104"/>
      <c r="FM322" s="92"/>
      <c r="FN322" s="90"/>
      <c r="FO322" s="91"/>
      <c r="FP322" s="102"/>
      <c r="FQ322" s="96"/>
      <c r="FR322" s="104"/>
      <c r="FS322" s="92"/>
      <c r="FT322" s="90"/>
      <c r="FU322" s="91"/>
      <c r="FV322" s="102"/>
      <c r="FW322" s="96"/>
      <c r="FX322" s="104"/>
      <c r="FY322" s="92"/>
      <c r="FZ322" s="90"/>
      <c r="GA322" s="91"/>
      <c r="GB322" s="102"/>
      <c r="GC322" s="96"/>
      <c r="GD322" s="104"/>
      <c r="GE322" s="92"/>
      <c r="GF322" s="90"/>
      <c r="GG322" s="91"/>
      <c r="GH322" s="102"/>
      <c r="GI322" s="96"/>
      <c r="GJ322" s="104"/>
      <c r="GK322" s="92"/>
      <c r="GL322" s="90"/>
      <c r="GM322" s="91"/>
      <c r="GN322" s="102"/>
      <c r="GO322" s="96"/>
      <c r="GP322" s="104"/>
      <c r="GQ322" s="92"/>
      <c r="GR322" s="90"/>
      <c r="GS322" s="91"/>
      <c r="GT322" s="102"/>
      <c r="GU322" s="96"/>
      <c r="GV322" s="104"/>
      <c r="GW322" s="92"/>
      <c r="GX322" s="90"/>
      <c r="GY322" s="91"/>
      <c r="GZ322" s="102"/>
      <c r="HA322" s="96"/>
      <c r="HB322" s="104"/>
      <c r="HC322" s="92"/>
      <c r="HD322" s="90"/>
      <c r="HE322" s="91"/>
      <c r="HF322" s="102"/>
      <c r="HG322" s="96"/>
      <c r="HH322" s="104"/>
      <c r="HI322" s="92"/>
      <c r="HJ322" s="90"/>
      <c r="HK322" s="91"/>
      <c r="HL322" s="102"/>
      <c r="HM322" s="96"/>
      <c r="HN322" s="104"/>
      <c r="HO322" s="92"/>
      <c r="HP322" s="90"/>
      <c r="HQ322" s="91"/>
      <c r="HR322" s="102"/>
      <c r="HS322" s="96"/>
      <c r="HT322" s="104"/>
      <c r="HU322" s="92"/>
      <c r="HV322" s="125"/>
      <c r="HW322" s="126"/>
      <c r="HX322" s="127"/>
      <c r="HY322" s="128"/>
      <c r="HZ322" s="129"/>
      <c r="IA322" s="130"/>
      <c r="IB322" s="125"/>
      <c r="IC322" s="126"/>
      <c r="ID322" s="127"/>
      <c r="IE322" s="128"/>
      <c r="IF322" s="129"/>
      <c r="IG322" s="130"/>
      <c r="IH322" s="125"/>
      <c r="II322" s="126"/>
      <c r="IJ322" s="127"/>
      <c r="IK322" s="128"/>
      <c r="IL322" s="129"/>
      <c r="IM322" s="130"/>
      <c r="IN322" s="125"/>
      <c r="IO322" s="126"/>
      <c r="IP322" s="127"/>
      <c r="IQ322" s="128"/>
      <c r="IR322" s="129"/>
    </row>
    <row r="323" spans="1:252" s="1" customFormat="1">
      <c r="A323" s="54" t="s">
        <v>1050</v>
      </c>
      <c r="B323" s="136">
        <f t="shared" si="46"/>
        <v>0</v>
      </c>
      <c r="C323" s="136">
        <f t="shared" si="47"/>
        <v>0</v>
      </c>
      <c r="D323" s="136">
        <f t="shared" si="48"/>
        <v>0</v>
      </c>
      <c r="E323" s="136">
        <f t="shared" si="49"/>
        <v>0</v>
      </c>
      <c r="F323" s="136">
        <f t="shared" si="50"/>
        <v>0</v>
      </c>
      <c r="G323" s="136">
        <f t="shared" si="51"/>
        <v>0</v>
      </c>
      <c r="H323" s="137">
        <f t="shared" si="55"/>
        <v>0</v>
      </c>
      <c r="I323" s="137">
        <f t="shared" si="52"/>
        <v>0</v>
      </c>
      <c r="J323" s="136">
        <f t="shared" si="53"/>
        <v>0</v>
      </c>
      <c r="K323" s="136">
        <f t="shared" si="54"/>
        <v>0</v>
      </c>
      <c r="L323" s="138">
        <f t="shared" si="45"/>
        <v>0</v>
      </c>
      <c r="M323" s="92"/>
      <c r="N323" s="90"/>
      <c r="O323" s="91"/>
      <c r="P323" s="102"/>
      <c r="Q323" s="96"/>
      <c r="R323" s="104"/>
      <c r="S323" s="92"/>
      <c r="T323" s="90"/>
      <c r="U323" s="91"/>
      <c r="V323" s="102"/>
      <c r="W323" s="96"/>
      <c r="X323" s="104"/>
      <c r="Y323" s="92"/>
      <c r="Z323" s="90"/>
      <c r="AA323" s="91"/>
      <c r="AB323" s="102"/>
      <c r="AC323" s="96"/>
      <c r="AD323" s="104"/>
      <c r="AE323" s="92"/>
      <c r="AF323" s="90"/>
      <c r="AG323" s="91"/>
      <c r="AH323" s="102"/>
      <c r="AI323" s="96"/>
      <c r="AJ323" s="104"/>
      <c r="AK323" s="92"/>
      <c r="AL323" s="90"/>
      <c r="AM323" s="91"/>
      <c r="AN323" s="102"/>
      <c r="AO323" s="96"/>
      <c r="AP323" s="104"/>
      <c r="AQ323" s="92"/>
      <c r="AR323" s="90"/>
      <c r="AS323" s="91"/>
      <c r="AT323" s="102"/>
      <c r="AU323" s="96"/>
      <c r="AV323" s="104"/>
      <c r="AW323" s="92"/>
      <c r="AX323" s="90"/>
      <c r="AY323" s="91"/>
      <c r="AZ323" s="102"/>
      <c r="BA323" s="96"/>
      <c r="BB323" s="104"/>
      <c r="BC323" s="92"/>
      <c r="BD323" s="90"/>
      <c r="BE323" s="91"/>
      <c r="BF323" s="102"/>
      <c r="BG323" s="96"/>
      <c r="BH323" s="104"/>
      <c r="BI323" s="92"/>
      <c r="BJ323" s="90"/>
      <c r="BK323" s="91"/>
      <c r="BL323" s="102"/>
      <c r="BM323" s="96"/>
      <c r="BN323" s="104"/>
      <c r="BO323" s="92"/>
      <c r="BP323" s="90"/>
      <c r="BQ323" s="91"/>
      <c r="BR323" s="102"/>
      <c r="BS323" s="96"/>
      <c r="BT323" s="104"/>
      <c r="BU323" s="92"/>
      <c r="BV323" s="90"/>
      <c r="BW323" s="91"/>
      <c r="BX323" s="102"/>
      <c r="BY323" s="96"/>
      <c r="BZ323" s="104"/>
      <c r="CA323" s="92"/>
      <c r="CB323" s="90"/>
      <c r="CC323" s="91"/>
      <c r="CD323" s="102"/>
      <c r="CE323" s="96"/>
      <c r="CF323" s="104"/>
      <c r="CG323" s="92"/>
      <c r="CH323" s="90"/>
      <c r="CI323" s="91"/>
      <c r="CJ323" s="102"/>
      <c r="CK323" s="96"/>
      <c r="CL323" s="104"/>
      <c r="CM323" s="92"/>
      <c r="CN323" s="90"/>
      <c r="CO323" s="91"/>
      <c r="CP323" s="102"/>
      <c r="CQ323" s="96"/>
      <c r="CR323" s="104"/>
      <c r="CS323" s="92"/>
      <c r="CT323" s="90"/>
      <c r="CU323" s="91"/>
      <c r="CV323" s="102"/>
      <c r="CW323" s="96"/>
      <c r="CX323" s="104"/>
      <c r="CY323" s="92"/>
      <c r="CZ323" s="90"/>
      <c r="DA323" s="91"/>
      <c r="DB323" s="102"/>
      <c r="DC323" s="96"/>
      <c r="DD323" s="104"/>
      <c r="DE323" s="92"/>
      <c r="DF323" s="90"/>
      <c r="DG323" s="91"/>
      <c r="DH323" s="102"/>
      <c r="DI323" s="96"/>
      <c r="DJ323" s="104"/>
      <c r="DK323" s="92"/>
      <c r="DL323" s="90"/>
      <c r="DM323" s="91"/>
      <c r="DN323" s="102"/>
      <c r="DO323" s="96"/>
      <c r="DP323" s="104"/>
      <c r="DQ323" s="92"/>
      <c r="DR323" s="90"/>
      <c r="DS323" s="91"/>
      <c r="DT323" s="102"/>
      <c r="DU323" s="96"/>
      <c r="DV323" s="104"/>
      <c r="DW323" s="92"/>
      <c r="DX323" s="90"/>
      <c r="DY323" s="91"/>
      <c r="DZ323" s="102"/>
      <c r="EA323" s="96"/>
      <c r="EB323" s="104"/>
      <c r="EC323" s="92"/>
      <c r="ED323" s="90"/>
      <c r="EE323" s="91"/>
      <c r="EF323" s="102"/>
      <c r="EG323" s="96"/>
      <c r="EH323" s="104"/>
      <c r="EI323" s="92"/>
      <c r="EJ323" s="90"/>
      <c r="EK323" s="91"/>
      <c r="EL323" s="102"/>
      <c r="EM323" s="96"/>
      <c r="EN323" s="104"/>
      <c r="EO323" s="92"/>
      <c r="EP323" s="90"/>
      <c r="EQ323" s="91"/>
      <c r="ER323" s="102"/>
      <c r="ES323" s="96"/>
      <c r="ET323" s="104"/>
      <c r="EU323" s="92"/>
      <c r="EV323" s="90"/>
      <c r="EW323" s="91"/>
      <c r="EX323" s="102"/>
      <c r="EY323" s="96"/>
      <c r="EZ323" s="104"/>
      <c r="FA323" s="92"/>
      <c r="FB323" s="90"/>
      <c r="FC323" s="91"/>
      <c r="FD323" s="102"/>
      <c r="FE323" s="96"/>
      <c r="FF323" s="104"/>
      <c r="FG323" s="92"/>
      <c r="FH323" s="90"/>
      <c r="FI323" s="91"/>
      <c r="FJ323" s="102"/>
      <c r="FK323" s="96"/>
      <c r="FL323" s="104"/>
      <c r="FM323" s="92"/>
      <c r="FN323" s="90"/>
      <c r="FO323" s="91"/>
      <c r="FP323" s="102"/>
      <c r="FQ323" s="96"/>
      <c r="FR323" s="104"/>
      <c r="FS323" s="92"/>
      <c r="FT323" s="90"/>
      <c r="FU323" s="91"/>
      <c r="FV323" s="102"/>
      <c r="FW323" s="96"/>
      <c r="FX323" s="104"/>
      <c r="FY323" s="92"/>
      <c r="FZ323" s="90"/>
      <c r="GA323" s="91"/>
      <c r="GB323" s="102"/>
      <c r="GC323" s="96"/>
      <c r="GD323" s="104"/>
      <c r="GE323" s="92"/>
      <c r="GF323" s="90"/>
      <c r="GG323" s="91"/>
      <c r="GH323" s="102"/>
      <c r="GI323" s="96"/>
      <c r="GJ323" s="104"/>
      <c r="GK323" s="92"/>
      <c r="GL323" s="90"/>
      <c r="GM323" s="91"/>
      <c r="GN323" s="102"/>
      <c r="GO323" s="96"/>
      <c r="GP323" s="104"/>
      <c r="GQ323" s="92"/>
      <c r="GR323" s="90"/>
      <c r="GS323" s="91"/>
      <c r="GT323" s="102"/>
      <c r="GU323" s="96"/>
      <c r="GV323" s="104"/>
      <c r="GW323" s="92"/>
      <c r="GX323" s="90"/>
      <c r="GY323" s="91"/>
      <c r="GZ323" s="102"/>
      <c r="HA323" s="96"/>
      <c r="HB323" s="104"/>
      <c r="HC323" s="92"/>
      <c r="HD323" s="90"/>
      <c r="HE323" s="91"/>
      <c r="HF323" s="102"/>
      <c r="HG323" s="96"/>
      <c r="HH323" s="104"/>
      <c r="HI323" s="92"/>
      <c r="HJ323" s="90"/>
      <c r="HK323" s="91"/>
      <c r="HL323" s="102"/>
      <c r="HM323" s="96"/>
      <c r="HN323" s="104"/>
      <c r="HO323" s="92"/>
      <c r="HP323" s="90"/>
      <c r="HQ323" s="91"/>
      <c r="HR323" s="102"/>
      <c r="HS323" s="96"/>
      <c r="HT323" s="104"/>
      <c r="HU323" s="92"/>
      <c r="HV323" s="125"/>
      <c r="HW323" s="126"/>
      <c r="HX323" s="127"/>
      <c r="HY323" s="128"/>
      <c r="HZ323" s="129"/>
      <c r="IA323" s="130"/>
      <c r="IB323" s="125"/>
      <c r="IC323" s="126"/>
      <c r="ID323" s="127"/>
      <c r="IE323" s="128"/>
      <c r="IF323" s="129"/>
      <c r="IG323" s="130"/>
      <c r="IH323" s="125"/>
      <c r="II323" s="126"/>
      <c r="IJ323" s="127"/>
      <c r="IK323" s="128"/>
      <c r="IL323" s="129"/>
      <c r="IM323" s="130"/>
      <c r="IN323" s="125"/>
      <c r="IO323" s="126"/>
      <c r="IP323" s="127"/>
      <c r="IQ323" s="128"/>
      <c r="IR323" s="129"/>
    </row>
    <row r="324" spans="1:252" s="1" customFormat="1">
      <c r="A324" s="54" t="s">
        <v>131</v>
      </c>
      <c r="B324" s="136">
        <f t="shared" si="46"/>
        <v>0</v>
      </c>
      <c r="C324" s="136">
        <f t="shared" si="47"/>
        <v>0</v>
      </c>
      <c r="D324" s="136">
        <f t="shared" si="48"/>
        <v>0</v>
      </c>
      <c r="E324" s="136">
        <f t="shared" si="49"/>
        <v>0</v>
      </c>
      <c r="F324" s="136">
        <f t="shared" si="50"/>
        <v>0</v>
      </c>
      <c r="G324" s="136">
        <f t="shared" si="51"/>
        <v>0</v>
      </c>
      <c r="H324" s="137">
        <f t="shared" si="55"/>
        <v>0</v>
      </c>
      <c r="I324" s="137">
        <f t="shared" si="52"/>
        <v>0</v>
      </c>
      <c r="J324" s="136">
        <f t="shared" si="53"/>
        <v>0</v>
      </c>
      <c r="K324" s="136">
        <f t="shared" si="54"/>
        <v>0</v>
      </c>
      <c r="L324" s="138">
        <f t="shared" si="45"/>
        <v>0</v>
      </c>
      <c r="M324" s="92"/>
      <c r="N324" s="90"/>
      <c r="O324" s="91"/>
      <c r="P324" s="102"/>
      <c r="Q324" s="96"/>
      <c r="R324" s="104"/>
      <c r="S324" s="92"/>
      <c r="T324" s="90"/>
      <c r="U324" s="91"/>
      <c r="V324" s="102"/>
      <c r="W324" s="96"/>
      <c r="X324" s="104"/>
      <c r="Y324" s="92"/>
      <c r="Z324" s="90"/>
      <c r="AA324" s="91"/>
      <c r="AB324" s="102"/>
      <c r="AC324" s="96"/>
      <c r="AD324" s="104"/>
      <c r="AE324" s="92"/>
      <c r="AF324" s="90"/>
      <c r="AG324" s="91"/>
      <c r="AH324" s="102"/>
      <c r="AI324" s="96"/>
      <c r="AJ324" s="104"/>
      <c r="AK324" s="92"/>
      <c r="AL324" s="90"/>
      <c r="AM324" s="91"/>
      <c r="AN324" s="102"/>
      <c r="AO324" s="96"/>
      <c r="AP324" s="104"/>
      <c r="AQ324" s="92"/>
      <c r="AR324" s="90"/>
      <c r="AS324" s="91"/>
      <c r="AT324" s="102"/>
      <c r="AU324" s="96"/>
      <c r="AV324" s="104"/>
      <c r="AW324" s="92"/>
      <c r="AX324" s="90"/>
      <c r="AY324" s="91"/>
      <c r="AZ324" s="102"/>
      <c r="BA324" s="96"/>
      <c r="BB324" s="104"/>
      <c r="BC324" s="92"/>
      <c r="BD324" s="90"/>
      <c r="BE324" s="91"/>
      <c r="BF324" s="102"/>
      <c r="BG324" s="96"/>
      <c r="BH324" s="104"/>
      <c r="BI324" s="92"/>
      <c r="BJ324" s="90"/>
      <c r="BK324" s="91"/>
      <c r="BL324" s="102"/>
      <c r="BM324" s="96"/>
      <c r="BN324" s="104"/>
      <c r="BO324" s="92"/>
      <c r="BP324" s="90"/>
      <c r="BQ324" s="91"/>
      <c r="BR324" s="102"/>
      <c r="BS324" s="96"/>
      <c r="BT324" s="104"/>
      <c r="BU324" s="92"/>
      <c r="BV324" s="90"/>
      <c r="BW324" s="91"/>
      <c r="BX324" s="102"/>
      <c r="BY324" s="96"/>
      <c r="BZ324" s="104"/>
      <c r="CA324" s="92"/>
      <c r="CB324" s="90"/>
      <c r="CC324" s="91"/>
      <c r="CD324" s="102"/>
      <c r="CE324" s="96"/>
      <c r="CF324" s="104"/>
      <c r="CG324" s="92"/>
      <c r="CH324" s="90"/>
      <c r="CI324" s="91"/>
      <c r="CJ324" s="102"/>
      <c r="CK324" s="96"/>
      <c r="CL324" s="104"/>
      <c r="CM324" s="92"/>
      <c r="CN324" s="90"/>
      <c r="CO324" s="91"/>
      <c r="CP324" s="102"/>
      <c r="CQ324" s="96"/>
      <c r="CR324" s="104"/>
      <c r="CS324" s="92"/>
      <c r="CT324" s="90"/>
      <c r="CU324" s="91"/>
      <c r="CV324" s="102"/>
      <c r="CW324" s="96"/>
      <c r="CX324" s="104"/>
      <c r="CY324" s="92"/>
      <c r="CZ324" s="90"/>
      <c r="DA324" s="91"/>
      <c r="DB324" s="102"/>
      <c r="DC324" s="96"/>
      <c r="DD324" s="104"/>
      <c r="DE324" s="92"/>
      <c r="DF324" s="90"/>
      <c r="DG324" s="91"/>
      <c r="DH324" s="102"/>
      <c r="DI324" s="96"/>
      <c r="DJ324" s="104"/>
      <c r="DK324" s="92"/>
      <c r="DL324" s="90"/>
      <c r="DM324" s="91"/>
      <c r="DN324" s="102"/>
      <c r="DO324" s="96"/>
      <c r="DP324" s="104"/>
      <c r="DQ324" s="92"/>
      <c r="DR324" s="90"/>
      <c r="DS324" s="91"/>
      <c r="DT324" s="102"/>
      <c r="DU324" s="96"/>
      <c r="DV324" s="104"/>
      <c r="DW324" s="92"/>
      <c r="DX324" s="90"/>
      <c r="DY324" s="91"/>
      <c r="DZ324" s="102"/>
      <c r="EA324" s="96"/>
      <c r="EB324" s="104"/>
      <c r="EC324" s="92"/>
      <c r="ED324" s="90"/>
      <c r="EE324" s="91"/>
      <c r="EF324" s="102"/>
      <c r="EG324" s="96"/>
      <c r="EH324" s="104"/>
      <c r="EI324" s="92"/>
      <c r="EJ324" s="90"/>
      <c r="EK324" s="91"/>
      <c r="EL324" s="102"/>
      <c r="EM324" s="96"/>
      <c r="EN324" s="104"/>
      <c r="EO324" s="92"/>
      <c r="EP324" s="90"/>
      <c r="EQ324" s="91"/>
      <c r="ER324" s="102"/>
      <c r="ES324" s="96"/>
      <c r="ET324" s="104"/>
      <c r="EU324" s="92"/>
      <c r="EV324" s="90"/>
      <c r="EW324" s="91"/>
      <c r="EX324" s="102"/>
      <c r="EY324" s="96"/>
      <c r="EZ324" s="104"/>
      <c r="FA324" s="92"/>
      <c r="FB324" s="90"/>
      <c r="FC324" s="91"/>
      <c r="FD324" s="102"/>
      <c r="FE324" s="96"/>
      <c r="FF324" s="104"/>
      <c r="FG324" s="92"/>
      <c r="FH324" s="90"/>
      <c r="FI324" s="91"/>
      <c r="FJ324" s="102"/>
      <c r="FK324" s="96"/>
      <c r="FL324" s="104"/>
      <c r="FM324" s="92"/>
      <c r="FN324" s="90"/>
      <c r="FO324" s="91"/>
      <c r="FP324" s="102"/>
      <c r="FQ324" s="96"/>
      <c r="FR324" s="104"/>
      <c r="FS324" s="92"/>
      <c r="FT324" s="90"/>
      <c r="FU324" s="91"/>
      <c r="FV324" s="102"/>
      <c r="FW324" s="96"/>
      <c r="FX324" s="104"/>
      <c r="FY324" s="92"/>
      <c r="FZ324" s="90"/>
      <c r="GA324" s="91"/>
      <c r="GB324" s="102"/>
      <c r="GC324" s="96"/>
      <c r="GD324" s="104"/>
      <c r="GE324" s="92"/>
      <c r="GF324" s="90"/>
      <c r="GG324" s="91"/>
      <c r="GH324" s="102"/>
      <c r="GI324" s="96"/>
      <c r="GJ324" s="104"/>
      <c r="GK324" s="92"/>
      <c r="GL324" s="90"/>
      <c r="GM324" s="91"/>
      <c r="GN324" s="102"/>
      <c r="GO324" s="96"/>
      <c r="GP324" s="104"/>
      <c r="GQ324" s="92"/>
      <c r="GR324" s="90"/>
      <c r="GS324" s="91"/>
      <c r="GT324" s="102"/>
      <c r="GU324" s="96"/>
      <c r="GV324" s="104"/>
      <c r="GW324" s="92"/>
      <c r="GX324" s="90"/>
      <c r="GY324" s="91"/>
      <c r="GZ324" s="102"/>
      <c r="HA324" s="96"/>
      <c r="HB324" s="104"/>
      <c r="HC324" s="92"/>
      <c r="HD324" s="90"/>
      <c r="HE324" s="91"/>
      <c r="HF324" s="102"/>
      <c r="HG324" s="96"/>
      <c r="HH324" s="104"/>
      <c r="HI324" s="92"/>
      <c r="HJ324" s="90"/>
      <c r="HK324" s="91"/>
      <c r="HL324" s="102"/>
      <c r="HM324" s="96"/>
      <c r="HN324" s="104"/>
      <c r="HO324" s="92"/>
      <c r="HP324" s="90"/>
      <c r="HQ324" s="91"/>
      <c r="HR324" s="102"/>
      <c r="HS324" s="96"/>
      <c r="HT324" s="104"/>
      <c r="HU324" s="92"/>
      <c r="HV324" s="125"/>
      <c r="HW324" s="126"/>
      <c r="HX324" s="127"/>
      <c r="HY324" s="128"/>
      <c r="HZ324" s="129"/>
      <c r="IA324" s="130"/>
      <c r="IB324" s="125"/>
      <c r="IC324" s="126"/>
      <c r="ID324" s="127"/>
      <c r="IE324" s="128"/>
      <c r="IF324" s="129"/>
      <c r="IG324" s="130"/>
      <c r="IH324" s="125"/>
      <c r="II324" s="126"/>
      <c r="IJ324" s="127"/>
      <c r="IK324" s="128"/>
      <c r="IL324" s="129"/>
      <c r="IM324" s="130"/>
      <c r="IN324" s="125"/>
      <c r="IO324" s="126"/>
      <c r="IP324" s="127"/>
      <c r="IQ324" s="128"/>
      <c r="IR324" s="129"/>
    </row>
    <row r="325" spans="1:252" s="1" customFormat="1">
      <c r="A325" s="54" t="s">
        <v>835</v>
      </c>
      <c r="B325" s="136">
        <f t="shared" si="46"/>
        <v>0</v>
      </c>
      <c r="C325" s="136">
        <f t="shared" si="47"/>
        <v>0</v>
      </c>
      <c r="D325" s="136">
        <f t="shared" si="48"/>
        <v>0</v>
      </c>
      <c r="E325" s="136">
        <f t="shared" si="49"/>
        <v>0</v>
      </c>
      <c r="F325" s="136">
        <f t="shared" si="50"/>
        <v>0</v>
      </c>
      <c r="G325" s="136">
        <f t="shared" si="51"/>
        <v>0</v>
      </c>
      <c r="H325" s="137">
        <f t="shared" si="55"/>
        <v>0</v>
      </c>
      <c r="I325" s="137">
        <f t="shared" si="52"/>
        <v>0</v>
      </c>
      <c r="J325" s="136">
        <f t="shared" si="53"/>
        <v>0</v>
      </c>
      <c r="K325" s="136">
        <f t="shared" si="54"/>
        <v>0</v>
      </c>
      <c r="L325" s="138">
        <f t="shared" si="45"/>
        <v>0</v>
      </c>
      <c r="M325" s="92"/>
      <c r="N325" s="90"/>
      <c r="O325" s="91"/>
      <c r="P325" s="102"/>
      <c r="Q325" s="96"/>
      <c r="R325" s="104"/>
      <c r="S325" s="92"/>
      <c r="T325" s="90"/>
      <c r="U325" s="91"/>
      <c r="V325" s="102"/>
      <c r="W325" s="96"/>
      <c r="X325" s="104"/>
      <c r="Y325" s="92"/>
      <c r="Z325" s="90"/>
      <c r="AA325" s="91"/>
      <c r="AB325" s="102"/>
      <c r="AC325" s="96"/>
      <c r="AD325" s="104"/>
      <c r="AE325" s="92"/>
      <c r="AF325" s="90"/>
      <c r="AG325" s="91"/>
      <c r="AH325" s="102"/>
      <c r="AI325" s="96"/>
      <c r="AJ325" s="104"/>
      <c r="AK325" s="92"/>
      <c r="AL325" s="90"/>
      <c r="AM325" s="91"/>
      <c r="AN325" s="102"/>
      <c r="AO325" s="96"/>
      <c r="AP325" s="104"/>
      <c r="AQ325" s="92"/>
      <c r="AR325" s="90"/>
      <c r="AS325" s="91"/>
      <c r="AT325" s="102"/>
      <c r="AU325" s="96"/>
      <c r="AV325" s="104"/>
      <c r="AW325" s="92"/>
      <c r="AX325" s="90"/>
      <c r="AY325" s="91"/>
      <c r="AZ325" s="102"/>
      <c r="BA325" s="96"/>
      <c r="BB325" s="104"/>
      <c r="BC325" s="92"/>
      <c r="BD325" s="90"/>
      <c r="BE325" s="91"/>
      <c r="BF325" s="102"/>
      <c r="BG325" s="96"/>
      <c r="BH325" s="104"/>
      <c r="BI325" s="92"/>
      <c r="BJ325" s="90"/>
      <c r="BK325" s="91"/>
      <c r="BL325" s="102"/>
      <c r="BM325" s="96"/>
      <c r="BN325" s="104"/>
      <c r="BO325" s="92"/>
      <c r="BP325" s="90"/>
      <c r="BQ325" s="91"/>
      <c r="BR325" s="102"/>
      <c r="BS325" s="96"/>
      <c r="BT325" s="104"/>
      <c r="BU325" s="92"/>
      <c r="BV325" s="90"/>
      <c r="BW325" s="91"/>
      <c r="BX325" s="102"/>
      <c r="BY325" s="96"/>
      <c r="BZ325" s="104"/>
      <c r="CA325" s="92"/>
      <c r="CB325" s="90"/>
      <c r="CC325" s="91"/>
      <c r="CD325" s="102"/>
      <c r="CE325" s="96"/>
      <c r="CF325" s="104"/>
      <c r="CG325" s="92"/>
      <c r="CH325" s="90"/>
      <c r="CI325" s="91"/>
      <c r="CJ325" s="102"/>
      <c r="CK325" s="96"/>
      <c r="CL325" s="104"/>
      <c r="CM325" s="92"/>
      <c r="CN325" s="90"/>
      <c r="CO325" s="91"/>
      <c r="CP325" s="102"/>
      <c r="CQ325" s="96"/>
      <c r="CR325" s="104"/>
      <c r="CS325" s="92"/>
      <c r="CT325" s="90"/>
      <c r="CU325" s="91"/>
      <c r="CV325" s="102"/>
      <c r="CW325" s="96"/>
      <c r="CX325" s="104"/>
      <c r="CY325" s="92"/>
      <c r="CZ325" s="90"/>
      <c r="DA325" s="91"/>
      <c r="DB325" s="102"/>
      <c r="DC325" s="96"/>
      <c r="DD325" s="104"/>
      <c r="DE325" s="92"/>
      <c r="DF325" s="90"/>
      <c r="DG325" s="91"/>
      <c r="DH325" s="102"/>
      <c r="DI325" s="96"/>
      <c r="DJ325" s="104"/>
      <c r="DK325" s="92"/>
      <c r="DL325" s="90"/>
      <c r="DM325" s="91"/>
      <c r="DN325" s="102"/>
      <c r="DO325" s="96"/>
      <c r="DP325" s="104"/>
      <c r="DQ325" s="92"/>
      <c r="DR325" s="90"/>
      <c r="DS325" s="91"/>
      <c r="DT325" s="102"/>
      <c r="DU325" s="96"/>
      <c r="DV325" s="104"/>
      <c r="DW325" s="92"/>
      <c r="DX325" s="90"/>
      <c r="DY325" s="91"/>
      <c r="DZ325" s="102"/>
      <c r="EA325" s="96"/>
      <c r="EB325" s="104"/>
      <c r="EC325" s="92"/>
      <c r="ED325" s="90"/>
      <c r="EE325" s="91"/>
      <c r="EF325" s="102"/>
      <c r="EG325" s="96"/>
      <c r="EH325" s="104"/>
      <c r="EI325" s="92"/>
      <c r="EJ325" s="90"/>
      <c r="EK325" s="91"/>
      <c r="EL325" s="102"/>
      <c r="EM325" s="96"/>
      <c r="EN325" s="104"/>
      <c r="EO325" s="92"/>
      <c r="EP325" s="90"/>
      <c r="EQ325" s="91"/>
      <c r="ER325" s="102"/>
      <c r="ES325" s="96"/>
      <c r="ET325" s="104"/>
      <c r="EU325" s="92"/>
      <c r="EV325" s="90"/>
      <c r="EW325" s="91"/>
      <c r="EX325" s="102"/>
      <c r="EY325" s="96"/>
      <c r="EZ325" s="104"/>
      <c r="FA325" s="92"/>
      <c r="FB325" s="90"/>
      <c r="FC325" s="91"/>
      <c r="FD325" s="102"/>
      <c r="FE325" s="96"/>
      <c r="FF325" s="104"/>
      <c r="FG325" s="92"/>
      <c r="FH325" s="90"/>
      <c r="FI325" s="91"/>
      <c r="FJ325" s="102"/>
      <c r="FK325" s="96"/>
      <c r="FL325" s="104"/>
      <c r="FM325" s="92"/>
      <c r="FN325" s="90"/>
      <c r="FO325" s="91"/>
      <c r="FP325" s="102"/>
      <c r="FQ325" s="96"/>
      <c r="FR325" s="104"/>
      <c r="FS325" s="92"/>
      <c r="FT325" s="90"/>
      <c r="FU325" s="91"/>
      <c r="FV325" s="102"/>
      <c r="FW325" s="96"/>
      <c r="FX325" s="104"/>
      <c r="FY325" s="92"/>
      <c r="FZ325" s="90"/>
      <c r="GA325" s="91"/>
      <c r="GB325" s="102"/>
      <c r="GC325" s="96"/>
      <c r="GD325" s="104"/>
      <c r="GE325" s="92"/>
      <c r="GF325" s="90"/>
      <c r="GG325" s="91"/>
      <c r="GH325" s="102"/>
      <c r="GI325" s="96"/>
      <c r="GJ325" s="104"/>
      <c r="GK325" s="92"/>
      <c r="GL325" s="90"/>
      <c r="GM325" s="91"/>
      <c r="GN325" s="102"/>
      <c r="GO325" s="96"/>
      <c r="GP325" s="104"/>
      <c r="GQ325" s="92"/>
      <c r="GR325" s="90"/>
      <c r="GS325" s="91"/>
      <c r="GT325" s="102"/>
      <c r="GU325" s="96"/>
      <c r="GV325" s="104"/>
      <c r="GW325" s="92"/>
      <c r="GX325" s="90"/>
      <c r="GY325" s="91"/>
      <c r="GZ325" s="102"/>
      <c r="HA325" s="96"/>
      <c r="HB325" s="104"/>
      <c r="HC325" s="92"/>
      <c r="HD325" s="90"/>
      <c r="HE325" s="91"/>
      <c r="HF325" s="102"/>
      <c r="HG325" s="96"/>
      <c r="HH325" s="104"/>
      <c r="HI325" s="92"/>
      <c r="HJ325" s="90"/>
      <c r="HK325" s="91"/>
      <c r="HL325" s="102"/>
      <c r="HM325" s="96"/>
      <c r="HN325" s="104"/>
      <c r="HO325" s="92"/>
      <c r="HP325" s="90"/>
      <c r="HQ325" s="91"/>
      <c r="HR325" s="102"/>
      <c r="HS325" s="96"/>
      <c r="HT325" s="104"/>
      <c r="HU325" s="92"/>
      <c r="HV325" s="125"/>
      <c r="HW325" s="126"/>
      <c r="HX325" s="127"/>
      <c r="HY325" s="128"/>
      <c r="HZ325" s="129"/>
      <c r="IA325" s="130"/>
      <c r="IB325" s="125"/>
      <c r="IC325" s="126"/>
      <c r="ID325" s="127"/>
      <c r="IE325" s="128"/>
      <c r="IF325" s="129"/>
      <c r="IG325" s="130"/>
      <c r="IH325" s="125"/>
      <c r="II325" s="126"/>
      <c r="IJ325" s="127"/>
      <c r="IK325" s="128"/>
      <c r="IL325" s="129"/>
      <c r="IM325" s="130"/>
      <c r="IN325" s="125"/>
      <c r="IO325" s="126"/>
      <c r="IP325" s="127"/>
      <c r="IQ325" s="128"/>
      <c r="IR325" s="129"/>
    </row>
    <row r="326" spans="1:252" s="1" customFormat="1">
      <c r="A326" s="54" t="s">
        <v>1297</v>
      </c>
      <c r="B326" s="136">
        <f>MIN(M326,P326,S326,V326,Y326,AB326,AE326,AH326,AK326,AN326,AQ326,AT326,AW326,AZ326,BC326,BF326,BI326,BL326,BO326,BR326,BU326,BX326,CA326,CD326,CG326,CJ326,CM326,CP326,CS326,CV326,CY326,DB326,DE326,DH326,DK326,DN326,DQ326,DT326,DW326,DZ326,EC326,EF326,EI326,EL326,EO326,ER326,EU326,EX326,FA326,FD326,FG326,FJ326,FM326,FP326,FS326,FV326,FY326,GB326,GE326,GH326,GK326,GN326,GQ326,GQ326,GT326,GW326,GZ326,HC326,HF326,HI326,HL326,HO326,HR326,HU326,HX326,IA326,ID326,IG326,IJ326,IM326,IP326)</f>
        <v>0</v>
      </c>
      <c r="C326" s="136">
        <f>IF(SUM(M326+P326+S326+V326+Y326+AB326+AE326+AH326+AK326+AN326+AQ326+AT326+AW326+AZ326+BC326+BF326+BI326+BL326+BO326+BR326+BU326+BX326+CA326+CD326+CG326+CJ326+CM326+CP326+CS326+CV326+CY326+DB326+DE326+DH326+DK326+DN326+DQ326+DT326+DW326+DZ326+EC326+EF326+EI326+EL326+EO326+ER326+EU326+EX326+FA326+FD326+FG326+FJ326+FM326+FP326+FS326+FV326+FY326+GB326+GE326+GH326+GK326+GN326+GQ326+GQ326+GT326+GW326+GZ326+HC326+HF326+HI326+HL326+HO326+HR326+HU326+HX326+IA326+ID326+IG326+IJ326+IM326+IP326)=0,0,AVERAGE(M326,P326,S326,V326,Y326,AB326,AE326,AH326,AK326,AN326,AQ326,AT326,AW326,AZ326,BC326,BF326,BI326,BL326,BO326,BR326,BU326,BX326,CA326,CD326,CG326,CJ326,CM326,CP326,CS326,CV326,CY326,DB326,DE326,DH326,DK326,DN326,DQ326,DT326,DW326,DZ326,EC326,EF326,EI326,EL326,EO326,ER326,EU326,EX326,FA326,FD326,FG326,FJ326,FM326,FP326,FS326,FV326,FY326,GB326,GE326,GH326,GK326,GN326,GQ326,GQ326,GT326,GW326,GZ326,HC326,HF326,HI326,HL326,HO326,HR326,HU326,HX326,IA326,ID326,IG326,IJ326,IM326,IP326))</f>
        <v>0</v>
      </c>
      <c r="D326" s="136">
        <f>MAX(M326,P326,S326,V326,Y326,AB326,AE326,AH326,AK326,AN326,AQ326,AT326,AW326,AZ326,BC326,BF326,BI326,BL326,BO326,BR326,BU326,BX326,CA326,CD326,CG326,CJ326,CM326,CP326,CS326,CV326,CY326,DB326,DE326,DH326,DK326,DN326,DQ326,DT326,DW326,DZ326,EC326,EF326,EI326,EL326,EO326,ER326,EU326,EX326,FA326,FD326,FG326,FJ326,FM326,FP326,FS326,FV326,FY326,GB326,GE326,GH326,GK326,GN326,GQ326,GQ326,GT326,GW326,GZ326,HC326,HF326,HI326,HL326,HO326,HR326,HU326,HX326,IA326,ID326,IG326,IJ326,IM326,IP326)</f>
        <v>0</v>
      </c>
      <c r="E326" s="136">
        <f>MIN(N326,Q326,T326,W326,Z326,AC326,AF326,AI326,AL326,AO326,AR326,AU326,AX326,BA326,BD326,BG326,BJ326,BM326,BP326,BS326,BV326,BY326,CB326,CE326,CH326,CK326,CN326,CQ326,CT326,CW326,CZ326,DC326,DF326,DI326,DL326,DO326,DR326,DU326,DX326,EA326,ED326,EG326,EJ326,EM326,EP326,ES326,EV326,EY326,FB326,FE326,FH326,FK326,FN326,FQ326,FT326,FW326,FZ326,GC326,GF326,GI326,GL326,GO326,GR326,GR326,GU326,GX326,HA326,HD326,HG326,HJ326,HM326,HP326,HS326,HV326,HY326,IB326,IE326,IH326,IK326,IN326,IQ326)</f>
        <v>0</v>
      </c>
      <c r="F326" s="136">
        <f>IF(SUM(N326+Q326+T326+W326+Z326+AC326+AF326+AI326+AL326+AO326+AR326+AU326+AX326+BA326+BD326+BG326+BJ326+BM326+BP326+BS326+BV326+BY326+CB326+CE326+CH326+CK326+CN326+CQ326+CT326+CW326+CZ326+DC326+DF326+DI326+DL326+DO326+DR326+DU326+DX326+EA326+ED326+EG326+EJ326+EM326+EP326+ES326+EV326+EY326+FB326+FE326+FH326+FK326+FN326+FQ326+FT326+FW326+FZ326+GC326+GF326+GI326+GL326+GO326+GR326+GR326+GU326+GX326+HA326+HD326+HG326+HJ326+HM326+HP326+HS326+HV326+HY326+IB326+IE326+IH326+IK326+IN326+IQ326)=0,0,AVERAGE(N326,Q326,T326,W326,Z326,AC326,AF326,AI326,AL326,AO326,AR326,AU326,AX326,BA326,BD326,BG326,BJ326,BM326,BP326,BS326,BV326,BY326,CB326,CE326,CH326,CK326,CN326,CQ326,CT326,CW326,CZ326,DC326,DF326,DI326,DL326,DO326,DR326,DU326,DX326,EA326,ED326,EG326,EJ326,EM326,EP326,ES326,EV326,EY326,FB326,FE326,FH326,FK326,FN326,FQ326,FT326,FW326,FZ326,GC326,GF326,GI326,GL326,GO326,GR326,GR326,GU326,GX326,HA326,HD326,HG326,HJ326,HM326,HP326,HS326,HV326,HY326,IB326,IE326,IH326,IK326,IN326,IQ326))</f>
        <v>0</v>
      </c>
      <c r="G326" s="136">
        <f>MAX(N326,Q326,T326,W326,Z326,AC326,AF326,AI326,AL326,AO326,AR326,AU326,AX326,BA326,BD326,BG326,BJ326,BM326,BP326,BS326,BV326,BY326,CB326,CE326,CH326,CK326,CN326,CQ326,CT326,CW326,CZ326,DC326,DF326,DI326,DL326,DO326,DR326,DU326,DX326,EA326,ED326,EG326,EJ326,EM326,EP326,ES326,EV326,EY326,FB326,FE326,FH326,FK326,FN326,FQ326,FT326,FW326,FZ326,GC326,GF326,GI326,GL326,GO326,GR326,GR326,GU326,GX326,HA326,HD326,HG326,HJ326,HM326,HP326,HS326,HV326,HY326,IB326,IE326,IH326,IK326,IN326,IQ326)</f>
        <v>0</v>
      </c>
      <c r="H326" s="137">
        <f>COUNT(N326,Q326,T326,W326,Z326,AC326,AF326,AI326,AL326,AO326,AR326,AU326,AX326,BA326,BD326,BG326,BJ326,BM326,BP326,BS326,BV326,BY326,CB326,CE326,CH326,CK326,CN326,CQ326,CT326,CW326,CZ326,DC326,DF326,DI326,DL326,DO326,DR326,DU326,DX326,EA326,ED326,EG326,EJ326,EM326,EP326,ES326,EV326,EY326,FB326,FE326,FH326,FK326,FN326,FQ326,FT326,FW326,FZ326,GC326,GF326,GI326,GL326,GO326,GR326,GU326,GX326,HA326,HD326,HG326,HJ326,HM326,HP326,HS326,HV326,HY326,IB326,IE326,IH326,IK326,IN326,IQ326)</f>
        <v>0</v>
      </c>
      <c r="I326" s="137">
        <f>MIN(O326,R326,U326,X326,AA326,AD326,AG326,AJ326,AM326,AP326,AS326,AV326,AY326,BB326,BE326,BH326,BK326,BN326,BQ326,BT326,BW326,BZ326,CC326,CF326,CI326,CL326,CO326,CR326,CU326,CX326,DA326,DD326,DG326,DJ326,DM326,DP326,DS326,DV326,DY326,EB326,EE326,EH326,EK326,EN326,EQ326,ET326,EW326,EZ326,FC326,FF326,FI326,FL326,FO326,FR326,FU326,FX326,GA326,GD326,GG326,GJ326,GM326,GP326,GS326,GS326,GV326,GY326,HB326,HE326,HH326,HK326,HN326,HQ326,HT326,HW326,HZ326,IC326,IF326,II326,IL326,IO326,IR326)</f>
        <v>0</v>
      </c>
      <c r="J326" s="136">
        <f>IF(SUM(O326+R326+U326+X326+AA326+AD326+AG326+AJ326+AM326+AP326+AS326+AV326+AY326+BB326+BE326+BH326+BK326+BN326+BQ326+BT326+BW326+BZ326+CC326+CF326+CI326+CL326+CO326+CR326+CU326+CX326+DA326+DD326+DG326+DJ326+DM326+DP326+DS326+DV326+DY326+EB326+EE326+EH326+EK326+EN326+EQ326+ET326+EW326+EZ326+FC326+FF326+FI326+FL326+FO326+FR326+FU326+FX326+GA326+GD326+GG326+GJ326+GM326+GP326+GS326+GS326+GV326+GY326+HB326+HE326+HH326+HK326+HN326+HQ326+HT326+HW326+HZ326+IC326+IF326+II326+IL326+IO326+IR326)=0,0,AVERAGE(O326,R326,U326,X326,AA326,AD326,AG326,AJ326,AM326,AP326,AS326,AV326,AY326,BB326,BE326,BH326,BK326,BN326,BQ326,BT326,BW326,BZ326,CC326,CF326,CI326,CL326,CO326,CR326,CU326,CX326,DA326,DD326,DG326,DJ326,DM326,DP326,DS326,DV326,DY326,EB326,EE326,EH326,EK326,EN326,EQ326,ET326,EW326,EZ326,FC326,FF326,FI326,FL326,FO326,FR326,FU326,FX326,GA326,GD326,GG326,GJ326,GM326,GP326,GS326,GS326,GV326,GY326,HB326,HE326,HH326,HK326,HN326,HQ326,HT326,HW326,HZ326,IC326,IF326,II326,IL326,IO326,IR326))</f>
        <v>0</v>
      </c>
      <c r="K326" s="136">
        <f>MAX(O326,R326,U326,X326,AA326,AD326,AG326,AJ326,AM326,AP326,AS326,AV326,AY326,BB326,BE326,BH326,BK326,BN326,BQ326,BT326,BW326,BZ326,CC326,CF326,CI326,CL326,CO326,CR326,CU326,CX326,DA326,DD326,DG326,DJ326,DM326,DP326,DS326,DV326,DY326,EB326,EE326,EH326,EK326,EN326,EQ326,ET326,EW326,EZ326,FC326,FF326,FI326,FL326,FO326,FR326,FU326,FX326,GA326,GD326,GG326,GJ326,GM326,GP326,GS326,GS326,GV326,GY326,HB326,HE326,HH326,HK326,HN326,HQ326,HT326,HW326,HZ326,IC326,IF326,II326,IL326,IO326,IR326)</f>
        <v>0</v>
      </c>
      <c r="L326" s="138">
        <f>COUNT(O326,R326,U326,X326,AA326,AD326,AG326,AJ326,AM326,AP326,AS326,AV326,AY326,BB326,BE326,BH326,BK326,BN326,BQ326,BT326,BW326,BZ326,CC326,CF326,CI326,CL326,CO326,CR326,CU326,CX326,DA326,DD326,DG326,DJ326,DM326,DP326,DS326,DV326,DY326,EB326,EE326,EH326,EK326,EN326,EQ326,ET326,EW326,EZ326,FC326,FF326,FI326,FL326,FO326,FR326,FU326,FX326,GA326,GD326,GG326,GJ326,GM326,GP326,GS326,GV326,GY326,HB326,HE326,HH326,HK326,HN326,HQ326,HT326,HW326,HZ326,IC326,IF326,II326,IL326,IO326,IR326)</f>
        <v>0</v>
      </c>
      <c r="M326" s="92"/>
      <c r="N326" s="90"/>
      <c r="O326" s="91"/>
      <c r="P326" s="102"/>
      <c r="Q326" s="96"/>
      <c r="R326" s="104"/>
      <c r="S326" s="92"/>
      <c r="T326" s="90"/>
      <c r="U326" s="91"/>
      <c r="V326" s="102"/>
      <c r="W326" s="96"/>
      <c r="X326" s="104"/>
      <c r="Y326" s="92"/>
      <c r="Z326" s="90"/>
      <c r="AA326" s="91"/>
      <c r="AB326" s="102"/>
      <c r="AC326" s="96"/>
      <c r="AD326" s="104"/>
      <c r="AE326" s="92"/>
      <c r="AF326" s="90"/>
      <c r="AG326" s="91"/>
      <c r="AH326" s="102"/>
      <c r="AI326" s="96"/>
      <c r="AJ326" s="104"/>
      <c r="AK326" s="92"/>
      <c r="AL326" s="90"/>
      <c r="AM326" s="91"/>
      <c r="AN326" s="102"/>
      <c r="AO326" s="96"/>
      <c r="AP326" s="104"/>
      <c r="AQ326" s="92"/>
      <c r="AR326" s="90"/>
      <c r="AS326" s="91"/>
      <c r="AT326" s="102"/>
      <c r="AU326" s="96"/>
      <c r="AV326" s="104"/>
      <c r="AW326" s="92"/>
      <c r="AX326" s="90"/>
      <c r="AY326" s="91"/>
      <c r="AZ326" s="102"/>
      <c r="BA326" s="96"/>
      <c r="BB326" s="104"/>
      <c r="BC326" s="92"/>
      <c r="BD326" s="90"/>
      <c r="BE326" s="91"/>
      <c r="BF326" s="102"/>
      <c r="BG326" s="96"/>
      <c r="BH326" s="104"/>
      <c r="BI326" s="92"/>
      <c r="BJ326" s="90"/>
      <c r="BK326" s="91"/>
      <c r="BL326" s="102"/>
      <c r="BM326" s="96"/>
      <c r="BN326" s="104"/>
      <c r="BO326" s="92"/>
      <c r="BP326" s="90"/>
      <c r="BQ326" s="91"/>
      <c r="BR326" s="102"/>
      <c r="BS326" s="96"/>
      <c r="BT326" s="104"/>
      <c r="BU326" s="92"/>
      <c r="BV326" s="90"/>
      <c r="BW326" s="91"/>
      <c r="BX326" s="102"/>
      <c r="BY326" s="96"/>
      <c r="BZ326" s="104"/>
      <c r="CA326" s="92"/>
      <c r="CB326" s="90"/>
      <c r="CC326" s="91"/>
      <c r="CD326" s="102"/>
      <c r="CE326" s="96"/>
      <c r="CF326" s="104"/>
      <c r="CG326" s="92"/>
      <c r="CH326" s="90"/>
      <c r="CI326" s="91"/>
      <c r="CJ326" s="102"/>
      <c r="CK326" s="96"/>
      <c r="CL326" s="104"/>
      <c r="CM326" s="92"/>
      <c r="CN326" s="90"/>
      <c r="CO326" s="91"/>
      <c r="CP326" s="102"/>
      <c r="CQ326" s="96"/>
      <c r="CR326" s="104"/>
      <c r="CS326" s="92"/>
      <c r="CT326" s="90"/>
      <c r="CU326" s="91"/>
      <c r="CV326" s="102"/>
      <c r="CW326" s="96"/>
      <c r="CX326" s="104"/>
      <c r="CY326" s="92"/>
      <c r="CZ326" s="90"/>
      <c r="DA326" s="91"/>
      <c r="DB326" s="102"/>
      <c r="DC326" s="96"/>
      <c r="DD326" s="104"/>
      <c r="DE326" s="92"/>
      <c r="DF326" s="90"/>
      <c r="DG326" s="91"/>
      <c r="DH326" s="102"/>
      <c r="DI326" s="96"/>
      <c r="DJ326" s="104"/>
      <c r="DK326" s="92"/>
      <c r="DL326" s="90"/>
      <c r="DM326" s="91"/>
      <c r="DN326" s="102"/>
      <c r="DO326" s="96"/>
      <c r="DP326" s="104"/>
      <c r="DQ326" s="92"/>
      <c r="DR326" s="90"/>
      <c r="DS326" s="91"/>
      <c r="DT326" s="102"/>
      <c r="DU326" s="96"/>
      <c r="DV326" s="104"/>
      <c r="DW326" s="92"/>
      <c r="DX326" s="90"/>
      <c r="DY326" s="91"/>
      <c r="DZ326" s="102"/>
      <c r="EA326" s="96"/>
      <c r="EB326" s="104"/>
      <c r="EC326" s="92"/>
      <c r="ED326" s="90"/>
      <c r="EE326" s="91"/>
      <c r="EF326" s="102"/>
      <c r="EG326" s="96"/>
      <c r="EH326" s="104"/>
      <c r="EI326" s="92"/>
      <c r="EJ326" s="90"/>
      <c r="EK326" s="91"/>
      <c r="EL326" s="102"/>
      <c r="EM326" s="96"/>
      <c r="EN326" s="104"/>
      <c r="EO326" s="92"/>
      <c r="EP326" s="90"/>
      <c r="EQ326" s="91"/>
      <c r="ER326" s="102"/>
      <c r="ES326" s="96"/>
      <c r="ET326" s="104"/>
      <c r="EU326" s="92"/>
      <c r="EV326" s="90"/>
      <c r="EW326" s="91"/>
      <c r="EX326" s="102"/>
      <c r="EY326" s="96"/>
      <c r="EZ326" s="104"/>
      <c r="FA326" s="92"/>
      <c r="FB326" s="90"/>
      <c r="FC326" s="91"/>
      <c r="FD326" s="102"/>
      <c r="FE326" s="96"/>
      <c r="FF326" s="104"/>
      <c r="FG326" s="92"/>
      <c r="FH326" s="90"/>
      <c r="FI326" s="91"/>
      <c r="FJ326" s="102"/>
      <c r="FK326" s="96"/>
      <c r="FL326" s="104"/>
      <c r="FM326" s="92"/>
      <c r="FN326" s="90"/>
      <c r="FO326" s="91"/>
      <c r="FP326" s="102"/>
      <c r="FQ326" s="96"/>
      <c r="FR326" s="104"/>
      <c r="FS326" s="92"/>
      <c r="FT326" s="90"/>
      <c r="FU326" s="91"/>
      <c r="FV326" s="102"/>
      <c r="FW326" s="96"/>
      <c r="FX326" s="104"/>
      <c r="FY326" s="92"/>
      <c r="FZ326" s="90"/>
      <c r="GA326" s="91"/>
      <c r="GB326" s="102"/>
      <c r="GC326" s="96"/>
      <c r="GD326" s="104"/>
      <c r="GE326" s="92"/>
      <c r="GF326" s="90"/>
      <c r="GG326" s="91"/>
      <c r="GH326" s="102"/>
      <c r="GI326" s="96"/>
      <c r="GJ326" s="104"/>
      <c r="GK326" s="92"/>
      <c r="GL326" s="90"/>
      <c r="GM326" s="91"/>
      <c r="GN326" s="102"/>
      <c r="GO326" s="96"/>
      <c r="GP326" s="104"/>
      <c r="GQ326" s="92"/>
      <c r="GR326" s="90"/>
      <c r="GS326" s="91"/>
      <c r="GT326" s="102"/>
      <c r="GU326" s="96"/>
      <c r="GV326" s="104"/>
      <c r="GW326" s="92"/>
      <c r="GX326" s="90"/>
      <c r="GY326" s="91"/>
      <c r="GZ326" s="102"/>
      <c r="HA326" s="96"/>
      <c r="HB326" s="104"/>
      <c r="HC326" s="92"/>
      <c r="HD326" s="90"/>
      <c r="HE326" s="91"/>
      <c r="HF326" s="102"/>
      <c r="HG326" s="96"/>
      <c r="HH326" s="104"/>
      <c r="HI326" s="92"/>
      <c r="HJ326" s="90"/>
      <c r="HK326" s="91"/>
      <c r="HL326" s="102"/>
      <c r="HM326" s="96"/>
      <c r="HN326" s="104"/>
      <c r="HO326" s="92"/>
      <c r="HP326" s="90"/>
      <c r="HQ326" s="91"/>
      <c r="HR326" s="102"/>
      <c r="HS326" s="96"/>
      <c r="HT326" s="104"/>
      <c r="HU326" s="92"/>
      <c r="HV326" s="125"/>
      <c r="HW326" s="126"/>
      <c r="HX326" s="127"/>
      <c r="HY326" s="128"/>
      <c r="HZ326" s="129"/>
      <c r="IA326" s="130"/>
      <c r="IB326" s="125"/>
      <c r="IC326" s="126"/>
      <c r="ID326" s="127"/>
      <c r="IE326" s="128"/>
      <c r="IF326" s="129"/>
      <c r="IG326" s="130"/>
      <c r="IH326" s="125"/>
      <c r="II326" s="126"/>
      <c r="IJ326" s="127"/>
      <c r="IK326" s="128"/>
      <c r="IL326" s="129"/>
      <c r="IM326" s="130"/>
      <c r="IN326" s="125"/>
      <c r="IO326" s="126"/>
      <c r="IP326" s="127"/>
      <c r="IQ326" s="128"/>
      <c r="IR326" s="129"/>
    </row>
    <row r="327" spans="1:252" s="1" customFormat="1">
      <c r="A327" s="54" t="s">
        <v>836</v>
      </c>
      <c r="B327" s="136">
        <f t="shared" si="46"/>
        <v>20.9</v>
      </c>
      <c r="C327" s="136">
        <f t="shared" si="47"/>
        <v>21.2</v>
      </c>
      <c r="D327" s="136">
        <f t="shared" si="48"/>
        <v>21.4</v>
      </c>
      <c r="E327" s="136">
        <f t="shared" si="49"/>
        <v>15</v>
      </c>
      <c r="F327" s="136">
        <f t="shared" si="50"/>
        <v>15.4</v>
      </c>
      <c r="G327" s="136">
        <f t="shared" si="51"/>
        <v>15.6</v>
      </c>
      <c r="H327" s="137">
        <f t="shared" si="55"/>
        <v>3</v>
      </c>
      <c r="I327" s="137">
        <f t="shared" si="52"/>
        <v>0</v>
      </c>
      <c r="J327" s="136">
        <f t="shared" si="53"/>
        <v>0</v>
      </c>
      <c r="K327" s="136">
        <f t="shared" si="54"/>
        <v>0</v>
      </c>
      <c r="L327" s="138">
        <f t="shared" si="45"/>
        <v>0</v>
      </c>
      <c r="M327" s="92">
        <v>21.4</v>
      </c>
      <c r="N327" s="90">
        <v>15</v>
      </c>
      <c r="O327" s="91"/>
      <c r="P327" s="102">
        <v>21.3</v>
      </c>
      <c r="Q327" s="96">
        <v>15.6</v>
      </c>
      <c r="R327" s="104"/>
      <c r="S327" s="92">
        <v>20.9</v>
      </c>
      <c r="T327" s="90">
        <v>15.6</v>
      </c>
      <c r="U327" s="91"/>
      <c r="V327" s="102"/>
      <c r="W327" s="96"/>
      <c r="X327" s="104"/>
      <c r="Y327" s="92"/>
      <c r="Z327" s="90"/>
      <c r="AA327" s="91"/>
      <c r="AB327" s="102"/>
      <c r="AC327" s="96"/>
      <c r="AD327" s="104"/>
      <c r="AE327" s="92"/>
      <c r="AF327" s="90"/>
      <c r="AG327" s="91"/>
      <c r="AH327" s="102"/>
      <c r="AI327" s="96"/>
      <c r="AJ327" s="104"/>
      <c r="AK327" s="92"/>
      <c r="AL327" s="90"/>
      <c r="AM327" s="91"/>
      <c r="AN327" s="102"/>
      <c r="AO327" s="96"/>
      <c r="AP327" s="104"/>
      <c r="AQ327" s="92"/>
      <c r="AR327" s="90"/>
      <c r="AS327" s="91"/>
      <c r="AT327" s="102"/>
      <c r="AU327" s="96"/>
      <c r="AV327" s="104"/>
      <c r="AW327" s="92"/>
      <c r="AX327" s="90"/>
      <c r="AY327" s="91"/>
      <c r="AZ327" s="102"/>
      <c r="BA327" s="96"/>
      <c r="BB327" s="104"/>
      <c r="BC327" s="92"/>
      <c r="BD327" s="90"/>
      <c r="BE327" s="91"/>
      <c r="BF327" s="102"/>
      <c r="BG327" s="96"/>
      <c r="BH327" s="104"/>
      <c r="BI327" s="92"/>
      <c r="BJ327" s="90"/>
      <c r="BK327" s="91"/>
      <c r="BL327" s="102"/>
      <c r="BM327" s="96"/>
      <c r="BN327" s="104"/>
      <c r="BO327" s="92"/>
      <c r="BP327" s="90"/>
      <c r="BQ327" s="91"/>
      <c r="BR327" s="102"/>
      <c r="BS327" s="96"/>
      <c r="BT327" s="104"/>
      <c r="BU327" s="92"/>
      <c r="BV327" s="90"/>
      <c r="BW327" s="91"/>
      <c r="BX327" s="102"/>
      <c r="BY327" s="96"/>
      <c r="BZ327" s="104"/>
      <c r="CA327" s="92"/>
      <c r="CB327" s="90"/>
      <c r="CC327" s="91"/>
      <c r="CD327" s="102"/>
      <c r="CE327" s="96"/>
      <c r="CF327" s="104"/>
      <c r="CG327" s="92"/>
      <c r="CH327" s="90"/>
      <c r="CI327" s="91"/>
      <c r="CJ327" s="102"/>
      <c r="CK327" s="96"/>
      <c r="CL327" s="104"/>
      <c r="CM327" s="92"/>
      <c r="CN327" s="90"/>
      <c r="CO327" s="91"/>
      <c r="CP327" s="102"/>
      <c r="CQ327" s="96"/>
      <c r="CR327" s="104"/>
      <c r="CS327" s="92"/>
      <c r="CT327" s="90"/>
      <c r="CU327" s="91"/>
      <c r="CV327" s="102"/>
      <c r="CW327" s="96"/>
      <c r="CX327" s="104"/>
      <c r="CY327" s="92"/>
      <c r="CZ327" s="90"/>
      <c r="DA327" s="91"/>
      <c r="DB327" s="102"/>
      <c r="DC327" s="96"/>
      <c r="DD327" s="104"/>
      <c r="DE327" s="92"/>
      <c r="DF327" s="90"/>
      <c r="DG327" s="91"/>
      <c r="DH327" s="102"/>
      <c r="DI327" s="96"/>
      <c r="DJ327" s="104"/>
      <c r="DK327" s="92"/>
      <c r="DL327" s="90"/>
      <c r="DM327" s="91"/>
      <c r="DN327" s="102"/>
      <c r="DO327" s="96"/>
      <c r="DP327" s="104"/>
      <c r="DQ327" s="92"/>
      <c r="DR327" s="90"/>
      <c r="DS327" s="91"/>
      <c r="DT327" s="102"/>
      <c r="DU327" s="96"/>
      <c r="DV327" s="104"/>
      <c r="DW327" s="92"/>
      <c r="DX327" s="90"/>
      <c r="DY327" s="91"/>
      <c r="DZ327" s="102"/>
      <c r="EA327" s="96"/>
      <c r="EB327" s="104"/>
      <c r="EC327" s="92"/>
      <c r="ED327" s="90"/>
      <c r="EE327" s="91"/>
      <c r="EF327" s="102"/>
      <c r="EG327" s="96"/>
      <c r="EH327" s="104"/>
      <c r="EI327" s="92"/>
      <c r="EJ327" s="90"/>
      <c r="EK327" s="91"/>
      <c r="EL327" s="102"/>
      <c r="EM327" s="96"/>
      <c r="EN327" s="104"/>
      <c r="EO327" s="92"/>
      <c r="EP327" s="90"/>
      <c r="EQ327" s="91"/>
      <c r="ER327" s="102"/>
      <c r="ES327" s="96"/>
      <c r="ET327" s="104"/>
      <c r="EU327" s="92"/>
      <c r="EV327" s="90"/>
      <c r="EW327" s="91"/>
      <c r="EX327" s="102"/>
      <c r="EY327" s="96"/>
      <c r="EZ327" s="104"/>
      <c r="FA327" s="92"/>
      <c r="FB327" s="90"/>
      <c r="FC327" s="91"/>
      <c r="FD327" s="102"/>
      <c r="FE327" s="96"/>
      <c r="FF327" s="104"/>
      <c r="FG327" s="92"/>
      <c r="FH327" s="90"/>
      <c r="FI327" s="91"/>
      <c r="FJ327" s="102"/>
      <c r="FK327" s="96"/>
      <c r="FL327" s="104"/>
      <c r="FM327" s="92"/>
      <c r="FN327" s="90"/>
      <c r="FO327" s="91"/>
      <c r="FP327" s="102"/>
      <c r="FQ327" s="96"/>
      <c r="FR327" s="104"/>
      <c r="FS327" s="92"/>
      <c r="FT327" s="90"/>
      <c r="FU327" s="91"/>
      <c r="FV327" s="102"/>
      <c r="FW327" s="96"/>
      <c r="FX327" s="104"/>
      <c r="FY327" s="92"/>
      <c r="FZ327" s="90"/>
      <c r="GA327" s="91"/>
      <c r="GB327" s="102"/>
      <c r="GC327" s="96"/>
      <c r="GD327" s="104"/>
      <c r="GE327" s="92"/>
      <c r="GF327" s="90"/>
      <c r="GG327" s="91"/>
      <c r="GH327" s="102"/>
      <c r="GI327" s="96"/>
      <c r="GJ327" s="104"/>
      <c r="GK327" s="92"/>
      <c r="GL327" s="90"/>
      <c r="GM327" s="91"/>
      <c r="GN327" s="102"/>
      <c r="GO327" s="96"/>
      <c r="GP327" s="104"/>
      <c r="GQ327" s="92"/>
      <c r="GR327" s="90"/>
      <c r="GS327" s="91"/>
      <c r="GT327" s="102"/>
      <c r="GU327" s="96"/>
      <c r="GV327" s="104"/>
      <c r="GW327" s="92"/>
      <c r="GX327" s="90"/>
      <c r="GY327" s="91"/>
      <c r="GZ327" s="102"/>
      <c r="HA327" s="96"/>
      <c r="HB327" s="104"/>
      <c r="HC327" s="92"/>
      <c r="HD327" s="90"/>
      <c r="HE327" s="91"/>
      <c r="HF327" s="102"/>
      <c r="HG327" s="96"/>
      <c r="HH327" s="104"/>
      <c r="HI327" s="92"/>
      <c r="HJ327" s="90"/>
      <c r="HK327" s="91"/>
      <c r="HL327" s="102"/>
      <c r="HM327" s="96"/>
      <c r="HN327" s="104"/>
      <c r="HO327" s="92"/>
      <c r="HP327" s="90"/>
      <c r="HQ327" s="91"/>
      <c r="HR327" s="102"/>
      <c r="HS327" s="96"/>
      <c r="HT327" s="104"/>
      <c r="HU327" s="92"/>
      <c r="HV327" s="125"/>
      <c r="HW327" s="126"/>
      <c r="HX327" s="127"/>
      <c r="HY327" s="128"/>
      <c r="HZ327" s="129"/>
      <c r="IA327" s="130"/>
      <c r="IB327" s="125"/>
      <c r="IC327" s="126"/>
      <c r="ID327" s="127"/>
      <c r="IE327" s="128"/>
      <c r="IF327" s="129"/>
      <c r="IG327" s="130"/>
      <c r="IH327" s="125"/>
      <c r="II327" s="126"/>
      <c r="IJ327" s="127"/>
      <c r="IK327" s="128"/>
      <c r="IL327" s="129"/>
      <c r="IM327" s="130"/>
      <c r="IN327" s="125"/>
      <c r="IO327" s="126"/>
      <c r="IP327" s="127"/>
      <c r="IQ327" s="128"/>
      <c r="IR327" s="129"/>
    </row>
    <row r="328" spans="1:252" s="1" customFormat="1">
      <c r="A328" s="54" t="s">
        <v>124</v>
      </c>
      <c r="B328" s="136">
        <f t="shared" si="46"/>
        <v>0</v>
      </c>
      <c r="C328" s="136">
        <f t="shared" si="47"/>
        <v>0</v>
      </c>
      <c r="D328" s="136">
        <f t="shared" si="48"/>
        <v>0</v>
      </c>
      <c r="E328" s="136">
        <f t="shared" si="49"/>
        <v>0</v>
      </c>
      <c r="F328" s="136">
        <f t="shared" si="50"/>
        <v>0</v>
      </c>
      <c r="G328" s="136">
        <f t="shared" si="51"/>
        <v>0</v>
      </c>
      <c r="H328" s="137">
        <f t="shared" si="55"/>
        <v>0</v>
      </c>
      <c r="I328" s="137">
        <f t="shared" si="52"/>
        <v>0</v>
      </c>
      <c r="J328" s="136">
        <f t="shared" si="53"/>
        <v>0</v>
      </c>
      <c r="K328" s="136">
        <f t="shared" si="54"/>
        <v>0</v>
      </c>
      <c r="L328" s="138">
        <f t="shared" si="45"/>
        <v>0</v>
      </c>
      <c r="M328" s="92"/>
      <c r="N328" s="90"/>
      <c r="O328" s="91"/>
      <c r="P328" s="102"/>
      <c r="Q328" s="96"/>
      <c r="R328" s="104"/>
      <c r="S328" s="92"/>
      <c r="T328" s="90"/>
      <c r="U328" s="91"/>
      <c r="V328" s="102"/>
      <c r="W328" s="96"/>
      <c r="X328" s="104"/>
      <c r="Y328" s="92"/>
      <c r="Z328" s="90"/>
      <c r="AA328" s="91"/>
      <c r="AB328" s="102"/>
      <c r="AC328" s="96"/>
      <c r="AD328" s="104"/>
      <c r="AE328" s="92"/>
      <c r="AF328" s="90"/>
      <c r="AG328" s="91"/>
      <c r="AH328" s="102"/>
      <c r="AI328" s="96"/>
      <c r="AJ328" s="104"/>
      <c r="AK328" s="92"/>
      <c r="AL328" s="90"/>
      <c r="AM328" s="91"/>
      <c r="AN328" s="102"/>
      <c r="AO328" s="96"/>
      <c r="AP328" s="104"/>
      <c r="AQ328" s="92"/>
      <c r="AR328" s="90"/>
      <c r="AS328" s="91"/>
      <c r="AT328" s="102"/>
      <c r="AU328" s="96"/>
      <c r="AV328" s="104"/>
      <c r="AW328" s="92"/>
      <c r="AX328" s="90"/>
      <c r="AY328" s="91"/>
      <c r="AZ328" s="102"/>
      <c r="BA328" s="96"/>
      <c r="BB328" s="104"/>
      <c r="BC328" s="92"/>
      <c r="BD328" s="90"/>
      <c r="BE328" s="91"/>
      <c r="BF328" s="102"/>
      <c r="BG328" s="96"/>
      <c r="BH328" s="104"/>
      <c r="BI328" s="92"/>
      <c r="BJ328" s="90"/>
      <c r="BK328" s="91"/>
      <c r="BL328" s="102"/>
      <c r="BM328" s="96"/>
      <c r="BN328" s="104"/>
      <c r="BO328" s="92"/>
      <c r="BP328" s="90"/>
      <c r="BQ328" s="91"/>
      <c r="BR328" s="102"/>
      <c r="BS328" s="96"/>
      <c r="BT328" s="104"/>
      <c r="BU328" s="92"/>
      <c r="BV328" s="90"/>
      <c r="BW328" s="91"/>
      <c r="BX328" s="102"/>
      <c r="BY328" s="96"/>
      <c r="BZ328" s="104"/>
      <c r="CA328" s="92"/>
      <c r="CB328" s="90"/>
      <c r="CC328" s="91"/>
      <c r="CD328" s="102"/>
      <c r="CE328" s="96"/>
      <c r="CF328" s="104"/>
      <c r="CG328" s="92"/>
      <c r="CH328" s="90"/>
      <c r="CI328" s="91"/>
      <c r="CJ328" s="102"/>
      <c r="CK328" s="96"/>
      <c r="CL328" s="104"/>
      <c r="CM328" s="92"/>
      <c r="CN328" s="90"/>
      <c r="CO328" s="91"/>
      <c r="CP328" s="102"/>
      <c r="CQ328" s="96"/>
      <c r="CR328" s="104"/>
      <c r="CS328" s="92"/>
      <c r="CT328" s="90"/>
      <c r="CU328" s="91"/>
      <c r="CV328" s="102"/>
      <c r="CW328" s="96"/>
      <c r="CX328" s="104"/>
      <c r="CY328" s="92"/>
      <c r="CZ328" s="90"/>
      <c r="DA328" s="91"/>
      <c r="DB328" s="102"/>
      <c r="DC328" s="96"/>
      <c r="DD328" s="104"/>
      <c r="DE328" s="92"/>
      <c r="DF328" s="90"/>
      <c r="DG328" s="91"/>
      <c r="DH328" s="102"/>
      <c r="DI328" s="96"/>
      <c r="DJ328" s="104"/>
      <c r="DK328" s="92"/>
      <c r="DL328" s="90"/>
      <c r="DM328" s="91"/>
      <c r="DN328" s="102"/>
      <c r="DO328" s="96"/>
      <c r="DP328" s="104"/>
      <c r="DQ328" s="92"/>
      <c r="DR328" s="90"/>
      <c r="DS328" s="91"/>
      <c r="DT328" s="102"/>
      <c r="DU328" s="96"/>
      <c r="DV328" s="104"/>
      <c r="DW328" s="92"/>
      <c r="DX328" s="90"/>
      <c r="DY328" s="91"/>
      <c r="DZ328" s="102"/>
      <c r="EA328" s="96"/>
      <c r="EB328" s="104"/>
      <c r="EC328" s="92"/>
      <c r="ED328" s="90"/>
      <c r="EE328" s="91"/>
      <c r="EF328" s="102"/>
      <c r="EG328" s="96"/>
      <c r="EH328" s="104"/>
      <c r="EI328" s="92"/>
      <c r="EJ328" s="90"/>
      <c r="EK328" s="91"/>
      <c r="EL328" s="102"/>
      <c r="EM328" s="96"/>
      <c r="EN328" s="104"/>
      <c r="EO328" s="92"/>
      <c r="EP328" s="90"/>
      <c r="EQ328" s="91"/>
      <c r="ER328" s="102"/>
      <c r="ES328" s="96"/>
      <c r="ET328" s="104"/>
      <c r="EU328" s="92"/>
      <c r="EV328" s="90"/>
      <c r="EW328" s="91"/>
      <c r="EX328" s="102"/>
      <c r="EY328" s="96"/>
      <c r="EZ328" s="104"/>
      <c r="FA328" s="92"/>
      <c r="FB328" s="90"/>
      <c r="FC328" s="91"/>
      <c r="FD328" s="102"/>
      <c r="FE328" s="96"/>
      <c r="FF328" s="104"/>
      <c r="FG328" s="92"/>
      <c r="FH328" s="90"/>
      <c r="FI328" s="91"/>
      <c r="FJ328" s="102"/>
      <c r="FK328" s="96"/>
      <c r="FL328" s="104"/>
      <c r="FM328" s="92"/>
      <c r="FN328" s="90"/>
      <c r="FO328" s="91"/>
      <c r="FP328" s="102"/>
      <c r="FQ328" s="96"/>
      <c r="FR328" s="104"/>
      <c r="FS328" s="92"/>
      <c r="FT328" s="90"/>
      <c r="FU328" s="91"/>
      <c r="FV328" s="102"/>
      <c r="FW328" s="96"/>
      <c r="FX328" s="104"/>
      <c r="FY328" s="92"/>
      <c r="FZ328" s="90"/>
      <c r="GA328" s="91"/>
      <c r="GB328" s="102"/>
      <c r="GC328" s="96"/>
      <c r="GD328" s="104"/>
      <c r="GE328" s="92"/>
      <c r="GF328" s="90"/>
      <c r="GG328" s="91"/>
      <c r="GH328" s="102"/>
      <c r="GI328" s="96"/>
      <c r="GJ328" s="104"/>
      <c r="GK328" s="92"/>
      <c r="GL328" s="90"/>
      <c r="GM328" s="91"/>
      <c r="GN328" s="102"/>
      <c r="GO328" s="96"/>
      <c r="GP328" s="104"/>
      <c r="GQ328" s="92"/>
      <c r="GR328" s="90"/>
      <c r="GS328" s="91"/>
      <c r="GT328" s="102"/>
      <c r="GU328" s="96"/>
      <c r="GV328" s="104"/>
      <c r="GW328" s="92"/>
      <c r="GX328" s="90"/>
      <c r="GY328" s="91"/>
      <c r="GZ328" s="102"/>
      <c r="HA328" s="96"/>
      <c r="HB328" s="104"/>
      <c r="HC328" s="92"/>
      <c r="HD328" s="90"/>
      <c r="HE328" s="91"/>
      <c r="HF328" s="102"/>
      <c r="HG328" s="96"/>
      <c r="HH328" s="104"/>
      <c r="HI328" s="92"/>
      <c r="HJ328" s="90"/>
      <c r="HK328" s="91"/>
      <c r="HL328" s="102"/>
      <c r="HM328" s="96"/>
      <c r="HN328" s="104"/>
      <c r="HO328" s="92"/>
      <c r="HP328" s="90"/>
      <c r="HQ328" s="91"/>
      <c r="HR328" s="102"/>
      <c r="HS328" s="96"/>
      <c r="HT328" s="104"/>
      <c r="HU328" s="92"/>
      <c r="HV328" s="125"/>
      <c r="HW328" s="126"/>
      <c r="HX328" s="127"/>
      <c r="HY328" s="128"/>
      <c r="HZ328" s="129"/>
      <c r="IA328" s="130"/>
      <c r="IB328" s="125"/>
      <c r="IC328" s="126"/>
      <c r="ID328" s="127"/>
      <c r="IE328" s="128"/>
      <c r="IF328" s="129"/>
      <c r="IG328" s="130"/>
      <c r="IH328" s="125"/>
      <c r="II328" s="126"/>
      <c r="IJ328" s="127"/>
      <c r="IK328" s="128"/>
      <c r="IL328" s="129"/>
      <c r="IM328" s="130"/>
      <c r="IN328" s="125"/>
      <c r="IO328" s="126"/>
      <c r="IP328" s="127"/>
      <c r="IQ328" s="128"/>
      <c r="IR328" s="129"/>
    </row>
    <row r="329" spans="1:252" s="1" customFormat="1">
      <c r="A329" s="54" t="s">
        <v>126</v>
      </c>
      <c r="B329" s="136">
        <f t="shared" si="46"/>
        <v>0</v>
      </c>
      <c r="C329" s="136">
        <f t="shared" si="47"/>
        <v>0</v>
      </c>
      <c r="D329" s="136">
        <f t="shared" si="48"/>
        <v>0</v>
      </c>
      <c r="E329" s="136">
        <f t="shared" si="49"/>
        <v>0</v>
      </c>
      <c r="F329" s="136">
        <f t="shared" si="50"/>
        <v>0</v>
      </c>
      <c r="G329" s="136">
        <f t="shared" si="51"/>
        <v>0</v>
      </c>
      <c r="H329" s="137">
        <f t="shared" si="55"/>
        <v>0</v>
      </c>
      <c r="I329" s="137">
        <f t="shared" si="52"/>
        <v>0</v>
      </c>
      <c r="J329" s="136">
        <f t="shared" si="53"/>
        <v>0</v>
      </c>
      <c r="K329" s="136">
        <f t="shared" si="54"/>
        <v>0</v>
      </c>
      <c r="L329" s="138">
        <f t="shared" si="45"/>
        <v>0</v>
      </c>
      <c r="M329" s="92"/>
      <c r="N329" s="90"/>
      <c r="O329" s="91"/>
      <c r="P329" s="102"/>
      <c r="Q329" s="96"/>
      <c r="R329" s="104"/>
      <c r="S329" s="92"/>
      <c r="T329" s="90"/>
      <c r="U329" s="91"/>
      <c r="V329" s="102"/>
      <c r="W329" s="96"/>
      <c r="X329" s="104"/>
      <c r="Y329" s="92"/>
      <c r="Z329" s="90"/>
      <c r="AA329" s="91"/>
      <c r="AB329" s="102"/>
      <c r="AC329" s="96"/>
      <c r="AD329" s="104"/>
      <c r="AE329" s="92"/>
      <c r="AF329" s="90"/>
      <c r="AG329" s="91"/>
      <c r="AH329" s="102"/>
      <c r="AI329" s="96"/>
      <c r="AJ329" s="104"/>
      <c r="AK329" s="92"/>
      <c r="AL329" s="90"/>
      <c r="AM329" s="91"/>
      <c r="AN329" s="102"/>
      <c r="AO329" s="96"/>
      <c r="AP329" s="104"/>
      <c r="AQ329" s="92"/>
      <c r="AR329" s="90"/>
      <c r="AS329" s="91"/>
      <c r="AT329" s="102"/>
      <c r="AU329" s="96"/>
      <c r="AV329" s="104"/>
      <c r="AW329" s="92"/>
      <c r="AX329" s="90"/>
      <c r="AY329" s="91"/>
      <c r="AZ329" s="102"/>
      <c r="BA329" s="96"/>
      <c r="BB329" s="104"/>
      <c r="BC329" s="92"/>
      <c r="BD329" s="90"/>
      <c r="BE329" s="91"/>
      <c r="BF329" s="102"/>
      <c r="BG329" s="96"/>
      <c r="BH329" s="104"/>
      <c r="BI329" s="92"/>
      <c r="BJ329" s="90"/>
      <c r="BK329" s="91"/>
      <c r="BL329" s="102"/>
      <c r="BM329" s="96"/>
      <c r="BN329" s="104"/>
      <c r="BO329" s="92"/>
      <c r="BP329" s="90"/>
      <c r="BQ329" s="91"/>
      <c r="BR329" s="102"/>
      <c r="BS329" s="96"/>
      <c r="BT329" s="104"/>
      <c r="BU329" s="92"/>
      <c r="BV329" s="90"/>
      <c r="BW329" s="91"/>
      <c r="BX329" s="102"/>
      <c r="BY329" s="96"/>
      <c r="BZ329" s="104"/>
      <c r="CA329" s="92"/>
      <c r="CB329" s="90"/>
      <c r="CC329" s="91"/>
      <c r="CD329" s="102"/>
      <c r="CE329" s="96"/>
      <c r="CF329" s="104"/>
      <c r="CG329" s="92"/>
      <c r="CH329" s="90"/>
      <c r="CI329" s="91"/>
      <c r="CJ329" s="102"/>
      <c r="CK329" s="96"/>
      <c r="CL329" s="104"/>
      <c r="CM329" s="92"/>
      <c r="CN329" s="90"/>
      <c r="CO329" s="91"/>
      <c r="CP329" s="102"/>
      <c r="CQ329" s="96"/>
      <c r="CR329" s="104"/>
      <c r="CS329" s="92"/>
      <c r="CT329" s="90"/>
      <c r="CU329" s="91"/>
      <c r="CV329" s="102"/>
      <c r="CW329" s="96"/>
      <c r="CX329" s="104"/>
      <c r="CY329" s="92"/>
      <c r="CZ329" s="90"/>
      <c r="DA329" s="91"/>
      <c r="DB329" s="102"/>
      <c r="DC329" s="96"/>
      <c r="DD329" s="104"/>
      <c r="DE329" s="92"/>
      <c r="DF329" s="90"/>
      <c r="DG329" s="91"/>
      <c r="DH329" s="102"/>
      <c r="DI329" s="96"/>
      <c r="DJ329" s="104"/>
      <c r="DK329" s="92"/>
      <c r="DL329" s="90"/>
      <c r="DM329" s="91"/>
      <c r="DN329" s="102"/>
      <c r="DO329" s="96"/>
      <c r="DP329" s="104"/>
      <c r="DQ329" s="92"/>
      <c r="DR329" s="90"/>
      <c r="DS329" s="91"/>
      <c r="DT329" s="102"/>
      <c r="DU329" s="96"/>
      <c r="DV329" s="104"/>
      <c r="DW329" s="92"/>
      <c r="DX329" s="90"/>
      <c r="DY329" s="91"/>
      <c r="DZ329" s="102"/>
      <c r="EA329" s="96"/>
      <c r="EB329" s="104"/>
      <c r="EC329" s="92"/>
      <c r="ED329" s="90"/>
      <c r="EE329" s="91"/>
      <c r="EF329" s="102"/>
      <c r="EG329" s="96"/>
      <c r="EH329" s="104"/>
      <c r="EI329" s="92"/>
      <c r="EJ329" s="90"/>
      <c r="EK329" s="91"/>
      <c r="EL329" s="102"/>
      <c r="EM329" s="96"/>
      <c r="EN329" s="104"/>
      <c r="EO329" s="92"/>
      <c r="EP329" s="90"/>
      <c r="EQ329" s="91"/>
      <c r="ER329" s="102"/>
      <c r="ES329" s="96"/>
      <c r="ET329" s="104"/>
      <c r="EU329" s="92"/>
      <c r="EV329" s="90"/>
      <c r="EW329" s="91"/>
      <c r="EX329" s="102"/>
      <c r="EY329" s="96"/>
      <c r="EZ329" s="104"/>
      <c r="FA329" s="92"/>
      <c r="FB329" s="90"/>
      <c r="FC329" s="91"/>
      <c r="FD329" s="102"/>
      <c r="FE329" s="96"/>
      <c r="FF329" s="104"/>
      <c r="FG329" s="92"/>
      <c r="FH329" s="90"/>
      <c r="FI329" s="91"/>
      <c r="FJ329" s="102"/>
      <c r="FK329" s="96"/>
      <c r="FL329" s="104"/>
      <c r="FM329" s="92"/>
      <c r="FN329" s="90"/>
      <c r="FO329" s="91"/>
      <c r="FP329" s="102"/>
      <c r="FQ329" s="96"/>
      <c r="FR329" s="104"/>
      <c r="FS329" s="92"/>
      <c r="FT329" s="90"/>
      <c r="FU329" s="91"/>
      <c r="FV329" s="102"/>
      <c r="FW329" s="96"/>
      <c r="FX329" s="104"/>
      <c r="FY329" s="92"/>
      <c r="FZ329" s="90"/>
      <c r="GA329" s="91"/>
      <c r="GB329" s="102"/>
      <c r="GC329" s="96"/>
      <c r="GD329" s="104"/>
      <c r="GE329" s="92"/>
      <c r="GF329" s="90"/>
      <c r="GG329" s="91"/>
      <c r="GH329" s="102"/>
      <c r="GI329" s="96"/>
      <c r="GJ329" s="104"/>
      <c r="GK329" s="92"/>
      <c r="GL329" s="90"/>
      <c r="GM329" s="91"/>
      <c r="GN329" s="102"/>
      <c r="GO329" s="96"/>
      <c r="GP329" s="104"/>
      <c r="GQ329" s="92"/>
      <c r="GR329" s="90"/>
      <c r="GS329" s="91"/>
      <c r="GT329" s="102"/>
      <c r="GU329" s="96"/>
      <c r="GV329" s="104"/>
      <c r="GW329" s="92"/>
      <c r="GX329" s="90"/>
      <c r="GY329" s="91"/>
      <c r="GZ329" s="102"/>
      <c r="HA329" s="96"/>
      <c r="HB329" s="104"/>
      <c r="HC329" s="92"/>
      <c r="HD329" s="90"/>
      <c r="HE329" s="91"/>
      <c r="HF329" s="102"/>
      <c r="HG329" s="96"/>
      <c r="HH329" s="104"/>
      <c r="HI329" s="92"/>
      <c r="HJ329" s="90"/>
      <c r="HK329" s="91"/>
      <c r="HL329" s="102"/>
      <c r="HM329" s="96"/>
      <c r="HN329" s="104"/>
      <c r="HO329" s="92"/>
      <c r="HP329" s="90"/>
      <c r="HQ329" s="91"/>
      <c r="HR329" s="102"/>
      <c r="HS329" s="96"/>
      <c r="HT329" s="104"/>
      <c r="HU329" s="92"/>
      <c r="HV329" s="125"/>
      <c r="HW329" s="126"/>
      <c r="HX329" s="127"/>
      <c r="HY329" s="128"/>
      <c r="HZ329" s="129"/>
      <c r="IA329" s="130"/>
      <c r="IB329" s="125"/>
      <c r="IC329" s="126"/>
      <c r="ID329" s="127"/>
      <c r="IE329" s="128"/>
      <c r="IF329" s="129"/>
      <c r="IG329" s="130"/>
      <c r="IH329" s="125"/>
      <c r="II329" s="126"/>
      <c r="IJ329" s="127"/>
      <c r="IK329" s="128"/>
      <c r="IL329" s="129"/>
      <c r="IM329" s="130"/>
      <c r="IN329" s="125"/>
      <c r="IO329" s="126"/>
      <c r="IP329" s="127"/>
      <c r="IQ329" s="128"/>
      <c r="IR329" s="129"/>
    </row>
    <row r="330" spans="1:252" s="1" customFormat="1">
      <c r="A330" s="54" t="s">
        <v>125</v>
      </c>
      <c r="B330" s="136">
        <f t="shared" si="46"/>
        <v>20.8</v>
      </c>
      <c r="C330" s="136">
        <f t="shared" si="47"/>
        <v>20.8</v>
      </c>
      <c r="D330" s="136">
        <f t="shared" si="48"/>
        <v>20.8</v>
      </c>
      <c r="E330" s="136">
        <f t="shared" si="49"/>
        <v>14.3</v>
      </c>
      <c r="F330" s="136">
        <f t="shared" si="50"/>
        <v>14.3</v>
      </c>
      <c r="G330" s="136">
        <f t="shared" si="51"/>
        <v>14.3</v>
      </c>
      <c r="H330" s="137">
        <f t="shared" si="55"/>
        <v>1</v>
      </c>
      <c r="I330" s="137">
        <f t="shared" si="52"/>
        <v>0</v>
      </c>
      <c r="J330" s="136">
        <f t="shared" si="53"/>
        <v>0</v>
      </c>
      <c r="K330" s="136">
        <f t="shared" si="54"/>
        <v>0</v>
      </c>
      <c r="L330" s="138">
        <f t="shared" si="45"/>
        <v>0</v>
      </c>
      <c r="M330" s="92">
        <v>20.8</v>
      </c>
      <c r="N330" s="90">
        <v>14.3</v>
      </c>
      <c r="O330" s="91"/>
      <c r="P330" s="102"/>
      <c r="Q330" s="96"/>
      <c r="R330" s="104"/>
      <c r="S330" s="92"/>
      <c r="T330" s="90"/>
      <c r="U330" s="91"/>
      <c r="V330" s="102"/>
      <c r="W330" s="96"/>
      <c r="X330" s="104"/>
      <c r="Y330" s="92"/>
      <c r="Z330" s="90"/>
      <c r="AA330" s="91"/>
      <c r="AB330" s="102"/>
      <c r="AC330" s="96"/>
      <c r="AD330" s="104"/>
      <c r="AE330" s="92"/>
      <c r="AF330" s="90"/>
      <c r="AG330" s="91"/>
      <c r="AH330" s="102"/>
      <c r="AI330" s="96"/>
      <c r="AJ330" s="104"/>
      <c r="AK330" s="92"/>
      <c r="AL330" s="90"/>
      <c r="AM330" s="91"/>
      <c r="AN330" s="102"/>
      <c r="AO330" s="96"/>
      <c r="AP330" s="104"/>
      <c r="AQ330" s="92"/>
      <c r="AR330" s="90"/>
      <c r="AS330" s="91"/>
      <c r="AT330" s="102"/>
      <c r="AU330" s="96"/>
      <c r="AV330" s="104"/>
      <c r="AW330" s="92"/>
      <c r="AX330" s="90"/>
      <c r="AY330" s="91"/>
      <c r="AZ330" s="102"/>
      <c r="BA330" s="96"/>
      <c r="BB330" s="104"/>
      <c r="BC330" s="92"/>
      <c r="BD330" s="90"/>
      <c r="BE330" s="91"/>
      <c r="BF330" s="102"/>
      <c r="BG330" s="96"/>
      <c r="BH330" s="104"/>
      <c r="BI330" s="92"/>
      <c r="BJ330" s="90"/>
      <c r="BK330" s="91"/>
      <c r="BL330" s="102"/>
      <c r="BM330" s="96"/>
      <c r="BN330" s="104"/>
      <c r="BO330" s="92"/>
      <c r="BP330" s="90"/>
      <c r="BQ330" s="91"/>
      <c r="BR330" s="102"/>
      <c r="BS330" s="96"/>
      <c r="BT330" s="104"/>
      <c r="BU330" s="92"/>
      <c r="BV330" s="90"/>
      <c r="BW330" s="91"/>
      <c r="BX330" s="102"/>
      <c r="BY330" s="96"/>
      <c r="BZ330" s="104"/>
      <c r="CA330" s="92"/>
      <c r="CB330" s="90"/>
      <c r="CC330" s="91"/>
      <c r="CD330" s="102"/>
      <c r="CE330" s="96"/>
      <c r="CF330" s="104"/>
      <c r="CG330" s="92"/>
      <c r="CH330" s="90"/>
      <c r="CI330" s="91"/>
      <c r="CJ330" s="102"/>
      <c r="CK330" s="96"/>
      <c r="CL330" s="104"/>
      <c r="CM330" s="92"/>
      <c r="CN330" s="90"/>
      <c r="CO330" s="91"/>
      <c r="CP330" s="102"/>
      <c r="CQ330" s="96"/>
      <c r="CR330" s="104"/>
      <c r="CS330" s="92"/>
      <c r="CT330" s="90"/>
      <c r="CU330" s="91"/>
      <c r="CV330" s="102"/>
      <c r="CW330" s="96"/>
      <c r="CX330" s="104"/>
      <c r="CY330" s="92"/>
      <c r="CZ330" s="90"/>
      <c r="DA330" s="91"/>
      <c r="DB330" s="102"/>
      <c r="DC330" s="96"/>
      <c r="DD330" s="104"/>
      <c r="DE330" s="92"/>
      <c r="DF330" s="90"/>
      <c r="DG330" s="91"/>
      <c r="DH330" s="102"/>
      <c r="DI330" s="96"/>
      <c r="DJ330" s="104"/>
      <c r="DK330" s="92"/>
      <c r="DL330" s="90"/>
      <c r="DM330" s="91"/>
      <c r="DN330" s="102"/>
      <c r="DO330" s="96"/>
      <c r="DP330" s="104"/>
      <c r="DQ330" s="92"/>
      <c r="DR330" s="90"/>
      <c r="DS330" s="91"/>
      <c r="DT330" s="102"/>
      <c r="DU330" s="96"/>
      <c r="DV330" s="104"/>
      <c r="DW330" s="92"/>
      <c r="DX330" s="90"/>
      <c r="DY330" s="91"/>
      <c r="DZ330" s="102"/>
      <c r="EA330" s="96"/>
      <c r="EB330" s="104"/>
      <c r="EC330" s="92"/>
      <c r="ED330" s="90"/>
      <c r="EE330" s="91"/>
      <c r="EF330" s="102"/>
      <c r="EG330" s="96"/>
      <c r="EH330" s="104"/>
      <c r="EI330" s="92"/>
      <c r="EJ330" s="90"/>
      <c r="EK330" s="91"/>
      <c r="EL330" s="102"/>
      <c r="EM330" s="96"/>
      <c r="EN330" s="104"/>
      <c r="EO330" s="92"/>
      <c r="EP330" s="90"/>
      <c r="EQ330" s="91"/>
      <c r="ER330" s="102"/>
      <c r="ES330" s="96"/>
      <c r="ET330" s="104"/>
      <c r="EU330" s="92"/>
      <c r="EV330" s="90"/>
      <c r="EW330" s="91"/>
      <c r="EX330" s="102"/>
      <c r="EY330" s="96"/>
      <c r="EZ330" s="104"/>
      <c r="FA330" s="92"/>
      <c r="FB330" s="90"/>
      <c r="FC330" s="91"/>
      <c r="FD330" s="102"/>
      <c r="FE330" s="96"/>
      <c r="FF330" s="104"/>
      <c r="FG330" s="92"/>
      <c r="FH330" s="90"/>
      <c r="FI330" s="91"/>
      <c r="FJ330" s="102"/>
      <c r="FK330" s="96"/>
      <c r="FL330" s="104"/>
      <c r="FM330" s="92"/>
      <c r="FN330" s="90"/>
      <c r="FO330" s="91"/>
      <c r="FP330" s="102"/>
      <c r="FQ330" s="96"/>
      <c r="FR330" s="104"/>
      <c r="FS330" s="92"/>
      <c r="FT330" s="90"/>
      <c r="FU330" s="91"/>
      <c r="FV330" s="102"/>
      <c r="FW330" s="96"/>
      <c r="FX330" s="104"/>
      <c r="FY330" s="92"/>
      <c r="FZ330" s="90"/>
      <c r="GA330" s="91"/>
      <c r="GB330" s="102"/>
      <c r="GC330" s="96"/>
      <c r="GD330" s="104"/>
      <c r="GE330" s="92"/>
      <c r="GF330" s="90"/>
      <c r="GG330" s="91"/>
      <c r="GH330" s="102"/>
      <c r="GI330" s="96"/>
      <c r="GJ330" s="104"/>
      <c r="GK330" s="92"/>
      <c r="GL330" s="90"/>
      <c r="GM330" s="91"/>
      <c r="GN330" s="102"/>
      <c r="GO330" s="96"/>
      <c r="GP330" s="104"/>
      <c r="GQ330" s="92"/>
      <c r="GR330" s="90"/>
      <c r="GS330" s="91"/>
      <c r="GT330" s="102"/>
      <c r="GU330" s="96"/>
      <c r="GV330" s="104"/>
      <c r="GW330" s="92"/>
      <c r="GX330" s="90"/>
      <c r="GY330" s="91"/>
      <c r="GZ330" s="102"/>
      <c r="HA330" s="96"/>
      <c r="HB330" s="104"/>
      <c r="HC330" s="92"/>
      <c r="HD330" s="90"/>
      <c r="HE330" s="91"/>
      <c r="HF330" s="102"/>
      <c r="HG330" s="96"/>
      <c r="HH330" s="104"/>
      <c r="HI330" s="92"/>
      <c r="HJ330" s="90"/>
      <c r="HK330" s="91"/>
      <c r="HL330" s="102"/>
      <c r="HM330" s="96"/>
      <c r="HN330" s="104"/>
      <c r="HO330" s="92"/>
      <c r="HP330" s="90"/>
      <c r="HQ330" s="91"/>
      <c r="HR330" s="102"/>
      <c r="HS330" s="96"/>
      <c r="HT330" s="104"/>
      <c r="HU330" s="92"/>
      <c r="HV330" s="125"/>
      <c r="HW330" s="126"/>
      <c r="HX330" s="127"/>
      <c r="HY330" s="128"/>
      <c r="HZ330" s="129"/>
      <c r="IA330" s="130"/>
      <c r="IB330" s="125"/>
      <c r="IC330" s="126"/>
      <c r="ID330" s="127"/>
      <c r="IE330" s="128"/>
      <c r="IF330" s="129"/>
      <c r="IG330" s="130"/>
      <c r="IH330" s="125"/>
      <c r="II330" s="126"/>
      <c r="IJ330" s="127"/>
      <c r="IK330" s="128"/>
      <c r="IL330" s="129"/>
      <c r="IM330" s="130"/>
      <c r="IN330" s="125"/>
      <c r="IO330" s="126"/>
      <c r="IP330" s="127"/>
      <c r="IQ330" s="128"/>
      <c r="IR330" s="129"/>
    </row>
    <row r="331" spans="1:252" s="1" customFormat="1">
      <c r="A331" s="54" t="s">
        <v>127</v>
      </c>
      <c r="B331" s="136">
        <f t="shared" si="46"/>
        <v>0</v>
      </c>
      <c r="C331" s="136">
        <f t="shared" si="47"/>
        <v>0</v>
      </c>
      <c r="D331" s="136">
        <f t="shared" si="48"/>
        <v>0</v>
      </c>
      <c r="E331" s="136">
        <f t="shared" si="49"/>
        <v>0</v>
      </c>
      <c r="F331" s="136">
        <f t="shared" si="50"/>
        <v>0</v>
      </c>
      <c r="G331" s="136">
        <f t="shared" si="51"/>
        <v>0</v>
      </c>
      <c r="H331" s="137">
        <f t="shared" si="55"/>
        <v>0</v>
      </c>
      <c r="I331" s="137">
        <f t="shared" si="52"/>
        <v>0</v>
      </c>
      <c r="J331" s="136">
        <f t="shared" si="53"/>
        <v>0</v>
      </c>
      <c r="K331" s="136">
        <f t="shared" si="54"/>
        <v>0</v>
      </c>
      <c r="L331" s="138">
        <f t="shared" si="45"/>
        <v>0</v>
      </c>
      <c r="M331" s="92"/>
      <c r="N331" s="90"/>
      <c r="O331" s="91"/>
      <c r="P331" s="102"/>
      <c r="Q331" s="96"/>
      <c r="R331" s="104"/>
      <c r="S331" s="92"/>
      <c r="T331" s="90"/>
      <c r="U331" s="91"/>
      <c r="V331" s="102"/>
      <c r="W331" s="96"/>
      <c r="X331" s="104"/>
      <c r="Y331" s="92"/>
      <c r="Z331" s="90"/>
      <c r="AA331" s="91"/>
      <c r="AB331" s="102"/>
      <c r="AC331" s="96"/>
      <c r="AD331" s="104"/>
      <c r="AE331" s="92"/>
      <c r="AF331" s="90"/>
      <c r="AG331" s="91"/>
      <c r="AH331" s="102"/>
      <c r="AI331" s="96"/>
      <c r="AJ331" s="104"/>
      <c r="AK331" s="92"/>
      <c r="AL331" s="90"/>
      <c r="AM331" s="91"/>
      <c r="AN331" s="102"/>
      <c r="AO331" s="96"/>
      <c r="AP331" s="104"/>
      <c r="AQ331" s="92"/>
      <c r="AR331" s="90"/>
      <c r="AS331" s="91"/>
      <c r="AT331" s="102"/>
      <c r="AU331" s="96"/>
      <c r="AV331" s="104"/>
      <c r="AW331" s="92"/>
      <c r="AX331" s="90"/>
      <c r="AY331" s="91"/>
      <c r="AZ331" s="102"/>
      <c r="BA331" s="96"/>
      <c r="BB331" s="104"/>
      <c r="BC331" s="92"/>
      <c r="BD331" s="90"/>
      <c r="BE331" s="91"/>
      <c r="BF331" s="102"/>
      <c r="BG331" s="96"/>
      <c r="BH331" s="104"/>
      <c r="BI331" s="92"/>
      <c r="BJ331" s="90"/>
      <c r="BK331" s="91"/>
      <c r="BL331" s="102"/>
      <c r="BM331" s="96"/>
      <c r="BN331" s="104"/>
      <c r="BO331" s="92"/>
      <c r="BP331" s="90"/>
      <c r="BQ331" s="91"/>
      <c r="BR331" s="102"/>
      <c r="BS331" s="96"/>
      <c r="BT331" s="104"/>
      <c r="BU331" s="92"/>
      <c r="BV331" s="90"/>
      <c r="BW331" s="91"/>
      <c r="BX331" s="102"/>
      <c r="BY331" s="96"/>
      <c r="BZ331" s="104"/>
      <c r="CA331" s="92"/>
      <c r="CB331" s="90"/>
      <c r="CC331" s="91"/>
      <c r="CD331" s="102"/>
      <c r="CE331" s="96"/>
      <c r="CF331" s="104"/>
      <c r="CG331" s="92"/>
      <c r="CH331" s="90"/>
      <c r="CI331" s="91"/>
      <c r="CJ331" s="102"/>
      <c r="CK331" s="96"/>
      <c r="CL331" s="104"/>
      <c r="CM331" s="92"/>
      <c r="CN331" s="90"/>
      <c r="CO331" s="91"/>
      <c r="CP331" s="102"/>
      <c r="CQ331" s="96"/>
      <c r="CR331" s="104"/>
      <c r="CS331" s="92"/>
      <c r="CT331" s="90"/>
      <c r="CU331" s="91"/>
      <c r="CV331" s="102"/>
      <c r="CW331" s="96"/>
      <c r="CX331" s="104"/>
      <c r="CY331" s="92"/>
      <c r="CZ331" s="90"/>
      <c r="DA331" s="91"/>
      <c r="DB331" s="102"/>
      <c r="DC331" s="96"/>
      <c r="DD331" s="104"/>
      <c r="DE331" s="92"/>
      <c r="DF331" s="90"/>
      <c r="DG331" s="91"/>
      <c r="DH331" s="102"/>
      <c r="DI331" s="96"/>
      <c r="DJ331" s="104"/>
      <c r="DK331" s="92"/>
      <c r="DL331" s="90"/>
      <c r="DM331" s="91"/>
      <c r="DN331" s="102"/>
      <c r="DO331" s="96"/>
      <c r="DP331" s="104"/>
      <c r="DQ331" s="92"/>
      <c r="DR331" s="90"/>
      <c r="DS331" s="91"/>
      <c r="DT331" s="102"/>
      <c r="DU331" s="96"/>
      <c r="DV331" s="104"/>
      <c r="DW331" s="92"/>
      <c r="DX331" s="90"/>
      <c r="DY331" s="91"/>
      <c r="DZ331" s="102"/>
      <c r="EA331" s="96"/>
      <c r="EB331" s="104"/>
      <c r="EC331" s="92"/>
      <c r="ED331" s="90"/>
      <c r="EE331" s="91"/>
      <c r="EF331" s="102"/>
      <c r="EG331" s="96"/>
      <c r="EH331" s="104"/>
      <c r="EI331" s="92"/>
      <c r="EJ331" s="90"/>
      <c r="EK331" s="91"/>
      <c r="EL331" s="102"/>
      <c r="EM331" s="96"/>
      <c r="EN331" s="104"/>
      <c r="EO331" s="92"/>
      <c r="EP331" s="90"/>
      <c r="EQ331" s="91"/>
      <c r="ER331" s="102"/>
      <c r="ES331" s="96"/>
      <c r="ET331" s="104"/>
      <c r="EU331" s="92"/>
      <c r="EV331" s="90"/>
      <c r="EW331" s="91"/>
      <c r="EX331" s="102"/>
      <c r="EY331" s="96"/>
      <c r="EZ331" s="104"/>
      <c r="FA331" s="92"/>
      <c r="FB331" s="90"/>
      <c r="FC331" s="91"/>
      <c r="FD331" s="102"/>
      <c r="FE331" s="96"/>
      <c r="FF331" s="104"/>
      <c r="FG331" s="92"/>
      <c r="FH331" s="90"/>
      <c r="FI331" s="91"/>
      <c r="FJ331" s="102"/>
      <c r="FK331" s="96"/>
      <c r="FL331" s="104"/>
      <c r="FM331" s="92"/>
      <c r="FN331" s="90"/>
      <c r="FO331" s="91"/>
      <c r="FP331" s="102"/>
      <c r="FQ331" s="96"/>
      <c r="FR331" s="104"/>
      <c r="FS331" s="92"/>
      <c r="FT331" s="90"/>
      <c r="FU331" s="91"/>
      <c r="FV331" s="102"/>
      <c r="FW331" s="96"/>
      <c r="FX331" s="104"/>
      <c r="FY331" s="92"/>
      <c r="FZ331" s="90"/>
      <c r="GA331" s="91"/>
      <c r="GB331" s="102"/>
      <c r="GC331" s="96"/>
      <c r="GD331" s="104"/>
      <c r="GE331" s="92"/>
      <c r="GF331" s="90"/>
      <c r="GG331" s="91"/>
      <c r="GH331" s="102"/>
      <c r="GI331" s="96"/>
      <c r="GJ331" s="104"/>
      <c r="GK331" s="92"/>
      <c r="GL331" s="90"/>
      <c r="GM331" s="91"/>
      <c r="GN331" s="102"/>
      <c r="GO331" s="96"/>
      <c r="GP331" s="104"/>
      <c r="GQ331" s="92"/>
      <c r="GR331" s="90"/>
      <c r="GS331" s="91"/>
      <c r="GT331" s="102"/>
      <c r="GU331" s="96"/>
      <c r="GV331" s="104"/>
      <c r="GW331" s="92"/>
      <c r="GX331" s="90"/>
      <c r="GY331" s="91"/>
      <c r="GZ331" s="102"/>
      <c r="HA331" s="96"/>
      <c r="HB331" s="104"/>
      <c r="HC331" s="92"/>
      <c r="HD331" s="90"/>
      <c r="HE331" s="91"/>
      <c r="HF331" s="102"/>
      <c r="HG331" s="96"/>
      <c r="HH331" s="104"/>
      <c r="HI331" s="92"/>
      <c r="HJ331" s="90"/>
      <c r="HK331" s="91"/>
      <c r="HL331" s="102"/>
      <c r="HM331" s="96"/>
      <c r="HN331" s="104"/>
      <c r="HO331" s="92"/>
      <c r="HP331" s="90"/>
      <c r="HQ331" s="91"/>
      <c r="HR331" s="102"/>
      <c r="HS331" s="96"/>
      <c r="HT331" s="104"/>
      <c r="HU331" s="92"/>
      <c r="HV331" s="125"/>
      <c r="HW331" s="126"/>
      <c r="HX331" s="127"/>
      <c r="HY331" s="128"/>
      <c r="HZ331" s="129"/>
      <c r="IA331" s="130"/>
      <c r="IB331" s="125"/>
      <c r="IC331" s="126"/>
      <c r="ID331" s="127"/>
      <c r="IE331" s="128"/>
      <c r="IF331" s="129"/>
      <c r="IG331" s="130"/>
      <c r="IH331" s="125"/>
      <c r="II331" s="126"/>
      <c r="IJ331" s="127"/>
      <c r="IK331" s="128"/>
      <c r="IL331" s="129"/>
      <c r="IM331" s="130"/>
      <c r="IN331" s="125"/>
      <c r="IO331" s="126"/>
      <c r="IP331" s="127"/>
      <c r="IQ331" s="128"/>
      <c r="IR331" s="129"/>
    </row>
    <row r="332" spans="1:252" s="1" customFormat="1">
      <c r="A332" s="54" t="s">
        <v>128</v>
      </c>
      <c r="B332" s="136">
        <f t="shared" si="46"/>
        <v>18.2</v>
      </c>
      <c r="C332" s="136">
        <f t="shared" si="47"/>
        <v>20.423999999999996</v>
      </c>
      <c r="D332" s="136">
        <f t="shared" si="48"/>
        <v>22</v>
      </c>
      <c r="E332" s="136">
        <f t="shared" si="49"/>
        <v>13.5</v>
      </c>
      <c r="F332" s="136">
        <f t="shared" si="50"/>
        <v>14.387999999999998</v>
      </c>
      <c r="G332" s="136">
        <f t="shared" si="51"/>
        <v>15</v>
      </c>
      <c r="H332" s="137">
        <f t="shared" si="55"/>
        <v>25</v>
      </c>
      <c r="I332" s="137">
        <f t="shared" si="52"/>
        <v>0</v>
      </c>
      <c r="J332" s="136">
        <f t="shared" si="53"/>
        <v>0</v>
      </c>
      <c r="K332" s="136">
        <f t="shared" si="54"/>
        <v>0</v>
      </c>
      <c r="L332" s="138">
        <f t="shared" si="45"/>
        <v>0</v>
      </c>
      <c r="M332" s="92">
        <v>19.7</v>
      </c>
      <c r="N332" s="90">
        <v>14.9</v>
      </c>
      <c r="O332" s="91"/>
      <c r="P332" s="102">
        <v>20.100000000000001</v>
      </c>
      <c r="Q332" s="96">
        <v>14.3</v>
      </c>
      <c r="R332" s="104"/>
      <c r="S332" s="92">
        <v>20.3</v>
      </c>
      <c r="T332" s="90">
        <v>14.1</v>
      </c>
      <c r="U332" s="91"/>
      <c r="V332" s="102">
        <v>20.7</v>
      </c>
      <c r="W332" s="96">
        <v>14.4</v>
      </c>
      <c r="X332" s="104"/>
      <c r="Y332" s="92">
        <v>20.7</v>
      </c>
      <c r="Z332" s="90">
        <v>14</v>
      </c>
      <c r="AA332" s="91"/>
      <c r="AB332" s="102">
        <v>20.5</v>
      </c>
      <c r="AC332" s="96">
        <v>14.6</v>
      </c>
      <c r="AD332" s="104"/>
      <c r="AE332" s="92">
        <v>20.2</v>
      </c>
      <c r="AF332" s="90">
        <v>14.3</v>
      </c>
      <c r="AG332" s="91"/>
      <c r="AH332" s="102">
        <v>20.6</v>
      </c>
      <c r="AI332" s="96">
        <v>14.6</v>
      </c>
      <c r="AJ332" s="104"/>
      <c r="AK332" s="92">
        <v>21.1</v>
      </c>
      <c r="AL332" s="90">
        <v>14.1</v>
      </c>
      <c r="AM332" s="91"/>
      <c r="AN332" s="102">
        <v>20.6</v>
      </c>
      <c r="AO332" s="96">
        <v>14.9</v>
      </c>
      <c r="AP332" s="104"/>
      <c r="AQ332" s="92">
        <v>19.7</v>
      </c>
      <c r="AR332" s="90">
        <v>14.8</v>
      </c>
      <c r="AS332" s="91"/>
      <c r="AT332" s="102">
        <v>20</v>
      </c>
      <c r="AU332" s="96">
        <v>13.9</v>
      </c>
      <c r="AV332" s="104"/>
      <c r="AW332" s="92">
        <v>20.399999999999999</v>
      </c>
      <c r="AX332" s="90">
        <v>14.2</v>
      </c>
      <c r="AY332" s="91"/>
      <c r="AZ332" s="102">
        <v>20.9</v>
      </c>
      <c r="BA332" s="96">
        <v>14.7</v>
      </c>
      <c r="BB332" s="104"/>
      <c r="BC332" s="92">
        <v>21</v>
      </c>
      <c r="BD332" s="90">
        <v>14.3</v>
      </c>
      <c r="BE332" s="91"/>
      <c r="BF332" s="102">
        <v>20.8</v>
      </c>
      <c r="BG332" s="96">
        <v>14.5</v>
      </c>
      <c r="BH332" s="104"/>
      <c r="BI332" s="92">
        <v>20.8</v>
      </c>
      <c r="BJ332" s="90">
        <v>15</v>
      </c>
      <c r="BK332" s="91"/>
      <c r="BL332" s="102">
        <v>20.399999999999999</v>
      </c>
      <c r="BM332" s="96">
        <v>14.6</v>
      </c>
      <c r="BN332" s="104"/>
      <c r="BO332" s="92">
        <v>18.8</v>
      </c>
      <c r="BP332" s="90">
        <v>14.3</v>
      </c>
      <c r="BQ332" s="91"/>
      <c r="BR332" s="102">
        <v>18.2</v>
      </c>
      <c r="BS332" s="96">
        <v>14.4</v>
      </c>
      <c r="BT332" s="104"/>
      <c r="BU332" s="92">
        <v>18.3</v>
      </c>
      <c r="BV332" s="90">
        <v>13.9</v>
      </c>
      <c r="BW332" s="91"/>
      <c r="BX332" s="102">
        <v>22</v>
      </c>
      <c r="BY332" s="96">
        <v>13.5</v>
      </c>
      <c r="BZ332" s="104"/>
      <c r="CA332" s="92">
        <v>21.4</v>
      </c>
      <c r="CB332" s="90">
        <v>13.7</v>
      </c>
      <c r="CC332" s="91"/>
      <c r="CD332" s="102">
        <v>22</v>
      </c>
      <c r="CE332" s="96">
        <v>14.8</v>
      </c>
      <c r="CF332" s="104"/>
      <c r="CG332" s="92">
        <v>21.4</v>
      </c>
      <c r="CH332" s="90">
        <v>14.9</v>
      </c>
      <c r="CI332" s="91"/>
      <c r="CJ332" s="102"/>
      <c r="CK332" s="96"/>
      <c r="CL332" s="104"/>
      <c r="CM332" s="92"/>
      <c r="CN332" s="90"/>
      <c r="CO332" s="91"/>
      <c r="CP332" s="102"/>
      <c r="CQ332" s="96"/>
      <c r="CR332" s="104"/>
      <c r="CS332" s="92"/>
      <c r="CT332" s="90"/>
      <c r="CU332" s="91"/>
      <c r="CV332" s="102"/>
      <c r="CW332" s="96"/>
      <c r="CX332" s="104"/>
      <c r="CY332" s="92"/>
      <c r="CZ332" s="90"/>
      <c r="DA332" s="91"/>
      <c r="DB332" s="102"/>
      <c r="DC332" s="96"/>
      <c r="DD332" s="104"/>
      <c r="DE332" s="92"/>
      <c r="DF332" s="90"/>
      <c r="DG332" s="91"/>
      <c r="DH332" s="102"/>
      <c r="DI332" s="96"/>
      <c r="DJ332" s="104"/>
      <c r="DK332" s="92"/>
      <c r="DL332" s="90"/>
      <c r="DM332" s="91"/>
      <c r="DN332" s="102"/>
      <c r="DO332" s="96"/>
      <c r="DP332" s="104"/>
      <c r="DQ332" s="92"/>
      <c r="DR332" s="90"/>
      <c r="DS332" s="91"/>
      <c r="DT332" s="102"/>
      <c r="DU332" s="96"/>
      <c r="DV332" s="104"/>
      <c r="DW332" s="92"/>
      <c r="DX332" s="90"/>
      <c r="DY332" s="91"/>
      <c r="DZ332" s="102"/>
      <c r="EA332" s="96"/>
      <c r="EB332" s="104"/>
      <c r="EC332" s="92"/>
      <c r="ED332" s="90"/>
      <c r="EE332" s="91"/>
      <c r="EF332" s="102"/>
      <c r="EG332" s="96"/>
      <c r="EH332" s="104"/>
      <c r="EI332" s="92"/>
      <c r="EJ332" s="90"/>
      <c r="EK332" s="91"/>
      <c r="EL332" s="102"/>
      <c r="EM332" s="96"/>
      <c r="EN332" s="104"/>
      <c r="EO332" s="92"/>
      <c r="EP332" s="90"/>
      <c r="EQ332" s="91"/>
      <c r="ER332" s="102"/>
      <c r="ES332" s="96"/>
      <c r="ET332" s="104"/>
      <c r="EU332" s="92"/>
      <c r="EV332" s="90"/>
      <c r="EW332" s="91"/>
      <c r="EX332" s="102"/>
      <c r="EY332" s="96"/>
      <c r="EZ332" s="104"/>
      <c r="FA332" s="92"/>
      <c r="FB332" s="90"/>
      <c r="FC332" s="91"/>
      <c r="FD332" s="102"/>
      <c r="FE332" s="96"/>
      <c r="FF332" s="104"/>
      <c r="FG332" s="92"/>
      <c r="FH332" s="90"/>
      <c r="FI332" s="91"/>
      <c r="FJ332" s="102"/>
      <c r="FK332" s="96"/>
      <c r="FL332" s="104"/>
      <c r="FM332" s="92"/>
      <c r="FN332" s="90"/>
      <c r="FO332" s="91"/>
      <c r="FP332" s="102"/>
      <c r="FQ332" s="96"/>
      <c r="FR332" s="104"/>
      <c r="FS332" s="92"/>
      <c r="FT332" s="90"/>
      <c r="FU332" s="91"/>
      <c r="FV332" s="102"/>
      <c r="FW332" s="96"/>
      <c r="FX332" s="104"/>
      <c r="FY332" s="92"/>
      <c r="FZ332" s="90"/>
      <c r="GA332" s="91"/>
      <c r="GB332" s="102"/>
      <c r="GC332" s="96"/>
      <c r="GD332" s="104"/>
      <c r="GE332" s="92"/>
      <c r="GF332" s="90"/>
      <c r="GG332" s="91"/>
      <c r="GH332" s="102"/>
      <c r="GI332" s="96"/>
      <c r="GJ332" s="104"/>
      <c r="GK332" s="92"/>
      <c r="GL332" s="90"/>
      <c r="GM332" s="91"/>
      <c r="GN332" s="102"/>
      <c r="GO332" s="96"/>
      <c r="GP332" s="104"/>
      <c r="GQ332" s="92"/>
      <c r="GR332" s="90"/>
      <c r="GS332" s="91"/>
      <c r="GT332" s="102"/>
      <c r="GU332" s="96"/>
      <c r="GV332" s="104"/>
      <c r="GW332" s="92"/>
      <c r="GX332" s="90"/>
      <c r="GY332" s="91"/>
      <c r="GZ332" s="102"/>
      <c r="HA332" s="96"/>
      <c r="HB332" s="104"/>
      <c r="HC332" s="92"/>
      <c r="HD332" s="90"/>
      <c r="HE332" s="91"/>
      <c r="HF332" s="102"/>
      <c r="HG332" s="96"/>
      <c r="HH332" s="104"/>
      <c r="HI332" s="92"/>
      <c r="HJ332" s="90"/>
      <c r="HK332" s="91"/>
      <c r="HL332" s="102"/>
      <c r="HM332" s="96"/>
      <c r="HN332" s="104"/>
      <c r="HO332" s="92"/>
      <c r="HP332" s="90"/>
      <c r="HQ332" s="91"/>
      <c r="HR332" s="102"/>
      <c r="HS332" s="96"/>
      <c r="HT332" s="104"/>
      <c r="HU332" s="92"/>
      <c r="HV332" s="125"/>
      <c r="HW332" s="126"/>
      <c r="HX332" s="127"/>
      <c r="HY332" s="128"/>
      <c r="HZ332" s="129"/>
      <c r="IA332" s="130"/>
      <c r="IB332" s="125"/>
      <c r="IC332" s="126"/>
      <c r="ID332" s="127"/>
      <c r="IE332" s="128"/>
      <c r="IF332" s="129"/>
      <c r="IG332" s="130"/>
      <c r="IH332" s="125"/>
      <c r="II332" s="126"/>
      <c r="IJ332" s="127"/>
      <c r="IK332" s="128"/>
      <c r="IL332" s="129"/>
      <c r="IM332" s="130"/>
      <c r="IN332" s="125"/>
      <c r="IO332" s="126"/>
      <c r="IP332" s="127"/>
      <c r="IQ332" s="128"/>
      <c r="IR332" s="129"/>
    </row>
    <row r="333" spans="1:252" s="1" customFormat="1">
      <c r="A333" s="61" t="s">
        <v>1051</v>
      </c>
      <c r="B333" s="136">
        <f t="shared" si="46"/>
        <v>0</v>
      </c>
      <c r="C333" s="136">
        <f t="shared" si="47"/>
        <v>0</v>
      </c>
      <c r="D333" s="136">
        <f t="shared" si="48"/>
        <v>0</v>
      </c>
      <c r="E333" s="136">
        <f t="shared" si="49"/>
        <v>0</v>
      </c>
      <c r="F333" s="136">
        <f t="shared" si="50"/>
        <v>0</v>
      </c>
      <c r="G333" s="136">
        <f t="shared" si="51"/>
        <v>0</v>
      </c>
      <c r="H333" s="137">
        <f t="shared" si="55"/>
        <v>0</v>
      </c>
      <c r="I333" s="137">
        <f t="shared" si="52"/>
        <v>0</v>
      </c>
      <c r="J333" s="136">
        <f t="shared" si="53"/>
        <v>0</v>
      </c>
      <c r="K333" s="136">
        <f t="shared" si="54"/>
        <v>0</v>
      </c>
      <c r="L333" s="138">
        <f t="shared" si="45"/>
        <v>0</v>
      </c>
      <c r="M333" s="92"/>
      <c r="N333" s="90"/>
      <c r="O333" s="91"/>
      <c r="P333" s="102"/>
      <c r="Q333" s="96"/>
      <c r="R333" s="104"/>
      <c r="S333" s="92"/>
      <c r="T333" s="90"/>
      <c r="U333" s="91"/>
      <c r="V333" s="102"/>
      <c r="W333" s="96"/>
      <c r="X333" s="104"/>
      <c r="Y333" s="92"/>
      <c r="Z333" s="90"/>
      <c r="AA333" s="91"/>
      <c r="AB333" s="102"/>
      <c r="AC333" s="96"/>
      <c r="AD333" s="104"/>
      <c r="AE333" s="92"/>
      <c r="AF333" s="90"/>
      <c r="AG333" s="91"/>
      <c r="AH333" s="102"/>
      <c r="AI333" s="96"/>
      <c r="AJ333" s="104"/>
      <c r="AK333" s="92"/>
      <c r="AL333" s="90"/>
      <c r="AM333" s="91"/>
      <c r="AN333" s="102"/>
      <c r="AO333" s="96"/>
      <c r="AP333" s="104"/>
      <c r="AQ333" s="92"/>
      <c r="AR333" s="90"/>
      <c r="AS333" s="91"/>
      <c r="AT333" s="102"/>
      <c r="AU333" s="96"/>
      <c r="AV333" s="104"/>
      <c r="AW333" s="92"/>
      <c r="AX333" s="90"/>
      <c r="AY333" s="91"/>
      <c r="AZ333" s="102"/>
      <c r="BA333" s="96"/>
      <c r="BB333" s="104"/>
      <c r="BC333" s="92"/>
      <c r="BD333" s="90"/>
      <c r="BE333" s="91"/>
      <c r="BF333" s="102"/>
      <c r="BG333" s="96"/>
      <c r="BH333" s="104"/>
      <c r="BI333" s="92"/>
      <c r="BJ333" s="90"/>
      <c r="BK333" s="91"/>
      <c r="BL333" s="102"/>
      <c r="BM333" s="96"/>
      <c r="BN333" s="104"/>
      <c r="BO333" s="92"/>
      <c r="BP333" s="90"/>
      <c r="BQ333" s="91"/>
      <c r="BR333" s="102"/>
      <c r="BS333" s="96"/>
      <c r="BT333" s="104"/>
      <c r="BU333" s="92"/>
      <c r="BV333" s="90"/>
      <c r="BW333" s="91"/>
      <c r="BX333" s="102"/>
      <c r="BY333" s="96"/>
      <c r="BZ333" s="104"/>
      <c r="CA333" s="92"/>
      <c r="CB333" s="90"/>
      <c r="CC333" s="91"/>
      <c r="CD333" s="102"/>
      <c r="CE333" s="96"/>
      <c r="CF333" s="104"/>
      <c r="CG333" s="92"/>
      <c r="CH333" s="90"/>
      <c r="CI333" s="91"/>
      <c r="CJ333" s="102"/>
      <c r="CK333" s="96"/>
      <c r="CL333" s="104"/>
      <c r="CM333" s="92"/>
      <c r="CN333" s="90"/>
      <c r="CO333" s="91"/>
      <c r="CP333" s="102"/>
      <c r="CQ333" s="96"/>
      <c r="CR333" s="104"/>
      <c r="CS333" s="92"/>
      <c r="CT333" s="90"/>
      <c r="CU333" s="91"/>
      <c r="CV333" s="102"/>
      <c r="CW333" s="96"/>
      <c r="CX333" s="104"/>
      <c r="CY333" s="92"/>
      <c r="CZ333" s="90"/>
      <c r="DA333" s="91"/>
      <c r="DB333" s="102"/>
      <c r="DC333" s="96"/>
      <c r="DD333" s="104"/>
      <c r="DE333" s="92"/>
      <c r="DF333" s="90"/>
      <c r="DG333" s="91"/>
      <c r="DH333" s="102"/>
      <c r="DI333" s="96"/>
      <c r="DJ333" s="104"/>
      <c r="DK333" s="92"/>
      <c r="DL333" s="90"/>
      <c r="DM333" s="91"/>
      <c r="DN333" s="102"/>
      <c r="DO333" s="96"/>
      <c r="DP333" s="104"/>
      <c r="DQ333" s="92"/>
      <c r="DR333" s="90"/>
      <c r="DS333" s="91"/>
      <c r="DT333" s="102"/>
      <c r="DU333" s="96"/>
      <c r="DV333" s="104"/>
      <c r="DW333" s="92"/>
      <c r="DX333" s="90"/>
      <c r="DY333" s="91"/>
      <c r="DZ333" s="102"/>
      <c r="EA333" s="96"/>
      <c r="EB333" s="104"/>
      <c r="EC333" s="92"/>
      <c r="ED333" s="90"/>
      <c r="EE333" s="91"/>
      <c r="EF333" s="102"/>
      <c r="EG333" s="96"/>
      <c r="EH333" s="104"/>
      <c r="EI333" s="92"/>
      <c r="EJ333" s="90"/>
      <c r="EK333" s="91"/>
      <c r="EL333" s="102"/>
      <c r="EM333" s="96"/>
      <c r="EN333" s="104"/>
      <c r="EO333" s="92"/>
      <c r="EP333" s="90"/>
      <c r="EQ333" s="91"/>
      <c r="ER333" s="102"/>
      <c r="ES333" s="96"/>
      <c r="ET333" s="104"/>
      <c r="EU333" s="92"/>
      <c r="EV333" s="90"/>
      <c r="EW333" s="91"/>
      <c r="EX333" s="102"/>
      <c r="EY333" s="96"/>
      <c r="EZ333" s="104"/>
      <c r="FA333" s="92"/>
      <c r="FB333" s="90"/>
      <c r="FC333" s="91"/>
      <c r="FD333" s="102"/>
      <c r="FE333" s="96"/>
      <c r="FF333" s="104"/>
      <c r="FG333" s="92"/>
      <c r="FH333" s="90"/>
      <c r="FI333" s="91"/>
      <c r="FJ333" s="102"/>
      <c r="FK333" s="96"/>
      <c r="FL333" s="104"/>
      <c r="FM333" s="92"/>
      <c r="FN333" s="90"/>
      <c r="FO333" s="91"/>
      <c r="FP333" s="102"/>
      <c r="FQ333" s="96"/>
      <c r="FR333" s="104"/>
      <c r="FS333" s="92"/>
      <c r="FT333" s="90"/>
      <c r="FU333" s="91"/>
      <c r="FV333" s="102"/>
      <c r="FW333" s="96"/>
      <c r="FX333" s="104"/>
      <c r="FY333" s="92"/>
      <c r="FZ333" s="90"/>
      <c r="GA333" s="91"/>
      <c r="GB333" s="102"/>
      <c r="GC333" s="96"/>
      <c r="GD333" s="104"/>
      <c r="GE333" s="92"/>
      <c r="GF333" s="90"/>
      <c r="GG333" s="91"/>
      <c r="GH333" s="102"/>
      <c r="GI333" s="96"/>
      <c r="GJ333" s="104"/>
      <c r="GK333" s="92"/>
      <c r="GL333" s="90"/>
      <c r="GM333" s="91"/>
      <c r="GN333" s="102"/>
      <c r="GO333" s="96"/>
      <c r="GP333" s="104"/>
      <c r="GQ333" s="92"/>
      <c r="GR333" s="90"/>
      <c r="GS333" s="91"/>
      <c r="GT333" s="102"/>
      <c r="GU333" s="96"/>
      <c r="GV333" s="104"/>
      <c r="GW333" s="92"/>
      <c r="GX333" s="90"/>
      <c r="GY333" s="91"/>
      <c r="GZ333" s="102"/>
      <c r="HA333" s="96"/>
      <c r="HB333" s="104"/>
      <c r="HC333" s="92"/>
      <c r="HD333" s="90"/>
      <c r="HE333" s="91"/>
      <c r="HF333" s="102"/>
      <c r="HG333" s="96"/>
      <c r="HH333" s="104"/>
      <c r="HI333" s="92"/>
      <c r="HJ333" s="90"/>
      <c r="HK333" s="91"/>
      <c r="HL333" s="102"/>
      <c r="HM333" s="96"/>
      <c r="HN333" s="104"/>
      <c r="HO333" s="92"/>
      <c r="HP333" s="90"/>
      <c r="HQ333" s="91"/>
      <c r="HR333" s="102"/>
      <c r="HS333" s="96"/>
      <c r="HT333" s="104"/>
      <c r="HU333" s="92"/>
      <c r="HV333" s="125"/>
      <c r="HW333" s="126"/>
      <c r="HX333" s="127"/>
      <c r="HY333" s="128"/>
      <c r="HZ333" s="129"/>
      <c r="IA333" s="130"/>
      <c r="IB333" s="125"/>
      <c r="IC333" s="126"/>
      <c r="ID333" s="127"/>
      <c r="IE333" s="128"/>
      <c r="IF333" s="129"/>
      <c r="IG333" s="130"/>
      <c r="IH333" s="125"/>
      <c r="II333" s="126"/>
      <c r="IJ333" s="127"/>
      <c r="IK333" s="128"/>
      <c r="IL333" s="129"/>
      <c r="IM333" s="130"/>
      <c r="IN333" s="125"/>
      <c r="IO333" s="126"/>
      <c r="IP333" s="127"/>
      <c r="IQ333" s="128"/>
      <c r="IR333" s="129"/>
    </row>
    <row r="334" spans="1:252" s="1" customFormat="1">
      <c r="A334" s="61" t="s">
        <v>1289</v>
      </c>
      <c r="B334" s="136">
        <f>MIN(M334,P334,S334,V334,Y334,AB334,AE334,AH334,AK334,AN334,AQ334,AT334,AW334,AZ334,BC334,BF334,BI334,BL334,BO334,BR334,BU334,BX334,CA334,CD334,CG334,CJ334,CM334,CP334,CS334,CV334,CY334,DB334,DE334,DH334,DK334,DN334,DQ334,DT334,DW334,DZ334,EC334,EF334,EI334,EL334,EO334,ER334,EU334,EX334,FA334,FD334,FG334,FJ334,FM334,FP334,FS334,FV334,FY334,GB334,GE334,GH334,GK334,GN334,GQ334,GQ334,GT334,GW334,GZ334,HC334,HF334,HI334,HL334,HO334,HR334,HU334,HX334,IA334,ID334,IG334,IJ334,IM334,IP334)</f>
        <v>0</v>
      </c>
      <c r="C334" s="136">
        <f>IF(SUM(M334+P334+S334+V334+Y334+AB334+AE334+AH334+AK334+AN334+AQ334+AT334+AW334+AZ334+BC334+BF334+BI334+BL334+BO334+BR334+BU334+BX334+CA334+CD334+CG334+CJ334+CM334+CP334+CS334+CV334+CY334+DB334+DE334+DH334+DK334+DN334+DQ334+DT334+DW334+DZ334+EC334+EF334+EI334+EL334+EO334+ER334+EU334+EX334+FA334+FD334+FG334+FJ334+FM334+FP334+FS334+FV334+FY334+GB334+GE334+GH334+GK334+GN334+GQ334+GQ334+GT334+GW334+GZ334+HC334+HF334+HI334+HL334+HO334+HR334+HU334+HX334+IA334+ID334+IG334+IJ334+IM334+IP334)=0,0,AVERAGE(M334,P334,S334,V334,Y334,AB334,AE334,AH334,AK334,AN334,AQ334,AT334,AW334,AZ334,BC334,BF334,BI334,BL334,BO334,BR334,BU334,BX334,CA334,CD334,CG334,CJ334,CM334,CP334,CS334,CV334,CY334,DB334,DE334,DH334,DK334,DN334,DQ334,DT334,DW334,DZ334,EC334,EF334,EI334,EL334,EO334,ER334,EU334,EX334,FA334,FD334,FG334,FJ334,FM334,FP334,FS334,FV334,FY334,GB334,GE334,GH334,GK334,GN334,GQ334,GQ334,GT334,GW334,GZ334,HC334,HF334,HI334,HL334,HO334,HR334,HU334,HX334,IA334,ID334,IG334,IJ334,IM334,IP334))</f>
        <v>0</v>
      </c>
      <c r="D334" s="136">
        <f>MAX(M334,P334,S334,V334,Y334,AB334,AE334,AH334,AK334,AN334,AQ334,AT334,AW334,AZ334,BC334,BF334,BI334,BL334,BO334,BR334,BU334,BX334,CA334,CD334,CG334,CJ334,CM334,CP334,CS334,CV334,CY334,DB334,DE334,DH334,DK334,DN334,DQ334,DT334,DW334,DZ334,EC334,EF334,EI334,EL334,EO334,ER334,EU334,EX334,FA334,FD334,FG334,FJ334,FM334,FP334,FS334,FV334,FY334,GB334,GE334,GH334,GK334,GN334,GQ334,GQ334,GT334,GW334,GZ334,HC334,HF334,HI334,HL334,HO334,HR334,HU334,HX334,IA334,ID334,IG334,IJ334,IM334,IP334)</f>
        <v>0</v>
      </c>
      <c r="E334" s="136">
        <f>MIN(N334,Q334,T334,W334,Z334,AC334,AF334,AI334,AL334,AO334,AR334,AU334,AX334,BA334,BD334,BG334,BJ334,BM334,BP334,BS334,BV334,BY334,CB334,CE334,CH334,CK334,CN334,CQ334,CT334,CW334,CZ334,DC334,DF334,DI334,DL334,DO334,DR334,DU334,DX334,EA334,ED334,EG334,EJ334,EM334,EP334,ES334,EV334,EY334,FB334,FE334,FH334,FK334,FN334,FQ334,FT334,FW334,FZ334,GC334,GF334,GI334,GL334,GO334,GR334,GR334,GU334,GX334,HA334,HD334,HG334,HJ334,HM334,HP334,HS334,HV334,HY334,IB334,IE334,IH334,IK334,IN334,IQ334)</f>
        <v>0</v>
      </c>
      <c r="F334" s="136">
        <f>IF(SUM(N334+Q334+T334+W334+Z334+AC334+AF334+AI334+AL334+AO334+AR334+AU334+AX334+BA334+BD334+BG334+BJ334+BM334+BP334+BS334+BV334+BY334+CB334+CE334+CH334+CK334+CN334+CQ334+CT334+CW334+CZ334+DC334+DF334+DI334+DL334+DO334+DR334+DU334+DX334+EA334+ED334+EG334+EJ334+EM334+EP334+ES334+EV334+EY334+FB334+FE334+FH334+FK334+FN334+FQ334+FT334+FW334+FZ334+GC334+GF334+GI334+GL334+GO334+GR334+GR334+GU334+GX334+HA334+HD334+HG334+HJ334+HM334+HP334+HS334+HV334+HY334+IB334+IE334+IH334+IK334+IN334+IQ334)=0,0,AVERAGE(N334,Q334,T334,W334,Z334,AC334,AF334,AI334,AL334,AO334,AR334,AU334,AX334,BA334,BD334,BG334,BJ334,BM334,BP334,BS334,BV334,BY334,CB334,CE334,CH334,CK334,CN334,CQ334,CT334,CW334,CZ334,DC334,DF334,DI334,DL334,DO334,DR334,DU334,DX334,EA334,ED334,EG334,EJ334,EM334,EP334,ES334,EV334,EY334,FB334,FE334,FH334,FK334,FN334,FQ334,FT334,FW334,FZ334,GC334,GF334,GI334,GL334,GO334,GR334,GR334,GU334,GX334,HA334,HD334,HG334,HJ334,HM334,HP334,HS334,HV334,HY334,IB334,IE334,IH334,IK334,IN334,IQ334))</f>
        <v>0</v>
      </c>
      <c r="G334" s="136">
        <f>MAX(N334,Q334,T334,W334,Z334,AC334,AF334,AI334,AL334,AO334,AR334,AU334,AX334,BA334,BD334,BG334,BJ334,BM334,BP334,BS334,BV334,BY334,CB334,CE334,CH334,CK334,CN334,CQ334,CT334,CW334,CZ334,DC334,DF334,DI334,DL334,DO334,DR334,DU334,DX334,EA334,ED334,EG334,EJ334,EM334,EP334,ES334,EV334,EY334,FB334,FE334,FH334,FK334,FN334,FQ334,FT334,FW334,FZ334,GC334,GF334,GI334,GL334,GO334,GR334,GR334,GU334,GX334,HA334,HD334,HG334,HJ334,HM334,HP334,HS334,HV334,HY334,IB334,IE334,IH334,IK334,IN334,IQ334)</f>
        <v>0</v>
      </c>
      <c r="H334" s="137">
        <f>COUNT(N334,Q334,T334,W334,Z334,AC334,AF334,AI334,AL334,AO334,AR334,AU334,AX334,BA334,BD334,BG334,BJ334,BM334,BP334,BS334,BV334,BY334,CB334,CE334,CH334,CK334,CN334,CQ334,CT334,CW334,CZ334,DC334,DF334,DI334,DL334,DO334,DR334,DU334,DX334,EA334,ED334,EG334,EJ334,EM334,EP334,ES334,EV334,EY334,FB334,FE334,FH334,FK334,FN334,FQ334,FT334,FW334,FZ334,GC334,GF334,GI334,GL334,GO334,GR334,GU334,GX334,HA334,HD334,HG334,HJ334,HM334,HP334,HS334,HV334,HY334,IB334,IE334,IH334,IK334,IN334,IQ334)</f>
        <v>0</v>
      </c>
      <c r="I334" s="137">
        <f>MIN(O334,R334,U334,X334,AA334,AD334,AG334,AJ334,AM334,AP334,AS334,AV334,AY334,BB334,BE334,BH334,BK334,BN334,BQ334,BT334,BW334,BZ334,CC334,CF334,CI334,CL334,CO334,CR334,CU334,CX334,DA334,DD334,DG334,DJ334,DM334,DP334,DS334,DV334,DY334,EB334,EE334,EH334,EK334,EN334,EQ334,ET334,EW334,EZ334,FC334,FF334,FI334,FL334,FO334,FR334,FU334,FX334,GA334,GD334,GG334,GJ334,GM334,GP334,GS334,GS334,GV334,GY334,HB334,HE334,HH334,HK334,HN334,HQ334,HT334,HW334,HZ334,IC334,IF334,II334,IL334,IO334,IR334)</f>
        <v>0</v>
      </c>
      <c r="J334" s="136">
        <f>IF(SUM(O334+R334+U334+X334+AA334+AD334+AG334+AJ334+AM334+AP334+AS334+AV334+AY334+BB334+BE334+BH334+BK334+BN334+BQ334+BT334+BW334+BZ334+CC334+CF334+CI334+CL334+CO334+CR334+CU334+CX334+DA334+DD334+DG334+DJ334+DM334+DP334+DS334+DV334+DY334+EB334+EE334+EH334+EK334+EN334+EQ334+ET334+EW334+EZ334+FC334+FF334+FI334+FL334+FO334+FR334+FU334+FX334+GA334+GD334+GG334+GJ334+GM334+GP334+GS334+GS334+GV334+GY334+HB334+HE334+HH334+HK334+HN334+HQ334+HT334+HW334+HZ334+IC334+IF334+II334+IL334+IO334+IR334)=0,0,AVERAGE(O334,R334,U334,X334,AA334,AD334,AG334,AJ334,AM334,AP334,AS334,AV334,AY334,BB334,BE334,BH334,BK334,BN334,BQ334,BT334,BW334,BZ334,CC334,CF334,CI334,CL334,CO334,CR334,CU334,CX334,DA334,DD334,DG334,DJ334,DM334,DP334,DS334,DV334,DY334,EB334,EE334,EH334,EK334,EN334,EQ334,ET334,EW334,EZ334,FC334,FF334,FI334,FL334,FO334,FR334,FU334,FX334,GA334,GD334,GG334,GJ334,GM334,GP334,GS334,GS334,GV334,GY334,HB334,HE334,HH334,HK334,HN334,HQ334,HT334,HW334,HZ334,IC334,IF334,II334,IL334,IO334,IR334))</f>
        <v>0</v>
      </c>
      <c r="K334" s="136">
        <f>MAX(O334,R334,U334,X334,AA334,AD334,AG334,AJ334,AM334,AP334,AS334,AV334,AY334,BB334,BE334,BH334,BK334,BN334,BQ334,BT334,BW334,BZ334,CC334,CF334,CI334,CL334,CO334,CR334,CU334,CX334,DA334,DD334,DG334,DJ334,DM334,DP334,DS334,DV334,DY334,EB334,EE334,EH334,EK334,EN334,EQ334,ET334,EW334,EZ334,FC334,FF334,FI334,FL334,FO334,FR334,FU334,FX334,GA334,GD334,GG334,GJ334,GM334,GP334,GS334,GS334,GV334,GY334,HB334,HE334,HH334,HK334,HN334,HQ334,HT334,HW334,HZ334,IC334,IF334,II334,IL334,IO334,IR334)</f>
        <v>0</v>
      </c>
      <c r="L334" s="138">
        <f>COUNT(O334,R334,U334,X334,AA334,AD334,AG334,AJ334,AM334,AP334,AS334,AV334,AY334,BB334,BE334,BH334,BK334,BN334,BQ334,BT334,BW334,BZ334,CC334,CF334,CI334,CL334,CO334,CR334,CU334,CX334,DA334,DD334,DG334,DJ334,DM334,DP334,DS334,DV334,DY334,EB334,EE334,EH334,EK334,EN334,EQ334,ET334,EW334,EZ334,FC334,FF334,FI334,FL334,FO334,FR334,FU334,FX334,GA334,GD334,GG334,GJ334,GM334,GP334,GS334,GV334,GY334,HB334,HE334,HH334,HK334,HN334,HQ334,HT334,HW334,HZ334,IC334,IF334,II334,IL334,IO334,IR334)</f>
        <v>0</v>
      </c>
      <c r="M334" s="92"/>
      <c r="N334" s="90"/>
      <c r="O334" s="91"/>
      <c r="P334" s="102"/>
      <c r="Q334" s="96"/>
      <c r="R334" s="104"/>
      <c r="S334" s="92"/>
      <c r="T334" s="90"/>
      <c r="U334" s="91"/>
      <c r="V334" s="102"/>
      <c r="W334" s="96"/>
      <c r="X334" s="104"/>
      <c r="Y334" s="92"/>
      <c r="Z334" s="90"/>
      <c r="AA334" s="91"/>
      <c r="AB334" s="102"/>
      <c r="AC334" s="96"/>
      <c r="AD334" s="104"/>
      <c r="AE334" s="92"/>
      <c r="AF334" s="90"/>
      <c r="AG334" s="91"/>
      <c r="AH334" s="102"/>
      <c r="AI334" s="96"/>
      <c r="AJ334" s="104"/>
      <c r="AK334" s="92"/>
      <c r="AL334" s="90"/>
      <c r="AM334" s="91"/>
      <c r="AN334" s="102"/>
      <c r="AO334" s="96"/>
      <c r="AP334" s="104"/>
      <c r="AQ334" s="92"/>
      <c r="AR334" s="90"/>
      <c r="AS334" s="91"/>
      <c r="AT334" s="102"/>
      <c r="AU334" s="96"/>
      <c r="AV334" s="104"/>
      <c r="AW334" s="92"/>
      <c r="AX334" s="90"/>
      <c r="AY334" s="91"/>
      <c r="AZ334" s="102"/>
      <c r="BA334" s="96"/>
      <c r="BB334" s="104"/>
      <c r="BC334" s="92"/>
      <c r="BD334" s="90"/>
      <c r="BE334" s="91"/>
      <c r="BF334" s="102"/>
      <c r="BG334" s="96"/>
      <c r="BH334" s="104"/>
      <c r="BI334" s="92"/>
      <c r="BJ334" s="90"/>
      <c r="BK334" s="91"/>
      <c r="BL334" s="102"/>
      <c r="BM334" s="96"/>
      <c r="BN334" s="104"/>
      <c r="BO334" s="92"/>
      <c r="BP334" s="90"/>
      <c r="BQ334" s="91"/>
      <c r="BR334" s="102"/>
      <c r="BS334" s="96"/>
      <c r="BT334" s="104"/>
      <c r="BU334" s="92"/>
      <c r="BV334" s="90"/>
      <c r="BW334" s="91"/>
      <c r="BX334" s="102"/>
      <c r="BY334" s="96"/>
      <c r="BZ334" s="104"/>
      <c r="CA334" s="92"/>
      <c r="CB334" s="90"/>
      <c r="CC334" s="91"/>
      <c r="CD334" s="102"/>
      <c r="CE334" s="96"/>
      <c r="CF334" s="104"/>
      <c r="CG334" s="92"/>
      <c r="CH334" s="90"/>
      <c r="CI334" s="91"/>
      <c r="CJ334" s="102"/>
      <c r="CK334" s="96"/>
      <c r="CL334" s="104"/>
      <c r="CM334" s="92"/>
      <c r="CN334" s="90"/>
      <c r="CO334" s="91"/>
      <c r="CP334" s="102"/>
      <c r="CQ334" s="96"/>
      <c r="CR334" s="104"/>
      <c r="CS334" s="92"/>
      <c r="CT334" s="90"/>
      <c r="CU334" s="91"/>
      <c r="CV334" s="102"/>
      <c r="CW334" s="96"/>
      <c r="CX334" s="104"/>
      <c r="CY334" s="92"/>
      <c r="CZ334" s="90"/>
      <c r="DA334" s="91"/>
      <c r="DB334" s="102"/>
      <c r="DC334" s="96"/>
      <c r="DD334" s="104"/>
      <c r="DE334" s="92"/>
      <c r="DF334" s="90"/>
      <c r="DG334" s="91"/>
      <c r="DH334" s="102"/>
      <c r="DI334" s="96"/>
      <c r="DJ334" s="104"/>
      <c r="DK334" s="92"/>
      <c r="DL334" s="90"/>
      <c r="DM334" s="91"/>
      <c r="DN334" s="102"/>
      <c r="DO334" s="96"/>
      <c r="DP334" s="104"/>
      <c r="DQ334" s="92"/>
      <c r="DR334" s="90"/>
      <c r="DS334" s="91"/>
      <c r="DT334" s="102"/>
      <c r="DU334" s="96"/>
      <c r="DV334" s="104"/>
      <c r="DW334" s="92"/>
      <c r="DX334" s="90"/>
      <c r="DY334" s="91"/>
      <c r="DZ334" s="102"/>
      <c r="EA334" s="96"/>
      <c r="EB334" s="104"/>
      <c r="EC334" s="92"/>
      <c r="ED334" s="90"/>
      <c r="EE334" s="91"/>
      <c r="EF334" s="102"/>
      <c r="EG334" s="96"/>
      <c r="EH334" s="104"/>
      <c r="EI334" s="92"/>
      <c r="EJ334" s="90"/>
      <c r="EK334" s="91"/>
      <c r="EL334" s="102"/>
      <c r="EM334" s="96"/>
      <c r="EN334" s="104"/>
      <c r="EO334" s="92"/>
      <c r="EP334" s="90"/>
      <c r="EQ334" s="91"/>
      <c r="ER334" s="102"/>
      <c r="ES334" s="96"/>
      <c r="ET334" s="104"/>
      <c r="EU334" s="92"/>
      <c r="EV334" s="90"/>
      <c r="EW334" s="91"/>
      <c r="EX334" s="102"/>
      <c r="EY334" s="96"/>
      <c r="EZ334" s="104"/>
      <c r="FA334" s="92"/>
      <c r="FB334" s="90"/>
      <c r="FC334" s="91"/>
      <c r="FD334" s="102"/>
      <c r="FE334" s="96"/>
      <c r="FF334" s="104"/>
      <c r="FG334" s="92"/>
      <c r="FH334" s="90"/>
      <c r="FI334" s="91"/>
      <c r="FJ334" s="102"/>
      <c r="FK334" s="96"/>
      <c r="FL334" s="104"/>
      <c r="FM334" s="92"/>
      <c r="FN334" s="90"/>
      <c r="FO334" s="91"/>
      <c r="FP334" s="102"/>
      <c r="FQ334" s="96"/>
      <c r="FR334" s="104"/>
      <c r="FS334" s="92"/>
      <c r="FT334" s="90"/>
      <c r="FU334" s="91"/>
      <c r="FV334" s="102"/>
      <c r="FW334" s="96"/>
      <c r="FX334" s="104"/>
      <c r="FY334" s="92"/>
      <c r="FZ334" s="90"/>
      <c r="GA334" s="91"/>
      <c r="GB334" s="102"/>
      <c r="GC334" s="96"/>
      <c r="GD334" s="104"/>
      <c r="GE334" s="92"/>
      <c r="GF334" s="90"/>
      <c r="GG334" s="91"/>
      <c r="GH334" s="102"/>
      <c r="GI334" s="96"/>
      <c r="GJ334" s="104"/>
      <c r="GK334" s="92"/>
      <c r="GL334" s="90"/>
      <c r="GM334" s="91"/>
      <c r="GN334" s="102"/>
      <c r="GO334" s="96"/>
      <c r="GP334" s="104"/>
      <c r="GQ334" s="92"/>
      <c r="GR334" s="90"/>
      <c r="GS334" s="91"/>
      <c r="GT334" s="102"/>
      <c r="GU334" s="96"/>
      <c r="GV334" s="104"/>
      <c r="GW334" s="92"/>
      <c r="GX334" s="90"/>
      <c r="GY334" s="91"/>
      <c r="GZ334" s="102"/>
      <c r="HA334" s="96"/>
      <c r="HB334" s="104"/>
      <c r="HC334" s="92"/>
      <c r="HD334" s="90"/>
      <c r="HE334" s="91"/>
      <c r="HF334" s="102"/>
      <c r="HG334" s="96"/>
      <c r="HH334" s="104"/>
      <c r="HI334" s="92"/>
      <c r="HJ334" s="90"/>
      <c r="HK334" s="91"/>
      <c r="HL334" s="102"/>
      <c r="HM334" s="96"/>
      <c r="HN334" s="104"/>
      <c r="HO334" s="92"/>
      <c r="HP334" s="90"/>
      <c r="HQ334" s="91"/>
      <c r="HR334" s="102"/>
      <c r="HS334" s="96"/>
      <c r="HT334" s="104"/>
      <c r="HU334" s="92"/>
      <c r="HV334" s="125"/>
      <c r="HW334" s="126"/>
      <c r="HX334" s="127"/>
      <c r="HY334" s="128"/>
      <c r="HZ334" s="129"/>
      <c r="IA334" s="130"/>
      <c r="IB334" s="125"/>
      <c r="IC334" s="126"/>
      <c r="ID334" s="127"/>
      <c r="IE334" s="128"/>
      <c r="IF334" s="129"/>
      <c r="IG334" s="130"/>
      <c r="IH334" s="125"/>
      <c r="II334" s="126"/>
      <c r="IJ334" s="127"/>
      <c r="IK334" s="128"/>
      <c r="IL334" s="129"/>
      <c r="IM334" s="130"/>
      <c r="IN334" s="125"/>
      <c r="IO334" s="126"/>
      <c r="IP334" s="127"/>
      <c r="IQ334" s="128"/>
      <c r="IR334" s="129"/>
    </row>
    <row r="335" spans="1:252" s="1" customFormat="1">
      <c r="A335" s="54" t="s">
        <v>843</v>
      </c>
      <c r="B335" s="136">
        <f t="shared" si="46"/>
        <v>0</v>
      </c>
      <c r="C335" s="136">
        <f t="shared" si="47"/>
        <v>0</v>
      </c>
      <c r="D335" s="136">
        <f t="shared" si="48"/>
        <v>0</v>
      </c>
      <c r="E335" s="136">
        <f t="shared" si="49"/>
        <v>0</v>
      </c>
      <c r="F335" s="136">
        <f t="shared" si="50"/>
        <v>0</v>
      </c>
      <c r="G335" s="136">
        <f t="shared" si="51"/>
        <v>0</v>
      </c>
      <c r="H335" s="137">
        <f t="shared" si="55"/>
        <v>0</v>
      </c>
      <c r="I335" s="137">
        <f t="shared" si="52"/>
        <v>0</v>
      </c>
      <c r="J335" s="136">
        <f t="shared" si="53"/>
        <v>0</v>
      </c>
      <c r="K335" s="136">
        <f t="shared" si="54"/>
        <v>0</v>
      </c>
      <c r="L335" s="138">
        <f t="shared" si="45"/>
        <v>0</v>
      </c>
      <c r="M335" s="92"/>
      <c r="N335" s="90"/>
      <c r="O335" s="91"/>
      <c r="P335" s="102"/>
      <c r="Q335" s="96"/>
      <c r="R335" s="104"/>
      <c r="S335" s="92"/>
      <c r="T335" s="90"/>
      <c r="U335" s="91"/>
      <c r="V335" s="102"/>
      <c r="W335" s="96"/>
      <c r="X335" s="104"/>
      <c r="Y335" s="92"/>
      <c r="Z335" s="90"/>
      <c r="AA335" s="91"/>
      <c r="AB335" s="102"/>
      <c r="AC335" s="96"/>
      <c r="AD335" s="104"/>
      <c r="AE335" s="92"/>
      <c r="AF335" s="90"/>
      <c r="AG335" s="91"/>
      <c r="AH335" s="102"/>
      <c r="AI335" s="96"/>
      <c r="AJ335" s="104"/>
      <c r="AK335" s="92"/>
      <c r="AL335" s="90"/>
      <c r="AM335" s="91"/>
      <c r="AN335" s="102"/>
      <c r="AO335" s="96"/>
      <c r="AP335" s="104"/>
      <c r="AQ335" s="92"/>
      <c r="AR335" s="90"/>
      <c r="AS335" s="91"/>
      <c r="AT335" s="102"/>
      <c r="AU335" s="96"/>
      <c r="AV335" s="104"/>
      <c r="AW335" s="92"/>
      <c r="AX335" s="90"/>
      <c r="AY335" s="91"/>
      <c r="AZ335" s="102"/>
      <c r="BA335" s="96"/>
      <c r="BB335" s="104"/>
      <c r="BC335" s="92"/>
      <c r="BD335" s="90"/>
      <c r="BE335" s="91"/>
      <c r="BF335" s="102"/>
      <c r="BG335" s="96"/>
      <c r="BH335" s="104"/>
      <c r="BI335" s="92"/>
      <c r="BJ335" s="90"/>
      <c r="BK335" s="91"/>
      <c r="BL335" s="102"/>
      <c r="BM335" s="96"/>
      <c r="BN335" s="104"/>
      <c r="BO335" s="92"/>
      <c r="BP335" s="90"/>
      <c r="BQ335" s="91"/>
      <c r="BR335" s="102"/>
      <c r="BS335" s="96"/>
      <c r="BT335" s="104"/>
      <c r="BU335" s="92"/>
      <c r="BV335" s="90"/>
      <c r="BW335" s="91"/>
      <c r="BX335" s="102"/>
      <c r="BY335" s="96"/>
      <c r="BZ335" s="104"/>
      <c r="CA335" s="92"/>
      <c r="CB335" s="90"/>
      <c r="CC335" s="91"/>
      <c r="CD335" s="102"/>
      <c r="CE335" s="96"/>
      <c r="CF335" s="104"/>
      <c r="CG335" s="92"/>
      <c r="CH335" s="90"/>
      <c r="CI335" s="91"/>
      <c r="CJ335" s="102"/>
      <c r="CK335" s="96"/>
      <c r="CL335" s="104"/>
      <c r="CM335" s="92"/>
      <c r="CN335" s="90"/>
      <c r="CO335" s="91"/>
      <c r="CP335" s="102"/>
      <c r="CQ335" s="96"/>
      <c r="CR335" s="104"/>
      <c r="CS335" s="92"/>
      <c r="CT335" s="90"/>
      <c r="CU335" s="91"/>
      <c r="CV335" s="102"/>
      <c r="CW335" s="96"/>
      <c r="CX335" s="104"/>
      <c r="CY335" s="92"/>
      <c r="CZ335" s="90"/>
      <c r="DA335" s="91"/>
      <c r="DB335" s="102"/>
      <c r="DC335" s="96"/>
      <c r="DD335" s="104"/>
      <c r="DE335" s="92"/>
      <c r="DF335" s="90"/>
      <c r="DG335" s="91"/>
      <c r="DH335" s="102"/>
      <c r="DI335" s="96"/>
      <c r="DJ335" s="104"/>
      <c r="DK335" s="92"/>
      <c r="DL335" s="90"/>
      <c r="DM335" s="91"/>
      <c r="DN335" s="102"/>
      <c r="DO335" s="96"/>
      <c r="DP335" s="104"/>
      <c r="DQ335" s="92"/>
      <c r="DR335" s="90"/>
      <c r="DS335" s="91"/>
      <c r="DT335" s="102"/>
      <c r="DU335" s="96"/>
      <c r="DV335" s="104"/>
      <c r="DW335" s="92"/>
      <c r="DX335" s="90"/>
      <c r="DY335" s="91"/>
      <c r="DZ335" s="102"/>
      <c r="EA335" s="96"/>
      <c r="EB335" s="104"/>
      <c r="EC335" s="92"/>
      <c r="ED335" s="90"/>
      <c r="EE335" s="91"/>
      <c r="EF335" s="102"/>
      <c r="EG335" s="96"/>
      <c r="EH335" s="104"/>
      <c r="EI335" s="92"/>
      <c r="EJ335" s="90"/>
      <c r="EK335" s="91"/>
      <c r="EL335" s="102"/>
      <c r="EM335" s="96"/>
      <c r="EN335" s="104"/>
      <c r="EO335" s="92"/>
      <c r="EP335" s="90"/>
      <c r="EQ335" s="91"/>
      <c r="ER335" s="102"/>
      <c r="ES335" s="96"/>
      <c r="ET335" s="104"/>
      <c r="EU335" s="92"/>
      <c r="EV335" s="90"/>
      <c r="EW335" s="91"/>
      <c r="EX335" s="102"/>
      <c r="EY335" s="96"/>
      <c r="EZ335" s="104"/>
      <c r="FA335" s="92"/>
      <c r="FB335" s="90"/>
      <c r="FC335" s="91"/>
      <c r="FD335" s="102"/>
      <c r="FE335" s="96"/>
      <c r="FF335" s="104"/>
      <c r="FG335" s="92"/>
      <c r="FH335" s="90"/>
      <c r="FI335" s="91"/>
      <c r="FJ335" s="102"/>
      <c r="FK335" s="96"/>
      <c r="FL335" s="104"/>
      <c r="FM335" s="92"/>
      <c r="FN335" s="90"/>
      <c r="FO335" s="91"/>
      <c r="FP335" s="102"/>
      <c r="FQ335" s="96"/>
      <c r="FR335" s="104"/>
      <c r="FS335" s="92"/>
      <c r="FT335" s="90"/>
      <c r="FU335" s="91"/>
      <c r="FV335" s="102"/>
      <c r="FW335" s="96"/>
      <c r="FX335" s="104"/>
      <c r="FY335" s="92"/>
      <c r="FZ335" s="90"/>
      <c r="GA335" s="91"/>
      <c r="GB335" s="102"/>
      <c r="GC335" s="96"/>
      <c r="GD335" s="104"/>
      <c r="GE335" s="92"/>
      <c r="GF335" s="90"/>
      <c r="GG335" s="91"/>
      <c r="GH335" s="102"/>
      <c r="GI335" s="96"/>
      <c r="GJ335" s="104"/>
      <c r="GK335" s="92"/>
      <c r="GL335" s="90"/>
      <c r="GM335" s="91"/>
      <c r="GN335" s="102"/>
      <c r="GO335" s="96"/>
      <c r="GP335" s="104"/>
      <c r="GQ335" s="92"/>
      <c r="GR335" s="90"/>
      <c r="GS335" s="91"/>
      <c r="GT335" s="102"/>
      <c r="GU335" s="96"/>
      <c r="GV335" s="104"/>
      <c r="GW335" s="92"/>
      <c r="GX335" s="90"/>
      <c r="GY335" s="91"/>
      <c r="GZ335" s="102"/>
      <c r="HA335" s="96"/>
      <c r="HB335" s="104"/>
      <c r="HC335" s="92"/>
      <c r="HD335" s="90"/>
      <c r="HE335" s="91"/>
      <c r="HF335" s="102"/>
      <c r="HG335" s="96"/>
      <c r="HH335" s="104"/>
      <c r="HI335" s="92"/>
      <c r="HJ335" s="90"/>
      <c r="HK335" s="91"/>
      <c r="HL335" s="102"/>
      <c r="HM335" s="96"/>
      <c r="HN335" s="104"/>
      <c r="HO335" s="92"/>
      <c r="HP335" s="90"/>
      <c r="HQ335" s="91"/>
      <c r="HR335" s="102"/>
      <c r="HS335" s="96"/>
      <c r="HT335" s="104"/>
      <c r="HU335" s="92"/>
      <c r="HV335" s="125"/>
      <c r="HW335" s="126"/>
      <c r="HX335" s="127"/>
      <c r="HY335" s="128"/>
      <c r="HZ335" s="129"/>
      <c r="IA335" s="130"/>
      <c r="IB335" s="125"/>
      <c r="IC335" s="126"/>
      <c r="ID335" s="127"/>
      <c r="IE335" s="128"/>
      <c r="IF335" s="129"/>
      <c r="IG335" s="130"/>
      <c r="IH335" s="125"/>
      <c r="II335" s="126"/>
      <c r="IJ335" s="127"/>
      <c r="IK335" s="128"/>
      <c r="IL335" s="129"/>
      <c r="IM335" s="130"/>
      <c r="IN335" s="125"/>
      <c r="IO335" s="126"/>
      <c r="IP335" s="127"/>
      <c r="IQ335" s="128"/>
      <c r="IR335" s="129"/>
    </row>
    <row r="336" spans="1:252" s="1" customFormat="1">
      <c r="A336" s="54" t="s">
        <v>844</v>
      </c>
      <c r="B336" s="136">
        <f t="shared" si="46"/>
        <v>17.3</v>
      </c>
      <c r="C336" s="136">
        <f t="shared" si="47"/>
        <v>17.725000000000001</v>
      </c>
      <c r="D336" s="136">
        <f t="shared" si="48"/>
        <v>18.5</v>
      </c>
      <c r="E336" s="136">
        <f t="shared" si="49"/>
        <v>12.6</v>
      </c>
      <c r="F336" s="136">
        <f t="shared" si="50"/>
        <v>12.975</v>
      </c>
      <c r="G336" s="136">
        <f t="shared" si="51"/>
        <v>13.2</v>
      </c>
      <c r="H336" s="137">
        <f t="shared" si="55"/>
        <v>4</v>
      </c>
      <c r="I336" s="137">
        <f t="shared" si="52"/>
        <v>0</v>
      </c>
      <c r="J336" s="136">
        <f t="shared" si="53"/>
        <v>0</v>
      </c>
      <c r="K336" s="136">
        <f t="shared" si="54"/>
        <v>0</v>
      </c>
      <c r="L336" s="138">
        <f t="shared" ref="L336:L400" si="56">COUNT(O336,R336,U336,X336,AA336,AD336,AG336,AJ336,AM336,AP336,AS336,AV336,AY336,BB336,BE336,BH336,BK336,BN336,BQ336,BT336,BW336,BZ336,CC336,CF336,CI336,CL336,CO336,CR336,CU336,CX336,DA336,DD336,DG336,DJ336,DM336,DP336,DS336,DV336,DY336,EB336,EE336,EH336,EK336,EN336,EQ336,ET336,EW336,EZ336,FC336,FF336,FI336,FL336,FO336,FR336,FU336,FX336,GA336,GD336,GG336,GJ336,GM336,GP336,GS336,GV336,GY336,HB336,HE336,HH336,HK336,HN336,HQ336,HT336,HW336,HZ336,IC336,IF336,II336,IL336,IO336,IR336)</f>
        <v>0</v>
      </c>
      <c r="M336" s="92">
        <v>17.3</v>
      </c>
      <c r="N336" s="90">
        <v>12.6</v>
      </c>
      <c r="O336" s="91"/>
      <c r="P336" s="102">
        <v>18.5</v>
      </c>
      <c r="Q336" s="96">
        <v>13.2</v>
      </c>
      <c r="R336" s="104"/>
      <c r="S336" s="92">
        <v>17.5</v>
      </c>
      <c r="T336" s="90">
        <v>13</v>
      </c>
      <c r="U336" s="91"/>
      <c r="V336" s="102">
        <v>17.600000000000001</v>
      </c>
      <c r="W336" s="96">
        <v>13.1</v>
      </c>
      <c r="X336" s="104"/>
      <c r="Y336" s="92"/>
      <c r="Z336" s="90"/>
      <c r="AA336" s="91"/>
      <c r="AB336" s="102"/>
      <c r="AC336" s="96"/>
      <c r="AD336" s="104"/>
      <c r="AE336" s="92"/>
      <c r="AF336" s="90"/>
      <c r="AG336" s="91"/>
      <c r="AH336" s="102"/>
      <c r="AI336" s="96"/>
      <c r="AJ336" s="104"/>
      <c r="AK336" s="92"/>
      <c r="AL336" s="90"/>
      <c r="AM336" s="91"/>
      <c r="AN336" s="102"/>
      <c r="AO336" s="96"/>
      <c r="AP336" s="104"/>
      <c r="AQ336" s="92"/>
      <c r="AR336" s="90"/>
      <c r="AS336" s="91"/>
      <c r="AT336" s="102"/>
      <c r="AU336" s="96"/>
      <c r="AV336" s="104"/>
      <c r="AW336" s="92"/>
      <c r="AX336" s="90"/>
      <c r="AY336" s="91"/>
      <c r="AZ336" s="102"/>
      <c r="BA336" s="96"/>
      <c r="BB336" s="104"/>
      <c r="BC336" s="92"/>
      <c r="BD336" s="90"/>
      <c r="BE336" s="91"/>
      <c r="BF336" s="102"/>
      <c r="BG336" s="96"/>
      <c r="BH336" s="104"/>
      <c r="BI336" s="92"/>
      <c r="BJ336" s="90"/>
      <c r="BK336" s="91"/>
      <c r="BL336" s="102"/>
      <c r="BM336" s="96"/>
      <c r="BN336" s="104"/>
      <c r="BO336" s="92"/>
      <c r="BP336" s="90"/>
      <c r="BQ336" s="91"/>
      <c r="BR336" s="102"/>
      <c r="BS336" s="96"/>
      <c r="BT336" s="104"/>
      <c r="BU336" s="92"/>
      <c r="BV336" s="90"/>
      <c r="BW336" s="91"/>
      <c r="BX336" s="102"/>
      <c r="BY336" s="96"/>
      <c r="BZ336" s="104"/>
      <c r="CA336" s="92"/>
      <c r="CB336" s="90"/>
      <c r="CC336" s="91"/>
      <c r="CD336" s="102"/>
      <c r="CE336" s="96"/>
      <c r="CF336" s="104"/>
      <c r="CG336" s="92"/>
      <c r="CH336" s="90"/>
      <c r="CI336" s="91"/>
      <c r="CJ336" s="102"/>
      <c r="CK336" s="96"/>
      <c r="CL336" s="104"/>
      <c r="CM336" s="92"/>
      <c r="CN336" s="90"/>
      <c r="CO336" s="91"/>
      <c r="CP336" s="102"/>
      <c r="CQ336" s="96"/>
      <c r="CR336" s="104"/>
      <c r="CS336" s="92"/>
      <c r="CT336" s="90"/>
      <c r="CU336" s="91"/>
      <c r="CV336" s="102"/>
      <c r="CW336" s="96"/>
      <c r="CX336" s="104"/>
      <c r="CY336" s="92"/>
      <c r="CZ336" s="90"/>
      <c r="DA336" s="91"/>
      <c r="DB336" s="102"/>
      <c r="DC336" s="96"/>
      <c r="DD336" s="104"/>
      <c r="DE336" s="92"/>
      <c r="DF336" s="90"/>
      <c r="DG336" s="91"/>
      <c r="DH336" s="102"/>
      <c r="DI336" s="96"/>
      <c r="DJ336" s="104"/>
      <c r="DK336" s="92"/>
      <c r="DL336" s="90"/>
      <c r="DM336" s="91"/>
      <c r="DN336" s="102"/>
      <c r="DO336" s="96"/>
      <c r="DP336" s="104"/>
      <c r="DQ336" s="92"/>
      <c r="DR336" s="90"/>
      <c r="DS336" s="91"/>
      <c r="DT336" s="102"/>
      <c r="DU336" s="96"/>
      <c r="DV336" s="104"/>
      <c r="DW336" s="92"/>
      <c r="DX336" s="90"/>
      <c r="DY336" s="91"/>
      <c r="DZ336" s="102"/>
      <c r="EA336" s="96"/>
      <c r="EB336" s="104"/>
      <c r="EC336" s="92"/>
      <c r="ED336" s="90"/>
      <c r="EE336" s="91"/>
      <c r="EF336" s="102"/>
      <c r="EG336" s="96"/>
      <c r="EH336" s="104"/>
      <c r="EI336" s="92"/>
      <c r="EJ336" s="90"/>
      <c r="EK336" s="91"/>
      <c r="EL336" s="102"/>
      <c r="EM336" s="96"/>
      <c r="EN336" s="104"/>
      <c r="EO336" s="92"/>
      <c r="EP336" s="90"/>
      <c r="EQ336" s="91"/>
      <c r="ER336" s="102"/>
      <c r="ES336" s="96"/>
      <c r="ET336" s="104"/>
      <c r="EU336" s="92"/>
      <c r="EV336" s="90"/>
      <c r="EW336" s="91"/>
      <c r="EX336" s="102"/>
      <c r="EY336" s="96"/>
      <c r="EZ336" s="104"/>
      <c r="FA336" s="92"/>
      <c r="FB336" s="90"/>
      <c r="FC336" s="91"/>
      <c r="FD336" s="102"/>
      <c r="FE336" s="96"/>
      <c r="FF336" s="104"/>
      <c r="FG336" s="92"/>
      <c r="FH336" s="90"/>
      <c r="FI336" s="91"/>
      <c r="FJ336" s="102"/>
      <c r="FK336" s="96"/>
      <c r="FL336" s="104"/>
      <c r="FM336" s="92"/>
      <c r="FN336" s="90"/>
      <c r="FO336" s="91"/>
      <c r="FP336" s="102"/>
      <c r="FQ336" s="96"/>
      <c r="FR336" s="104"/>
      <c r="FS336" s="92"/>
      <c r="FT336" s="90"/>
      <c r="FU336" s="91"/>
      <c r="FV336" s="102"/>
      <c r="FW336" s="96"/>
      <c r="FX336" s="104"/>
      <c r="FY336" s="92"/>
      <c r="FZ336" s="90"/>
      <c r="GA336" s="91"/>
      <c r="GB336" s="102"/>
      <c r="GC336" s="96"/>
      <c r="GD336" s="104"/>
      <c r="GE336" s="92"/>
      <c r="GF336" s="90"/>
      <c r="GG336" s="91"/>
      <c r="GH336" s="102"/>
      <c r="GI336" s="96"/>
      <c r="GJ336" s="104"/>
      <c r="GK336" s="92"/>
      <c r="GL336" s="90"/>
      <c r="GM336" s="91"/>
      <c r="GN336" s="102"/>
      <c r="GO336" s="96"/>
      <c r="GP336" s="104"/>
      <c r="GQ336" s="92"/>
      <c r="GR336" s="90"/>
      <c r="GS336" s="91"/>
      <c r="GT336" s="102"/>
      <c r="GU336" s="96"/>
      <c r="GV336" s="104"/>
      <c r="GW336" s="92"/>
      <c r="GX336" s="90"/>
      <c r="GY336" s="91"/>
      <c r="GZ336" s="102"/>
      <c r="HA336" s="96"/>
      <c r="HB336" s="104"/>
      <c r="HC336" s="92"/>
      <c r="HD336" s="90"/>
      <c r="HE336" s="91"/>
      <c r="HF336" s="102"/>
      <c r="HG336" s="96"/>
      <c r="HH336" s="104"/>
      <c r="HI336" s="92"/>
      <c r="HJ336" s="90"/>
      <c r="HK336" s="91"/>
      <c r="HL336" s="102"/>
      <c r="HM336" s="96"/>
      <c r="HN336" s="104"/>
      <c r="HO336" s="92"/>
      <c r="HP336" s="90"/>
      <c r="HQ336" s="91"/>
      <c r="HR336" s="102"/>
      <c r="HS336" s="96"/>
      <c r="HT336" s="104"/>
      <c r="HU336" s="92"/>
      <c r="HV336" s="125"/>
      <c r="HW336" s="126"/>
      <c r="HX336" s="127"/>
      <c r="HY336" s="128"/>
      <c r="HZ336" s="129"/>
      <c r="IA336" s="130"/>
      <c r="IB336" s="125"/>
      <c r="IC336" s="126"/>
      <c r="ID336" s="127"/>
      <c r="IE336" s="128"/>
      <c r="IF336" s="129"/>
      <c r="IG336" s="130"/>
      <c r="IH336" s="125"/>
      <c r="II336" s="126"/>
      <c r="IJ336" s="127"/>
      <c r="IK336" s="128"/>
      <c r="IL336" s="129"/>
      <c r="IM336" s="130"/>
      <c r="IN336" s="125"/>
      <c r="IO336" s="126"/>
      <c r="IP336" s="127"/>
      <c r="IQ336" s="128"/>
      <c r="IR336" s="129"/>
    </row>
    <row r="337" spans="1:252" s="1" customFormat="1">
      <c r="A337" s="54" t="s">
        <v>845</v>
      </c>
      <c r="B337" s="136">
        <f t="shared" ref="B337:B401" si="57">MIN(M337,P337,S337,V337,Y337,AB337,AE337,AH337,AK337,AN337,AQ337,AT337,AW337,AZ337,BC337,BF337,BI337,BL337,BO337,BR337,BU337,BX337,CA337,CD337,CG337,CJ337,CM337,CP337,CS337,CV337,CY337,DB337,DE337,DH337,DK337,DN337,DQ337,DT337,DW337,DZ337,EC337,EF337,EI337,EL337,EO337,ER337,EU337,EX337,FA337,FD337,FG337,FJ337,FM337,FP337,FS337,FV337,FY337,GB337,GE337,GH337,GK337,GN337,GQ337,GQ337,GT337,GW337,GZ337,HC337,HF337,HI337,HL337,HO337,HR337,HU337,HX337,IA337,ID337,IG337,IJ337,IM337,IP337)</f>
        <v>0</v>
      </c>
      <c r="C337" s="136">
        <f t="shared" ref="C337:C401" si="58">IF(SUM(M337+P337+S337+V337+Y337+AB337+AE337+AH337+AK337+AN337+AQ337+AT337+AW337+AZ337+BC337+BF337+BI337+BL337+BO337+BR337+BU337+BX337+CA337+CD337+CG337+CJ337+CM337+CP337+CS337+CV337+CY337+DB337+DE337+DH337+DK337+DN337+DQ337+DT337+DW337+DZ337+EC337+EF337+EI337+EL337+EO337+ER337+EU337+EX337+FA337+FD337+FG337+FJ337+FM337+FP337+FS337+FV337+FY337+GB337+GE337+GH337+GK337+GN337+GQ337+GQ337+GT337+GW337+GZ337+HC337+HF337+HI337+HL337+HO337+HR337+HU337+HX337+IA337+ID337+IG337+IJ337+IM337+IP337)=0,0,AVERAGE(M337,P337,S337,V337,Y337,AB337,AE337,AH337,AK337,AN337,AQ337,AT337,AW337,AZ337,BC337,BF337,BI337,BL337,BO337,BR337,BU337,BX337,CA337,CD337,CG337,CJ337,CM337,CP337,CS337,CV337,CY337,DB337,DE337,DH337,DK337,DN337,DQ337,DT337,DW337,DZ337,EC337,EF337,EI337,EL337,EO337,ER337,EU337,EX337,FA337,FD337,FG337,FJ337,FM337,FP337,FS337,FV337,FY337,GB337,GE337,GH337,GK337,GN337,GQ337,GQ337,GT337,GW337,GZ337,HC337,HF337,HI337,HL337,HO337,HR337,HU337,HX337,IA337,ID337,IG337,IJ337,IM337,IP337))</f>
        <v>0</v>
      </c>
      <c r="D337" s="136">
        <f t="shared" ref="D337:D401" si="59">MAX(M337,P337,S337,V337,Y337,AB337,AE337,AH337,AK337,AN337,AQ337,AT337,AW337,AZ337,BC337,BF337,BI337,BL337,BO337,BR337,BU337,BX337,CA337,CD337,CG337,CJ337,CM337,CP337,CS337,CV337,CY337,DB337,DE337,DH337,DK337,DN337,DQ337,DT337,DW337,DZ337,EC337,EF337,EI337,EL337,EO337,ER337,EU337,EX337,FA337,FD337,FG337,FJ337,FM337,FP337,FS337,FV337,FY337,GB337,GE337,GH337,GK337,GN337,GQ337,GQ337,GT337,GW337,GZ337,HC337,HF337,HI337,HL337,HO337,HR337,HU337,HX337,IA337,ID337,IG337,IJ337,IM337,IP337)</f>
        <v>0</v>
      </c>
      <c r="E337" s="136">
        <f t="shared" ref="E337:E401" si="60">MIN(N337,Q337,T337,W337,Z337,AC337,AF337,AI337,AL337,AO337,AR337,AU337,AX337,BA337,BD337,BG337,BJ337,BM337,BP337,BS337,BV337,BY337,CB337,CE337,CH337,CK337,CN337,CQ337,CT337,CW337,CZ337,DC337,DF337,DI337,DL337,DO337,DR337,DU337,DX337,EA337,ED337,EG337,EJ337,EM337,EP337,ES337,EV337,EY337,FB337,FE337,FH337,FK337,FN337,FQ337,FT337,FW337,FZ337,GC337,GF337,GI337,GL337,GO337,GR337,GR337,GU337,GX337,HA337,HD337,HG337,HJ337,HM337,HP337,HS337,HV337,HY337,IB337,IE337,IH337,IK337,IN337,IQ337)</f>
        <v>0</v>
      </c>
      <c r="F337" s="136">
        <f t="shared" ref="F337:F401" si="61">IF(SUM(N337+Q337+T337+W337+Z337+AC337+AF337+AI337+AL337+AO337+AR337+AU337+AX337+BA337+BD337+BG337+BJ337+BM337+BP337+BS337+BV337+BY337+CB337+CE337+CH337+CK337+CN337+CQ337+CT337+CW337+CZ337+DC337+DF337+DI337+DL337+DO337+DR337+DU337+DX337+EA337+ED337+EG337+EJ337+EM337+EP337+ES337+EV337+EY337+FB337+FE337+FH337+FK337+FN337+FQ337+FT337+FW337+FZ337+GC337+GF337+GI337+GL337+GO337+GR337+GR337+GU337+GX337+HA337+HD337+HG337+HJ337+HM337+HP337+HS337+HV337+HY337+IB337+IE337+IH337+IK337+IN337+IQ337)=0,0,AVERAGE(N337,Q337,T337,W337,Z337,AC337,AF337,AI337,AL337,AO337,AR337,AU337,AX337,BA337,BD337,BG337,BJ337,BM337,BP337,BS337,BV337,BY337,CB337,CE337,CH337,CK337,CN337,CQ337,CT337,CW337,CZ337,DC337,DF337,DI337,DL337,DO337,DR337,DU337,DX337,EA337,ED337,EG337,EJ337,EM337,EP337,ES337,EV337,EY337,FB337,FE337,FH337,FK337,FN337,FQ337,FT337,FW337,FZ337,GC337,GF337,GI337,GL337,GO337,GR337,GR337,GU337,GX337,HA337,HD337,HG337,HJ337,HM337,HP337,HS337,HV337,HY337,IB337,IE337,IH337,IK337,IN337,IQ337))</f>
        <v>0</v>
      </c>
      <c r="G337" s="136">
        <f t="shared" ref="G337:G401" si="62">MAX(N337,Q337,T337,W337,Z337,AC337,AF337,AI337,AL337,AO337,AR337,AU337,AX337,BA337,BD337,BG337,BJ337,BM337,BP337,BS337,BV337,BY337,CB337,CE337,CH337,CK337,CN337,CQ337,CT337,CW337,CZ337,DC337,DF337,DI337,DL337,DO337,DR337,DU337,DX337,EA337,ED337,EG337,EJ337,EM337,EP337,ES337,EV337,EY337,FB337,FE337,FH337,FK337,FN337,FQ337,FT337,FW337,FZ337,GC337,GF337,GI337,GL337,GO337,GR337,GR337,GU337,GX337,HA337,HD337,HG337,HJ337,HM337,HP337,HS337,HV337,HY337,IB337,IE337,IH337,IK337,IN337,IQ337)</f>
        <v>0</v>
      </c>
      <c r="H337" s="137">
        <f t="shared" si="55"/>
        <v>0</v>
      </c>
      <c r="I337" s="137">
        <f t="shared" ref="I337:I401" si="63">MIN(O337,R337,U337,X337,AA337,AD337,AG337,AJ337,AM337,AP337,AS337,AV337,AY337,BB337,BE337,BH337,BK337,BN337,BQ337,BT337,BW337,BZ337,CC337,CF337,CI337,CL337,CO337,CR337,CU337,CX337,DA337,DD337,DG337,DJ337,DM337,DP337,DS337,DV337,DY337,EB337,EE337,EH337,EK337,EN337,EQ337,ET337,EW337,EZ337,FC337,FF337,FI337,FL337,FO337,FR337,FU337,FX337,GA337,GD337,GG337,GJ337,GM337,GP337,GS337,GS337,GV337,GY337,HB337,HE337,HH337,HK337,HN337,HQ337,HT337,HW337,HZ337,IC337,IF337,II337,IL337,IO337,IR337)</f>
        <v>0</v>
      </c>
      <c r="J337" s="136">
        <f t="shared" ref="J337:J401" si="64">IF(SUM(O337+R337+U337+X337+AA337+AD337+AG337+AJ337+AM337+AP337+AS337+AV337+AY337+BB337+BE337+BH337+BK337+BN337+BQ337+BT337+BW337+BZ337+CC337+CF337+CI337+CL337+CO337+CR337+CU337+CX337+DA337+DD337+DG337+DJ337+DM337+DP337+DS337+DV337+DY337+EB337+EE337+EH337+EK337+EN337+EQ337+ET337+EW337+EZ337+FC337+FF337+FI337+FL337+FO337+FR337+FU337+FX337+GA337+GD337+GG337+GJ337+GM337+GP337+GS337+GS337+GV337+GY337+HB337+HE337+HH337+HK337+HN337+HQ337+HT337+HW337+HZ337+IC337+IF337+II337+IL337+IO337+IR337)=0,0,AVERAGE(O337,R337,U337,X337,AA337,AD337,AG337,AJ337,AM337,AP337,AS337,AV337,AY337,BB337,BE337,BH337,BK337,BN337,BQ337,BT337,BW337,BZ337,CC337,CF337,CI337,CL337,CO337,CR337,CU337,CX337,DA337,DD337,DG337,DJ337,DM337,DP337,DS337,DV337,DY337,EB337,EE337,EH337,EK337,EN337,EQ337,ET337,EW337,EZ337,FC337,FF337,FI337,FL337,FO337,FR337,FU337,FX337,GA337,GD337,GG337,GJ337,GM337,GP337,GS337,GS337,GV337,GY337,HB337,HE337,HH337,HK337,HN337,HQ337,HT337,HW337,HZ337,IC337,IF337,II337,IL337,IO337,IR337))</f>
        <v>0</v>
      </c>
      <c r="K337" s="136">
        <f t="shared" ref="K337:K401" si="65">MAX(O337,R337,U337,X337,AA337,AD337,AG337,AJ337,AM337,AP337,AS337,AV337,AY337,BB337,BE337,BH337,BK337,BN337,BQ337,BT337,BW337,BZ337,CC337,CF337,CI337,CL337,CO337,CR337,CU337,CX337,DA337,DD337,DG337,DJ337,DM337,DP337,DS337,DV337,DY337,EB337,EE337,EH337,EK337,EN337,EQ337,ET337,EW337,EZ337,FC337,FF337,FI337,FL337,FO337,FR337,FU337,FX337,GA337,GD337,GG337,GJ337,GM337,GP337,GS337,GS337,GV337,GY337,HB337,HE337,HH337,HK337,HN337,HQ337,HT337,HW337,HZ337,IC337,IF337,II337,IL337,IO337,IR337)</f>
        <v>0</v>
      </c>
      <c r="L337" s="138">
        <f t="shared" si="56"/>
        <v>0</v>
      </c>
      <c r="M337" s="92"/>
      <c r="N337" s="90"/>
      <c r="O337" s="91"/>
      <c r="P337" s="102"/>
      <c r="Q337" s="96"/>
      <c r="R337" s="104"/>
      <c r="S337" s="92"/>
      <c r="T337" s="90"/>
      <c r="U337" s="91"/>
      <c r="V337" s="102"/>
      <c r="W337" s="96"/>
      <c r="X337" s="104"/>
      <c r="Y337" s="92"/>
      <c r="Z337" s="90"/>
      <c r="AA337" s="91"/>
      <c r="AB337" s="102"/>
      <c r="AC337" s="96"/>
      <c r="AD337" s="104"/>
      <c r="AE337" s="92"/>
      <c r="AF337" s="90"/>
      <c r="AG337" s="91"/>
      <c r="AH337" s="102"/>
      <c r="AI337" s="96"/>
      <c r="AJ337" s="104"/>
      <c r="AK337" s="92"/>
      <c r="AL337" s="90"/>
      <c r="AM337" s="91"/>
      <c r="AN337" s="102"/>
      <c r="AO337" s="96"/>
      <c r="AP337" s="104"/>
      <c r="AQ337" s="92"/>
      <c r="AR337" s="90"/>
      <c r="AS337" s="91"/>
      <c r="AT337" s="102"/>
      <c r="AU337" s="96"/>
      <c r="AV337" s="104"/>
      <c r="AW337" s="92"/>
      <c r="AX337" s="90"/>
      <c r="AY337" s="91"/>
      <c r="AZ337" s="102"/>
      <c r="BA337" s="96"/>
      <c r="BB337" s="104"/>
      <c r="BC337" s="92"/>
      <c r="BD337" s="90"/>
      <c r="BE337" s="91"/>
      <c r="BF337" s="102"/>
      <c r="BG337" s="96"/>
      <c r="BH337" s="104"/>
      <c r="BI337" s="92"/>
      <c r="BJ337" s="90"/>
      <c r="BK337" s="91"/>
      <c r="BL337" s="102"/>
      <c r="BM337" s="96"/>
      <c r="BN337" s="104"/>
      <c r="BO337" s="92"/>
      <c r="BP337" s="90"/>
      <c r="BQ337" s="91"/>
      <c r="BR337" s="102"/>
      <c r="BS337" s="96"/>
      <c r="BT337" s="104"/>
      <c r="BU337" s="92"/>
      <c r="BV337" s="90"/>
      <c r="BW337" s="91"/>
      <c r="BX337" s="102"/>
      <c r="BY337" s="96"/>
      <c r="BZ337" s="104"/>
      <c r="CA337" s="92"/>
      <c r="CB337" s="90"/>
      <c r="CC337" s="91"/>
      <c r="CD337" s="102"/>
      <c r="CE337" s="96"/>
      <c r="CF337" s="104"/>
      <c r="CG337" s="92"/>
      <c r="CH337" s="90"/>
      <c r="CI337" s="91"/>
      <c r="CJ337" s="102"/>
      <c r="CK337" s="96"/>
      <c r="CL337" s="104"/>
      <c r="CM337" s="92"/>
      <c r="CN337" s="90"/>
      <c r="CO337" s="91"/>
      <c r="CP337" s="102"/>
      <c r="CQ337" s="96"/>
      <c r="CR337" s="104"/>
      <c r="CS337" s="92"/>
      <c r="CT337" s="90"/>
      <c r="CU337" s="91"/>
      <c r="CV337" s="102"/>
      <c r="CW337" s="96"/>
      <c r="CX337" s="104"/>
      <c r="CY337" s="92"/>
      <c r="CZ337" s="90"/>
      <c r="DA337" s="91"/>
      <c r="DB337" s="102"/>
      <c r="DC337" s="96"/>
      <c r="DD337" s="104"/>
      <c r="DE337" s="92"/>
      <c r="DF337" s="90"/>
      <c r="DG337" s="91"/>
      <c r="DH337" s="102"/>
      <c r="DI337" s="96"/>
      <c r="DJ337" s="104"/>
      <c r="DK337" s="92"/>
      <c r="DL337" s="90"/>
      <c r="DM337" s="91"/>
      <c r="DN337" s="102"/>
      <c r="DO337" s="96"/>
      <c r="DP337" s="104"/>
      <c r="DQ337" s="92"/>
      <c r="DR337" s="90"/>
      <c r="DS337" s="91"/>
      <c r="DT337" s="102"/>
      <c r="DU337" s="96"/>
      <c r="DV337" s="104"/>
      <c r="DW337" s="92"/>
      <c r="DX337" s="90"/>
      <c r="DY337" s="91"/>
      <c r="DZ337" s="102"/>
      <c r="EA337" s="96"/>
      <c r="EB337" s="104"/>
      <c r="EC337" s="92"/>
      <c r="ED337" s="90"/>
      <c r="EE337" s="91"/>
      <c r="EF337" s="102"/>
      <c r="EG337" s="96"/>
      <c r="EH337" s="104"/>
      <c r="EI337" s="92"/>
      <c r="EJ337" s="90"/>
      <c r="EK337" s="91"/>
      <c r="EL337" s="102"/>
      <c r="EM337" s="96"/>
      <c r="EN337" s="104"/>
      <c r="EO337" s="92"/>
      <c r="EP337" s="90"/>
      <c r="EQ337" s="91"/>
      <c r="ER337" s="102"/>
      <c r="ES337" s="96"/>
      <c r="ET337" s="104"/>
      <c r="EU337" s="92"/>
      <c r="EV337" s="90"/>
      <c r="EW337" s="91"/>
      <c r="EX337" s="102"/>
      <c r="EY337" s="96"/>
      <c r="EZ337" s="104"/>
      <c r="FA337" s="92"/>
      <c r="FB337" s="90"/>
      <c r="FC337" s="91"/>
      <c r="FD337" s="102"/>
      <c r="FE337" s="96"/>
      <c r="FF337" s="104"/>
      <c r="FG337" s="92"/>
      <c r="FH337" s="90"/>
      <c r="FI337" s="91"/>
      <c r="FJ337" s="102"/>
      <c r="FK337" s="96"/>
      <c r="FL337" s="104"/>
      <c r="FM337" s="92"/>
      <c r="FN337" s="90"/>
      <c r="FO337" s="91"/>
      <c r="FP337" s="102"/>
      <c r="FQ337" s="96"/>
      <c r="FR337" s="104"/>
      <c r="FS337" s="92"/>
      <c r="FT337" s="90"/>
      <c r="FU337" s="91"/>
      <c r="FV337" s="102"/>
      <c r="FW337" s="96"/>
      <c r="FX337" s="104"/>
      <c r="FY337" s="92"/>
      <c r="FZ337" s="90"/>
      <c r="GA337" s="91"/>
      <c r="GB337" s="102"/>
      <c r="GC337" s="96"/>
      <c r="GD337" s="104"/>
      <c r="GE337" s="92"/>
      <c r="GF337" s="90"/>
      <c r="GG337" s="91"/>
      <c r="GH337" s="102"/>
      <c r="GI337" s="96"/>
      <c r="GJ337" s="104"/>
      <c r="GK337" s="92"/>
      <c r="GL337" s="90"/>
      <c r="GM337" s="91"/>
      <c r="GN337" s="102"/>
      <c r="GO337" s="96"/>
      <c r="GP337" s="104"/>
      <c r="GQ337" s="92"/>
      <c r="GR337" s="90"/>
      <c r="GS337" s="91"/>
      <c r="GT337" s="102"/>
      <c r="GU337" s="96"/>
      <c r="GV337" s="104"/>
      <c r="GW337" s="92"/>
      <c r="GX337" s="90"/>
      <c r="GY337" s="91"/>
      <c r="GZ337" s="102"/>
      <c r="HA337" s="96"/>
      <c r="HB337" s="104"/>
      <c r="HC337" s="92"/>
      <c r="HD337" s="90"/>
      <c r="HE337" s="91"/>
      <c r="HF337" s="102"/>
      <c r="HG337" s="96"/>
      <c r="HH337" s="104"/>
      <c r="HI337" s="92"/>
      <c r="HJ337" s="90"/>
      <c r="HK337" s="91"/>
      <c r="HL337" s="102"/>
      <c r="HM337" s="96"/>
      <c r="HN337" s="104"/>
      <c r="HO337" s="92"/>
      <c r="HP337" s="90"/>
      <c r="HQ337" s="91"/>
      <c r="HR337" s="102"/>
      <c r="HS337" s="96"/>
      <c r="HT337" s="104"/>
      <c r="HU337" s="92"/>
      <c r="HV337" s="125"/>
      <c r="HW337" s="126"/>
      <c r="HX337" s="127"/>
      <c r="HY337" s="128"/>
      <c r="HZ337" s="129"/>
      <c r="IA337" s="130"/>
      <c r="IB337" s="125"/>
      <c r="IC337" s="126"/>
      <c r="ID337" s="127"/>
      <c r="IE337" s="128"/>
      <c r="IF337" s="129"/>
      <c r="IG337" s="130"/>
      <c r="IH337" s="125"/>
      <c r="II337" s="126"/>
      <c r="IJ337" s="127"/>
      <c r="IK337" s="128"/>
      <c r="IL337" s="129"/>
      <c r="IM337" s="130"/>
      <c r="IN337" s="125"/>
      <c r="IO337" s="126"/>
      <c r="IP337" s="127"/>
      <c r="IQ337" s="128"/>
      <c r="IR337" s="129"/>
    </row>
    <row r="338" spans="1:252" s="1" customFormat="1">
      <c r="A338" s="54" t="s">
        <v>234</v>
      </c>
      <c r="B338" s="136">
        <f t="shared" si="57"/>
        <v>21.1</v>
      </c>
      <c r="C338" s="136">
        <f t="shared" si="58"/>
        <v>21.2</v>
      </c>
      <c r="D338" s="136">
        <f t="shared" si="59"/>
        <v>21.4</v>
      </c>
      <c r="E338" s="136">
        <f t="shared" si="60"/>
        <v>14.8</v>
      </c>
      <c r="F338" s="136">
        <f t="shared" si="61"/>
        <v>14.866666666666667</v>
      </c>
      <c r="G338" s="136">
        <f t="shared" si="62"/>
        <v>15</v>
      </c>
      <c r="H338" s="137">
        <f t="shared" si="55"/>
        <v>3</v>
      </c>
      <c r="I338" s="137">
        <f t="shared" si="63"/>
        <v>0</v>
      </c>
      <c r="J338" s="136">
        <f t="shared" si="64"/>
        <v>0</v>
      </c>
      <c r="K338" s="136">
        <f t="shared" si="65"/>
        <v>0</v>
      </c>
      <c r="L338" s="138">
        <f t="shared" si="56"/>
        <v>0</v>
      </c>
      <c r="M338" s="92">
        <v>21.1</v>
      </c>
      <c r="N338" s="90">
        <v>14.8</v>
      </c>
      <c r="O338" s="91"/>
      <c r="P338" s="102">
        <v>21.1</v>
      </c>
      <c r="Q338" s="96">
        <v>14.8</v>
      </c>
      <c r="R338" s="104"/>
      <c r="S338" s="92">
        <v>21.4</v>
      </c>
      <c r="T338" s="90">
        <v>15</v>
      </c>
      <c r="U338" s="91"/>
      <c r="V338" s="102"/>
      <c r="W338" s="96"/>
      <c r="X338" s="104"/>
      <c r="Y338" s="92"/>
      <c r="Z338" s="90"/>
      <c r="AA338" s="91"/>
      <c r="AB338" s="102"/>
      <c r="AC338" s="96"/>
      <c r="AD338" s="104"/>
      <c r="AE338" s="92"/>
      <c r="AF338" s="90"/>
      <c r="AG338" s="91"/>
      <c r="AH338" s="102"/>
      <c r="AI338" s="96"/>
      <c r="AJ338" s="104"/>
      <c r="AK338" s="92"/>
      <c r="AL338" s="90"/>
      <c r="AM338" s="91"/>
      <c r="AN338" s="102"/>
      <c r="AO338" s="96"/>
      <c r="AP338" s="104"/>
      <c r="AQ338" s="92"/>
      <c r="AR338" s="90"/>
      <c r="AS338" s="91"/>
      <c r="AT338" s="102"/>
      <c r="AU338" s="96"/>
      <c r="AV338" s="104"/>
      <c r="AW338" s="92"/>
      <c r="AX338" s="90"/>
      <c r="AY338" s="91"/>
      <c r="AZ338" s="102"/>
      <c r="BA338" s="96"/>
      <c r="BB338" s="104"/>
      <c r="BC338" s="92"/>
      <c r="BD338" s="90"/>
      <c r="BE338" s="91"/>
      <c r="BF338" s="102"/>
      <c r="BG338" s="96"/>
      <c r="BH338" s="104"/>
      <c r="BI338" s="92"/>
      <c r="BJ338" s="90"/>
      <c r="BK338" s="91"/>
      <c r="BL338" s="102"/>
      <c r="BM338" s="96"/>
      <c r="BN338" s="104"/>
      <c r="BO338" s="92"/>
      <c r="BP338" s="90"/>
      <c r="BQ338" s="91"/>
      <c r="BR338" s="102"/>
      <c r="BS338" s="96"/>
      <c r="BT338" s="104"/>
      <c r="BU338" s="92"/>
      <c r="BV338" s="90"/>
      <c r="BW338" s="91"/>
      <c r="BX338" s="102"/>
      <c r="BY338" s="96"/>
      <c r="BZ338" s="104"/>
      <c r="CA338" s="92"/>
      <c r="CB338" s="90"/>
      <c r="CC338" s="91"/>
      <c r="CD338" s="102"/>
      <c r="CE338" s="96"/>
      <c r="CF338" s="104"/>
      <c r="CG338" s="92"/>
      <c r="CH338" s="90"/>
      <c r="CI338" s="91"/>
      <c r="CJ338" s="102"/>
      <c r="CK338" s="96"/>
      <c r="CL338" s="104"/>
      <c r="CM338" s="92"/>
      <c r="CN338" s="90"/>
      <c r="CO338" s="91"/>
      <c r="CP338" s="102"/>
      <c r="CQ338" s="96"/>
      <c r="CR338" s="104"/>
      <c r="CS338" s="92"/>
      <c r="CT338" s="90"/>
      <c r="CU338" s="91"/>
      <c r="CV338" s="102"/>
      <c r="CW338" s="96"/>
      <c r="CX338" s="104"/>
      <c r="CY338" s="92"/>
      <c r="CZ338" s="90"/>
      <c r="DA338" s="91"/>
      <c r="DB338" s="102"/>
      <c r="DC338" s="96"/>
      <c r="DD338" s="104"/>
      <c r="DE338" s="92"/>
      <c r="DF338" s="90"/>
      <c r="DG338" s="91"/>
      <c r="DH338" s="102"/>
      <c r="DI338" s="96"/>
      <c r="DJ338" s="104"/>
      <c r="DK338" s="92"/>
      <c r="DL338" s="90"/>
      <c r="DM338" s="91"/>
      <c r="DN338" s="102"/>
      <c r="DO338" s="96"/>
      <c r="DP338" s="104"/>
      <c r="DQ338" s="92"/>
      <c r="DR338" s="90"/>
      <c r="DS338" s="91"/>
      <c r="DT338" s="102"/>
      <c r="DU338" s="96"/>
      <c r="DV338" s="104"/>
      <c r="DW338" s="92"/>
      <c r="DX338" s="90"/>
      <c r="DY338" s="91"/>
      <c r="DZ338" s="102"/>
      <c r="EA338" s="96"/>
      <c r="EB338" s="104"/>
      <c r="EC338" s="92"/>
      <c r="ED338" s="90"/>
      <c r="EE338" s="91"/>
      <c r="EF338" s="102"/>
      <c r="EG338" s="96"/>
      <c r="EH338" s="104"/>
      <c r="EI338" s="92"/>
      <c r="EJ338" s="90"/>
      <c r="EK338" s="91"/>
      <c r="EL338" s="102"/>
      <c r="EM338" s="96"/>
      <c r="EN338" s="104"/>
      <c r="EO338" s="92"/>
      <c r="EP338" s="90"/>
      <c r="EQ338" s="91"/>
      <c r="ER338" s="102"/>
      <c r="ES338" s="96"/>
      <c r="ET338" s="104"/>
      <c r="EU338" s="92"/>
      <c r="EV338" s="90"/>
      <c r="EW338" s="91"/>
      <c r="EX338" s="102"/>
      <c r="EY338" s="96"/>
      <c r="EZ338" s="104"/>
      <c r="FA338" s="92"/>
      <c r="FB338" s="90"/>
      <c r="FC338" s="91"/>
      <c r="FD338" s="102"/>
      <c r="FE338" s="96"/>
      <c r="FF338" s="104"/>
      <c r="FG338" s="92"/>
      <c r="FH338" s="90"/>
      <c r="FI338" s="91"/>
      <c r="FJ338" s="102"/>
      <c r="FK338" s="96"/>
      <c r="FL338" s="104"/>
      <c r="FM338" s="92"/>
      <c r="FN338" s="90"/>
      <c r="FO338" s="91"/>
      <c r="FP338" s="102"/>
      <c r="FQ338" s="96"/>
      <c r="FR338" s="104"/>
      <c r="FS338" s="92"/>
      <c r="FT338" s="90"/>
      <c r="FU338" s="91"/>
      <c r="FV338" s="102"/>
      <c r="FW338" s="96"/>
      <c r="FX338" s="104"/>
      <c r="FY338" s="92"/>
      <c r="FZ338" s="90"/>
      <c r="GA338" s="91"/>
      <c r="GB338" s="102"/>
      <c r="GC338" s="96"/>
      <c r="GD338" s="104"/>
      <c r="GE338" s="92"/>
      <c r="GF338" s="90"/>
      <c r="GG338" s="91"/>
      <c r="GH338" s="102"/>
      <c r="GI338" s="96"/>
      <c r="GJ338" s="104"/>
      <c r="GK338" s="92"/>
      <c r="GL338" s="90"/>
      <c r="GM338" s="91"/>
      <c r="GN338" s="102"/>
      <c r="GO338" s="96"/>
      <c r="GP338" s="104"/>
      <c r="GQ338" s="92"/>
      <c r="GR338" s="90"/>
      <c r="GS338" s="91"/>
      <c r="GT338" s="102"/>
      <c r="GU338" s="96"/>
      <c r="GV338" s="104"/>
      <c r="GW338" s="92"/>
      <c r="GX338" s="90"/>
      <c r="GY338" s="91"/>
      <c r="GZ338" s="102"/>
      <c r="HA338" s="96"/>
      <c r="HB338" s="104"/>
      <c r="HC338" s="92"/>
      <c r="HD338" s="90"/>
      <c r="HE338" s="91"/>
      <c r="HF338" s="102"/>
      <c r="HG338" s="96"/>
      <c r="HH338" s="104"/>
      <c r="HI338" s="92"/>
      <c r="HJ338" s="90"/>
      <c r="HK338" s="91"/>
      <c r="HL338" s="102"/>
      <c r="HM338" s="96"/>
      <c r="HN338" s="104"/>
      <c r="HO338" s="92"/>
      <c r="HP338" s="90"/>
      <c r="HQ338" s="91"/>
      <c r="HR338" s="102"/>
      <c r="HS338" s="96"/>
      <c r="HT338" s="104"/>
      <c r="HU338" s="92"/>
      <c r="HV338" s="125"/>
      <c r="HW338" s="126"/>
      <c r="HX338" s="127"/>
      <c r="HY338" s="128"/>
      <c r="HZ338" s="129"/>
      <c r="IA338" s="130"/>
      <c r="IB338" s="125"/>
      <c r="IC338" s="126"/>
      <c r="ID338" s="127"/>
      <c r="IE338" s="128"/>
      <c r="IF338" s="129"/>
      <c r="IG338" s="130"/>
      <c r="IH338" s="125"/>
      <c r="II338" s="126"/>
      <c r="IJ338" s="127"/>
      <c r="IK338" s="128"/>
      <c r="IL338" s="129"/>
      <c r="IM338" s="130"/>
      <c r="IN338" s="125"/>
      <c r="IO338" s="126"/>
      <c r="IP338" s="127"/>
      <c r="IQ338" s="128"/>
      <c r="IR338" s="129"/>
    </row>
    <row r="339" spans="1:252" s="1" customFormat="1">
      <c r="A339" s="54" t="s">
        <v>232</v>
      </c>
      <c r="B339" s="136">
        <f t="shared" si="57"/>
        <v>0</v>
      </c>
      <c r="C339" s="136">
        <f t="shared" si="58"/>
        <v>0</v>
      </c>
      <c r="D339" s="136">
        <f t="shared" si="59"/>
        <v>0</v>
      </c>
      <c r="E339" s="136">
        <f t="shared" si="60"/>
        <v>0</v>
      </c>
      <c r="F339" s="136">
        <f t="shared" si="61"/>
        <v>0</v>
      </c>
      <c r="G339" s="136">
        <f t="shared" si="62"/>
        <v>0</v>
      </c>
      <c r="H339" s="137">
        <f t="shared" si="55"/>
        <v>0</v>
      </c>
      <c r="I339" s="137">
        <f t="shared" si="63"/>
        <v>0</v>
      </c>
      <c r="J339" s="136">
        <f t="shared" si="64"/>
        <v>0</v>
      </c>
      <c r="K339" s="136">
        <f t="shared" si="65"/>
        <v>0</v>
      </c>
      <c r="L339" s="138">
        <f t="shared" si="56"/>
        <v>0</v>
      </c>
      <c r="M339" s="92"/>
      <c r="N339" s="90"/>
      <c r="O339" s="91"/>
      <c r="P339" s="102"/>
      <c r="Q339" s="96"/>
      <c r="R339" s="104"/>
      <c r="S339" s="92"/>
      <c r="T339" s="90"/>
      <c r="U339" s="91"/>
      <c r="V339" s="102"/>
      <c r="W339" s="96"/>
      <c r="X339" s="104"/>
      <c r="Y339" s="92"/>
      <c r="Z339" s="90"/>
      <c r="AA339" s="91"/>
      <c r="AB339" s="102"/>
      <c r="AC339" s="96"/>
      <c r="AD339" s="104"/>
      <c r="AE339" s="92"/>
      <c r="AF339" s="90"/>
      <c r="AG339" s="91"/>
      <c r="AH339" s="102"/>
      <c r="AI339" s="96"/>
      <c r="AJ339" s="104"/>
      <c r="AK339" s="92"/>
      <c r="AL339" s="90"/>
      <c r="AM339" s="91"/>
      <c r="AN339" s="102"/>
      <c r="AO339" s="96"/>
      <c r="AP339" s="104"/>
      <c r="AQ339" s="92"/>
      <c r="AR339" s="90"/>
      <c r="AS339" s="91"/>
      <c r="AT339" s="102"/>
      <c r="AU339" s="96"/>
      <c r="AV339" s="104"/>
      <c r="AW339" s="92"/>
      <c r="AX339" s="90"/>
      <c r="AY339" s="91"/>
      <c r="AZ339" s="102"/>
      <c r="BA339" s="96"/>
      <c r="BB339" s="104"/>
      <c r="BC339" s="92"/>
      <c r="BD339" s="90"/>
      <c r="BE339" s="91"/>
      <c r="BF339" s="102"/>
      <c r="BG339" s="96"/>
      <c r="BH339" s="104"/>
      <c r="BI339" s="92"/>
      <c r="BJ339" s="90"/>
      <c r="BK339" s="91"/>
      <c r="BL339" s="102"/>
      <c r="BM339" s="96"/>
      <c r="BN339" s="104"/>
      <c r="BO339" s="92"/>
      <c r="BP339" s="90"/>
      <c r="BQ339" s="91"/>
      <c r="BR339" s="102"/>
      <c r="BS339" s="96"/>
      <c r="BT339" s="104"/>
      <c r="BU339" s="92"/>
      <c r="BV339" s="90"/>
      <c r="BW339" s="91"/>
      <c r="BX339" s="102"/>
      <c r="BY339" s="96"/>
      <c r="BZ339" s="104"/>
      <c r="CA339" s="92"/>
      <c r="CB339" s="90"/>
      <c r="CC339" s="91"/>
      <c r="CD339" s="102"/>
      <c r="CE339" s="96"/>
      <c r="CF339" s="104"/>
      <c r="CG339" s="92"/>
      <c r="CH339" s="90"/>
      <c r="CI339" s="91"/>
      <c r="CJ339" s="102"/>
      <c r="CK339" s="96"/>
      <c r="CL339" s="104"/>
      <c r="CM339" s="92"/>
      <c r="CN339" s="90"/>
      <c r="CO339" s="91"/>
      <c r="CP339" s="102"/>
      <c r="CQ339" s="96"/>
      <c r="CR339" s="104"/>
      <c r="CS339" s="92"/>
      <c r="CT339" s="90"/>
      <c r="CU339" s="91"/>
      <c r="CV339" s="102"/>
      <c r="CW339" s="96"/>
      <c r="CX339" s="104"/>
      <c r="CY339" s="92"/>
      <c r="CZ339" s="90"/>
      <c r="DA339" s="91"/>
      <c r="DB339" s="102"/>
      <c r="DC339" s="96"/>
      <c r="DD339" s="104"/>
      <c r="DE339" s="92"/>
      <c r="DF339" s="90"/>
      <c r="DG339" s="91"/>
      <c r="DH339" s="102"/>
      <c r="DI339" s="96"/>
      <c r="DJ339" s="104"/>
      <c r="DK339" s="92"/>
      <c r="DL339" s="90"/>
      <c r="DM339" s="91"/>
      <c r="DN339" s="102"/>
      <c r="DO339" s="96"/>
      <c r="DP339" s="104"/>
      <c r="DQ339" s="92"/>
      <c r="DR339" s="90"/>
      <c r="DS339" s="91"/>
      <c r="DT339" s="102"/>
      <c r="DU339" s="96"/>
      <c r="DV339" s="104"/>
      <c r="DW339" s="92"/>
      <c r="DX339" s="90"/>
      <c r="DY339" s="91"/>
      <c r="DZ339" s="102"/>
      <c r="EA339" s="96"/>
      <c r="EB339" s="104"/>
      <c r="EC339" s="92"/>
      <c r="ED339" s="90"/>
      <c r="EE339" s="91"/>
      <c r="EF339" s="102"/>
      <c r="EG339" s="96"/>
      <c r="EH339" s="104"/>
      <c r="EI339" s="92"/>
      <c r="EJ339" s="90"/>
      <c r="EK339" s="91"/>
      <c r="EL339" s="102"/>
      <c r="EM339" s="96"/>
      <c r="EN339" s="104"/>
      <c r="EO339" s="92"/>
      <c r="EP339" s="90"/>
      <c r="EQ339" s="91"/>
      <c r="ER339" s="102"/>
      <c r="ES339" s="96"/>
      <c r="ET339" s="104"/>
      <c r="EU339" s="92"/>
      <c r="EV339" s="90"/>
      <c r="EW339" s="91"/>
      <c r="EX339" s="102"/>
      <c r="EY339" s="96"/>
      <c r="EZ339" s="104"/>
      <c r="FA339" s="92"/>
      <c r="FB339" s="90"/>
      <c r="FC339" s="91"/>
      <c r="FD339" s="102"/>
      <c r="FE339" s="96"/>
      <c r="FF339" s="104"/>
      <c r="FG339" s="92"/>
      <c r="FH339" s="90"/>
      <c r="FI339" s="91"/>
      <c r="FJ339" s="102"/>
      <c r="FK339" s="96"/>
      <c r="FL339" s="104"/>
      <c r="FM339" s="92"/>
      <c r="FN339" s="90"/>
      <c r="FO339" s="91"/>
      <c r="FP339" s="102"/>
      <c r="FQ339" s="96"/>
      <c r="FR339" s="104"/>
      <c r="FS339" s="92"/>
      <c r="FT339" s="90"/>
      <c r="FU339" s="91"/>
      <c r="FV339" s="102"/>
      <c r="FW339" s="96"/>
      <c r="FX339" s="104"/>
      <c r="FY339" s="92"/>
      <c r="FZ339" s="90"/>
      <c r="GA339" s="91"/>
      <c r="GB339" s="102"/>
      <c r="GC339" s="96"/>
      <c r="GD339" s="104"/>
      <c r="GE339" s="92"/>
      <c r="GF339" s="90"/>
      <c r="GG339" s="91"/>
      <c r="GH339" s="102"/>
      <c r="GI339" s="96"/>
      <c r="GJ339" s="104"/>
      <c r="GK339" s="92"/>
      <c r="GL339" s="90"/>
      <c r="GM339" s="91"/>
      <c r="GN339" s="102"/>
      <c r="GO339" s="96"/>
      <c r="GP339" s="104"/>
      <c r="GQ339" s="92"/>
      <c r="GR339" s="90"/>
      <c r="GS339" s="91"/>
      <c r="GT339" s="102"/>
      <c r="GU339" s="96"/>
      <c r="GV339" s="104"/>
      <c r="GW339" s="92"/>
      <c r="GX339" s="90"/>
      <c r="GY339" s="91"/>
      <c r="GZ339" s="102"/>
      <c r="HA339" s="96"/>
      <c r="HB339" s="104"/>
      <c r="HC339" s="92"/>
      <c r="HD339" s="90"/>
      <c r="HE339" s="91"/>
      <c r="HF339" s="102"/>
      <c r="HG339" s="96"/>
      <c r="HH339" s="104"/>
      <c r="HI339" s="92"/>
      <c r="HJ339" s="90"/>
      <c r="HK339" s="91"/>
      <c r="HL339" s="102"/>
      <c r="HM339" s="96"/>
      <c r="HN339" s="104"/>
      <c r="HO339" s="92"/>
      <c r="HP339" s="90"/>
      <c r="HQ339" s="91"/>
      <c r="HR339" s="102"/>
      <c r="HS339" s="96"/>
      <c r="HT339" s="104"/>
      <c r="HU339" s="92"/>
      <c r="HV339" s="125"/>
      <c r="HW339" s="126"/>
      <c r="HX339" s="127"/>
      <c r="HY339" s="128"/>
      <c r="HZ339" s="129"/>
      <c r="IA339" s="130"/>
      <c r="IB339" s="125"/>
      <c r="IC339" s="126"/>
      <c r="ID339" s="127"/>
      <c r="IE339" s="128"/>
      <c r="IF339" s="129"/>
      <c r="IG339" s="130"/>
      <c r="IH339" s="125"/>
      <c r="II339" s="126"/>
      <c r="IJ339" s="127"/>
      <c r="IK339" s="128"/>
      <c r="IL339" s="129"/>
      <c r="IM339" s="130"/>
      <c r="IN339" s="125"/>
      <c r="IO339" s="126"/>
      <c r="IP339" s="127"/>
      <c r="IQ339" s="128"/>
      <c r="IR339" s="129"/>
    </row>
    <row r="340" spans="1:252" s="1" customFormat="1">
      <c r="A340" s="54" t="s">
        <v>847</v>
      </c>
      <c r="B340" s="136">
        <f t="shared" si="57"/>
        <v>19</v>
      </c>
      <c r="C340" s="136">
        <f t="shared" si="58"/>
        <v>19.7</v>
      </c>
      <c r="D340" s="136">
        <f t="shared" si="59"/>
        <v>20.6</v>
      </c>
      <c r="E340" s="136">
        <f t="shared" si="60"/>
        <v>14.9</v>
      </c>
      <c r="F340" s="136">
        <f t="shared" si="61"/>
        <v>15.116666666666665</v>
      </c>
      <c r="G340" s="136">
        <f t="shared" si="62"/>
        <v>15.5</v>
      </c>
      <c r="H340" s="137">
        <f t="shared" si="55"/>
        <v>6</v>
      </c>
      <c r="I340" s="137">
        <f t="shared" si="63"/>
        <v>0</v>
      </c>
      <c r="J340" s="136">
        <f t="shared" si="64"/>
        <v>0</v>
      </c>
      <c r="K340" s="136">
        <f t="shared" si="65"/>
        <v>0</v>
      </c>
      <c r="L340" s="138">
        <f t="shared" si="56"/>
        <v>0</v>
      </c>
      <c r="M340" s="92">
        <v>20.6</v>
      </c>
      <c r="N340" s="90">
        <v>15.1</v>
      </c>
      <c r="O340" s="91"/>
      <c r="P340" s="102">
        <v>20.100000000000001</v>
      </c>
      <c r="Q340" s="96">
        <v>14.9</v>
      </c>
      <c r="R340" s="104"/>
      <c r="S340" s="92">
        <v>20.100000000000001</v>
      </c>
      <c r="T340" s="90">
        <v>15.5</v>
      </c>
      <c r="U340" s="91"/>
      <c r="V340" s="102">
        <v>19.2</v>
      </c>
      <c r="W340" s="96">
        <v>15.1</v>
      </c>
      <c r="X340" s="104"/>
      <c r="Y340" s="92">
        <v>19.2</v>
      </c>
      <c r="Z340" s="90">
        <v>15</v>
      </c>
      <c r="AA340" s="91"/>
      <c r="AB340" s="102">
        <v>19</v>
      </c>
      <c r="AC340" s="96">
        <v>15.1</v>
      </c>
      <c r="AD340" s="104"/>
      <c r="AE340" s="92"/>
      <c r="AF340" s="90"/>
      <c r="AG340" s="91"/>
      <c r="AH340" s="102"/>
      <c r="AI340" s="96"/>
      <c r="AJ340" s="104"/>
      <c r="AK340" s="92"/>
      <c r="AL340" s="90"/>
      <c r="AM340" s="91"/>
      <c r="AN340" s="102"/>
      <c r="AO340" s="96"/>
      <c r="AP340" s="104"/>
      <c r="AQ340" s="92"/>
      <c r="AR340" s="90"/>
      <c r="AS340" s="91"/>
      <c r="AT340" s="102"/>
      <c r="AU340" s="96"/>
      <c r="AV340" s="104"/>
      <c r="AW340" s="92"/>
      <c r="AX340" s="90"/>
      <c r="AY340" s="91"/>
      <c r="AZ340" s="102"/>
      <c r="BA340" s="96"/>
      <c r="BB340" s="104"/>
      <c r="BC340" s="92"/>
      <c r="BD340" s="90"/>
      <c r="BE340" s="91"/>
      <c r="BF340" s="102"/>
      <c r="BG340" s="96"/>
      <c r="BH340" s="104"/>
      <c r="BI340" s="92"/>
      <c r="BJ340" s="90"/>
      <c r="BK340" s="91"/>
      <c r="BL340" s="102"/>
      <c r="BM340" s="96"/>
      <c r="BN340" s="104"/>
      <c r="BO340" s="92"/>
      <c r="BP340" s="90"/>
      <c r="BQ340" s="91"/>
      <c r="BR340" s="102"/>
      <c r="BS340" s="96"/>
      <c r="BT340" s="104"/>
      <c r="BU340" s="92"/>
      <c r="BV340" s="90"/>
      <c r="BW340" s="91"/>
      <c r="BX340" s="102"/>
      <c r="BY340" s="96"/>
      <c r="BZ340" s="104"/>
      <c r="CA340" s="92"/>
      <c r="CB340" s="90"/>
      <c r="CC340" s="91"/>
      <c r="CD340" s="102"/>
      <c r="CE340" s="96"/>
      <c r="CF340" s="104"/>
      <c r="CG340" s="92"/>
      <c r="CH340" s="90"/>
      <c r="CI340" s="91"/>
      <c r="CJ340" s="102"/>
      <c r="CK340" s="96"/>
      <c r="CL340" s="104"/>
      <c r="CM340" s="92"/>
      <c r="CN340" s="90"/>
      <c r="CO340" s="91"/>
      <c r="CP340" s="102"/>
      <c r="CQ340" s="96"/>
      <c r="CR340" s="104"/>
      <c r="CS340" s="92"/>
      <c r="CT340" s="90"/>
      <c r="CU340" s="91"/>
      <c r="CV340" s="102"/>
      <c r="CW340" s="96"/>
      <c r="CX340" s="104"/>
      <c r="CY340" s="92"/>
      <c r="CZ340" s="90"/>
      <c r="DA340" s="91"/>
      <c r="DB340" s="102"/>
      <c r="DC340" s="96"/>
      <c r="DD340" s="104"/>
      <c r="DE340" s="92"/>
      <c r="DF340" s="90"/>
      <c r="DG340" s="91"/>
      <c r="DH340" s="102"/>
      <c r="DI340" s="96"/>
      <c r="DJ340" s="104"/>
      <c r="DK340" s="92"/>
      <c r="DL340" s="90"/>
      <c r="DM340" s="91"/>
      <c r="DN340" s="102"/>
      <c r="DO340" s="96"/>
      <c r="DP340" s="104"/>
      <c r="DQ340" s="92"/>
      <c r="DR340" s="90"/>
      <c r="DS340" s="91"/>
      <c r="DT340" s="102"/>
      <c r="DU340" s="96"/>
      <c r="DV340" s="104"/>
      <c r="DW340" s="92"/>
      <c r="DX340" s="90"/>
      <c r="DY340" s="91"/>
      <c r="DZ340" s="102"/>
      <c r="EA340" s="96"/>
      <c r="EB340" s="104"/>
      <c r="EC340" s="92"/>
      <c r="ED340" s="90"/>
      <c r="EE340" s="91"/>
      <c r="EF340" s="102"/>
      <c r="EG340" s="96"/>
      <c r="EH340" s="104"/>
      <c r="EI340" s="92"/>
      <c r="EJ340" s="90"/>
      <c r="EK340" s="91"/>
      <c r="EL340" s="102"/>
      <c r="EM340" s="96"/>
      <c r="EN340" s="104"/>
      <c r="EO340" s="92"/>
      <c r="EP340" s="90"/>
      <c r="EQ340" s="91"/>
      <c r="ER340" s="102"/>
      <c r="ES340" s="96"/>
      <c r="ET340" s="104"/>
      <c r="EU340" s="92"/>
      <c r="EV340" s="90"/>
      <c r="EW340" s="91"/>
      <c r="EX340" s="102"/>
      <c r="EY340" s="96"/>
      <c r="EZ340" s="104"/>
      <c r="FA340" s="92"/>
      <c r="FB340" s="90"/>
      <c r="FC340" s="91"/>
      <c r="FD340" s="102"/>
      <c r="FE340" s="96"/>
      <c r="FF340" s="104"/>
      <c r="FG340" s="92"/>
      <c r="FH340" s="90"/>
      <c r="FI340" s="91"/>
      <c r="FJ340" s="102"/>
      <c r="FK340" s="96"/>
      <c r="FL340" s="104"/>
      <c r="FM340" s="92"/>
      <c r="FN340" s="90"/>
      <c r="FO340" s="91"/>
      <c r="FP340" s="102"/>
      <c r="FQ340" s="96"/>
      <c r="FR340" s="104"/>
      <c r="FS340" s="92"/>
      <c r="FT340" s="90"/>
      <c r="FU340" s="91"/>
      <c r="FV340" s="102"/>
      <c r="FW340" s="96"/>
      <c r="FX340" s="104"/>
      <c r="FY340" s="92"/>
      <c r="FZ340" s="90"/>
      <c r="GA340" s="91"/>
      <c r="GB340" s="102"/>
      <c r="GC340" s="96"/>
      <c r="GD340" s="104"/>
      <c r="GE340" s="92"/>
      <c r="GF340" s="90"/>
      <c r="GG340" s="91"/>
      <c r="GH340" s="102"/>
      <c r="GI340" s="96"/>
      <c r="GJ340" s="104"/>
      <c r="GK340" s="92"/>
      <c r="GL340" s="90"/>
      <c r="GM340" s="91"/>
      <c r="GN340" s="102"/>
      <c r="GO340" s="96"/>
      <c r="GP340" s="104"/>
      <c r="GQ340" s="92"/>
      <c r="GR340" s="90"/>
      <c r="GS340" s="91"/>
      <c r="GT340" s="102"/>
      <c r="GU340" s="96"/>
      <c r="GV340" s="104"/>
      <c r="GW340" s="92"/>
      <c r="GX340" s="90"/>
      <c r="GY340" s="91"/>
      <c r="GZ340" s="102"/>
      <c r="HA340" s="96"/>
      <c r="HB340" s="104"/>
      <c r="HC340" s="92"/>
      <c r="HD340" s="90"/>
      <c r="HE340" s="91"/>
      <c r="HF340" s="102"/>
      <c r="HG340" s="96"/>
      <c r="HH340" s="104"/>
      <c r="HI340" s="92"/>
      <c r="HJ340" s="90"/>
      <c r="HK340" s="91"/>
      <c r="HL340" s="102"/>
      <c r="HM340" s="96"/>
      <c r="HN340" s="104"/>
      <c r="HO340" s="92"/>
      <c r="HP340" s="90"/>
      <c r="HQ340" s="91"/>
      <c r="HR340" s="102"/>
      <c r="HS340" s="96"/>
      <c r="HT340" s="104"/>
      <c r="HU340" s="92"/>
      <c r="HV340" s="125"/>
      <c r="HW340" s="126"/>
      <c r="HX340" s="127"/>
      <c r="HY340" s="128"/>
      <c r="HZ340" s="129"/>
      <c r="IA340" s="130"/>
      <c r="IB340" s="125"/>
      <c r="IC340" s="126"/>
      <c r="ID340" s="127"/>
      <c r="IE340" s="128"/>
      <c r="IF340" s="129"/>
      <c r="IG340" s="130"/>
      <c r="IH340" s="125"/>
      <c r="II340" s="126"/>
      <c r="IJ340" s="127"/>
      <c r="IK340" s="128"/>
      <c r="IL340" s="129"/>
      <c r="IM340" s="130"/>
      <c r="IN340" s="125"/>
      <c r="IO340" s="126"/>
      <c r="IP340" s="127"/>
      <c r="IQ340" s="128"/>
      <c r="IR340" s="129"/>
    </row>
    <row r="341" spans="1:252" s="1" customFormat="1">
      <c r="A341" s="54" t="s">
        <v>848</v>
      </c>
      <c r="B341" s="136">
        <f t="shared" si="57"/>
        <v>20.5</v>
      </c>
      <c r="C341" s="136">
        <f t="shared" si="58"/>
        <v>21.166666666666668</v>
      </c>
      <c r="D341" s="136">
        <f t="shared" si="59"/>
        <v>21.9</v>
      </c>
      <c r="E341" s="136">
        <f t="shared" si="60"/>
        <v>14.5</v>
      </c>
      <c r="F341" s="136">
        <f t="shared" si="61"/>
        <v>14.733333333333334</v>
      </c>
      <c r="G341" s="136">
        <f t="shared" si="62"/>
        <v>14.9</v>
      </c>
      <c r="H341" s="137">
        <f t="shared" si="55"/>
        <v>3</v>
      </c>
      <c r="I341" s="137">
        <f t="shared" si="63"/>
        <v>0</v>
      </c>
      <c r="J341" s="136">
        <f t="shared" si="64"/>
        <v>0</v>
      </c>
      <c r="K341" s="136">
        <f t="shared" si="65"/>
        <v>0</v>
      </c>
      <c r="L341" s="138">
        <f t="shared" si="56"/>
        <v>0</v>
      </c>
      <c r="M341" s="92">
        <v>21.1</v>
      </c>
      <c r="N341" s="90">
        <v>14.8</v>
      </c>
      <c r="O341" s="91"/>
      <c r="P341" s="102">
        <v>20.5</v>
      </c>
      <c r="Q341" s="96">
        <v>14.5</v>
      </c>
      <c r="R341" s="104"/>
      <c r="S341" s="92">
        <v>21.9</v>
      </c>
      <c r="T341" s="90">
        <v>14.9</v>
      </c>
      <c r="U341" s="91"/>
      <c r="V341" s="102"/>
      <c r="W341" s="96"/>
      <c r="X341" s="104"/>
      <c r="Y341" s="92"/>
      <c r="Z341" s="90"/>
      <c r="AA341" s="91"/>
      <c r="AB341" s="102"/>
      <c r="AC341" s="96"/>
      <c r="AD341" s="104"/>
      <c r="AE341" s="92"/>
      <c r="AF341" s="90"/>
      <c r="AG341" s="91"/>
      <c r="AH341" s="102"/>
      <c r="AI341" s="96"/>
      <c r="AJ341" s="104"/>
      <c r="AK341" s="92"/>
      <c r="AL341" s="90"/>
      <c r="AM341" s="91"/>
      <c r="AN341" s="102"/>
      <c r="AO341" s="96"/>
      <c r="AP341" s="104"/>
      <c r="AQ341" s="92"/>
      <c r="AR341" s="90"/>
      <c r="AS341" s="91"/>
      <c r="AT341" s="102"/>
      <c r="AU341" s="96"/>
      <c r="AV341" s="104"/>
      <c r="AW341" s="92"/>
      <c r="AX341" s="90"/>
      <c r="AY341" s="91"/>
      <c r="AZ341" s="102"/>
      <c r="BA341" s="96"/>
      <c r="BB341" s="104"/>
      <c r="BC341" s="92"/>
      <c r="BD341" s="90"/>
      <c r="BE341" s="91"/>
      <c r="BF341" s="102"/>
      <c r="BG341" s="96"/>
      <c r="BH341" s="104"/>
      <c r="BI341" s="92"/>
      <c r="BJ341" s="90"/>
      <c r="BK341" s="91"/>
      <c r="BL341" s="102"/>
      <c r="BM341" s="96"/>
      <c r="BN341" s="104"/>
      <c r="BO341" s="92"/>
      <c r="BP341" s="90"/>
      <c r="BQ341" s="91"/>
      <c r="BR341" s="102"/>
      <c r="BS341" s="96"/>
      <c r="BT341" s="104"/>
      <c r="BU341" s="92"/>
      <c r="BV341" s="90"/>
      <c r="BW341" s="91"/>
      <c r="BX341" s="102"/>
      <c r="BY341" s="96"/>
      <c r="BZ341" s="104"/>
      <c r="CA341" s="92"/>
      <c r="CB341" s="90"/>
      <c r="CC341" s="91"/>
      <c r="CD341" s="102"/>
      <c r="CE341" s="96"/>
      <c r="CF341" s="104"/>
      <c r="CG341" s="92"/>
      <c r="CH341" s="90"/>
      <c r="CI341" s="91"/>
      <c r="CJ341" s="102"/>
      <c r="CK341" s="96"/>
      <c r="CL341" s="104"/>
      <c r="CM341" s="92"/>
      <c r="CN341" s="90"/>
      <c r="CO341" s="91"/>
      <c r="CP341" s="102"/>
      <c r="CQ341" s="96"/>
      <c r="CR341" s="104"/>
      <c r="CS341" s="92"/>
      <c r="CT341" s="90"/>
      <c r="CU341" s="91"/>
      <c r="CV341" s="102"/>
      <c r="CW341" s="96"/>
      <c r="CX341" s="104"/>
      <c r="CY341" s="92"/>
      <c r="CZ341" s="90"/>
      <c r="DA341" s="91"/>
      <c r="DB341" s="102"/>
      <c r="DC341" s="96"/>
      <c r="DD341" s="104"/>
      <c r="DE341" s="92"/>
      <c r="DF341" s="90"/>
      <c r="DG341" s="91"/>
      <c r="DH341" s="102"/>
      <c r="DI341" s="96"/>
      <c r="DJ341" s="104"/>
      <c r="DK341" s="92"/>
      <c r="DL341" s="90"/>
      <c r="DM341" s="91"/>
      <c r="DN341" s="102"/>
      <c r="DO341" s="96"/>
      <c r="DP341" s="104"/>
      <c r="DQ341" s="92"/>
      <c r="DR341" s="90"/>
      <c r="DS341" s="91"/>
      <c r="DT341" s="102"/>
      <c r="DU341" s="96"/>
      <c r="DV341" s="104"/>
      <c r="DW341" s="92"/>
      <c r="DX341" s="90"/>
      <c r="DY341" s="91"/>
      <c r="DZ341" s="102"/>
      <c r="EA341" s="96"/>
      <c r="EB341" s="104"/>
      <c r="EC341" s="92"/>
      <c r="ED341" s="90"/>
      <c r="EE341" s="91"/>
      <c r="EF341" s="102"/>
      <c r="EG341" s="96"/>
      <c r="EH341" s="104"/>
      <c r="EI341" s="92"/>
      <c r="EJ341" s="90"/>
      <c r="EK341" s="91"/>
      <c r="EL341" s="102"/>
      <c r="EM341" s="96"/>
      <c r="EN341" s="104"/>
      <c r="EO341" s="92"/>
      <c r="EP341" s="90"/>
      <c r="EQ341" s="91"/>
      <c r="ER341" s="102"/>
      <c r="ES341" s="96"/>
      <c r="ET341" s="104"/>
      <c r="EU341" s="92"/>
      <c r="EV341" s="90"/>
      <c r="EW341" s="91"/>
      <c r="EX341" s="102"/>
      <c r="EY341" s="96"/>
      <c r="EZ341" s="104"/>
      <c r="FA341" s="92"/>
      <c r="FB341" s="90"/>
      <c r="FC341" s="91"/>
      <c r="FD341" s="102"/>
      <c r="FE341" s="96"/>
      <c r="FF341" s="104"/>
      <c r="FG341" s="92"/>
      <c r="FH341" s="90"/>
      <c r="FI341" s="91"/>
      <c r="FJ341" s="102"/>
      <c r="FK341" s="96"/>
      <c r="FL341" s="104"/>
      <c r="FM341" s="92"/>
      <c r="FN341" s="90"/>
      <c r="FO341" s="91"/>
      <c r="FP341" s="102"/>
      <c r="FQ341" s="96"/>
      <c r="FR341" s="104"/>
      <c r="FS341" s="92"/>
      <c r="FT341" s="90"/>
      <c r="FU341" s="91"/>
      <c r="FV341" s="102"/>
      <c r="FW341" s="96"/>
      <c r="FX341" s="104"/>
      <c r="FY341" s="92"/>
      <c r="FZ341" s="90"/>
      <c r="GA341" s="91"/>
      <c r="GB341" s="102"/>
      <c r="GC341" s="96"/>
      <c r="GD341" s="104"/>
      <c r="GE341" s="92"/>
      <c r="GF341" s="90"/>
      <c r="GG341" s="91"/>
      <c r="GH341" s="102"/>
      <c r="GI341" s="96"/>
      <c r="GJ341" s="104"/>
      <c r="GK341" s="92"/>
      <c r="GL341" s="90"/>
      <c r="GM341" s="91"/>
      <c r="GN341" s="102"/>
      <c r="GO341" s="96"/>
      <c r="GP341" s="104"/>
      <c r="GQ341" s="92"/>
      <c r="GR341" s="90"/>
      <c r="GS341" s="91"/>
      <c r="GT341" s="102"/>
      <c r="GU341" s="96"/>
      <c r="GV341" s="104"/>
      <c r="GW341" s="92"/>
      <c r="GX341" s="90"/>
      <c r="GY341" s="91"/>
      <c r="GZ341" s="102"/>
      <c r="HA341" s="96"/>
      <c r="HB341" s="104"/>
      <c r="HC341" s="92"/>
      <c r="HD341" s="90"/>
      <c r="HE341" s="91"/>
      <c r="HF341" s="102"/>
      <c r="HG341" s="96"/>
      <c r="HH341" s="104"/>
      <c r="HI341" s="92"/>
      <c r="HJ341" s="90"/>
      <c r="HK341" s="91"/>
      <c r="HL341" s="102"/>
      <c r="HM341" s="96"/>
      <c r="HN341" s="104"/>
      <c r="HO341" s="92"/>
      <c r="HP341" s="90"/>
      <c r="HQ341" s="91"/>
      <c r="HR341" s="102"/>
      <c r="HS341" s="96"/>
      <c r="HT341" s="104"/>
      <c r="HU341" s="92"/>
      <c r="HV341" s="125"/>
      <c r="HW341" s="126"/>
      <c r="HX341" s="127"/>
      <c r="HY341" s="128"/>
      <c r="HZ341" s="129"/>
      <c r="IA341" s="130"/>
      <c r="IB341" s="125"/>
      <c r="IC341" s="126"/>
      <c r="ID341" s="127"/>
      <c r="IE341" s="128"/>
      <c r="IF341" s="129"/>
      <c r="IG341" s="130"/>
      <c r="IH341" s="125"/>
      <c r="II341" s="126"/>
      <c r="IJ341" s="127"/>
      <c r="IK341" s="128"/>
      <c r="IL341" s="129"/>
      <c r="IM341" s="130"/>
      <c r="IN341" s="125"/>
      <c r="IO341" s="126"/>
      <c r="IP341" s="127"/>
      <c r="IQ341" s="128"/>
      <c r="IR341" s="129"/>
    </row>
    <row r="342" spans="1:252" s="1" customFormat="1">
      <c r="A342" s="54" t="s">
        <v>849</v>
      </c>
      <c r="B342" s="136">
        <f t="shared" si="57"/>
        <v>0</v>
      </c>
      <c r="C342" s="136">
        <f t="shared" si="58"/>
        <v>0</v>
      </c>
      <c r="D342" s="136">
        <f t="shared" si="59"/>
        <v>0</v>
      </c>
      <c r="E342" s="136">
        <f t="shared" si="60"/>
        <v>0</v>
      </c>
      <c r="F342" s="136">
        <f t="shared" si="61"/>
        <v>0</v>
      </c>
      <c r="G342" s="136">
        <f t="shared" si="62"/>
        <v>0</v>
      </c>
      <c r="H342" s="137">
        <f t="shared" si="55"/>
        <v>0</v>
      </c>
      <c r="I342" s="137">
        <f t="shared" si="63"/>
        <v>0</v>
      </c>
      <c r="J342" s="136">
        <f t="shared" si="64"/>
        <v>0</v>
      </c>
      <c r="K342" s="136">
        <f t="shared" si="65"/>
        <v>0</v>
      </c>
      <c r="L342" s="138">
        <f t="shared" si="56"/>
        <v>0</v>
      </c>
      <c r="M342" s="92"/>
      <c r="N342" s="90"/>
      <c r="O342" s="91"/>
      <c r="P342" s="102"/>
      <c r="Q342" s="96"/>
      <c r="R342" s="104"/>
      <c r="S342" s="92"/>
      <c r="T342" s="90"/>
      <c r="U342" s="91"/>
      <c r="V342" s="102"/>
      <c r="W342" s="96"/>
      <c r="X342" s="104"/>
      <c r="Y342" s="92"/>
      <c r="Z342" s="90"/>
      <c r="AA342" s="91"/>
      <c r="AB342" s="102"/>
      <c r="AC342" s="96"/>
      <c r="AD342" s="104"/>
      <c r="AE342" s="92"/>
      <c r="AF342" s="90"/>
      <c r="AG342" s="91"/>
      <c r="AH342" s="102"/>
      <c r="AI342" s="96"/>
      <c r="AJ342" s="104"/>
      <c r="AK342" s="92"/>
      <c r="AL342" s="90"/>
      <c r="AM342" s="91"/>
      <c r="AN342" s="102"/>
      <c r="AO342" s="96"/>
      <c r="AP342" s="104"/>
      <c r="AQ342" s="92"/>
      <c r="AR342" s="90"/>
      <c r="AS342" s="91"/>
      <c r="AT342" s="102"/>
      <c r="AU342" s="96"/>
      <c r="AV342" s="104"/>
      <c r="AW342" s="92"/>
      <c r="AX342" s="90"/>
      <c r="AY342" s="91"/>
      <c r="AZ342" s="102"/>
      <c r="BA342" s="96"/>
      <c r="BB342" s="104"/>
      <c r="BC342" s="92"/>
      <c r="BD342" s="90"/>
      <c r="BE342" s="91"/>
      <c r="BF342" s="102"/>
      <c r="BG342" s="96"/>
      <c r="BH342" s="104"/>
      <c r="BI342" s="92"/>
      <c r="BJ342" s="90"/>
      <c r="BK342" s="91"/>
      <c r="BL342" s="102"/>
      <c r="BM342" s="96"/>
      <c r="BN342" s="104"/>
      <c r="BO342" s="92"/>
      <c r="BP342" s="90"/>
      <c r="BQ342" s="91"/>
      <c r="BR342" s="102"/>
      <c r="BS342" s="96"/>
      <c r="BT342" s="104"/>
      <c r="BU342" s="92"/>
      <c r="BV342" s="90"/>
      <c r="BW342" s="91"/>
      <c r="BX342" s="102"/>
      <c r="BY342" s="96"/>
      <c r="BZ342" s="104"/>
      <c r="CA342" s="92"/>
      <c r="CB342" s="90"/>
      <c r="CC342" s="91"/>
      <c r="CD342" s="102"/>
      <c r="CE342" s="96"/>
      <c r="CF342" s="104"/>
      <c r="CG342" s="92"/>
      <c r="CH342" s="90"/>
      <c r="CI342" s="91"/>
      <c r="CJ342" s="102"/>
      <c r="CK342" s="96"/>
      <c r="CL342" s="104"/>
      <c r="CM342" s="92"/>
      <c r="CN342" s="90"/>
      <c r="CO342" s="91"/>
      <c r="CP342" s="102"/>
      <c r="CQ342" s="96"/>
      <c r="CR342" s="104"/>
      <c r="CS342" s="92"/>
      <c r="CT342" s="90"/>
      <c r="CU342" s="91"/>
      <c r="CV342" s="102"/>
      <c r="CW342" s="96"/>
      <c r="CX342" s="104"/>
      <c r="CY342" s="92"/>
      <c r="CZ342" s="90"/>
      <c r="DA342" s="91"/>
      <c r="DB342" s="102"/>
      <c r="DC342" s="96"/>
      <c r="DD342" s="104"/>
      <c r="DE342" s="92"/>
      <c r="DF342" s="90"/>
      <c r="DG342" s="91"/>
      <c r="DH342" s="102"/>
      <c r="DI342" s="96"/>
      <c r="DJ342" s="104"/>
      <c r="DK342" s="92"/>
      <c r="DL342" s="90"/>
      <c r="DM342" s="91"/>
      <c r="DN342" s="102"/>
      <c r="DO342" s="96"/>
      <c r="DP342" s="104"/>
      <c r="DQ342" s="92"/>
      <c r="DR342" s="90"/>
      <c r="DS342" s="91"/>
      <c r="DT342" s="102"/>
      <c r="DU342" s="96"/>
      <c r="DV342" s="104"/>
      <c r="DW342" s="92"/>
      <c r="DX342" s="90"/>
      <c r="DY342" s="91"/>
      <c r="DZ342" s="102"/>
      <c r="EA342" s="96"/>
      <c r="EB342" s="104"/>
      <c r="EC342" s="92"/>
      <c r="ED342" s="90"/>
      <c r="EE342" s="91"/>
      <c r="EF342" s="102"/>
      <c r="EG342" s="96"/>
      <c r="EH342" s="104"/>
      <c r="EI342" s="92"/>
      <c r="EJ342" s="90"/>
      <c r="EK342" s="91"/>
      <c r="EL342" s="102"/>
      <c r="EM342" s="96"/>
      <c r="EN342" s="104"/>
      <c r="EO342" s="92"/>
      <c r="EP342" s="90"/>
      <c r="EQ342" s="91"/>
      <c r="ER342" s="102"/>
      <c r="ES342" s="96"/>
      <c r="ET342" s="104"/>
      <c r="EU342" s="92"/>
      <c r="EV342" s="90"/>
      <c r="EW342" s="91"/>
      <c r="EX342" s="102"/>
      <c r="EY342" s="96"/>
      <c r="EZ342" s="104"/>
      <c r="FA342" s="92"/>
      <c r="FB342" s="90"/>
      <c r="FC342" s="91"/>
      <c r="FD342" s="102"/>
      <c r="FE342" s="96"/>
      <c r="FF342" s="104"/>
      <c r="FG342" s="92"/>
      <c r="FH342" s="90"/>
      <c r="FI342" s="91"/>
      <c r="FJ342" s="102"/>
      <c r="FK342" s="96"/>
      <c r="FL342" s="104"/>
      <c r="FM342" s="92"/>
      <c r="FN342" s="90"/>
      <c r="FO342" s="91"/>
      <c r="FP342" s="102"/>
      <c r="FQ342" s="96"/>
      <c r="FR342" s="104"/>
      <c r="FS342" s="92"/>
      <c r="FT342" s="90"/>
      <c r="FU342" s="91"/>
      <c r="FV342" s="102"/>
      <c r="FW342" s="96"/>
      <c r="FX342" s="104"/>
      <c r="FY342" s="92"/>
      <c r="FZ342" s="90"/>
      <c r="GA342" s="91"/>
      <c r="GB342" s="102"/>
      <c r="GC342" s="96"/>
      <c r="GD342" s="104"/>
      <c r="GE342" s="92"/>
      <c r="GF342" s="90"/>
      <c r="GG342" s="91"/>
      <c r="GH342" s="102"/>
      <c r="GI342" s="96"/>
      <c r="GJ342" s="104"/>
      <c r="GK342" s="92"/>
      <c r="GL342" s="90"/>
      <c r="GM342" s="91"/>
      <c r="GN342" s="102"/>
      <c r="GO342" s="96"/>
      <c r="GP342" s="104"/>
      <c r="GQ342" s="92"/>
      <c r="GR342" s="90"/>
      <c r="GS342" s="91"/>
      <c r="GT342" s="102"/>
      <c r="GU342" s="96"/>
      <c r="GV342" s="104"/>
      <c r="GW342" s="92"/>
      <c r="GX342" s="90"/>
      <c r="GY342" s="91"/>
      <c r="GZ342" s="102"/>
      <c r="HA342" s="96"/>
      <c r="HB342" s="104"/>
      <c r="HC342" s="92"/>
      <c r="HD342" s="90"/>
      <c r="HE342" s="91"/>
      <c r="HF342" s="102"/>
      <c r="HG342" s="96"/>
      <c r="HH342" s="104"/>
      <c r="HI342" s="92"/>
      <c r="HJ342" s="90"/>
      <c r="HK342" s="91"/>
      <c r="HL342" s="102"/>
      <c r="HM342" s="96"/>
      <c r="HN342" s="104"/>
      <c r="HO342" s="92"/>
      <c r="HP342" s="90"/>
      <c r="HQ342" s="91"/>
      <c r="HR342" s="102"/>
      <c r="HS342" s="96"/>
      <c r="HT342" s="104"/>
      <c r="HU342" s="92"/>
      <c r="HV342" s="125"/>
      <c r="HW342" s="126"/>
      <c r="HX342" s="127"/>
      <c r="HY342" s="128"/>
      <c r="HZ342" s="129"/>
      <c r="IA342" s="130"/>
      <c r="IB342" s="125"/>
      <c r="IC342" s="126"/>
      <c r="ID342" s="127"/>
      <c r="IE342" s="128"/>
      <c r="IF342" s="129"/>
      <c r="IG342" s="130"/>
      <c r="IH342" s="125"/>
      <c r="II342" s="126"/>
      <c r="IJ342" s="127"/>
      <c r="IK342" s="128"/>
      <c r="IL342" s="129"/>
      <c r="IM342" s="130"/>
      <c r="IN342" s="125"/>
      <c r="IO342" s="126"/>
      <c r="IP342" s="127"/>
      <c r="IQ342" s="128"/>
      <c r="IR342" s="129"/>
    </row>
    <row r="343" spans="1:252" s="1" customFormat="1">
      <c r="A343" s="54" t="s">
        <v>850</v>
      </c>
      <c r="B343" s="136">
        <f t="shared" si="57"/>
        <v>0</v>
      </c>
      <c r="C343" s="136">
        <f t="shared" si="58"/>
        <v>0</v>
      </c>
      <c r="D343" s="136">
        <f t="shared" si="59"/>
        <v>0</v>
      </c>
      <c r="E343" s="136">
        <f t="shared" si="60"/>
        <v>0</v>
      </c>
      <c r="F343" s="136">
        <f t="shared" si="61"/>
        <v>0</v>
      </c>
      <c r="G343" s="136">
        <f t="shared" si="62"/>
        <v>0</v>
      </c>
      <c r="H343" s="137">
        <f t="shared" si="55"/>
        <v>0</v>
      </c>
      <c r="I343" s="137">
        <f t="shared" si="63"/>
        <v>0</v>
      </c>
      <c r="J343" s="136">
        <f t="shared" si="64"/>
        <v>0</v>
      </c>
      <c r="K343" s="136">
        <f t="shared" si="65"/>
        <v>0</v>
      </c>
      <c r="L343" s="138">
        <f t="shared" si="56"/>
        <v>0</v>
      </c>
      <c r="M343" s="92"/>
      <c r="N343" s="90"/>
      <c r="O343" s="91"/>
      <c r="P343" s="102"/>
      <c r="Q343" s="96"/>
      <c r="R343" s="104"/>
      <c r="S343" s="92"/>
      <c r="T343" s="90"/>
      <c r="U343" s="91"/>
      <c r="V343" s="102"/>
      <c r="W343" s="96"/>
      <c r="X343" s="104"/>
      <c r="Y343" s="92"/>
      <c r="Z343" s="90"/>
      <c r="AA343" s="91"/>
      <c r="AB343" s="102"/>
      <c r="AC343" s="96"/>
      <c r="AD343" s="104"/>
      <c r="AE343" s="92"/>
      <c r="AF343" s="90"/>
      <c r="AG343" s="91"/>
      <c r="AH343" s="102"/>
      <c r="AI343" s="96"/>
      <c r="AJ343" s="104"/>
      <c r="AK343" s="92"/>
      <c r="AL343" s="90"/>
      <c r="AM343" s="91"/>
      <c r="AN343" s="102"/>
      <c r="AO343" s="96"/>
      <c r="AP343" s="104"/>
      <c r="AQ343" s="92"/>
      <c r="AR343" s="90"/>
      <c r="AS343" s="91"/>
      <c r="AT343" s="102"/>
      <c r="AU343" s="96"/>
      <c r="AV343" s="104"/>
      <c r="AW343" s="92"/>
      <c r="AX343" s="90"/>
      <c r="AY343" s="91"/>
      <c r="AZ343" s="102"/>
      <c r="BA343" s="96"/>
      <c r="BB343" s="104"/>
      <c r="BC343" s="92"/>
      <c r="BD343" s="90"/>
      <c r="BE343" s="91"/>
      <c r="BF343" s="102"/>
      <c r="BG343" s="96"/>
      <c r="BH343" s="104"/>
      <c r="BI343" s="92"/>
      <c r="BJ343" s="90"/>
      <c r="BK343" s="91"/>
      <c r="BL343" s="102"/>
      <c r="BM343" s="96"/>
      <c r="BN343" s="104"/>
      <c r="BO343" s="92"/>
      <c r="BP343" s="90"/>
      <c r="BQ343" s="91"/>
      <c r="BR343" s="102"/>
      <c r="BS343" s="96"/>
      <c r="BT343" s="104"/>
      <c r="BU343" s="92"/>
      <c r="BV343" s="90"/>
      <c r="BW343" s="91"/>
      <c r="BX343" s="102"/>
      <c r="BY343" s="96"/>
      <c r="BZ343" s="104"/>
      <c r="CA343" s="92"/>
      <c r="CB343" s="90"/>
      <c r="CC343" s="91"/>
      <c r="CD343" s="102"/>
      <c r="CE343" s="96"/>
      <c r="CF343" s="104"/>
      <c r="CG343" s="92"/>
      <c r="CH343" s="90"/>
      <c r="CI343" s="91"/>
      <c r="CJ343" s="102"/>
      <c r="CK343" s="96"/>
      <c r="CL343" s="104"/>
      <c r="CM343" s="92"/>
      <c r="CN343" s="90"/>
      <c r="CO343" s="91"/>
      <c r="CP343" s="102"/>
      <c r="CQ343" s="96"/>
      <c r="CR343" s="104"/>
      <c r="CS343" s="92"/>
      <c r="CT343" s="90"/>
      <c r="CU343" s="91"/>
      <c r="CV343" s="102"/>
      <c r="CW343" s="96"/>
      <c r="CX343" s="104"/>
      <c r="CY343" s="92"/>
      <c r="CZ343" s="90"/>
      <c r="DA343" s="91"/>
      <c r="DB343" s="102"/>
      <c r="DC343" s="96"/>
      <c r="DD343" s="104"/>
      <c r="DE343" s="92"/>
      <c r="DF343" s="90"/>
      <c r="DG343" s="91"/>
      <c r="DH343" s="102"/>
      <c r="DI343" s="96"/>
      <c r="DJ343" s="104"/>
      <c r="DK343" s="92"/>
      <c r="DL343" s="90"/>
      <c r="DM343" s="91"/>
      <c r="DN343" s="102"/>
      <c r="DO343" s="96"/>
      <c r="DP343" s="104"/>
      <c r="DQ343" s="92"/>
      <c r="DR343" s="90"/>
      <c r="DS343" s="91"/>
      <c r="DT343" s="102"/>
      <c r="DU343" s="96"/>
      <c r="DV343" s="104"/>
      <c r="DW343" s="92"/>
      <c r="DX343" s="90"/>
      <c r="DY343" s="91"/>
      <c r="DZ343" s="102"/>
      <c r="EA343" s="96"/>
      <c r="EB343" s="104"/>
      <c r="EC343" s="92"/>
      <c r="ED343" s="90"/>
      <c r="EE343" s="91"/>
      <c r="EF343" s="102"/>
      <c r="EG343" s="96"/>
      <c r="EH343" s="104"/>
      <c r="EI343" s="92"/>
      <c r="EJ343" s="90"/>
      <c r="EK343" s="91"/>
      <c r="EL343" s="102"/>
      <c r="EM343" s="96"/>
      <c r="EN343" s="104"/>
      <c r="EO343" s="92"/>
      <c r="EP343" s="90"/>
      <c r="EQ343" s="91"/>
      <c r="ER343" s="102"/>
      <c r="ES343" s="96"/>
      <c r="ET343" s="104"/>
      <c r="EU343" s="92"/>
      <c r="EV343" s="90"/>
      <c r="EW343" s="91"/>
      <c r="EX343" s="102"/>
      <c r="EY343" s="96"/>
      <c r="EZ343" s="104"/>
      <c r="FA343" s="92"/>
      <c r="FB343" s="90"/>
      <c r="FC343" s="91"/>
      <c r="FD343" s="102"/>
      <c r="FE343" s="96"/>
      <c r="FF343" s="104"/>
      <c r="FG343" s="92"/>
      <c r="FH343" s="90"/>
      <c r="FI343" s="91"/>
      <c r="FJ343" s="102"/>
      <c r="FK343" s="96"/>
      <c r="FL343" s="104"/>
      <c r="FM343" s="92"/>
      <c r="FN343" s="90"/>
      <c r="FO343" s="91"/>
      <c r="FP343" s="102"/>
      <c r="FQ343" s="96"/>
      <c r="FR343" s="104"/>
      <c r="FS343" s="92"/>
      <c r="FT343" s="90"/>
      <c r="FU343" s="91"/>
      <c r="FV343" s="102"/>
      <c r="FW343" s="96"/>
      <c r="FX343" s="104"/>
      <c r="FY343" s="92"/>
      <c r="FZ343" s="90"/>
      <c r="GA343" s="91"/>
      <c r="GB343" s="102"/>
      <c r="GC343" s="96"/>
      <c r="GD343" s="104"/>
      <c r="GE343" s="92"/>
      <c r="GF343" s="90"/>
      <c r="GG343" s="91"/>
      <c r="GH343" s="102"/>
      <c r="GI343" s="96"/>
      <c r="GJ343" s="104"/>
      <c r="GK343" s="92"/>
      <c r="GL343" s="90"/>
      <c r="GM343" s="91"/>
      <c r="GN343" s="102"/>
      <c r="GO343" s="96"/>
      <c r="GP343" s="104"/>
      <c r="GQ343" s="92"/>
      <c r="GR343" s="90"/>
      <c r="GS343" s="91"/>
      <c r="GT343" s="102"/>
      <c r="GU343" s="96"/>
      <c r="GV343" s="104"/>
      <c r="GW343" s="92"/>
      <c r="GX343" s="90"/>
      <c r="GY343" s="91"/>
      <c r="GZ343" s="102"/>
      <c r="HA343" s="96"/>
      <c r="HB343" s="104"/>
      <c r="HC343" s="92"/>
      <c r="HD343" s="90"/>
      <c r="HE343" s="91"/>
      <c r="HF343" s="102"/>
      <c r="HG343" s="96"/>
      <c r="HH343" s="104"/>
      <c r="HI343" s="92"/>
      <c r="HJ343" s="90"/>
      <c r="HK343" s="91"/>
      <c r="HL343" s="102"/>
      <c r="HM343" s="96"/>
      <c r="HN343" s="104"/>
      <c r="HO343" s="92"/>
      <c r="HP343" s="90"/>
      <c r="HQ343" s="91"/>
      <c r="HR343" s="102"/>
      <c r="HS343" s="96"/>
      <c r="HT343" s="104"/>
      <c r="HU343" s="92"/>
      <c r="HV343" s="125"/>
      <c r="HW343" s="126"/>
      <c r="HX343" s="127"/>
      <c r="HY343" s="128"/>
      <c r="HZ343" s="129"/>
      <c r="IA343" s="130"/>
      <c r="IB343" s="125"/>
      <c r="IC343" s="126"/>
      <c r="ID343" s="127"/>
      <c r="IE343" s="128"/>
      <c r="IF343" s="129"/>
      <c r="IG343" s="130"/>
      <c r="IH343" s="125"/>
      <c r="II343" s="126"/>
      <c r="IJ343" s="127"/>
      <c r="IK343" s="128"/>
      <c r="IL343" s="129"/>
      <c r="IM343" s="130"/>
      <c r="IN343" s="125"/>
      <c r="IO343" s="126"/>
      <c r="IP343" s="127"/>
      <c r="IQ343" s="128"/>
      <c r="IR343" s="129"/>
    </row>
    <row r="344" spans="1:252" s="1" customFormat="1">
      <c r="A344" s="54" t="s">
        <v>239</v>
      </c>
      <c r="B344" s="136">
        <f t="shared" si="57"/>
        <v>20.9</v>
      </c>
      <c r="C344" s="136">
        <f t="shared" si="58"/>
        <v>21.333333333333332</v>
      </c>
      <c r="D344" s="136">
        <f t="shared" si="59"/>
        <v>21.7</v>
      </c>
      <c r="E344" s="136">
        <f t="shared" si="60"/>
        <v>15.3</v>
      </c>
      <c r="F344" s="136">
        <f t="shared" si="61"/>
        <v>15.533333333333331</v>
      </c>
      <c r="G344" s="136">
        <f t="shared" si="62"/>
        <v>15.7</v>
      </c>
      <c r="H344" s="137">
        <f t="shared" si="55"/>
        <v>3</v>
      </c>
      <c r="I344" s="137">
        <f t="shared" si="63"/>
        <v>0</v>
      </c>
      <c r="J344" s="136">
        <f t="shared" si="64"/>
        <v>0</v>
      </c>
      <c r="K344" s="136">
        <f t="shared" si="65"/>
        <v>0</v>
      </c>
      <c r="L344" s="138">
        <f t="shared" si="56"/>
        <v>0</v>
      </c>
      <c r="M344" s="92">
        <v>21.4</v>
      </c>
      <c r="N344" s="90">
        <v>15.6</v>
      </c>
      <c r="O344" s="91"/>
      <c r="P344" s="102">
        <v>21.7</v>
      </c>
      <c r="Q344" s="96">
        <v>15.7</v>
      </c>
      <c r="R344" s="104"/>
      <c r="S344" s="92">
        <v>20.9</v>
      </c>
      <c r="T344" s="90">
        <v>15.3</v>
      </c>
      <c r="U344" s="91"/>
      <c r="V344" s="102"/>
      <c r="W344" s="96"/>
      <c r="X344" s="104"/>
      <c r="Y344" s="92"/>
      <c r="Z344" s="90"/>
      <c r="AA344" s="91"/>
      <c r="AB344" s="102"/>
      <c r="AC344" s="96"/>
      <c r="AD344" s="104"/>
      <c r="AE344" s="92"/>
      <c r="AF344" s="90"/>
      <c r="AG344" s="91"/>
      <c r="AH344" s="102"/>
      <c r="AI344" s="96"/>
      <c r="AJ344" s="104"/>
      <c r="AK344" s="92"/>
      <c r="AL344" s="90"/>
      <c r="AM344" s="91"/>
      <c r="AN344" s="102"/>
      <c r="AO344" s="96"/>
      <c r="AP344" s="104"/>
      <c r="AQ344" s="92"/>
      <c r="AR344" s="90"/>
      <c r="AS344" s="91"/>
      <c r="AT344" s="102"/>
      <c r="AU344" s="96"/>
      <c r="AV344" s="104"/>
      <c r="AW344" s="92"/>
      <c r="AX344" s="90"/>
      <c r="AY344" s="91"/>
      <c r="AZ344" s="102"/>
      <c r="BA344" s="96"/>
      <c r="BB344" s="104"/>
      <c r="BC344" s="92"/>
      <c r="BD344" s="90"/>
      <c r="BE344" s="91"/>
      <c r="BF344" s="102"/>
      <c r="BG344" s="96"/>
      <c r="BH344" s="104"/>
      <c r="BI344" s="92"/>
      <c r="BJ344" s="90"/>
      <c r="BK344" s="91"/>
      <c r="BL344" s="102"/>
      <c r="BM344" s="96"/>
      <c r="BN344" s="104"/>
      <c r="BO344" s="92"/>
      <c r="BP344" s="90"/>
      <c r="BQ344" s="91"/>
      <c r="BR344" s="102"/>
      <c r="BS344" s="96"/>
      <c r="BT344" s="104"/>
      <c r="BU344" s="92"/>
      <c r="BV344" s="90"/>
      <c r="BW344" s="91"/>
      <c r="BX344" s="102"/>
      <c r="BY344" s="96"/>
      <c r="BZ344" s="104"/>
      <c r="CA344" s="92"/>
      <c r="CB344" s="90"/>
      <c r="CC344" s="91"/>
      <c r="CD344" s="102"/>
      <c r="CE344" s="96"/>
      <c r="CF344" s="104"/>
      <c r="CG344" s="92"/>
      <c r="CH344" s="90"/>
      <c r="CI344" s="91"/>
      <c r="CJ344" s="102"/>
      <c r="CK344" s="96"/>
      <c r="CL344" s="104"/>
      <c r="CM344" s="92"/>
      <c r="CN344" s="90"/>
      <c r="CO344" s="91"/>
      <c r="CP344" s="102"/>
      <c r="CQ344" s="96"/>
      <c r="CR344" s="104"/>
      <c r="CS344" s="92"/>
      <c r="CT344" s="90"/>
      <c r="CU344" s="91"/>
      <c r="CV344" s="102"/>
      <c r="CW344" s="96"/>
      <c r="CX344" s="104"/>
      <c r="CY344" s="92"/>
      <c r="CZ344" s="90"/>
      <c r="DA344" s="91"/>
      <c r="DB344" s="102"/>
      <c r="DC344" s="96"/>
      <c r="DD344" s="104"/>
      <c r="DE344" s="92"/>
      <c r="DF344" s="90"/>
      <c r="DG344" s="91"/>
      <c r="DH344" s="102"/>
      <c r="DI344" s="96"/>
      <c r="DJ344" s="104"/>
      <c r="DK344" s="92"/>
      <c r="DL344" s="90"/>
      <c r="DM344" s="91"/>
      <c r="DN344" s="102"/>
      <c r="DO344" s="96"/>
      <c r="DP344" s="104"/>
      <c r="DQ344" s="92"/>
      <c r="DR344" s="90"/>
      <c r="DS344" s="91"/>
      <c r="DT344" s="102"/>
      <c r="DU344" s="96"/>
      <c r="DV344" s="104"/>
      <c r="DW344" s="92"/>
      <c r="DX344" s="90"/>
      <c r="DY344" s="91"/>
      <c r="DZ344" s="102"/>
      <c r="EA344" s="96"/>
      <c r="EB344" s="104"/>
      <c r="EC344" s="92"/>
      <c r="ED344" s="90"/>
      <c r="EE344" s="91"/>
      <c r="EF344" s="102"/>
      <c r="EG344" s="96"/>
      <c r="EH344" s="104"/>
      <c r="EI344" s="92"/>
      <c r="EJ344" s="90"/>
      <c r="EK344" s="91"/>
      <c r="EL344" s="102"/>
      <c r="EM344" s="96"/>
      <c r="EN344" s="104"/>
      <c r="EO344" s="92"/>
      <c r="EP344" s="90"/>
      <c r="EQ344" s="91"/>
      <c r="ER344" s="102"/>
      <c r="ES344" s="96"/>
      <c r="ET344" s="104"/>
      <c r="EU344" s="92"/>
      <c r="EV344" s="90"/>
      <c r="EW344" s="91"/>
      <c r="EX344" s="102"/>
      <c r="EY344" s="96"/>
      <c r="EZ344" s="104"/>
      <c r="FA344" s="92"/>
      <c r="FB344" s="90"/>
      <c r="FC344" s="91"/>
      <c r="FD344" s="102"/>
      <c r="FE344" s="96"/>
      <c r="FF344" s="104"/>
      <c r="FG344" s="92"/>
      <c r="FH344" s="90"/>
      <c r="FI344" s="91"/>
      <c r="FJ344" s="102"/>
      <c r="FK344" s="96"/>
      <c r="FL344" s="104"/>
      <c r="FM344" s="92"/>
      <c r="FN344" s="90"/>
      <c r="FO344" s="91"/>
      <c r="FP344" s="102"/>
      <c r="FQ344" s="96"/>
      <c r="FR344" s="104"/>
      <c r="FS344" s="92"/>
      <c r="FT344" s="90"/>
      <c r="FU344" s="91"/>
      <c r="FV344" s="102"/>
      <c r="FW344" s="96"/>
      <c r="FX344" s="104"/>
      <c r="FY344" s="92"/>
      <c r="FZ344" s="90"/>
      <c r="GA344" s="91"/>
      <c r="GB344" s="102"/>
      <c r="GC344" s="96"/>
      <c r="GD344" s="104"/>
      <c r="GE344" s="92"/>
      <c r="GF344" s="90"/>
      <c r="GG344" s="91"/>
      <c r="GH344" s="102"/>
      <c r="GI344" s="96"/>
      <c r="GJ344" s="104"/>
      <c r="GK344" s="92"/>
      <c r="GL344" s="90"/>
      <c r="GM344" s="91"/>
      <c r="GN344" s="102"/>
      <c r="GO344" s="96"/>
      <c r="GP344" s="104"/>
      <c r="GQ344" s="92"/>
      <c r="GR344" s="90"/>
      <c r="GS344" s="91"/>
      <c r="GT344" s="102"/>
      <c r="GU344" s="96"/>
      <c r="GV344" s="104"/>
      <c r="GW344" s="92"/>
      <c r="GX344" s="90"/>
      <c r="GY344" s="91"/>
      <c r="GZ344" s="102"/>
      <c r="HA344" s="96"/>
      <c r="HB344" s="104"/>
      <c r="HC344" s="92"/>
      <c r="HD344" s="90"/>
      <c r="HE344" s="91"/>
      <c r="HF344" s="102"/>
      <c r="HG344" s="96"/>
      <c r="HH344" s="104"/>
      <c r="HI344" s="92"/>
      <c r="HJ344" s="90"/>
      <c r="HK344" s="91"/>
      <c r="HL344" s="102"/>
      <c r="HM344" s="96"/>
      <c r="HN344" s="104"/>
      <c r="HO344" s="92"/>
      <c r="HP344" s="90"/>
      <c r="HQ344" s="91"/>
      <c r="HR344" s="102"/>
      <c r="HS344" s="96"/>
      <c r="HT344" s="104"/>
      <c r="HU344" s="92"/>
      <c r="HV344" s="125"/>
      <c r="HW344" s="126"/>
      <c r="HX344" s="127"/>
      <c r="HY344" s="128"/>
      <c r="HZ344" s="129"/>
      <c r="IA344" s="130"/>
      <c r="IB344" s="125"/>
      <c r="IC344" s="126"/>
      <c r="ID344" s="127"/>
      <c r="IE344" s="128"/>
      <c r="IF344" s="129"/>
      <c r="IG344" s="130"/>
      <c r="IH344" s="125"/>
      <c r="II344" s="126"/>
      <c r="IJ344" s="127"/>
      <c r="IK344" s="128"/>
      <c r="IL344" s="129"/>
      <c r="IM344" s="130"/>
      <c r="IN344" s="125"/>
      <c r="IO344" s="126"/>
      <c r="IP344" s="127"/>
      <c r="IQ344" s="128"/>
      <c r="IR344" s="129"/>
    </row>
    <row r="345" spans="1:252" s="1" customFormat="1">
      <c r="A345" s="54" t="s">
        <v>851</v>
      </c>
      <c r="B345" s="136">
        <f t="shared" si="57"/>
        <v>0</v>
      </c>
      <c r="C345" s="136">
        <f t="shared" si="58"/>
        <v>0</v>
      </c>
      <c r="D345" s="136">
        <f t="shared" si="59"/>
        <v>0</v>
      </c>
      <c r="E345" s="136">
        <f t="shared" si="60"/>
        <v>0</v>
      </c>
      <c r="F345" s="136">
        <f t="shared" si="61"/>
        <v>0</v>
      </c>
      <c r="G345" s="136">
        <f t="shared" si="62"/>
        <v>0</v>
      </c>
      <c r="H345" s="137">
        <f t="shared" si="55"/>
        <v>0</v>
      </c>
      <c r="I345" s="137">
        <f t="shared" si="63"/>
        <v>0</v>
      </c>
      <c r="J345" s="136">
        <f t="shared" si="64"/>
        <v>0</v>
      </c>
      <c r="K345" s="136">
        <f t="shared" si="65"/>
        <v>0</v>
      </c>
      <c r="L345" s="138">
        <f t="shared" si="56"/>
        <v>0</v>
      </c>
      <c r="M345" s="92"/>
      <c r="N345" s="90"/>
      <c r="O345" s="91"/>
      <c r="P345" s="102"/>
      <c r="Q345" s="96"/>
      <c r="R345" s="104"/>
      <c r="S345" s="92"/>
      <c r="T345" s="90"/>
      <c r="U345" s="91"/>
      <c r="V345" s="102"/>
      <c r="W345" s="96"/>
      <c r="X345" s="104"/>
      <c r="Y345" s="92"/>
      <c r="Z345" s="90"/>
      <c r="AA345" s="91"/>
      <c r="AB345" s="102"/>
      <c r="AC345" s="96"/>
      <c r="AD345" s="104"/>
      <c r="AE345" s="92"/>
      <c r="AF345" s="90"/>
      <c r="AG345" s="91"/>
      <c r="AH345" s="102"/>
      <c r="AI345" s="96"/>
      <c r="AJ345" s="104"/>
      <c r="AK345" s="92"/>
      <c r="AL345" s="90"/>
      <c r="AM345" s="91"/>
      <c r="AN345" s="102"/>
      <c r="AO345" s="96"/>
      <c r="AP345" s="104"/>
      <c r="AQ345" s="92"/>
      <c r="AR345" s="90"/>
      <c r="AS345" s="91"/>
      <c r="AT345" s="102"/>
      <c r="AU345" s="96"/>
      <c r="AV345" s="104"/>
      <c r="AW345" s="92"/>
      <c r="AX345" s="90"/>
      <c r="AY345" s="91"/>
      <c r="AZ345" s="102"/>
      <c r="BA345" s="96"/>
      <c r="BB345" s="104"/>
      <c r="BC345" s="92"/>
      <c r="BD345" s="90"/>
      <c r="BE345" s="91"/>
      <c r="BF345" s="102"/>
      <c r="BG345" s="96"/>
      <c r="BH345" s="104"/>
      <c r="BI345" s="92"/>
      <c r="BJ345" s="90"/>
      <c r="BK345" s="91"/>
      <c r="BL345" s="102"/>
      <c r="BM345" s="96"/>
      <c r="BN345" s="104"/>
      <c r="BO345" s="92"/>
      <c r="BP345" s="90"/>
      <c r="BQ345" s="91"/>
      <c r="BR345" s="102"/>
      <c r="BS345" s="96"/>
      <c r="BT345" s="104"/>
      <c r="BU345" s="92"/>
      <c r="BV345" s="90"/>
      <c r="BW345" s="91"/>
      <c r="BX345" s="102"/>
      <c r="BY345" s="96"/>
      <c r="BZ345" s="104"/>
      <c r="CA345" s="92"/>
      <c r="CB345" s="90"/>
      <c r="CC345" s="91"/>
      <c r="CD345" s="102"/>
      <c r="CE345" s="96"/>
      <c r="CF345" s="104"/>
      <c r="CG345" s="92"/>
      <c r="CH345" s="90"/>
      <c r="CI345" s="91"/>
      <c r="CJ345" s="102"/>
      <c r="CK345" s="96"/>
      <c r="CL345" s="104"/>
      <c r="CM345" s="92"/>
      <c r="CN345" s="90"/>
      <c r="CO345" s="91"/>
      <c r="CP345" s="102"/>
      <c r="CQ345" s="96"/>
      <c r="CR345" s="104"/>
      <c r="CS345" s="92"/>
      <c r="CT345" s="90"/>
      <c r="CU345" s="91"/>
      <c r="CV345" s="102"/>
      <c r="CW345" s="96"/>
      <c r="CX345" s="104"/>
      <c r="CY345" s="92"/>
      <c r="CZ345" s="90"/>
      <c r="DA345" s="91"/>
      <c r="DB345" s="102"/>
      <c r="DC345" s="96"/>
      <c r="DD345" s="104"/>
      <c r="DE345" s="92"/>
      <c r="DF345" s="90"/>
      <c r="DG345" s="91"/>
      <c r="DH345" s="102"/>
      <c r="DI345" s="96"/>
      <c r="DJ345" s="104"/>
      <c r="DK345" s="92"/>
      <c r="DL345" s="90"/>
      <c r="DM345" s="91"/>
      <c r="DN345" s="102"/>
      <c r="DO345" s="96"/>
      <c r="DP345" s="104"/>
      <c r="DQ345" s="92"/>
      <c r="DR345" s="90"/>
      <c r="DS345" s="91"/>
      <c r="DT345" s="102"/>
      <c r="DU345" s="96"/>
      <c r="DV345" s="104"/>
      <c r="DW345" s="92"/>
      <c r="DX345" s="90"/>
      <c r="DY345" s="91"/>
      <c r="DZ345" s="102"/>
      <c r="EA345" s="96"/>
      <c r="EB345" s="104"/>
      <c r="EC345" s="92"/>
      <c r="ED345" s="90"/>
      <c r="EE345" s="91"/>
      <c r="EF345" s="102"/>
      <c r="EG345" s="96"/>
      <c r="EH345" s="104"/>
      <c r="EI345" s="92"/>
      <c r="EJ345" s="90"/>
      <c r="EK345" s="91"/>
      <c r="EL345" s="102"/>
      <c r="EM345" s="96"/>
      <c r="EN345" s="104"/>
      <c r="EO345" s="92"/>
      <c r="EP345" s="90"/>
      <c r="EQ345" s="91"/>
      <c r="ER345" s="102"/>
      <c r="ES345" s="96"/>
      <c r="ET345" s="104"/>
      <c r="EU345" s="92"/>
      <c r="EV345" s="90"/>
      <c r="EW345" s="91"/>
      <c r="EX345" s="102"/>
      <c r="EY345" s="96"/>
      <c r="EZ345" s="104"/>
      <c r="FA345" s="92"/>
      <c r="FB345" s="90"/>
      <c r="FC345" s="91"/>
      <c r="FD345" s="102"/>
      <c r="FE345" s="96"/>
      <c r="FF345" s="104"/>
      <c r="FG345" s="92"/>
      <c r="FH345" s="90"/>
      <c r="FI345" s="91"/>
      <c r="FJ345" s="102"/>
      <c r="FK345" s="96"/>
      <c r="FL345" s="104"/>
      <c r="FM345" s="92"/>
      <c r="FN345" s="90"/>
      <c r="FO345" s="91"/>
      <c r="FP345" s="102"/>
      <c r="FQ345" s="96"/>
      <c r="FR345" s="104"/>
      <c r="FS345" s="92"/>
      <c r="FT345" s="90"/>
      <c r="FU345" s="91"/>
      <c r="FV345" s="102"/>
      <c r="FW345" s="96"/>
      <c r="FX345" s="104"/>
      <c r="FY345" s="92"/>
      <c r="FZ345" s="90"/>
      <c r="GA345" s="91"/>
      <c r="GB345" s="102"/>
      <c r="GC345" s="96"/>
      <c r="GD345" s="104"/>
      <c r="GE345" s="92"/>
      <c r="GF345" s="90"/>
      <c r="GG345" s="91"/>
      <c r="GH345" s="102"/>
      <c r="GI345" s="96"/>
      <c r="GJ345" s="104"/>
      <c r="GK345" s="92"/>
      <c r="GL345" s="90"/>
      <c r="GM345" s="91"/>
      <c r="GN345" s="102"/>
      <c r="GO345" s="96"/>
      <c r="GP345" s="104"/>
      <c r="GQ345" s="92"/>
      <c r="GR345" s="90"/>
      <c r="GS345" s="91"/>
      <c r="GT345" s="102"/>
      <c r="GU345" s="96"/>
      <c r="GV345" s="104"/>
      <c r="GW345" s="92"/>
      <c r="GX345" s="90"/>
      <c r="GY345" s="91"/>
      <c r="GZ345" s="102"/>
      <c r="HA345" s="96"/>
      <c r="HB345" s="104"/>
      <c r="HC345" s="92"/>
      <c r="HD345" s="90"/>
      <c r="HE345" s="91"/>
      <c r="HF345" s="102"/>
      <c r="HG345" s="96"/>
      <c r="HH345" s="104"/>
      <c r="HI345" s="92"/>
      <c r="HJ345" s="90"/>
      <c r="HK345" s="91"/>
      <c r="HL345" s="102"/>
      <c r="HM345" s="96"/>
      <c r="HN345" s="104"/>
      <c r="HO345" s="92"/>
      <c r="HP345" s="90"/>
      <c r="HQ345" s="91"/>
      <c r="HR345" s="102"/>
      <c r="HS345" s="96"/>
      <c r="HT345" s="104"/>
      <c r="HU345" s="92"/>
      <c r="HV345" s="125"/>
      <c r="HW345" s="126"/>
      <c r="HX345" s="127"/>
      <c r="HY345" s="128"/>
      <c r="HZ345" s="129"/>
      <c r="IA345" s="130"/>
      <c r="IB345" s="125"/>
      <c r="IC345" s="126"/>
      <c r="ID345" s="127"/>
      <c r="IE345" s="128"/>
      <c r="IF345" s="129"/>
      <c r="IG345" s="130"/>
      <c r="IH345" s="125"/>
      <c r="II345" s="126"/>
      <c r="IJ345" s="127"/>
      <c r="IK345" s="128"/>
      <c r="IL345" s="129"/>
      <c r="IM345" s="130"/>
      <c r="IN345" s="125"/>
      <c r="IO345" s="126"/>
      <c r="IP345" s="127"/>
      <c r="IQ345" s="128"/>
      <c r="IR345" s="129"/>
    </row>
    <row r="346" spans="1:252" s="1" customFormat="1">
      <c r="A346" s="54" t="s">
        <v>852</v>
      </c>
      <c r="B346" s="136">
        <f t="shared" si="57"/>
        <v>0</v>
      </c>
      <c r="C346" s="136">
        <f t="shared" si="58"/>
        <v>0</v>
      </c>
      <c r="D346" s="136">
        <f t="shared" si="59"/>
        <v>0</v>
      </c>
      <c r="E346" s="136">
        <f t="shared" si="60"/>
        <v>0</v>
      </c>
      <c r="F346" s="136">
        <f t="shared" si="61"/>
        <v>0</v>
      </c>
      <c r="G346" s="136">
        <f t="shared" si="62"/>
        <v>0</v>
      </c>
      <c r="H346" s="137">
        <f t="shared" si="55"/>
        <v>0</v>
      </c>
      <c r="I346" s="137">
        <f t="shared" si="63"/>
        <v>0</v>
      </c>
      <c r="J346" s="136">
        <f t="shared" si="64"/>
        <v>0</v>
      </c>
      <c r="K346" s="136">
        <f t="shared" si="65"/>
        <v>0</v>
      </c>
      <c r="L346" s="138">
        <f t="shared" si="56"/>
        <v>0</v>
      </c>
      <c r="M346" s="92"/>
      <c r="N346" s="90"/>
      <c r="O346" s="91"/>
      <c r="P346" s="102"/>
      <c r="Q346" s="96"/>
      <c r="R346" s="104"/>
      <c r="S346" s="92"/>
      <c r="T346" s="90"/>
      <c r="U346" s="91"/>
      <c r="V346" s="102"/>
      <c r="W346" s="96"/>
      <c r="X346" s="104"/>
      <c r="Y346" s="92"/>
      <c r="Z346" s="90"/>
      <c r="AA346" s="91"/>
      <c r="AB346" s="102"/>
      <c r="AC346" s="96"/>
      <c r="AD346" s="104"/>
      <c r="AE346" s="92"/>
      <c r="AF346" s="90"/>
      <c r="AG346" s="91"/>
      <c r="AH346" s="102"/>
      <c r="AI346" s="96"/>
      <c r="AJ346" s="104"/>
      <c r="AK346" s="92"/>
      <c r="AL346" s="90"/>
      <c r="AM346" s="91"/>
      <c r="AN346" s="102"/>
      <c r="AO346" s="96"/>
      <c r="AP346" s="104"/>
      <c r="AQ346" s="92"/>
      <c r="AR346" s="90"/>
      <c r="AS346" s="91"/>
      <c r="AT346" s="102"/>
      <c r="AU346" s="96"/>
      <c r="AV346" s="104"/>
      <c r="AW346" s="92"/>
      <c r="AX346" s="90"/>
      <c r="AY346" s="91"/>
      <c r="AZ346" s="102"/>
      <c r="BA346" s="96"/>
      <c r="BB346" s="104"/>
      <c r="BC346" s="92"/>
      <c r="BD346" s="90"/>
      <c r="BE346" s="91"/>
      <c r="BF346" s="102"/>
      <c r="BG346" s="96"/>
      <c r="BH346" s="104"/>
      <c r="BI346" s="92"/>
      <c r="BJ346" s="90"/>
      <c r="BK346" s="91"/>
      <c r="BL346" s="102"/>
      <c r="BM346" s="96"/>
      <c r="BN346" s="104"/>
      <c r="BO346" s="92"/>
      <c r="BP346" s="90"/>
      <c r="BQ346" s="91"/>
      <c r="BR346" s="102"/>
      <c r="BS346" s="96"/>
      <c r="BT346" s="104"/>
      <c r="BU346" s="92"/>
      <c r="BV346" s="90"/>
      <c r="BW346" s="91"/>
      <c r="BX346" s="102"/>
      <c r="BY346" s="96"/>
      <c r="BZ346" s="104"/>
      <c r="CA346" s="92"/>
      <c r="CB346" s="90"/>
      <c r="CC346" s="91"/>
      <c r="CD346" s="102"/>
      <c r="CE346" s="96"/>
      <c r="CF346" s="104"/>
      <c r="CG346" s="92"/>
      <c r="CH346" s="90"/>
      <c r="CI346" s="91"/>
      <c r="CJ346" s="102"/>
      <c r="CK346" s="96"/>
      <c r="CL346" s="104"/>
      <c r="CM346" s="92"/>
      <c r="CN346" s="90"/>
      <c r="CO346" s="91"/>
      <c r="CP346" s="102"/>
      <c r="CQ346" s="96"/>
      <c r="CR346" s="104"/>
      <c r="CS346" s="92"/>
      <c r="CT346" s="90"/>
      <c r="CU346" s="91"/>
      <c r="CV346" s="102"/>
      <c r="CW346" s="96"/>
      <c r="CX346" s="104"/>
      <c r="CY346" s="92"/>
      <c r="CZ346" s="90"/>
      <c r="DA346" s="91"/>
      <c r="DB346" s="102"/>
      <c r="DC346" s="96"/>
      <c r="DD346" s="104"/>
      <c r="DE346" s="92"/>
      <c r="DF346" s="90"/>
      <c r="DG346" s="91"/>
      <c r="DH346" s="102"/>
      <c r="DI346" s="96"/>
      <c r="DJ346" s="104"/>
      <c r="DK346" s="92"/>
      <c r="DL346" s="90"/>
      <c r="DM346" s="91"/>
      <c r="DN346" s="102"/>
      <c r="DO346" s="96"/>
      <c r="DP346" s="104"/>
      <c r="DQ346" s="92"/>
      <c r="DR346" s="90"/>
      <c r="DS346" s="91"/>
      <c r="DT346" s="102"/>
      <c r="DU346" s="96"/>
      <c r="DV346" s="104"/>
      <c r="DW346" s="92"/>
      <c r="DX346" s="90"/>
      <c r="DY346" s="91"/>
      <c r="DZ346" s="102"/>
      <c r="EA346" s="96"/>
      <c r="EB346" s="104"/>
      <c r="EC346" s="92"/>
      <c r="ED346" s="90"/>
      <c r="EE346" s="91"/>
      <c r="EF346" s="102"/>
      <c r="EG346" s="96"/>
      <c r="EH346" s="104"/>
      <c r="EI346" s="92"/>
      <c r="EJ346" s="90"/>
      <c r="EK346" s="91"/>
      <c r="EL346" s="102"/>
      <c r="EM346" s="96"/>
      <c r="EN346" s="104"/>
      <c r="EO346" s="92"/>
      <c r="EP346" s="90"/>
      <c r="EQ346" s="91"/>
      <c r="ER346" s="102"/>
      <c r="ES346" s="96"/>
      <c r="ET346" s="104"/>
      <c r="EU346" s="92"/>
      <c r="EV346" s="90"/>
      <c r="EW346" s="91"/>
      <c r="EX346" s="102"/>
      <c r="EY346" s="96"/>
      <c r="EZ346" s="104"/>
      <c r="FA346" s="92"/>
      <c r="FB346" s="90"/>
      <c r="FC346" s="91"/>
      <c r="FD346" s="102"/>
      <c r="FE346" s="96"/>
      <c r="FF346" s="104"/>
      <c r="FG346" s="92"/>
      <c r="FH346" s="90"/>
      <c r="FI346" s="91"/>
      <c r="FJ346" s="102"/>
      <c r="FK346" s="96"/>
      <c r="FL346" s="104"/>
      <c r="FM346" s="92"/>
      <c r="FN346" s="90"/>
      <c r="FO346" s="91"/>
      <c r="FP346" s="102"/>
      <c r="FQ346" s="96"/>
      <c r="FR346" s="104"/>
      <c r="FS346" s="92"/>
      <c r="FT346" s="90"/>
      <c r="FU346" s="91"/>
      <c r="FV346" s="102"/>
      <c r="FW346" s="96"/>
      <c r="FX346" s="104"/>
      <c r="FY346" s="92"/>
      <c r="FZ346" s="90"/>
      <c r="GA346" s="91"/>
      <c r="GB346" s="102"/>
      <c r="GC346" s="96"/>
      <c r="GD346" s="104"/>
      <c r="GE346" s="92"/>
      <c r="GF346" s="90"/>
      <c r="GG346" s="91"/>
      <c r="GH346" s="102"/>
      <c r="GI346" s="96"/>
      <c r="GJ346" s="104"/>
      <c r="GK346" s="92"/>
      <c r="GL346" s="90"/>
      <c r="GM346" s="91"/>
      <c r="GN346" s="102"/>
      <c r="GO346" s="96"/>
      <c r="GP346" s="104"/>
      <c r="GQ346" s="92"/>
      <c r="GR346" s="90"/>
      <c r="GS346" s="91"/>
      <c r="GT346" s="102"/>
      <c r="GU346" s="96"/>
      <c r="GV346" s="104"/>
      <c r="GW346" s="92"/>
      <c r="GX346" s="90"/>
      <c r="GY346" s="91"/>
      <c r="GZ346" s="102"/>
      <c r="HA346" s="96"/>
      <c r="HB346" s="104"/>
      <c r="HC346" s="92"/>
      <c r="HD346" s="90"/>
      <c r="HE346" s="91"/>
      <c r="HF346" s="102"/>
      <c r="HG346" s="96"/>
      <c r="HH346" s="104"/>
      <c r="HI346" s="92"/>
      <c r="HJ346" s="90"/>
      <c r="HK346" s="91"/>
      <c r="HL346" s="102"/>
      <c r="HM346" s="96"/>
      <c r="HN346" s="104"/>
      <c r="HO346" s="92"/>
      <c r="HP346" s="90"/>
      <c r="HQ346" s="91"/>
      <c r="HR346" s="102"/>
      <c r="HS346" s="96"/>
      <c r="HT346" s="104"/>
      <c r="HU346" s="92"/>
      <c r="HV346" s="125"/>
      <c r="HW346" s="126"/>
      <c r="HX346" s="127"/>
      <c r="HY346" s="128"/>
      <c r="HZ346" s="129"/>
      <c r="IA346" s="130"/>
      <c r="IB346" s="125"/>
      <c r="IC346" s="126"/>
      <c r="ID346" s="127"/>
      <c r="IE346" s="128"/>
      <c r="IF346" s="129"/>
      <c r="IG346" s="130"/>
      <c r="IH346" s="125"/>
      <c r="II346" s="126"/>
      <c r="IJ346" s="127"/>
      <c r="IK346" s="128"/>
      <c r="IL346" s="129"/>
      <c r="IM346" s="130"/>
      <c r="IN346" s="125"/>
      <c r="IO346" s="126"/>
      <c r="IP346" s="127"/>
      <c r="IQ346" s="128"/>
      <c r="IR346" s="129"/>
    </row>
    <row r="347" spans="1:252" s="1" customFormat="1">
      <c r="A347" s="54" t="s">
        <v>854</v>
      </c>
      <c r="B347" s="136">
        <f t="shared" si="57"/>
        <v>0</v>
      </c>
      <c r="C347" s="136">
        <f t="shared" si="58"/>
        <v>0</v>
      </c>
      <c r="D347" s="136">
        <f t="shared" si="59"/>
        <v>0</v>
      </c>
      <c r="E347" s="136">
        <f t="shared" si="60"/>
        <v>0</v>
      </c>
      <c r="F347" s="136">
        <f t="shared" si="61"/>
        <v>0</v>
      </c>
      <c r="G347" s="136">
        <f t="shared" si="62"/>
        <v>0</v>
      </c>
      <c r="H347" s="137">
        <f t="shared" si="55"/>
        <v>0</v>
      </c>
      <c r="I347" s="137">
        <f t="shared" si="63"/>
        <v>0</v>
      </c>
      <c r="J347" s="136">
        <f t="shared" si="64"/>
        <v>0</v>
      </c>
      <c r="K347" s="136">
        <f t="shared" si="65"/>
        <v>0</v>
      </c>
      <c r="L347" s="138">
        <f t="shared" si="56"/>
        <v>0</v>
      </c>
      <c r="M347" s="92"/>
      <c r="N347" s="90"/>
      <c r="O347" s="91"/>
      <c r="P347" s="102"/>
      <c r="Q347" s="96"/>
      <c r="R347" s="104"/>
      <c r="S347" s="92"/>
      <c r="T347" s="90"/>
      <c r="U347" s="91"/>
      <c r="V347" s="102"/>
      <c r="W347" s="96"/>
      <c r="X347" s="104"/>
      <c r="Y347" s="92"/>
      <c r="Z347" s="90"/>
      <c r="AA347" s="91"/>
      <c r="AB347" s="102"/>
      <c r="AC347" s="96"/>
      <c r="AD347" s="104"/>
      <c r="AE347" s="92"/>
      <c r="AF347" s="90"/>
      <c r="AG347" s="91"/>
      <c r="AH347" s="102"/>
      <c r="AI347" s="96"/>
      <c r="AJ347" s="104"/>
      <c r="AK347" s="92"/>
      <c r="AL347" s="90"/>
      <c r="AM347" s="91"/>
      <c r="AN347" s="102"/>
      <c r="AO347" s="96"/>
      <c r="AP347" s="104"/>
      <c r="AQ347" s="92"/>
      <c r="AR347" s="90"/>
      <c r="AS347" s="91"/>
      <c r="AT347" s="102"/>
      <c r="AU347" s="96"/>
      <c r="AV347" s="104"/>
      <c r="AW347" s="92"/>
      <c r="AX347" s="90"/>
      <c r="AY347" s="91"/>
      <c r="AZ347" s="102"/>
      <c r="BA347" s="96"/>
      <c r="BB347" s="104"/>
      <c r="BC347" s="92"/>
      <c r="BD347" s="90"/>
      <c r="BE347" s="91"/>
      <c r="BF347" s="102"/>
      <c r="BG347" s="96"/>
      <c r="BH347" s="104"/>
      <c r="BI347" s="92"/>
      <c r="BJ347" s="90"/>
      <c r="BK347" s="91"/>
      <c r="BL347" s="102"/>
      <c r="BM347" s="96"/>
      <c r="BN347" s="104"/>
      <c r="BO347" s="92"/>
      <c r="BP347" s="90"/>
      <c r="BQ347" s="91"/>
      <c r="BR347" s="102"/>
      <c r="BS347" s="96"/>
      <c r="BT347" s="104"/>
      <c r="BU347" s="92"/>
      <c r="BV347" s="90"/>
      <c r="BW347" s="91"/>
      <c r="BX347" s="102"/>
      <c r="BY347" s="96"/>
      <c r="BZ347" s="104"/>
      <c r="CA347" s="92"/>
      <c r="CB347" s="90"/>
      <c r="CC347" s="91"/>
      <c r="CD347" s="102"/>
      <c r="CE347" s="96"/>
      <c r="CF347" s="104"/>
      <c r="CG347" s="92"/>
      <c r="CH347" s="90"/>
      <c r="CI347" s="91"/>
      <c r="CJ347" s="102"/>
      <c r="CK347" s="96"/>
      <c r="CL347" s="104"/>
      <c r="CM347" s="92"/>
      <c r="CN347" s="90"/>
      <c r="CO347" s="91"/>
      <c r="CP347" s="102"/>
      <c r="CQ347" s="96"/>
      <c r="CR347" s="104"/>
      <c r="CS347" s="92"/>
      <c r="CT347" s="90"/>
      <c r="CU347" s="91"/>
      <c r="CV347" s="102"/>
      <c r="CW347" s="96"/>
      <c r="CX347" s="104"/>
      <c r="CY347" s="92"/>
      <c r="CZ347" s="90"/>
      <c r="DA347" s="91"/>
      <c r="DB347" s="102"/>
      <c r="DC347" s="96"/>
      <c r="DD347" s="104"/>
      <c r="DE347" s="92"/>
      <c r="DF347" s="90"/>
      <c r="DG347" s="91"/>
      <c r="DH347" s="102"/>
      <c r="DI347" s="96"/>
      <c r="DJ347" s="104"/>
      <c r="DK347" s="92"/>
      <c r="DL347" s="90"/>
      <c r="DM347" s="91"/>
      <c r="DN347" s="102"/>
      <c r="DO347" s="96"/>
      <c r="DP347" s="104"/>
      <c r="DQ347" s="92"/>
      <c r="DR347" s="90"/>
      <c r="DS347" s="91"/>
      <c r="DT347" s="102"/>
      <c r="DU347" s="96"/>
      <c r="DV347" s="104"/>
      <c r="DW347" s="92"/>
      <c r="DX347" s="90"/>
      <c r="DY347" s="91"/>
      <c r="DZ347" s="102"/>
      <c r="EA347" s="96"/>
      <c r="EB347" s="104"/>
      <c r="EC347" s="92"/>
      <c r="ED347" s="90"/>
      <c r="EE347" s="91"/>
      <c r="EF347" s="102"/>
      <c r="EG347" s="96"/>
      <c r="EH347" s="104"/>
      <c r="EI347" s="92"/>
      <c r="EJ347" s="90"/>
      <c r="EK347" s="91"/>
      <c r="EL347" s="102"/>
      <c r="EM347" s="96"/>
      <c r="EN347" s="104"/>
      <c r="EO347" s="92"/>
      <c r="EP347" s="90"/>
      <c r="EQ347" s="91"/>
      <c r="ER347" s="102"/>
      <c r="ES347" s="96"/>
      <c r="ET347" s="104"/>
      <c r="EU347" s="92"/>
      <c r="EV347" s="90"/>
      <c r="EW347" s="91"/>
      <c r="EX347" s="102"/>
      <c r="EY347" s="96"/>
      <c r="EZ347" s="104"/>
      <c r="FA347" s="92"/>
      <c r="FB347" s="90"/>
      <c r="FC347" s="91"/>
      <c r="FD347" s="102"/>
      <c r="FE347" s="96"/>
      <c r="FF347" s="104"/>
      <c r="FG347" s="92"/>
      <c r="FH347" s="90"/>
      <c r="FI347" s="91"/>
      <c r="FJ347" s="102"/>
      <c r="FK347" s="96"/>
      <c r="FL347" s="104"/>
      <c r="FM347" s="92"/>
      <c r="FN347" s="90"/>
      <c r="FO347" s="91"/>
      <c r="FP347" s="102"/>
      <c r="FQ347" s="96"/>
      <c r="FR347" s="104"/>
      <c r="FS347" s="92"/>
      <c r="FT347" s="90"/>
      <c r="FU347" s="91"/>
      <c r="FV347" s="102"/>
      <c r="FW347" s="96"/>
      <c r="FX347" s="104"/>
      <c r="FY347" s="92"/>
      <c r="FZ347" s="90"/>
      <c r="GA347" s="91"/>
      <c r="GB347" s="102"/>
      <c r="GC347" s="96"/>
      <c r="GD347" s="104"/>
      <c r="GE347" s="92"/>
      <c r="GF347" s="90"/>
      <c r="GG347" s="91"/>
      <c r="GH347" s="102"/>
      <c r="GI347" s="96"/>
      <c r="GJ347" s="104"/>
      <c r="GK347" s="92"/>
      <c r="GL347" s="90"/>
      <c r="GM347" s="91"/>
      <c r="GN347" s="102"/>
      <c r="GO347" s="96"/>
      <c r="GP347" s="104"/>
      <c r="GQ347" s="92"/>
      <c r="GR347" s="90"/>
      <c r="GS347" s="91"/>
      <c r="GT347" s="102"/>
      <c r="GU347" s="96"/>
      <c r="GV347" s="104"/>
      <c r="GW347" s="92"/>
      <c r="GX347" s="90"/>
      <c r="GY347" s="91"/>
      <c r="GZ347" s="102"/>
      <c r="HA347" s="96"/>
      <c r="HB347" s="104"/>
      <c r="HC347" s="92"/>
      <c r="HD347" s="90"/>
      <c r="HE347" s="91"/>
      <c r="HF347" s="102"/>
      <c r="HG347" s="96"/>
      <c r="HH347" s="104"/>
      <c r="HI347" s="92"/>
      <c r="HJ347" s="90"/>
      <c r="HK347" s="91"/>
      <c r="HL347" s="102"/>
      <c r="HM347" s="96"/>
      <c r="HN347" s="104"/>
      <c r="HO347" s="92"/>
      <c r="HP347" s="90"/>
      <c r="HQ347" s="91"/>
      <c r="HR347" s="102"/>
      <c r="HS347" s="96"/>
      <c r="HT347" s="104"/>
      <c r="HU347" s="92"/>
      <c r="HV347" s="125"/>
      <c r="HW347" s="126"/>
      <c r="HX347" s="127"/>
      <c r="HY347" s="128"/>
      <c r="HZ347" s="129"/>
      <c r="IA347" s="130"/>
      <c r="IB347" s="125"/>
      <c r="IC347" s="126"/>
      <c r="ID347" s="127"/>
      <c r="IE347" s="128"/>
      <c r="IF347" s="129"/>
      <c r="IG347" s="130"/>
      <c r="IH347" s="125"/>
      <c r="II347" s="126"/>
      <c r="IJ347" s="127"/>
      <c r="IK347" s="128"/>
      <c r="IL347" s="129"/>
      <c r="IM347" s="130"/>
      <c r="IN347" s="125"/>
      <c r="IO347" s="126"/>
      <c r="IP347" s="127"/>
      <c r="IQ347" s="128"/>
      <c r="IR347" s="129"/>
    </row>
    <row r="348" spans="1:252" s="1" customFormat="1">
      <c r="A348" s="54" t="s">
        <v>855</v>
      </c>
      <c r="B348" s="136">
        <f t="shared" si="57"/>
        <v>0</v>
      </c>
      <c r="C348" s="136">
        <f t="shared" si="58"/>
        <v>0</v>
      </c>
      <c r="D348" s="136">
        <f t="shared" si="59"/>
        <v>0</v>
      </c>
      <c r="E348" s="136">
        <f t="shared" si="60"/>
        <v>0</v>
      </c>
      <c r="F348" s="136">
        <f t="shared" si="61"/>
        <v>0</v>
      </c>
      <c r="G348" s="136">
        <f t="shared" si="62"/>
        <v>0</v>
      </c>
      <c r="H348" s="137">
        <f t="shared" si="55"/>
        <v>0</v>
      </c>
      <c r="I348" s="137">
        <f t="shared" si="63"/>
        <v>0</v>
      </c>
      <c r="J348" s="136">
        <f t="shared" si="64"/>
        <v>0</v>
      </c>
      <c r="K348" s="136">
        <f t="shared" si="65"/>
        <v>0</v>
      </c>
      <c r="L348" s="138">
        <f t="shared" si="56"/>
        <v>0</v>
      </c>
      <c r="M348" s="92"/>
      <c r="N348" s="90"/>
      <c r="O348" s="91"/>
      <c r="P348" s="102"/>
      <c r="Q348" s="96"/>
      <c r="R348" s="104"/>
      <c r="S348" s="92"/>
      <c r="T348" s="90"/>
      <c r="U348" s="91"/>
      <c r="V348" s="102"/>
      <c r="W348" s="96"/>
      <c r="X348" s="104"/>
      <c r="Y348" s="92"/>
      <c r="Z348" s="90"/>
      <c r="AA348" s="91"/>
      <c r="AB348" s="102"/>
      <c r="AC348" s="96"/>
      <c r="AD348" s="104"/>
      <c r="AE348" s="92"/>
      <c r="AF348" s="90"/>
      <c r="AG348" s="91"/>
      <c r="AH348" s="102"/>
      <c r="AI348" s="96"/>
      <c r="AJ348" s="104"/>
      <c r="AK348" s="92"/>
      <c r="AL348" s="90"/>
      <c r="AM348" s="91"/>
      <c r="AN348" s="102"/>
      <c r="AO348" s="96"/>
      <c r="AP348" s="104"/>
      <c r="AQ348" s="92"/>
      <c r="AR348" s="90"/>
      <c r="AS348" s="91"/>
      <c r="AT348" s="102"/>
      <c r="AU348" s="96"/>
      <c r="AV348" s="104"/>
      <c r="AW348" s="92"/>
      <c r="AX348" s="90"/>
      <c r="AY348" s="91"/>
      <c r="AZ348" s="102"/>
      <c r="BA348" s="96"/>
      <c r="BB348" s="104"/>
      <c r="BC348" s="92"/>
      <c r="BD348" s="90"/>
      <c r="BE348" s="91"/>
      <c r="BF348" s="102"/>
      <c r="BG348" s="96"/>
      <c r="BH348" s="104"/>
      <c r="BI348" s="92"/>
      <c r="BJ348" s="90"/>
      <c r="BK348" s="91"/>
      <c r="BL348" s="102"/>
      <c r="BM348" s="96"/>
      <c r="BN348" s="104"/>
      <c r="BO348" s="92"/>
      <c r="BP348" s="90"/>
      <c r="BQ348" s="91"/>
      <c r="BR348" s="102"/>
      <c r="BS348" s="96"/>
      <c r="BT348" s="104"/>
      <c r="BU348" s="92"/>
      <c r="BV348" s="90"/>
      <c r="BW348" s="91"/>
      <c r="BX348" s="102"/>
      <c r="BY348" s="96"/>
      <c r="BZ348" s="104"/>
      <c r="CA348" s="92"/>
      <c r="CB348" s="90"/>
      <c r="CC348" s="91"/>
      <c r="CD348" s="102"/>
      <c r="CE348" s="96"/>
      <c r="CF348" s="104"/>
      <c r="CG348" s="92"/>
      <c r="CH348" s="90"/>
      <c r="CI348" s="91"/>
      <c r="CJ348" s="102"/>
      <c r="CK348" s="96"/>
      <c r="CL348" s="104"/>
      <c r="CM348" s="92"/>
      <c r="CN348" s="90"/>
      <c r="CO348" s="91"/>
      <c r="CP348" s="102"/>
      <c r="CQ348" s="96"/>
      <c r="CR348" s="104"/>
      <c r="CS348" s="92"/>
      <c r="CT348" s="90"/>
      <c r="CU348" s="91"/>
      <c r="CV348" s="102"/>
      <c r="CW348" s="96"/>
      <c r="CX348" s="104"/>
      <c r="CY348" s="92"/>
      <c r="CZ348" s="90"/>
      <c r="DA348" s="91"/>
      <c r="DB348" s="102"/>
      <c r="DC348" s="96"/>
      <c r="DD348" s="104"/>
      <c r="DE348" s="92"/>
      <c r="DF348" s="90"/>
      <c r="DG348" s="91"/>
      <c r="DH348" s="102"/>
      <c r="DI348" s="96"/>
      <c r="DJ348" s="104"/>
      <c r="DK348" s="92"/>
      <c r="DL348" s="90"/>
      <c r="DM348" s="91"/>
      <c r="DN348" s="102"/>
      <c r="DO348" s="96"/>
      <c r="DP348" s="104"/>
      <c r="DQ348" s="92"/>
      <c r="DR348" s="90"/>
      <c r="DS348" s="91"/>
      <c r="DT348" s="102"/>
      <c r="DU348" s="96"/>
      <c r="DV348" s="104"/>
      <c r="DW348" s="92"/>
      <c r="DX348" s="90"/>
      <c r="DY348" s="91"/>
      <c r="DZ348" s="102"/>
      <c r="EA348" s="96"/>
      <c r="EB348" s="104"/>
      <c r="EC348" s="92"/>
      <c r="ED348" s="90"/>
      <c r="EE348" s="91"/>
      <c r="EF348" s="102"/>
      <c r="EG348" s="96"/>
      <c r="EH348" s="104"/>
      <c r="EI348" s="92"/>
      <c r="EJ348" s="90"/>
      <c r="EK348" s="91"/>
      <c r="EL348" s="102"/>
      <c r="EM348" s="96"/>
      <c r="EN348" s="104"/>
      <c r="EO348" s="92"/>
      <c r="EP348" s="90"/>
      <c r="EQ348" s="91"/>
      <c r="ER348" s="102"/>
      <c r="ES348" s="96"/>
      <c r="ET348" s="104"/>
      <c r="EU348" s="92"/>
      <c r="EV348" s="90"/>
      <c r="EW348" s="91"/>
      <c r="EX348" s="102"/>
      <c r="EY348" s="96"/>
      <c r="EZ348" s="104"/>
      <c r="FA348" s="92"/>
      <c r="FB348" s="90"/>
      <c r="FC348" s="91"/>
      <c r="FD348" s="102"/>
      <c r="FE348" s="96"/>
      <c r="FF348" s="104"/>
      <c r="FG348" s="92"/>
      <c r="FH348" s="90"/>
      <c r="FI348" s="91"/>
      <c r="FJ348" s="102"/>
      <c r="FK348" s="96"/>
      <c r="FL348" s="104"/>
      <c r="FM348" s="92"/>
      <c r="FN348" s="90"/>
      <c r="FO348" s="91"/>
      <c r="FP348" s="102"/>
      <c r="FQ348" s="96"/>
      <c r="FR348" s="104"/>
      <c r="FS348" s="92"/>
      <c r="FT348" s="90"/>
      <c r="FU348" s="91"/>
      <c r="FV348" s="102"/>
      <c r="FW348" s="96"/>
      <c r="FX348" s="104"/>
      <c r="FY348" s="92"/>
      <c r="FZ348" s="90"/>
      <c r="GA348" s="91"/>
      <c r="GB348" s="102"/>
      <c r="GC348" s="96"/>
      <c r="GD348" s="104"/>
      <c r="GE348" s="92"/>
      <c r="GF348" s="90"/>
      <c r="GG348" s="91"/>
      <c r="GH348" s="102"/>
      <c r="GI348" s="96"/>
      <c r="GJ348" s="104"/>
      <c r="GK348" s="92"/>
      <c r="GL348" s="90"/>
      <c r="GM348" s="91"/>
      <c r="GN348" s="102"/>
      <c r="GO348" s="96"/>
      <c r="GP348" s="104"/>
      <c r="GQ348" s="92"/>
      <c r="GR348" s="90"/>
      <c r="GS348" s="91"/>
      <c r="GT348" s="102"/>
      <c r="GU348" s="96"/>
      <c r="GV348" s="104"/>
      <c r="GW348" s="92"/>
      <c r="GX348" s="90"/>
      <c r="GY348" s="91"/>
      <c r="GZ348" s="102"/>
      <c r="HA348" s="96"/>
      <c r="HB348" s="104"/>
      <c r="HC348" s="92"/>
      <c r="HD348" s="90"/>
      <c r="HE348" s="91"/>
      <c r="HF348" s="102"/>
      <c r="HG348" s="96"/>
      <c r="HH348" s="104"/>
      <c r="HI348" s="92"/>
      <c r="HJ348" s="90"/>
      <c r="HK348" s="91"/>
      <c r="HL348" s="102"/>
      <c r="HM348" s="96"/>
      <c r="HN348" s="104"/>
      <c r="HO348" s="92"/>
      <c r="HP348" s="90"/>
      <c r="HQ348" s="91"/>
      <c r="HR348" s="102"/>
      <c r="HS348" s="96"/>
      <c r="HT348" s="104"/>
      <c r="HU348" s="92"/>
      <c r="HV348" s="125"/>
      <c r="HW348" s="126"/>
      <c r="HX348" s="127"/>
      <c r="HY348" s="128"/>
      <c r="HZ348" s="129"/>
      <c r="IA348" s="130"/>
      <c r="IB348" s="125"/>
      <c r="IC348" s="126"/>
      <c r="ID348" s="127"/>
      <c r="IE348" s="128"/>
      <c r="IF348" s="129"/>
      <c r="IG348" s="130"/>
      <c r="IH348" s="125"/>
      <c r="II348" s="126"/>
      <c r="IJ348" s="127"/>
      <c r="IK348" s="128"/>
      <c r="IL348" s="129"/>
      <c r="IM348" s="130"/>
      <c r="IN348" s="125"/>
      <c r="IO348" s="126"/>
      <c r="IP348" s="127"/>
      <c r="IQ348" s="128"/>
      <c r="IR348" s="129"/>
    </row>
    <row r="349" spans="1:252" s="1" customFormat="1">
      <c r="A349" s="54" t="s">
        <v>857</v>
      </c>
      <c r="B349" s="136">
        <f t="shared" si="57"/>
        <v>0</v>
      </c>
      <c r="C349" s="136">
        <f t="shared" si="58"/>
        <v>0</v>
      </c>
      <c r="D349" s="136">
        <f t="shared" si="59"/>
        <v>0</v>
      </c>
      <c r="E349" s="136">
        <f t="shared" si="60"/>
        <v>0</v>
      </c>
      <c r="F349" s="136">
        <f t="shared" si="61"/>
        <v>0</v>
      </c>
      <c r="G349" s="136">
        <f t="shared" si="62"/>
        <v>0</v>
      </c>
      <c r="H349" s="137">
        <f t="shared" si="55"/>
        <v>0</v>
      </c>
      <c r="I349" s="137">
        <f t="shared" si="63"/>
        <v>0</v>
      </c>
      <c r="J349" s="136">
        <f t="shared" si="64"/>
        <v>0</v>
      </c>
      <c r="K349" s="136">
        <f t="shared" si="65"/>
        <v>0</v>
      </c>
      <c r="L349" s="138">
        <f t="shared" si="56"/>
        <v>0</v>
      </c>
      <c r="M349" s="92"/>
      <c r="N349" s="90"/>
      <c r="O349" s="91"/>
      <c r="P349" s="102"/>
      <c r="Q349" s="96"/>
      <c r="R349" s="104"/>
      <c r="S349" s="92"/>
      <c r="T349" s="90"/>
      <c r="U349" s="91"/>
      <c r="V349" s="102"/>
      <c r="W349" s="96"/>
      <c r="X349" s="104"/>
      <c r="Y349" s="92"/>
      <c r="Z349" s="90"/>
      <c r="AA349" s="91"/>
      <c r="AB349" s="102"/>
      <c r="AC349" s="96"/>
      <c r="AD349" s="104"/>
      <c r="AE349" s="92"/>
      <c r="AF349" s="90"/>
      <c r="AG349" s="91"/>
      <c r="AH349" s="102"/>
      <c r="AI349" s="96"/>
      <c r="AJ349" s="104"/>
      <c r="AK349" s="92"/>
      <c r="AL349" s="90"/>
      <c r="AM349" s="91"/>
      <c r="AN349" s="102"/>
      <c r="AO349" s="96"/>
      <c r="AP349" s="104"/>
      <c r="AQ349" s="92"/>
      <c r="AR349" s="90"/>
      <c r="AS349" s="91"/>
      <c r="AT349" s="102"/>
      <c r="AU349" s="96"/>
      <c r="AV349" s="104"/>
      <c r="AW349" s="92"/>
      <c r="AX349" s="90"/>
      <c r="AY349" s="91"/>
      <c r="AZ349" s="102"/>
      <c r="BA349" s="96"/>
      <c r="BB349" s="104"/>
      <c r="BC349" s="92"/>
      <c r="BD349" s="90"/>
      <c r="BE349" s="91"/>
      <c r="BF349" s="102"/>
      <c r="BG349" s="96"/>
      <c r="BH349" s="104"/>
      <c r="BI349" s="92"/>
      <c r="BJ349" s="90"/>
      <c r="BK349" s="91"/>
      <c r="BL349" s="102"/>
      <c r="BM349" s="96"/>
      <c r="BN349" s="104"/>
      <c r="BO349" s="92"/>
      <c r="BP349" s="90"/>
      <c r="BQ349" s="91"/>
      <c r="BR349" s="102"/>
      <c r="BS349" s="96"/>
      <c r="BT349" s="104"/>
      <c r="BU349" s="92"/>
      <c r="BV349" s="90"/>
      <c r="BW349" s="91"/>
      <c r="BX349" s="102"/>
      <c r="BY349" s="96"/>
      <c r="BZ349" s="104"/>
      <c r="CA349" s="92"/>
      <c r="CB349" s="90"/>
      <c r="CC349" s="91"/>
      <c r="CD349" s="102"/>
      <c r="CE349" s="96"/>
      <c r="CF349" s="104"/>
      <c r="CG349" s="92"/>
      <c r="CH349" s="90"/>
      <c r="CI349" s="91"/>
      <c r="CJ349" s="102"/>
      <c r="CK349" s="96"/>
      <c r="CL349" s="104"/>
      <c r="CM349" s="92"/>
      <c r="CN349" s="90"/>
      <c r="CO349" s="91"/>
      <c r="CP349" s="102"/>
      <c r="CQ349" s="96"/>
      <c r="CR349" s="104"/>
      <c r="CS349" s="92"/>
      <c r="CT349" s="90"/>
      <c r="CU349" s="91"/>
      <c r="CV349" s="102"/>
      <c r="CW349" s="96"/>
      <c r="CX349" s="104"/>
      <c r="CY349" s="92"/>
      <c r="CZ349" s="90"/>
      <c r="DA349" s="91"/>
      <c r="DB349" s="102"/>
      <c r="DC349" s="96"/>
      <c r="DD349" s="104"/>
      <c r="DE349" s="92"/>
      <c r="DF349" s="90"/>
      <c r="DG349" s="91"/>
      <c r="DH349" s="102"/>
      <c r="DI349" s="96"/>
      <c r="DJ349" s="104"/>
      <c r="DK349" s="92"/>
      <c r="DL349" s="90"/>
      <c r="DM349" s="91"/>
      <c r="DN349" s="102"/>
      <c r="DO349" s="96"/>
      <c r="DP349" s="104"/>
      <c r="DQ349" s="92"/>
      <c r="DR349" s="90"/>
      <c r="DS349" s="91"/>
      <c r="DT349" s="102"/>
      <c r="DU349" s="96"/>
      <c r="DV349" s="104"/>
      <c r="DW349" s="92"/>
      <c r="DX349" s="90"/>
      <c r="DY349" s="91"/>
      <c r="DZ349" s="102"/>
      <c r="EA349" s="96"/>
      <c r="EB349" s="104"/>
      <c r="EC349" s="92"/>
      <c r="ED349" s="90"/>
      <c r="EE349" s="91"/>
      <c r="EF349" s="102"/>
      <c r="EG349" s="96"/>
      <c r="EH349" s="104"/>
      <c r="EI349" s="92"/>
      <c r="EJ349" s="90"/>
      <c r="EK349" s="91"/>
      <c r="EL349" s="102"/>
      <c r="EM349" s="96"/>
      <c r="EN349" s="104"/>
      <c r="EO349" s="92"/>
      <c r="EP349" s="90"/>
      <c r="EQ349" s="91"/>
      <c r="ER349" s="102"/>
      <c r="ES349" s="96"/>
      <c r="ET349" s="104"/>
      <c r="EU349" s="92"/>
      <c r="EV349" s="90"/>
      <c r="EW349" s="91"/>
      <c r="EX349" s="102"/>
      <c r="EY349" s="96"/>
      <c r="EZ349" s="104"/>
      <c r="FA349" s="92"/>
      <c r="FB349" s="90"/>
      <c r="FC349" s="91"/>
      <c r="FD349" s="102"/>
      <c r="FE349" s="96"/>
      <c r="FF349" s="104"/>
      <c r="FG349" s="92"/>
      <c r="FH349" s="90"/>
      <c r="FI349" s="91"/>
      <c r="FJ349" s="102"/>
      <c r="FK349" s="96"/>
      <c r="FL349" s="104"/>
      <c r="FM349" s="92"/>
      <c r="FN349" s="90"/>
      <c r="FO349" s="91"/>
      <c r="FP349" s="102"/>
      <c r="FQ349" s="96"/>
      <c r="FR349" s="104"/>
      <c r="FS349" s="92"/>
      <c r="FT349" s="90"/>
      <c r="FU349" s="91"/>
      <c r="FV349" s="102"/>
      <c r="FW349" s="96"/>
      <c r="FX349" s="104"/>
      <c r="FY349" s="92"/>
      <c r="FZ349" s="90"/>
      <c r="GA349" s="91"/>
      <c r="GB349" s="102"/>
      <c r="GC349" s="96"/>
      <c r="GD349" s="104"/>
      <c r="GE349" s="92"/>
      <c r="GF349" s="90"/>
      <c r="GG349" s="91"/>
      <c r="GH349" s="102"/>
      <c r="GI349" s="96"/>
      <c r="GJ349" s="104"/>
      <c r="GK349" s="92"/>
      <c r="GL349" s="90"/>
      <c r="GM349" s="91"/>
      <c r="GN349" s="102"/>
      <c r="GO349" s="96"/>
      <c r="GP349" s="104"/>
      <c r="GQ349" s="92"/>
      <c r="GR349" s="90"/>
      <c r="GS349" s="91"/>
      <c r="GT349" s="102"/>
      <c r="GU349" s="96"/>
      <c r="GV349" s="104"/>
      <c r="GW349" s="92"/>
      <c r="GX349" s="90"/>
      <c r="GY349" s="91"/>
      <c r="GZ349" s="102"/>
      <c r="HA349" s="96"/>
      <c r="HB349" s="104"/>
      <c r="HC349" s="92"/>
      <c r="HD349" s="90"/>
      <c r="HE349" s="91"/>
      <c r="HF349" s="102"/>
      <c r="HG349" s="96"/>
      <c r="HH349" s="104"/>
      <c r="HI349" s="92"/>
      <c r="HJ349" s="90"/>
      <c r="HK349" s="91"/>
      <c r="HL349" s="102"/>
      <c r="HM349" s="96"/>
      <c r="HN349" s="104"/>
      <c r="HO349" s="92"/>
      <c r="HP349" s="90"/>
      <c r="HQ349" s="91"/>
      <c r="HR349" s="102"/>
      <c r="HS349" s="96"/>
      <c r="HT349" s="104"/>
      <c r="HU349" s="92"/>
      <c r="HV349" s="125"/>
      <c r="HW349" s="126"/>
      <c r="HX349" s="127"/>
      <c r="HY349" s="128"/>
      <c r="HZ349" s="129"/>
      <c r="IA349" s="130"/>
      <c r="IB349" s="125"/>
      <c r="IC349" s="126"/>
      <c r="ID349" s="127"/>
      <c r="IE349" s="128"/>
      <c r="IF349" s="129"/>
      <c r="IG349" s="130"/>
      <c r="IH349" s="125"/>
      <c r="II349" s="126"/>
      <c r="IJ349" s="127"/>
      <c r="IK349" s="128"/>
      <c r="IL349" s="129"/>
      <c r="IM349" s="130"/>
      <c r="IN349" s="125"/>
      <c r="IO349" s="126"/>
      <c r="IP349" s="127"/>
      <c r="IQ349" s="128"/>
      <c r="IR349" s="129"/>
    </row>
    <row r="350" spans="1:252" s="1" customFormat="1">
      <c r="A350" s="54" t="s">
        <v>858</v>
      </c>
      <c r="B350" s="136">
        <f t="shared" si="57"/>
        <v>0</v>
      </c>
      <c r="C350" s="136">
        <f t="shared" si="58"/>
        <v>0</v>
      </c>
      <c r="D350" s="136">
        <f t="shared" si="59"/>
        <v>0</v>
      </c>
      <c r="E350" s="136">
        <f t="shared" si="60"/>
        <v>0</v>
      </c>
      <c r="F350" s="136">
        <f t="shared" si="61"/>
        <v>0</v>
      </c>
      <c r="G350" s="136">
        <f t="shared" si="62"/>
        <v>0</v>
      </c>
      <c r="H350" s="137">
        <f t="shared" si="55"/>
        <v>0</v>
      </c>
      <c r="I350" s="137">
        <f t="shared" si="63"/>
        <v>0</v>
      </c>
      <c r="J350" s="136">
        <f t="shared" si="64"/>
        <v>0</v>
      </c>
      <c r="K350" s="136">
        <f t="shared" si="65"/>
        <v>0</v>
      </c>
      <c r="L350" s="138">
        <f t="shared" si="56"/>
        <v>0</v>
      </c>
      <c r="M350" s="92"/>
      <c r="N350" s="90"/>
      <c r="O350" s="91"/>
      <c r="P350" s="102"/>
      <c r="Q350" s="96"/>
      <c r="R350" s="104"/>
      <c r="S350" s="92"/>
      <c r="T350" s="90"/>
      <c r="U350" s="91"/>
      <c r="V350" s="102"/>
      <c r="W350" s="96"/>
      <c r="X350" s="104"/>
      <c r="Y350" s="92"/>
      <c r="Z350" s="90"/>
      <c r="AA350" s="91"/>
      <c r="AB350" s="102"/>
      <c r="AC350" s="96"/>
      <c r="AD350" s="104"/>
      <c r="AE350" s="92"/>
      <c r="AF350" s="90"/>
      <c r="AG350" s="91"/>
      <c r="AH350" s="102"/>
      <c r="AI350" s="96"/>
      <c r="AJ350" s="104"/>
      <c r="AK350" s="92"/>
      <c r="AL350" s="90"/>
      <c r="AM350" s="91"/>
      <c r="AN350" s="102"/>
      <c r="AO350" s="96"/>
      <c r="AP350" s="104"/>
      <c r="AQ350" s="92"/>
      <c r="AR350" s="90"/>
      <c r="AS350" s="91"/>
      <c r="AT350" s="102"/>
      <c r="AU350" s="96"/>
      <c r="AV350" s="104"/>
      <c r="AW350" s="92"/>
      <c r="AX350" s="90"/>
      <c r="AY350" s="91"/>
      <c r="AZ350" s="102"/>
      <c r="BA350" s="96"/>
      <c r="BB350" s="104"/>
      <c r="BC350" s="92"/>
      <c r="BD350" s="90"/>
      <c r="BE350" s="91"/>
      <c r="BF350" s="102"/>
      <c r="BG350" s="96"/>
      <c r="BH350" s="104"/>
      <c r="BI350" s="92"/>
      <c r="BJ350" s="90"/>
      <c r="BK350" s="91"/>
      <c r="BL350" s="102"/>
      <c r="BM350" s="96"/>
      <c r="BN350" s="104"/>
      <c r="BO350" s="92"/>
      <c r="BP350" s="90"/>
      <c r="BQ350" s="91"/>
      <c r="BR350" s="102"/>
      <c r="BS350" s="96"/>
      <c r="BT350" s="104"/>
      <c r="BU350" s="92"/>
      <c r="BV350" s="90"/>
      <c r="BW350" s="91"/>
      <c r="BX350" s="102"/>
      <c r="BY350" s="96"/>
      <c r="BZ350" s="104"/>
      <c r="CA350" s="92"/>
      <c r="CB350" s="90"/>
      <c r="CC350" s="91"/>
      <c r="CD350" s="102"/>
      <c r="CE350" s="96"/>
      <c r="CF350" s="104"/>
      <c r="CG350" s="92"/>
      <c r="CH350" s="90"/>
      <c r="CI350" s="91"/>
      <c r="CJ350" s="102"/>
      <c r="CK350" s="96"/>
      <c r="CL350" s="104"/>
      <c r="CM350" s="92"/>
      <c r="CN350" s="90"/>
      <c r="CO350" s="91"/>
      <c r="CP350" s="102"/>
      <c r="CQ350" s="96"/>
      <c r="CR350" s="104"/>
      <c r="CS350" s="92"/>
      <c r="CT350" s="90"/>
      <c r="CU350" s="91"/>
      <c r="CV350" s="102"/>
      <c r="CW350" s="96"/>
      <c r="CX350" s="104"/>
      <c r="CY350" s="92"/>
      <c r="CZ350" s="90"/>
      <c r="DA350" s="91"/>
      <c r="DB350" s="102"/>
      <c r="DC350" s="96"/>
      <c r="DD350" s="104"/>
      <c r="DE350" s="92"/>
      <c r="DF350" s="90"/>
      <c r="DG350" s="91"/>
      <c r="DH350" s="102"/>
      <c r="DI350" s="96"/>
      <c r="DJ350" s="104"/>
      <c r="DK350" s="92"/>
      <c r="DL350" s="90"/>
      <c r="DM350" s="91"/>
      <c r="DN350" s="102"/>
      <c r="DO350" s="96"/>
      <c r="DP350" s="104"/>
      <c r="DQ350" s="92"/>
      <c r="DR350" s="90"/>
      <c r="DS350" s="91"/>
      <c r="DT350" s="102"/>
      <c r="DU350" s="96"/>
      <c r="DV350" s="104"/>
      <c r="DW350" s="92"/>
      <c r="DX350" s="90"/>
      <c r="DY350" s="91"/>
      <c r="DZ350" s="102"/>
      <c r="EA350" s="96"/>
      <c r="EB350" s="104"/>
      <c r="EC350" s="92"/>
      <c r="ED350" s="90"/>
      <c r="EE350" s="91"/>
      <c r="EF350" s="102"/>
      <c r="EG350" s="96"/>
      <c r="EH350" s="104"/>
      <c r="EI350" s="92"/>
      <c r="EJ350" s="90"/>
      <c r="EK350" s="91"/>
      <c r="EL350" s="102"/>
      <c r="EM350" s="96"/>
      <c r="EN350" s="104"/>
      <c r="EO350" s="92"/>
      <c r="EP350" s="90"/>
      <c r="EQ350" s="91"/>
      <c r="ER350" s="102"/>
      <c r="ES350" s="96"/>
      <c r="ET350" s="104"/>
      <c r="EU350" s="92"/>
      <c r="EV350" s="90"/>
      <c r="EW350" s="91"/>
      <c r="EX350" s="102"/>
      <c r="EY350" s="96"/>
      <c r="EZ350" s="104"/>
      <c r="FA350" s="92"/>
      <c r="FB350" s="90"/>
      <c r="FC350" s="91"/>
      <c r="FD350" s="102"/>
      <c r="FE350" s="96"/>
      <c r="FF350" s="104"/>
      <c r="FG350" s="92"/>
      <c r="FH350" s="90"/>
      <c r="FI350" s="91"/>
      <c r="FJ350" s="102"/>
      <c r="FK350" s="96"/>
      <c r="FL350" s="104"/>
      <c r="FM350" s="92"/>
      <c r="FN350" s="90"/>
      <c r="FO350" s="91"/>
      <c r="FP350" s="102"/>
      <c r="FQ350" s="96"/>
      <c r="FR350" s="104"/>
      <c r="FS350" s="92"/>
      <c r="FT350" s="90"/>
      <c r="FU350" s="91"/>
      <c r="FV350" s="102"/>
      <c r="FW350" s="96"/>
      <c r="FX350" s="104"/>
      <c r="FY350" s="92"/>
      <c r="FZ350" s="90"/>
      <c r="GA350" s="91"/>
      <c r="GB350" s="102"/>
      <c r="GC350" s="96"/>
      <c r="GD350" s="104"/>
      <c r="GE350" s="92"/>
      <c r="GF350" s="90"/>
      <c r="GG350" s="91"/>
      <c r="GH350" s="102"/>
      <c r="GI350" s="96"/>
      <c r="GJ350" s="104"/>
      <c r="GK350" s="92"/>
      <c r="GL350" s="90"/>
      <c r="GM350" s="91"/>
      <c r="GN350" s="102"/>
      <c r="GO350" s="96"/>
      <c r="GP350" s="104"/>
      <c r="GQ350" s="92"/>
      <c r="GR350" s="90"/>
      <c r="GS350" s="91"/>
      <c r="GT350" s="102"/>
      <c r="GU350" s="96"/>
      <c r="GV350" s="104"/>
      <c r="GW350" s="92"/>
      <c r="GX350" s="90"/>
      <c r="GY350" s="91"/>
      <c r="GZ350" s="102"/>
      <c r="HA350" s="96"/>
      <c r="HB350" s="104"/>
      <c r="HC350" s="92"/>
      <c r="HD350" s="90"/>
      <c r="HE350" s="91"/>
      <c r="HF350" s="102"/>
      <c r="HG350" s="96"/>
      <c r="HH350" s="104"/>
      <c r="HI350" s="92"/>
      <c r="HJ350" s="90"/>
      <c r="HK350" s="91"/>
      <c r="HL350" s="102"/>
      <c r="HM350" s="96"/>
      <c r="HN350" s="104"/>
      <c r="HO350" s="92"/>
      <c r="HP350" s="90"/>
      <c r="HQ350" s="91"/>
      <c r="HR350" s="102"/>
      <c r="HS350" s="96"/>
      <c r="HT350" s="104"/>
      <c r="HU350" s="92"/>
      <c r="HV350" s="125"/>
      <c r="HW350" s="126"/>
      <c r="HX350" s="127"/>
      <c r="HY350" s="128"/>
      <c r="HZ350" s="129"/>
      <c r="IA350" s="130"/>
      <c r="IB350" s="125"/>
      <c r="IC350" s="126"/>
      <c r="ID350" s="127"/>
      <c r="IE350" s="128"/>
      <c r="IF350" s="129"/>
      <c r="IG350" s="130"/>
      <c r="IH350" s="125"/>
      <c r="II350" s="126"/>
      <c r="IJ350" s="127"/>
      <c r="IK350" s="128"/>
      <c r="IL350" s="129"/>
      <c r="IM350" s="130"/>
      <c r="IN350" s="125"/>
      <c r="IO350" s="126"/>
      <c r="IP350" s="127"/>
      <c r="IQ350" s="128"/>
      <c r="IR350" s="129"/>
    </row>
    <row r="351" spans="1:252" s="1" customFormat="1">
      <c r="A351" s="54" t="s">
        <v>1100</v>
      </c>
      <c r="B351" s="136">
        <f t="shared" si="57"/>
        <v>0</v>
      </c>
      <c r="C351" s="136">
        <f t="shared" si="58"/>
        <v>0</v>
      </c>
      <c r="D351" s="136">
        <f t="shared" si="59"/>
        <v>0</v>
      </c>
      <c r="E351" s="136">
        <f t="shared" si="60"/>
        <v>0</v>
      </c>
      <c r="F351" s="136">
        <f t="shared" si="61"/>
        <v>0</v>
      </c>
      <c r="G351" s="136">
        <f t="shared" si="62"/>
        <v>0</v>
      </c>
      <c r="H351" s="137">
        <f t="shared" si="55"/>
        <v>0</v>
      </c>
      <c r="I351" s="137">
        <f t="shared" si="63"/>
        <v>0</v>
      </c>
      <c r="J351" s="136">
        <f t="shared" si="64"/>
        <v>0</v>
      </c>
      <c r="K351" s="136">
        <f t="shared" si="65"/>
        <v>0</v>
      </c>
      <c r="L351" s="138">
        <f t="shared" si="56"/>
        <v>0</v>
      </c>
      <c r="M351" s="92"/>
      <c r="N351" s="90"/>
      <c r="O351" s="91"/>
      <c r="P351" s="102"/>
      <c r="Q351" s="96"/>
      <c r="R351" s="104"/>
      <c r="S351" s="92"/>
      <c r="T351" s="90"/>
      <c r="U351" s="91"/>
      <c r="V351" s="102"/>
      <c r="W351" s="96"/>
      <c r="X351" s="104"/>
      <c r="Y351" s="92"/>
      <c r="Z351" s="90"/>
      <c r="AA351" s="91"/>
      <c r="AB351" s="102"/>
      <c r="AC351" s="96"/>
      <c r="AD351" s="104"/>
      <c r="AE351" s="92"/>
      <c r="AF351" s="90"/>
      <c r="AG351" s="91"/>
      <c r="AH351" s="102"/>
      <c r="AI351" s="96"/>
      <c r="AJ351" s="104"/>
      <c r="AK351" s="92"/>
      <c r="AL351" s="90"/>
      <c r="AM351" s="91"/>
      <c r="AN351" s="102"/>
      <c r="AO351" s="96"/>
      <c r="AP351" s="104"/>
      <c r="AQ351" s="92"/>
      <c r="AR351" s="90"/>
      <c r="AS351" s="91"/>
      <c r="AT351" s="102"/>
      <c r="AU351" s="96"/>
      <c r="AV351" s="104"/>
      <c r="AW351" s="92"/>
      <c r="AX351" s="90"/>
      <c r="AY351" s="91"/>
      <c r="AZ351" s="102"/>
      <c r="BA351" s="96"/>
      <c r="BB351" s="104"/>
      <c r="BC351" s="92"/>
      <c r="BD351" s="90"/>
      <c r="BE351" s="91"/>
      <c r="BF351" s="102"/>
      <c r="BG351" s="96"/>
      <c r="BH351" s="104"/>
      <c r="BI351" s="92"/>
      <c r="BJ351" s="90"/>
      <c r="BK351" s="91"/>
      <c r="BL351" s="102"/>
      <c r="BM351" s="96"/>
      <c r="BN351" s="104"/>
      <c r="BO351" s="92"/>
      <c r="BP351" s="90"/>
      <c r="BQ351" s="91"/>
      <c r="BR351" s="102"/>
      <c r="BS351" s="96"/>
      <c r="BT351" s="104"/>
      <c r="BU351" s="92"/>
      <c r="BV351" s="90"/>
      <c r="BW351" s="91"/>
      <c r="BX351" s="102"/>
      <c r="BY351" s="96"/>
      <c r="BZ351" s="104"/>
      <c r="CA351" s="92"/>
      <c r="CB351" s="90"/>
      <c r="CC351" s="91"/>
      <c r="CD351" s="102"/>
      <c r="CE351" s="96"/>
      <c r="CF351" s="104"/>
      <c r="CG351" s="92"/>
      <c r="CH351" s="90"/>
      <c r="CI351" s="91"/>
      <c r="CJ351" s="102"/>
      <c r="CK351" s="96"/>
      <c r="CL351" s="104"/>
      <c r="CM351" s="92"/>
      <c r="CN351" s="90"/>
      <c r="CO351" s="91"/>
      <c r="CP351" s="102"/>
      <c r="CQ351" s="96"/>
      <c r="CR351" s="104"/>
      <c r="CS351" s="92"/>
      <c r="CT351" s="90"/>
      <c r="CU351" s="91"/>
      <c r="CV351" s="102"/>
      <c r="CW351" s="96"/>
      <c r="CX351" s="104"/>
      <c r="CY351" s="92"/>
      <c r="CZ351" s="90"/>
      <c r="DA351" s="91"/>
      <c r="DB351" s="102"/>
      <c r="DC351" s="96"/>
      <c r="DD351" s="104"/>
      <c r="DE351" s="92"/>
      <c r="DF351" s="90"/>
      <c r="DG351" s="91"/>
      <c r="DH351" s="102"/>
      <c r="DI351" s="96"/>
      <c r="DJ351" s="104"/>
      <c r="DK351" s="92"/>
      <c r="DL351" s="90"/>
      <c r="DM351" s="91"/>
      <c r="DN351" s="102"/>
      <c r="DO351" s="96"/>
      <c r="DP351" s="104"/>
      <c r="DQ351" s="92"/>
      <c r="DR351" s="90"/>
      <c r="DS351" s="91"/>
      <c r="DT351" s="102"/>
      <c r="DU351" s="96"/>
      <c r="DV351" s="104"/>
      <c r="DW351" s="92"/>
      <c r="DX351" s="90"/>
      <c r="DY351" s="91"/>
      <c r="DZ351" s="102"/>
      <c r="EA351" s="96"/>
      <c r="EB351" s="104"/>
      <c r="EC351" s="92"/>
      <c r="ED351" s="90"/>
      <c r="EE351" s="91"/>
      <c r="EF351" s="102"/>
      <c r="EG351" s="96"/>
      <c r="EH351" s="104"/>
      <c r="EI351" s="92"/>
      <c r="EJ351" s="90"/>
      <c r="EK351" s="91"/>
      <c r="EL351" s="102"/>
      <c r="EM351" s="96"/>
      <c r="EN351" s="104"/>
      <c r="EO351" s="92"/>
      <c r="EP351" s="90"/>
      <c r="EQ351" s="91"/>
      <c r="ER351" s="102"/>
      <c r="ES351" s="96"/>
      <c r="ET351" s="104"/>
      <c r="EU351" s="92"/>
      <c r="EV351" s="90"/>
      <c r="EW351" s="91"/>
      <c r="EX351" s="102"/>
      <c r="EY351" s="96"/>
      <c r="EZ351" s="104"/>
      <c r="FA351" s="92"/>
      <c r="FB351" s="90"/>
      <c r="FC351" s="91"/>
      <c r="FD351" s="102"/>
      <c r="FE351" s="96"/>
      <c r="FF351" s="104"/>
      <c r="FG351" s="92"/>
      <c r="FH351" s="90"/>
      <c r="FI351" s="91"/>
      <c r="FJ351" s="102"/>
      <c r="FK351" s="96"/>
      <c r="FL351" s="104"/>
      <c r="FM351" s="92"/>
      <c r="FN351" s="90"/>
      <c r="FO351" s="91"/>
      <c r="FP351" s="102"/>
      <c r="FQ351" s="96"/>
      <c r="FR351" s="104"/>
      <c r="FS351" s="92"/>
      <c r="FT351" s="90"/>
      <c r="FU351" s="91"/>
      <c r="FV351" s="102"/>
      <c r="FW351" s="96"/>
      <c r="FX351" s="104"/>
      <c r="FY351" s="92"/>
      <c r="FZ351" s="90"/>
      <c r="GA351" s="91"/>
      <c r="GB351" s="102"/>
      <c r="GC351" s="96"/>
      <c r="GD351" s="104"/>
      <c r="GE351" s="92"/>
      <c r="GF351" s="90"/>
      <c r="GG351" s="91"/>
      <c r="GH351" s="102"/>
      <c r="GI351" s="96"/>
      <c r="GJ351" s="104"/>
      <c r="GK351" s="92"/>
      <c r="GL351" s="90"/>
      <c r="GM351" s="91"/>
      <c r="GN351" s="102"/>
      <c r="GO351" s="96"/>
      <c r="GP351" s="104"/>
      <c r="GQ351" s="92"/>
      <c r="GR351" s="90"/>
      <c r="GS351" s="91"/>
      <c r="GT351" s="102"/>
      <c r="GU351" s="96"/>
      <c r="GV351" s="104"/>
      <c r="GW351" s="92"/>
      <c r="GX351" s="90"/>
      <c r="GY351" s="91"/>
      <c r="GZ351" s="102"/>
      <c r="HA351" s="96"/>
      <c r="HB351" s="104"/>
      <c r="HC351" s="92"/>
      <c r="HD351" s="90"/>
      <c r="HE351" s="91"/>
      <c r="HF351" s="102"/>
      <c r="HG351" s="96"/>
      <c r="HH351" s="104"/>
      <c r="HI351" s="92"/>
      <c r="HJ351" s="90"/>
      <c r="HK351" s="91"/>
      <c r="HL351" s="102"/>
      <c r="HM351" s="96"/>
      <c r="HN351" s="104"/>
      <c r="HO351" s="92"/>
      <c r="HP351" s="90"/>
      <c r="HQ351" s="91"/>
      <c r="HR351" s="102"/>
      <c r="HS351" s="96"/>
      <c r="HT351" s="104"/>
      <c r="HU351" s="92"/>
      <c r="HV351" s="125"/>
      <c r="HW351" s="126"/>
      <c r="HX351" s="127"/>
      <c r="HY351" s="128"/>
      <c r="HZ351" s="129"/>
      <c r="IA351" s="130"/>
      <c r="IB351" s="125"/>
      <c r="IC351" s="126"/>
      <c r="ID351" s="127"/>
      <c r="IE351" s="128"/>
      <c r="IF351" s="129"/>
      <c r="IG351" s="130"/>
      <c r="IH351" s="125"/>
      <c r="II351" s="126"/>
      <c r="IJ351" s="127"/>
      <c r="IK351" s="128"/>
      <c r="IL351" s="129"/>
      <c r="IM351" s="130"/>
      <c r="IN351" s="125"/>
      <c r="IO351" s="126"/>
      <c r="IP351" s="127"/>
      <c r="IQ351" s="128"/>
      <c r="IR351" s="129"/>
    </row>
    <row r="352" spans="1:252" s="1" customFormat="1">
      <c r="A352" s="54" t="s">
        <v>859</v>
      </c>
      <c r="B352" s="136">
        <f t="shared" si="57"/>
        <v>21</v>
      </c>
      <c r="C352" s="136">
        <f t="shared" si="58"/>
        <v>21.514285714285716</v>
      </c>
      <c r="D352" s="136">
        <f t="shared" si="59"/>
        <v>21.9</v>
      </c>
      <c r="E352" s="136">
        <f t="shared" si="60"/>
        <v>15</v>
      </c>
      <c r="F352" s="136">
        <f t="shared" si="61"/>
        <v>15.714285714285714</v>
      </c>
      <c r="G352" s="136">
        <f t="shared" si="62"/>
        <v>16.2</v>
      </c>
      <c r="H352" s="137">
        <f t="shared" si="55"/>
        <v>7</v>
      </c>
      <c r="I352" s="137">
        <f t="shared" si="63"/>
        <v>0</v>
      </c>
      <c r="J352" s="136">
        <f t="shared" si="64"/>
        <v>0</v>
      </c>
      <c r="K352" s="136">
        <f t="shared" si="65"/>
        <v>0</v>
      </c>
      <c r="L352" s="138">
        <f t="shared" si="56"/>
        <v>0</v>
      </c>
      <c r="M352" s="92">
        <v>21</v>
      </c>
      <c r="N352" s="90">
        <v>15</v>
      </c>
      <c r="O352" s="91"/>
      <c r="P352" s="102">
        <v>21.9</v>
      </c>
      <c r="Q352" s="96">
        <v>15.5</v>
      </c>
      <c r="R352" s="104"/>
      <c r="S352" s="92">
        <v>21.7</v>
      </c>
      <c r="T352" s="90">
        <v>15.7</v>
      </c>
      <c r="U352" s="91"/>
      <c r="V352" s="102">
        <v>21.2</v>
      </c>
      <c r="W352" s="96">
        <v>16.2</v>
      </c>
      <c r="X352" s="104"/>
      <c r="Y352" s="92">
        <v>21.6</v>
      </c>
      <c r="Z352" s="90">
        <v>15.8</v>
      </c>
      <c r="AA352" s="91"/>
      <c r="AB352" s="102">
        <v>21.9</v>
      </c>
      <c r="AC352" s="96">
        <v>15.8</v>
      </c>
      <c r="AD352" s="104"/>
      <c r="AE352" s="92">
        <v>21.3</v>
      </c>
      <c r="AF352" s="90">
        <v>16</v>
      </c>
      <c r="AG352" s="91"/>
      <c r="AH352" s="102"/>
      <c r="AI352" s="96"/>
      <c r="AJ352" s="104"/>
      <c r="AK352" s="92"/>
      <c r="AL352" s="90"/>
      <c r="AM352" s="91"/>
      <c r="AN352" s="102"/>
      <c r="AO352" s="96"/>
      <c r="AP352" s="104"/>
      <c r="AQ352" s="92"/>
      <c r="AR352" s="90"/>
      <c r="AS352" s="91"/>
      <c r="AT352" s="102"/>
      <c r="AU352" s="96"/>
      <c r="AV352" s="104"/>
      <c r="AW352" s="92"/>
      <c r="AX352" s="90"/>
      <c r="AY352" s="91"/>
      <c r="AZ352" s="102"/>
      <c r="BA352" s="96"/>
      <c r="BB352" s="104"/>
      <c r="BC352" s="92"/>
      <c r="BD352" s="90"/>
      <c r="BE352" s="91"/>
      <c r="BF352" s="102"/>
      <c r="BG352" s="96"/>
      <c r="BH352" s="104"/>
      <c r="BI352" s="92"/>
      <c r="BJ352" s="90"/>
      <c r="BK352" s="91"/>
      <c r="BL352" s="102"/>
      <c r="BM352" s="96"/>
      <c r="BN352" s="104"/>
      <c r="BO352" s="92"/>
      <c r="BP352" s="90"/>
      <c r="BQ352" s="91"/>
      <c r="BR352" s="102"/>
      <c r="BS352" s="96"/>
      <c r="BT352" s="104"/>
      <c r="BU352" s="92"/>
      <c r="BV352" s="90"/>
      <c r="BW352" s="91"/>
      <c r="BX352" s="102"/>
      <c r="BY352" s="96"/>
      <c r="BZ352" s="104"/>
      <c r="CA352" s="92"/>
      <c r="CB352" s="90"/>
      <c r="CC352" s="91"/>
      <c r="CD352" s="102"/>
      <c r="CE352" s="96"/>
      <c r="CF352" s="104"/>
      <c r="CG352" s="92"/>
      <c r="CH352" s="90"/>
      <c r="CI352" s="91"/>
      <c r="CJ352" s="102"/>
      <c r="CK352" s="96"/>
      <c r="CL352" s="104"/>
      <c r="CM352" s="92"/>
      <c r="CN352" s="90"/>
      <c r="CO352" s="91"/>
      <c r="CP352" s="102"/>
      <c r="CQ352" s="96"/>
      <c r="CR352" s="104"/>
      <c r="CS352" s="92"/>
      <c r="CT352" s="90"/>
      <c r="CU352" s="91"/>
      <c r="CV352" s="102"/>
      <c r="CW352" s="96"/>
      <c r="CX352" s="104"/>
      <c r="CY352" s="92"/>
      <c r="CZ352" s="90"/>
      <c r="DA352" s="91"/>
      <c r="DB352" s="102"/>
      <c r="DC352" s="96"/>
      <c r="DD352" s="104"/>
      <c r="DE352" s="92"/>
      <c r="DF352" s="90"/>
      <c r="DG352" s="91"/>
      <c r="DH352" s="102"/>
      <c r="DI352" s="96"/>
      <c r="DJ352" s="104"/>
      <c r="DK352" s="92"/>
      <c r="DL352" s="90"/>
      <c r="DM352" s="91"/>
      <c r="DN352" s="102"/>
      <c r="DO352" s="96"/>
      <c r="DP352" s="104"/>
      <c r="DQ352" s="92"/>
      <c r="DR352" s="90"/>
      <c r="DS352" s="91"/>
      <c r="DT352" s="102"/>
      <c r="DU352" s="96"/>
      <c r="DV352" s="104"/>
      <c r="DW352" s="92"/>
      <c r="DX352" s="90"/>
      <c r="DY352" s="91"/>
      <c r="DZ352" s="102"/>
      <c r="EA352" s="96"/>
      <c r="EB352" s="104"/>
      <c r="EC352" s="92"/>
      <c r="ED352" s="90"/>
      <c r="EE352" s="91"/>
      <c r="EF352" s="102"/>
      <c r="EG352" s="96"/>
      <c r="EH352" s="104"/>
      <c r="EI352" s="92"/>
      <c r="EJ352" s="90"/>
      <c r="EK352" s="91"/>
      <c r="EL352" s="102"/>
      <c r="EM352" s="96"/>
      <c r="EN352" s="104"/>
      <c r="EO352" s="92"/>
      <c r="EP352" s="90"/>
      <c r="EQ352" s="91"/>
      <c r="ER352" s="102"/>
      <c r="ES352" s="96"/>
      <c r="ET352" s="104"/>
      <c r="EU352" s="92"/>
      <c r="EV352" s="90"/>
      <c r="EW352" s="91"/>
      <c r="EX352" s="102"/>
      <c r="EY352" s="96"/>
      <c r="EZ352" s="104"/>
      <c r="FA352" s="92"/>
      <c r="FB352" s="90"/>
      <c r="FC352" s="91"/>
      <c r="FD352" s="102"/>
      <c r="FE352" s="96"/>
      <c r="FF352" s="104"/>
      <c r="FG352" s="92"/>
      <c r="FH352" s="90"/>
      <c r="FI352" s="91"/>
      <c r="FJ352" s="102"/>
      <c r="FK352" s="96"/>
      <c r="FL352" s="104"/>
      <c r="FM352" s="92"/>
      <c r="FN352" s="90"/>
      <c r="FO352" s="91"/>
      <c r="FP352" s="102"/>
      <c r="FQ352" s="96"/>
      <c r="FR352" s="104"/>
      <c r="FS352" s="92"/>
      <c r="FT352" s="90"/>
      <c r="FU352" s="91"/>
      <c r="FV352" s="102"/>
      <c r="FW352" s="96"/>
      <c r="FX352" s="104"/>
      <c r="FY352" s="92"/>
      <c r="FZ352" s="90"/>
      <c r="GA352" s="91"/>
      <c r="GB352" s="102"/>
      <c r="GC352" s="96"/>
      <c r="GD352" s="104"/>
      <c r="GE352" s="92"/>
      <c r="GF352" s="90"/>
      <c r="GG352" s="91"/>
      <c r="GH352" s="102"/>
      <c r="GI352" s="96"/>
      <c r="GJ352" s="104"/>
      <c r="GK352" s="92"/>
      <c r="GL352" s="90"/>
      <c r="GM352" s="91"/>
      <c r="GN352" s="102"/>
      <c r="GO352" s="96"/>
      <c r="GP352" s="104"/>
      <c r="GQ352" s="92"/>
      <c r="GR352" s="90"/>
      <c r="GS352" s="91"/>
      <c r="GT352" s="102"/>
      <c r="GU352" s="96"/>
      <c r="GV352" s="104"/>
      <c r="GW352" s="92"/>
      <c r="GX352" s="90"/>
      <c r="GY352" s="91"/>
      <c r="GZ352" s="102"/>
      <c r="HA352" s="96"/>
      <c r="HB352" s="104"/>
      <c r="HC352" s="92"/>
      <c r="HD352" s="90"/>
      <c r="HE352" s="91"/>
      <c r="HF352" s="102"/>
      <c r="HG352" s="96"/>
      <c r="HH352" s="104"/>
      <c r="HI352" s="92"/>
      <c r="HJ352" s="90"/>
      <c r="HK352" s="91"/>
      <c r="HL352" s="102"/>
      <c r="HM352" s="96"/>
      <c r="HN352" s="104"/>
      <c r="HO352" s="92"/>
      <c r="HP352" s="90"/>
      <c r="HQ352" s="91"/>
      <c r="HR352" s="102"/>
      <c r="HS352" s="96"/>
      <c r="HT352" s="104"/>
      <c r="HU352" s="92"/>
      <c r="HV352" s="125"/>
      <c r="HW352" s="126"/>
      <c r="HX352" s="127"/>
      <c r="HY352" s="128"/>
      <c r="HZ352" s="129"/>
      <c r="IA352" s="130"/>
      <c r="IB352" s="125"/>
      <c r="IC352" s="126"/>
      <c r="ID352" s="127"/>
      <c r="IE352" s="128"/>
      <c r="IF352" s="129"/>
      <c r="IG352" s="130"/>
      <c r="IH352" s="125"/>
      <c r="II352" s="126"/>
      <c r="IJ352" s="127"/>
      <c r="IK352" s="128"/>
      <c r="IL352" s="129"/>
      <c r="IM352" s="130"/>
      <c r="IN352" s="125"/>
      <c r="IO352" s="126"/>
      <c r="IP352" s="127"/>
      <c r="IQ352" s="128"/>
      <c r="IR352" s="129"/>
    </row>
    <row r="353" spans="1:252" s="1" customFormat="1">
      <c r="A353" s="54" t="s">
        <v>1055</v>
      </c>
      <c r="B353" s="136">
        <f t="shared" si="57"/>
        <v>0</v>
      </c>
      <c r="C353" s="136">
        <f t="shared" si="58"/>
        <v>0</v>
      </c>
      <c r="D353" s="136">
        <f t="shared" si="59"/>
        <v>0</v>
      </c>
      <c r="E353" s="136">
        <f t="shared" si="60"/>
        <v>0</v>
      </c>
      <c r="F353" s="136">
        <f t="shared" si="61"/>
        <v>0</v>
      </c>
      <c r="G353" s="136">
        <f t="shared" si="62"/>
        <v>0</v>
      </c>
      <c r="H353" s="137">
        <f t="shared" si="55"/>
        <v>0</v>
      </c>
      <c r="I353" s="137">
        <f t="shared" si="63"/>
        <v>0</v>
      </c>
      <c r="J353" s="136">
        <f t="shared" si="64"/>
        <v>0</v>
      </c>
      <c r="K353" s="136">
        <f t="shared" si="65"/>
        <v>0</v>
      </c>
      <c r="L353" s="138">
        <f t="shared" si="56"/>
        <v>0</v>
      </c>
      <c r="M353" s="92"/>
      <c r="N353" s="90"/>
      <c r="O353" s="91"/>
      <c r="P353" s="102"/>
      <c r="Q353" s="96"/>
      <c r="R353" s="104"/>
      <c r="S353" s="92"/>
      <c r="T353" s="90"/>
      <c r="U353" s="91"/>
      <c r="V353" s="102"/>
      <c r="W353" s="96"/>
      <c r="X353" s="104"/>
      <c r="Y353" s="92"/>
      <c r="Z353" s="90"/>
      <c r="AA353" s="91"/>
      <c r="AB353" s="102"/>
      <c r="AC353" s="96"/>
      <c r="AD353" s="104"/>
      <c r="AE353" s="92"/>
      <c r="AF353" s="90"/>
      <c r="AG353" s="91"/>
      <c r="AH353" s="102"/>
      <c r="AI353" s="96"/>
      <c r="AJ353" s="104"/>
      <c r="AK353" s="92"/>
      <c r="AL353" s="90"/>
      <c r="AM353" s="91"/>
      <c r="AN353" s="102"/>
      <c r="AO353" s="96"/>
      <c r="AP353" s="104"/>
      <c r="AQ353" s="92"/>
      <c r="AR353" s="90"/>
      <c r="AS353" s="91"/>
      <c r="AT353" s="102"/>
      <c r="AU353" s="96"/>
      <c r="AV353" s="104"/>
      <c r="AW353" s="92"/>
      <c r="AX353" s="90"/>
      <c r="AY353" s="91"/>
      <c r="AZ353" s="102"/>
      <c r="BA353" s="96"/>
      <c r="BB353" s="104"/>
      <c r="BC353" s="92"/>
      <c r="BD353" s="90"/>
      <c r="BE353" s="91"/>
      <c r="BF353" s="102"/>
      <c r="BG353" s="96"/>
      <c r="BH353" s="104"/>
      <c r="BI353" s="92"/>
      <c r="BJ353" s="90"/>
      <c r="BK353" s="91"/>
      <c r="BL353" s="102"/>
      <c r="BM353" s="96"/>
      <c r="BN353" s="104"/>
      <c r="BO353" s="92"/>
      <c r="BP353" s="90"/>
      <c r="BQ353" s="91"/>
      <c r="BR353" s="102"/>
      <c r="BS353" s="96"/>
      <c r="BT353" s="104"/>
      <c r="BU353" s="92"/>
      <c r="BV353" s="90"/>
      <c r="BW353" s="91"/>
      <c r="BX353" s="102"/>
      <c r="BY353" s="96"/>
      <c r="BZ353" s="104"/>
      <c r="CA353" s="92"/>
      <c r="CB353" s="90"/>
      <c r="CC353" s="91"/>
      <c r="CD353" s="102"/>
      <c r="CE353" s="96"/>
      <c r="CF353" s="104"/>
      <c r="CG353" s="92"/>
      <c r="CH353" s="90"/>
      <c r="CI353" s="91"/>
      <c r="CJ353" s="102"/>
      <c r="CK353" s="96"/>
      <c r="CL353" s="104"/>
      <c r="CM353" s="92"/>
      <c r="CN353" s="90"/>
      <c r="CO353" s="91"/>
      <c r="CP353" s="102"/>
      <c r="CQ353" s="96"/>
      <c r="CR353" s="104"/>
      <c r="CS353" s="92"/>
      <c r="CT353" s="90"/>
      <c r="CU353" s="91"/>
      <c r="CV353" s="102"/>
      <c r="CW353" s="96"/>
      <c r="CX353" s="104"/>
      <c r="CY353" s="92"/>
      <c r="CZ353" s="90"/>
      <c r="DA353" s="91"/>
      <c r="DB353" s="102"/>
      <c r="DC353" s="96"/>
      <c r="DD353" s="104"/>
      <c r="DE353" s="92"/>
      <c r="DF353" s="90"/>
      <c r="DG353" s="91"/>
      <c r="DH353" s="102"/>
      <c r="DI353" s="96"/>
      <c r="DJ353" s="104"/>
      <c r="DK353" s="92"/>
      <c r="DL353" s="90"/>
      <c r="DM353" s="91"/>
      <c r="DN353" s="102"/>
      <c r="DO353" s="96"/>
      <c r="DP353" s="104"/>
      <c r="DQ353" s="92"/>
      <c r="DR353" s="90"/>
      <c r="DS353" s="91"/>
      <c r="DT353" s="102"/>
      <c r="DU353" s="96"/>
      <c r="DV353" s="104"/>
      <c r="DW353" s="92"/>
      <c r="DX353" s="90"/>
      <c r="DY353" s="91"/>
      <c r="DZ353" s="102"/>
      <c r="EA353" s="96"/>
      <c r="EB353" s="104"/>
      <c r="EC353" s="92"/>
      <c r="ED353" s="90"/>
      <c r="EE353" s="91"/>
      <c r="EF353" s="102"/>
      <c r="EG353" s="96"/>
      <c r="EH353" s="104"/>
      <c r="EI353" s="92"/>
      <c r="EJ353" s="90"/>
      <c r="EK353" s="91"/>
      <c r="EL353" s="102"/>
      <c r="EM353" s="96"/>
      <c r="EN353" s="104"/>
      <c r="EO353" s="92"/>
      <c r="EP353" s="90"/>
      <c r="EQ353" s="91"/>
      <c r="ER353" s="102"/>
      <c r="ES353" s="96"/>
      <c r="ET353" s="104"/>
      <c r="EU353" s="92"/>
      <c r="EV353" s="90"/>
      <c r="EW353" s="91"/>
      <c r="EX353" s="102"/>
      <c r="EY353" s="96"/>
      <c r="EZ353" s="104"/>
      <c r="FA353" s="92"/>
      <c r="FB353" s="90"/>
      <c r="FC353" s="91"/>
      <c r="FD353" s="102"/>
      <c r="FE353" s="96"/>
      <c r="FF353" s="104"/>
      <c r="FG353" s="92"/>
      <c r="FH353" s="90"/>
      <c r="FI353" s="91"/>
      <c r="FJ353" s="102"/>
      <c r="FK353" s="96"/>
      <c r="FL353" s="104"/>
      <c r="FM353" s="92"/>
      <c r="FN353" s="90"/>
      <c r="FO353" s="91"/>
      <c r="FP353" s="102"/>
      <c r="FQ353" s="96"/>
      <c r="FR353" s="104"/>
      <c r="FS353" s="92"/>
      <c r="FT353" s="90"/>
      <c r="FU353" s="91"/>
      <c r="FV353" s="102"/>
      <c r="FW353" s="96"/>
      <c r="FX353" s="104"/>
      <c r="FY353" s="92"/>
      <c r="FZ353" s="90"/>
      <c r="GA353" s="91"/>
      <c r="GB353" s="102"/>
      <c r="GC353" s="96"/>
      <c r="GD353" s="104"/>
      <c r="GE353" s="92"/>
      <c r="GF353" s="90"/>
      <c r="GG353" s="91"/>
      <c r="GH353" s="102"/>
      <c r="GI353" s="96"/>
      <c r="GJ353" s="104"/>
      <c r="GK353" s="92"/>
      <c r="GL353" s="90"/>
      <c r="GM353" s="91"/>
      <c r="GN353" s="102"/>
      <c r="GO353" s="96"/>
      <c r="GP353" s="104"/>
      <c r="GQ353" s="92"/>
      <c r="GR353" s="90"/>
      <c r="GS353" s="91"/>
      <c r="GT353" s="102"/>
      <c r="GU353" s="96"/>
      <c r="GV353" s="104"/>
      <c r="GW353" s="92"/>
      <c r="GX353" s="90"/>
      <c r="GY353" s="91"/>
      <c r="GZ353" s="102"/>
      <c r="HA353" s="96"/>
      <c r="HB353" s="104"/>
      <c r="HC353" s="92"/>
      <c r="HD353" s="90"/>
      <c r="HE353" s="91"/>
      <c r="HF353" s="102"/>
      <c r="HG353" s="96"/>
      <c r="HH353" s="104"/>
      <c r="HI353" s="92"/>
      <c r="HJ353" s="90"/>
      <c r="HK353" s="91"/>
      <c r="HL353" s="102"/>
      <c r="HM353" s="96"/>
      <c r="HN353" s="104"/>
      <c r="HO353" s="92"/>
      <c r="HP353" s="90"/>
      <c r="HQ353" s="91"/>
      <c r="HR353" s="102"/>
      <c r="HS353" s="96"/>
      <c r="HT353" s="104"/>
      <c r="HU353" s="92"/>
      <c r="HV353" s="125"/>
      <c r="HW353" s="126"/>
      <c r="HX353" s="127"/>
      <c r="HY353" s="128"/>
      <c r="HZ353" s="129"/>
      <c r="IA353" s="130"/>
      <c r="IB353" s="125"/>
      <c r="IC353" s="126"/>
      <c r="ID353" s="127"/>
      <c r="IE353" s="128"/>
      <c r="IF353" s="129"/>
      <c r="IG353" s="130"/>
      <c r="IH353" s="125"/>
      <c r="II353" s="126"/>
      <c r="IJ353" s="127"/>
      <c r="IK353" s="128"/>
      <c r="IL353" s="129"/>
      <c r="IM353" s="130"/>
      <c r="IN353" s="125"/>
      <c r="IO353" s="126"/>
      <c r="IP353" s="127"/>
      <c r="IQ353" s="128"/>
      <c r="IR353" s="129"/>
    </row>
    <row r="354" spans="1:252" s="1" customFormat="1">
      <c r="A354" s="54" t="s">
        <v>860</v>
      </c>
      <c r="B354" s="136">
        <f t="shared" si="57"/>
        <v>0</v>
      </c>
      <c r="C354" s="136">
        <f t="shared" si="58"/>
        <v>0</v>
      </c>
      <c r="D354" s="136">
        <f t="shared" si="59"/>
        <v>0</v>
      </c>
      <c r="E354" s="136">
        <f t="shared" si="60"/>
        <v>0</v>
      </c>
      <c r="F354" s="136">
        <f t="shared" si="61"/>
        <v>0</v>
      </c>
      <c r="G354" s="136">
        <f t="shared" si="62"/>
        <v>0</v>
      </c>
      <c r="H354" s="137">
        <f t="shared" si="55"/>
        <v>0</v>
      </c>
      <c r="I354" s="137">
        <f t="shared" si="63"/>
        <v>0</v>
      </c>
      <c r="J354" s="136">
        <f t="shared" si="64"/>
        <v>0</v>
      </c>
      <c r="K354" s="136">
        <f t="shared" si="65"/>
        <v>0</v>
      </c>
      <c r="L354" s="138">
        <f t="shared" si="56"/>
        <v>0</v>
      </c>
      <c r="M354" s="92"/>
      <c r="N354" s="90"/>
      <c r="O354" s="91"/>
      <c r="P354" s="102"/>
      <c r="Q354" s="96"/>
      <c r="R354" s="104"/>
      <c r="S354" s="92"/>
      <c r="T354" s="90"/>
      <c r="U354" s="91"/>
      <c r="V354" s="102"/>
      <c r="W354" s="96"/>
      <c r="X354" s="104"/>
      <c r="Y354" s="92"/>
      <c r="Z354" s="90"/>
      <c r="AA354" s="91"/>
      <c r="AB354" s="102"/>
      <c r="AC354" s="96"/>
      <c r="AD354" s="104"/>
      <c r="AE354" s="92"/>
      <c r="AF354" s="90"/>
      <c r="AG354" s="91"/>
      <c r="AH354" s="102"/>
      <c r="AI354" s="96"/>
      <c r="AJ354" s="104"/>
      <c r="AK354" s="92"/>
      <c r="AL354" s="90"/>
      <c r="AM354" s="91"/>
      <c r="AN354" s="102"/>
      <c r="AO354" s="96"/>
      <c r="AP354" s="104"/>
      <c r="AQ354" s="92"/>
      <c r="AR354" s="90"/>
      <c r="AS354" s="91"/>
      <c r="AT354" s="102"/>
      <c r="AU354" s="96"/>
      <c r="AV354" s="104"/>
      <c r="AW354" s="92"/>
      <c r="AX354" s="90"/>
      <c r="AY354" s="91"/>
      <c r="AZ354" s="102"/>
      <c r="BA354" s="96"/>
      <c r="BB354" s="104"/>
      <c r="BC354" s="92"/>
      <c r="BD354" s="90"/>
      <c r="BE354" s="91"/>
      <c r="BF354" s="102"/>
      <c r="BG354" s="96"/>
      <c r="BH354" s="104"/>
      <c r="BI354" s="92"/>
      <c r="BJ354" s="90"/>
      <c r="BK354" s="91"/>
      <c r="BL354" s="102"/>
      <c r="BM354" s="96"/>
      <c r="BN354" s="104"/>
      <c r="BO354" s="92"/>
      <c r="BP354" s="90"/>
      <c r="BQ354" s="91"/>
      <c r="BR354" s="102"/>
      <c r="BS354" s="96"/>
      <c r="BT354" s="104"/>
      <c r="BU354" s="92"/>
      <c r="BV354" s="90"/>
      <c r="BW354" s="91"/>
      <c r="BX354" s="102"/>
      <c r="BY354" s="96"/>
      <c r="BZ354" s="104"/>
      <c r="CA354" s="92"/>
      <c r="CB354" s="90"/>
      <c r="CC354" s="91"/>
      <c r="CD354" s="102"/>
      <c r="CE354" s="96"/>
      <c r="CF354" s="104"/>
      <c r="CG354" s="92"/>
      <c r="CH354" s="90"/>
      <c r="CI354" s="91"/>
      <c r="CJ354" s="102"/>
      <c r="CK354" s="96"/>
      <c r="CL354" s="104"/>
      <c r="CM354" s="92"/>
      <c r="CN354" s="90"/>
      <c r="CO354" s="91"/>
      <c r="CP354" s="102"/>
      <c r="CQ354" s="96"/>
      <c r="CR354" s="104"/>
      <c r="CS354" s="92"/>
      <c r="CT354" s="90"/>
      <c r="CU354" s="91"/>
      <c r="CV354" s="102"/>
      <c r="CW354" s="96"/>
      <c r="CX354" s="104"/>
      <c r="CY354" s="92"/>
      <c r="CZ354" s="90"/>
      <c r="DA354" s="91"/>
      <c r="DB354" s="102"/>
      <c r="DC354" s="96"/>
      <c r="DD354" s="104"/>
      <c r="DE354" s="92"/>
      <c r="DF354" s="90"/>
      <c r="DG354" s="91"/>
      <c r="DH354" s="102"/>
      <c r="DI354" s="96"/>
      <c r="DJ354" s="104"/>
      <c r="DK354" s="92"/>
      <c r="DL354" s="90"/>
      <c r="DM354" s="91"/>
      <c r="DN354" s="102"/>
      <c r="DO354" s="96"/>
      <c r="DP354" s="104"/>
      <c r="DQ354" s="92"/>
      <c r="DR354" s="90"/>
      <c r="DS354" s="91"/>
      <c r="DT354" s="102"/>
      <c r="DU354" s="96"/>
      <c r="DV354" s="104"/>
      <c r="DW354" s="92"/>
      <c r="DX354" s="90"/>
      <c r="DY354" s="91"/>
      <c r="DZ354" s="102"/>
      <c r="EA354" s="96"/>
      <c r="EB354" s="104"/>
      <c r="EC354" s="92"/>
      <c r="ED354" s="90"/>
      <c r="EE354" s="91"/>
      <c r="EF354" s="102"/>
      <c r="EG354" s="96"/>
      <c r="EH354" s="104"/>
      <c r="EI354" s="92"/>
      <c r="EJ354" s="90"/>
      <c r="EK354" s="91"/>
      <c r="EL354" s="102"/>
      <c r="EM354" s="96"/>
      <c r="EN354" s="104"/>
      <c r="EO354" s="92"/>
      <c r="EP354" s="90"/>
      <c r="EQ354" s="91"/>
      <c r="ER354" s="102"/>
      <c r="ES354" s="96"/>
      <c r="ET354" s="104"/>
      <c r="EU354" s="92"/>
      <c r="EV354" s="90"/>
      <c r="EW354" s="91"/>
      <c r="EX354" s="102"/>
      <c r="EY354" s="96"/>
      <c r="EZ354" s="104"/>
      <c r="FA354" s="92"/>
      <c r="FB354" s="90"/>
      <c r="FC354" s="91"/>
      <c r="FD354" s="102"/>
      <c r="FE354" s="96"/>
      <c r="FF354" s="104"/>
      <c r="FG354" s="92"/>
      <c r="FH354" s="90"/>
      <c r="FI354" s="91"/>
      <c r="FJ354" s="102"/>
      <c r="FK354" s="96"/>
      <c r="FL354" s="104"/>
      <c r="FM354" s="92"/>
      <c r="FN354" s="90"/>
      <c r="FO354" s="91"/>
      <c r="FP354" s="102"/>
      <c r="FQ354" s="96"/>
      <c r="FR354" s="104"/>
      <c r="FS354" s="92"/>
      <c r="FT354" s="90"/>
      <c r="FU354" s="91"/>
      <c r="FV354" s="102"/>
      <c r="FW354" s="96"/>
      <c r="FX354" s="104"/>
      <c r="FY354" s="92"/>
      <c r="FZ354" s="90"/>
      <c r="GA354" s="91"/>
      <c r="GB354" s="102"/>
      <c r="GC354" s="96"/>
      <c r="GD354" s="104"/>
      <c r="GE354" s="92"/>
      <c r="GF354" s="90"/>
      <c r="GG354" s="91"/>
      <c r="GH354" s="102"/>
      <c r="GI354" s="96"/>
      <c r="GJ354" s="104"/>
      <c r="GK354" s="92"/>
      <c r="GL354" s="90"/>
      <c r="GM354" s="91"/>
      <c r="GN354" s="102"/>
      <c r="GO354" s="96"/>
      <c r="GP354" s="104"/>
      <c r="GQ354" s="92"/>
      <c r="GR354" s="90"/>
      <c r="GS354" s="91"/>
      <c r="GT354" s="102"/>
      <c r="GU354" s="96"/>
      <c r="GV354" s="104"/>
      <c r="GW354" s="92"/>
      <c r="GX354" s="90"/>
      <c r="GY354" s="91"/>
      <c r="GZ354" s="102"/>
      <c r="HA354" s="96"/>
      <c r="HB354" s="104"/>
      <c r="HC354" s="92"/>
      <c r="HD354" s="90"/>
      <c r="HE354" s="91"/>
      <c r="HF354" s="102"/>
      <c r="HG354" s="96"/>
      <c r="HH354" s="104"/>
      <c r="HI354" s="92"/>
      <c r="HJ354" s="90"/>
      <c r="HK354" s="91"/>
      <c r="HL354" s="102"/>
      <c r="HM354" s="96"/>
      <c r="HN354" s="104"/>
      <c r="HO354" s="92"/>
      <c r="HP354" s="90"/>
      <c r="HQ354" s="91"/>
      <c r="HR354" s="102"/>
      <c r="HS354" s="96"/>
      <c r="HT354" s="104"/>
      <c r="HU354" s="92"/>
      <c r="HV354" s="125"/>
      <c r="HW354" s="126"/>
      <c r="HX354" s="127"/>
      <c r="HY354" s="128"/>
      <c r="HZ354" s="129"/>
      <c r="IA354" s="130"/>
      <c r="IB354" s="125"/>
      <c r="IC354" s="126"/>
      <c r="ID354" s="127"/>
      <c r="IE354" s="128"/>
      <c r="IF354" s="129"/>
      <c r="IG354" s="130"/>
      <c r="IH354" s="125"/>
      <c r="II354" s="126"/>
      <c r="IJ354" s="127"/>
      <c r="IK354" s="128"/>
      <c r="IL354" s="129"/>
      <c r="IM354" s="130"/>
      <c r="IN354" s="125"/>
      <c r="IO354" s="126"/>
      <c r="IP354" s="127"/>
      <c r="IQ354" s="128"/>
      <c r="IR354" s="129"/>
    </row>
    <row r="355" spans="1:252" s="1" customFormat="1">
      <c r="A355" s="54" t="s">
        <v>862</v>
      </c>
      <c r="B355" s="136">
        <f t="shared" si="57"/>
        <v>0</v>
      </c>
      <c r="C355" s="136">
        <f t="shared" si="58"/>
        <v>0</v>
      </c>
      <c r="D355" s="136">
        <f t="shared" si="59"/>
        <v>0</v>
      </c>
      <c r="E355" s="136">
        <f t="shared" si="60"/>
        <v>0</v>
      </c>
      <c r="F355" s="136">
        <f t="shared" si="61"/>
        <v>0</v>
      </c>
      <c r="G355" s="136">
        <f t="shared" si="62"/>
        <v>0</v>
      </c>
      <c r="H355" s="137">
        <f t="shared" si="55"/>
        <v>0</v>
      </c>
      <c r="I355" s="137">
        <f t="shared" si="63"/>
        <v>0</v>
      </c>
      <c r="J355" s="136">
        <f t="shared" si="64"/>
        <v>0</v>
      </c>
      <c r="K355" s="136">
        <f t="shared" si="65"/>
        <v>0</v>
      </c>
      <c r="L355" s="138">
        <f t="shared" si="56"/>
        <v>0</v>
      </c>
      <c r="M355" s="92"/>
      <c r="N355" s="90"/>
      <c r="O355" s="91"/>
      <c r="P355" s="102"/>
      <c r="Q355" s="96"/>
      <c r="R355" s="104"/>
      <c r="S355" s="92"/>
      <c r="T355" s="90"/>
      <c r="U355" s="91"/>
      <c r="V355" s="102"/>
      <c r="W355" s="96"/>
      <c r="X355" s="104"/>
      <c r="Y355" s="92"/>
      <c r="Z355" s="90"/>
      <c r="AA355" s="91"/>
      <c r="AB355" s="102"/>
      <c r="AC355" s="96"/>
      <c r="AD355" s="104"/>
      <c r="AE355" s="92"/>
      <c r="AF355" s="90"/>
      <c r="AG355" s="91"/>
      <c r="AH355" s="102"/>
      <c r="AI355" s="96"/>
      <c r="AJ355" s="104"/>
      <c r="AK355" s="92"/>
      <c r="AL355" s="90"/>
      <c r="AM355" s="91"/>
      <c r="AN355" s="102"/>
      <c r="AO355" s="96"/>
      <c r="AP355" s="104"/>
      <c r="AQ355" s="92"/>
      <c r="AR355" s="90"/>
      <c r="AS355" s="91"/>
      <c r="AT355" s="102"/>
      <c r="AU355" s="96"/>
      <c r="AV355" s="104"/>
      <c r="AW355" s="92"/>
      <c r="AX355" s="90"/>
      <c r="AY355" s="91"/>
      <c r="AZ355" s="102"/>
      <c r="BA355" s="96"/>
      <c r="BB355" s="104"/>
      <c r="BC355" s="92"/>
      <c r="BD355" s="90"/>
      <c r="BE355" s="91"/>
      <c r="BF355" s="102"/>
      <c r="BG355" s="96"/>
      <c r="BH355" s="104"/>
      <c r="BI355" s="92"/>
      <c r="BJ355" s="90"/>
      <c r="BK355" s="91"/>
      <c r="BL355" s="102"/>
      <c r="BM355" s="96"/>
      <c r="BN355" s="104"/>
      <c r="BO355" s="92"/>
      <c r="BP355" s="90"/>
      <c r="BQ355" s="91"/>
      <c r="BR355" s="102"/>
      <c r="BS355" s="96"/>
      <c r="BT355" s="104"/>
      <c r="BU355" s="92"/>
      <c r="BV355" s="90"/>
      <c r="BW355" s="91"/>
      <c r="BX355" s="102"/>
      <c r="BY355" s="96"/>
      <c r="BZ355" s="104"/>
      <c r="CA355" s="92"/>
      <c r="CB355" s="90"/>
      <c r="CC355" s="91"/>
      <c r="CD355" s="102"/>
      <c r="CE355" s="96"/>
      <c r="CF355" s="104"/>
      <c r="CG355" s="92"/>
      <c r="CH355" s="90"/>
      <c r="CI355" s="91"/>
      <c r="CJ355" s="102"/>
      <c r="CK355" s="96"/>
      <c r="CL355" s="104"/>
      <c r="CM355" s="92"/>
      <c r="CN355" s="90"/>
      <c r="CO355" s="91"/>
      <c r="CP355" s="102"/>
      <c r="CQ355" s="96"/>
      <c r="CR355" s="104"/>
      <c r="CS355" s="92"/>
      <c r="CT355" s="90"/>
      <c r="CU355" s="91"/>
      <c r="CV355" s="102"/>
      <c r="CW355" s="96"/>
      <c r="CX355" s="104"/>
      <c r="CY355" s="92"/>
      <c r="CZ355" s="90"/>
      <c r="DA355" s="91"/>
      <c r="DB355" s="102"/>
      <c r="DC355" s="96"/>
      <c r="DD355" s="104"/>
      <c r="DE355" s="92"/>
      <c r="DF355" s="90"/>
      <c r="DG355" s="91"/>
      <c r="DH355" s="102"/>
      <c r="DI355" s="96"/>
      <c r="DJ355" s="104"/>
      <c r="DK355" s="92"/>
      <c r="DL355" s="90"/>
      <c r="DM355" s="91"/>
      <c r="DN355" s="102"/>
      <c r="DO355" s="96"/>
      <c r="DP355" s="104"/>
      <c r="DQ355" s="92"/>
      <c r="DR355" s="90"/>
      <c r="DS355" s="91"/>
      <c r="DT355" s="102"/>
      <c r="DU355" s="96"/>
      <c r="DV355" s="104"/>
      <c r="DW355" s="92"/>
      <c r="DX355" s="90"/>
      <c r="DY355" s="91"/>
      <c r="DZ355" s="102"/>
      <c r="EA355" s="96"/>
      <c r="EB355" s="104"/>
      <c r="EC355" s="92"/>
      <c r="ED355" s="90"/>
      <c r="EE355" s="91"/>
      <c r="EF355" s="102"/>
      <c r="EG355" s="96"/>
      <c r="EH355" s="104"/>
      <c r="EI355" s="92"/>
      <c r="EJ355" s="90"/>
      <c r="EK355" s="91"/>
      <c r="EL355" s="102"/>
      <c r="EM355" s="96"/>
      <c r="EN355" s="104"/>
      <c r="EO355" s="92"/>
      <c r="EP355" s="90"/>
      <c r="EQ355" s="91"/>
      <c r="ER355" s="102"/>
      <c r="ES355" s="96"/>
      <c r="ET355" s="104"/>
      <c r="EU355" s="92"/>
      <c r="EV355" s="90"/>
      <c r="EW355" s="91"/>
      <c r="EX355" s="102"/>
      <c r="EY355" s="96"/>
      <c r="EZ355" s="104"/>
      <c r="FA355" s="92"/>
      <c r="FB355" s="90"/>
      <c r="FC355" s="91"/>
      <c r="FD355" s="102"/>
      <c r="FE355" s="96"/>
      <c r="FF355" s="104"/>
      <c r="FG355" s="92"/>
      <c r="FH355" s="90"/>
      <c r="FI355" s="91"/>
      <c r="FJ355" s="102"/>
      <c r="FK355" s="96"/>
      <c r="FL355" s="104"/>
      <c r="FM355" s="92"/>
      <c r="FN355" s="90"/>
      <c r="FO355" s="91"/>
      <c r="FP355" s="102"/>
      <c r="FQ355" s="96"/>
      <c r="FR355" s="104"/>
      <c r="FS355" s="92"/>
      <c r="FT355" s="90"/>
      <c r="FU355" s="91"/>
      <c r="FV355" s="102"/>
      <c r="FW355" s="96"/>
      <c r="FX355" s="104"/>
      <c r="FY355" s="92"/>
      <c r="FZ355" s="90"/>
      <c r="GA355" s="91"/>
      <c r="GB355" s="102"/>
      <c r="GC355" s="96"/>
      <c r="GD355" s="104"/>
      <c r="GE355" s="92"/>
      <c r="GF355" s="90"/>
      <c r="GG355" s="91"/>
      <c r="GH355" s="102"/>
      <c r="GI355" s="96"/>
      <c r="GJ355" s="104"/>
      <c r="GK355" s="92"/>
      <c r="GL355" s="90"/>
      <c r="GM355" s="91"/>
      <c r="GN355" s="102"/>
      <c r="GO355" s="96"/>
      <c r="GP355" s="104"/>
      <c r="GQ355" s="92"/>
      <c r="GR355" s="90"/>
      <c r="GS355" s="91"/>
      <c r="GT355" s="102"/>
      <c r="GU355" s="96"/>
      <c r="GV355" s="104"/>
      <c r="GW355" s="92"/>
      <c r="GX355" s="90"/>
      <c r="GY355" s="91"/>
      <c r="GZ355" s="102"/>
      <c r="HA355" s="96"/>
      <c r="HB355" s="104"/>
      <c r="HC355" s="92"/>
      <c r="HD355" s="90"/>
      <c r="HE355" s="91"/>
      <c r="HF355" s="102"/>
      <c r="HG355" s="96"/>
      <c r="HH355" s="104"/>
      <c r="HI355" s="92"/>
      <c r="HJ355" s="90"/>
      <c r="HK355" s="91"/>
      <c r="HL355" s="102"/>
      <c r="HM355" s="96"/>
      <c r="HN355" s="104"/>
      <c r="HO355" s="92"/>
      <c r="HP355" s="90"/>
      <c r="HQ355" s="91"/>
      <c r="HR355" s="102"/>
      <c r="HS355" s="96"/>
      <c r="HT355" s="104"/>
      <c r="HU355" s="92"/>
      <c r="HV355" s="125"/>
      <c r="HW355" s="126"/>
      <c r="HX355" s="127"/>
      <c r="HY355" s="128"/>
      <c r="HZ355" s="129"/>
      <c r="IA355" s="130"/>
      <c r="IB355" s="125"/>
      <c r="IC355" s="126"/>
      <c r="ID355" s="127"/>
      <c r="IE355" s="128"/>
      <c r="IF355" s="129"/>
      <c r="IG355" s="130"/>
      <c r="IH355" s="125"/>
      <c r="II355" s="126"/>
      <c r="IJ355" s="127"/>
      <c r="IK355" s="128"/>
      <c r="IL355" s="129"/>
      <c r="IM355" s="130"/>
      <c r="IN355" s="125"/>
      <c r="IO355" s="126"/>
      <c r="IP355" s="127"/>
      <c r="IQ355" s="128"/>
      <c r="IR355" s="129"/>
    </row>
    <row r="356" spans="1:252" s="1" customFormat="1">
      <c r="A356" s="54" t="s">
        <v>863</v>
      </c>
      <c r="B356" s="136">
        <f t="shared" si="57"/>
        <v>0</v>
      </c>
      <c r="C356" s="136">
        <f t="shared" si="58"/>
        <v>0</v>
      </c>
      <c r="D356" s="136">
        <f t="shared" si="59"/>
        <v>0</v>
      </c>
      <c r="E356" s="136">
        <f t="shared" si="60"/>
        <v>0</v>
      </c>
      <c r="F356" s="136">
        <f t="shared" si="61"/>
        <v>0</v>
      </c>
      <c r="G356" s="136">
        <f t="shared" si="62"/>
        <v>0</v>
      </c>
      <c r="H356" s="137">
        <f t="shared" si="55"/>
        <v>0</v>
      </c>
      <c r="I356" s="137">
        <f t="shared" si="63"/>
        <v>0</v>
      </c>
      <c r="J356" s="136">
        <f t="shared" si="64"/>
        <v>0</v>
      </c>
      <c r="K356" s="136">
        <f t="shared" si="65"/>
        <v>0</v>
      </c>
      <c r="L356" s="138">
        <f t="shared" si="56"/>
        <v>0</v>
      </c>
      <c r="M356" s="92"/>
      <c r="N356" s="90"/>
      <c r="O356" s="91"/>
      <c r="P356" s="102"/>
      <c r="Q356" s="96"/>
      <c r="R356" s="104"/>
      <c r="S356" s="92"/>
      <c r="T356" s="90"/>
      <c r="U356" s="91"/>
      <c r="V356" s="102"/>
      <c r="W356" s="96"/>
      <c r="X356" s="104"/>
      <c r="Y356" s="92"/>
      <c r="Z356" s="90"/>
      <c r="AA356" s="91"/>
      <c r="AB356" s="102"/>
      <c r="AC356" s="96"/>
      <c r="AD356" s="104"/>
      <c r="AE356" s="92"/>
      <c r="AF356" s="90"/>
      <c r="AG356" s="91"/>
      <c r="AH356" s="102"/>
      <c r="AI356" s="96"/>
      <c r="AJ356" s="104"/>
      <c r="AK356" s="92"/>
      <c r="AL356" s="90"/>
      <c r="AM356" s="91"/>
      <c r="AN356" s="102"/>
      <c r="AO356" s="96"/>
      <c r="AP356" s="104"/>
      <c r="AQ356" s="92"/>
      <c r="AR356" s="90"/>
      <c r="AS356" s="91"/>
      <c r="AT356" s="102"/>
      <c r="AU356" s="96"/>
      <c r="AV356" s="104"/>
      <c r="AW356" s="92"/>
      <c r="AX356" s="90"/>
      <c r="AY356" s="91"/>
      <c r="AZ356" s="102"/>
      <c r="BA356" s="96"/>
      <c r="BB356" s="104"/>
      <c r="BC356" s="92"/>
      <c r="BD356" s="90"/>
      <c r="BE356" s="91"/>
      <c r="BF356" s="102"/>
      <c r="BG356" s="96"/>
      <c r="BH356" s="104"/>
      <c r="BI356" s="92"/>
      <c r="BJ356" s="90"/>
      <c r="BK356" s="91"/>
      <c r="BL356" s="102"/>
      <c r="BM356" s="96"/>
      <c r="BN356" s="104"/>
      <c r="BO356" s="92"/>
      <c r="BP356" s="90"/>
      <c r="BQ356" s="91"/>
      <c r="BR356" s="102"/>
      <c r="BS356" s="96"/>
      <c r="BT356" s="104"/>
      <c r="BU356" s="92"/>
      <c r="BV356" s="90"/>
      <c r="BW356" s="91"/>
      <c r="BX356" s="102"/>
      <c r="BY356" s="96"/>
      <c r="BZ356" s="104"/>
      <c r="CA356" s="92"/>
      <c r="CB356" s="90"/>
      <c r="CC356" s="91"/>
      <c r="CD356" s="102"/>
      <c r="CE356" s="96"/>
      <c r="CF356" s="104"/>
      <c r="CG356" s="92"/>
      <c r="CH356" s="90"/>
      <c r="CI356" s="91"/>
      <c r="CJ356" s="102"/>
      <c r="CK356" s="96"/>
      <c r="CL356" s="104"/>
      <c r="CM356" s="92"/>
      <c r="CN356" s="90"/>
      <c r="CO356" s="91"/>
      <c r="CP356" s="102"/>
      <c r="CQ356" s="96"/>
      <c r="CR356" s="104"/>
      <c r="CS356" s="92"/>
      <c r="CT356" s="90"/>
      <c r="CU356" s="91"/>
      <c r="CV356" s="102"/>
      <c r="CW356" s="96"/>
      <c r="CX356" s="104"/>
      <c r="CY356" s="92"/>
      <c r="CZ356" s="90"/>
      <c r="DA356" s="91"/>
      <c r="DB356" s="102"/>
      <c r="DC356" s="96"/>
      <c r="DD356" s="104"/>
      <c r="DE356" s="92"/>
      <c r="DF356" s="90"/>
      <c r="DG356" s="91"/>
      <c r="DH356" s="102"/>
      <c r="DI356" s="96"/>
      <c r="DJ356" s="104"/>
      <c r="DK356" s="92"/>
      <c r="DL356" s="90"/>
      <c r="DM356" s="91"/>
      <c r="DN356" s="102"/>
      <c r="DO356" s="96"/>
      <c r="DP356" s="104"/>
      <c r="DQ356" s="92"/>
      <c r="DR356" s="90"/>
      <c r="DS356" s="91"/>
      <c r="DT356" s="102"/>
      <c r="DU356" s="96"/>
      <c r="DV356" s="104"/>
      <c r="DW356" s="92"/>
      <c r="DX356" s="90"/>
      <c r="DY356" s="91"/>
      <c r="DZ356" s="102"/>
      <c r="EA356" s="96"/>
      <c r="EB356" s="104"/>
      <c r="EC356" s="92"/>
      <c r="ED356" s="90"/>
      <c r="EE356" s="91"/>
      <c r="EF356" s="102"/>
      <c r="EG356" s="96"/>
      <c r="EH356" s="104"/>
      <c r="EI356" s="92"/>
      <c r="EJ356" s="90"/>
      <c r="EK356" s="91"/>
      <c r="EL356" s="102"/>
      <c r="EM356" s="96"/>
      <c r="EN356" s="104"/>
      <c r="EO356" s="92"/>
      <c r="EP356" s="90"/>
      <c r="EQ356" s="91"/>
      <c r="ER356" s="102"/>
      <c r="ES356" s="96"/>
      <c r="ET356" s="104"/>
      <c r="EU356" s="92"/>
      <c r="EV356" s="90"/>
      <c r="EW356" s="91"/>
      <c r="EX356" s="102"/>
      <c r="EY356" s="96"/>
      <c r="EZ356" s="104"/>
      <c r="FA356" s="92"/>
      <c r="FB356" s="90"/>
      <c r="FC356" s="91"/>
      <c r="FD356" s="102"/>
      <c r="FE356" s="96"/>
      <c r="FF356" s="104"/>
      <c r="FG356" s="92"/>
      <c r="FH356" s="90"/>
      <c r="FI356" s="91"/>
      <c r="FJ356" s="102"/>
      <c r="FK356" s="96"/>
      <c r="FL356" s="104"/>
      <c r="FM356" s="92"/>
      <c r="FN356" s="90"/>
      <c r="FO356" s="91"/>
      <c r="FP356" s="102"/>
      <c r="FQ356" s="96"/>
      <c r="FR356" s="104"/>
      <c r="FS356" s="92"/>
      <c r="FT356" s="90"/>
      <c r="FU356" s="91"/>
      <c r="FV356" s="102"/>
      <c r="FW356" s="96"/>
      <c r="FX356" s="104"/>
      <c r="FY356" s="92"/>
      <c r="FZ356" s="90"/>
      <c r="GA356" s="91"/>
      <c r="GB356" s="102"/>
      <c r="GC356" s="96"/>
      <c r="GD356" s="104"/>
      <c r="GE356" s="92"/>
      <c r="GF356" s="90"/>
      <c r="GG356" s="91"/>
      <c r="GH356" s="102"/>
      <c r="GI356" s="96"/>
      <c r="GJ356" s="104"/>
      <c r="GK356" s="92"/>
      <c r="GL356" s="90"/>
      <c r="GM356" s="91"/>
      <c r="GN356" s="102"/>
      <c r="GO356" s="96"/>
      <c r="GP356" s="104"/>
      <c r="GQ356" s="92"/>
      <c r="GR356" s="90"/>
      <c r="GS356" s="91"/>
      <c r="GT356" s="102"/>
      <c r="GU356" s="96"/>
      <c r="GV356" s="104"/>
      <c r="GW356" s="92"/>
      <c r="GX356" s="90"/>
      <c r="GY356" s="91"/>
      <c r="GZ356" s="102"/>
      <c r="HA356" s="96"/>
      <c r="HB356" s="104"/>
      <c r="HC356" s="92"/>
      <c r="HD356" s="90"/>
      <c r="HE356" s="91"/>
      <c r="HF356" s="102"/>
      <c r="HG356" s="96"/>
      <c r="HH356" s="104"/>
      <c r="HI356" s="92"/>
      <c r="HJ356" s="90"/>
      <c r="HK356" s="91"/>
      <c r="HL356" s="102"/>
      <c r="HM356" s="96"/>
      <c r="HN356" s="104"/>
      <c r="HO356" s="92"/>
      <c r="HP356" s="90"/>
      <c r="HQ356" s="91"/>
      <c r="HR356" s="102"/>
      <c r="HS356" s="96"/>
      <c r="HT356" s="104"/>
      <c r="HU356" s="92"/>
      <c r="HV356" s="125"/>
      <c r="HW356" s="126"/>
      <c r="HX356" s="127"/>
      <c r="HY356" s="128"/>
      <c r="HZ356" s="129"/>
      <c r="IA356" s="130"/>
      <c r="IB356" s="125"/>
      <c r="IC356" s="126"/>
      <c r="ID356" s="127"/>
      <c r="IE356" s="128"/>
      <c r="IF356" s="129"/>
      <c r="IG356" s="130"/>
      <c r="IH356" s="125"/>
      <c r="II356" s="126"/>
      <c r="IJ356" s="127"/>
      <c r="IK356" s="128"/>
      <c r="IL356" s="129"/>
      <c r="IM356" s="130"/>
      <c r="IN356" s="125"/>
      <c r="IO356" s="126"/>
      <c r="IP356" s="127"/>
      <c r="IQ356" s="128"/>
      <c r="IR356" s="129"/>
    </row>
    <row r="357" spans="1:252" s="1" customFormat="1">
      <c r="A357" s="54" t="s">
        <v>864</v>
      </c>
      <c r="B357" s="136">
        <f t="shared" si="57"/>
        <v>0</v>
      </c>
      <c r="C357" s="136">
        <f t="shared" si="58"/>
        <v>0</v>
      </c>
      <c r="D357" s="136">
        <f t="shared" si="59"/>
        <v>0</v>
      </c>
      <c r="E357" s="136">
        <f t="shared" si="60"/>
        <v>0</v>
      </c>
      <c r="F357" s="136">
        <f t="shared" si="61"/>
        <v>0</v>
      </c>
      <c r="G357" s="136">
        <f t="shared" si="62"/>
        <v>0</v>
      </c>
      <c r="H357" s="137">
        <f t="shared" si="55"/>
        <v>0</v>
      </c>
      <c r="I357" s="137">
        <f t="shared" si="63"/>
        <v>0</v>
      </c>
      <c r="J357" s="136">
        <f t="shared" si="64"/>
        <v>0</v>
      </c>
      <c r="K357" s="136">
        <f t="shared" si="65"/>
        <v>0</v>
      </c>
      <c r="L357" s="138">
        <f t="shared" si="56"/>
        <v>0</v>
      </c>
      <c r="M357" s="92"/>
      <c r="N357" s="90"/>
      <c r="O357" s="91"/>
      <c r="P357" s="102"/>
      <c r="Q357" s="96"/>
      <c r="R357" s="104"/>
      <c r="S357" s="92"/>
      <c r="T357" s="90"/>
      <c r="U357" s="91"/>
      <c r="V357" s="102"/>
      <c r="W357" s="96"/>
      <c r="X357" s="104"/>
      <c r="Y357" s="92"/>
      <c r="Z357" s="90"/>
      <c r="AA357" s="91"/>
      <c r="AB357" s="102"/>
      <c r="AC357" s="96"/>
      <c r="AD357" s="104"/>
      <c r="AE357" s="92"/>
      <c r="AF357" s="90"/>
      <c r="AG357" s="91"/>
      <c r="AH357" s="102"/>
      <c r="AI357" s="96"/>
      <c r="AJ357" s="104"/>
      <c r="AK357" s="92"/>
      <c r="AL357" s="90"/>
      <c r="AM357" s="91"/>
      <c r="AN357" s="102"/>
      <c r="AO357" s="96"/>
      <c r="AP357" s="104"/>
      <c r="AQ357" s="92"/>
      <c r="AR357" s="90"/>
      <c r="AS357" s="91"/>
      <c r="AT357" s="102"/>
      <c r="AU357" s="96"/>
      <c r="AV357" s="104"/>
      <c r="AW357" s="92"/>
      <c r="AX357" s="90"/>
      <c r="AY357" s="91"/>
      <c r="AZ357" s="102"/>
      <c r="BA357" s="96"/>
      <c r="BB357" s="104"/>
      <c r="BC357" s="92"/>
      <c r="BD357" s="90"/>
      <c r="BE357" s="91"/>
      <c r="BF357" s="102"/>
      <c r="BG357" s="96"/>
      <c r="BH357" s="104"/>
      <c r="BI357" s="92"/>
      <c r="BJ357" s="90"/>
      <c r="BK357" s="91"/>
      <c r="BL357" s="102"/>
      <c r="BM357" s="96"/>
      <c r="BN357" s="104"/>
      <c r="BO357" s="92"/>
      <c r="BP357" s="90"/>
      <c r="BQ357" s="91"/>
      <c r="BR357" s="102"/>
      <c r="BS357" s="96"/>
      <c r="BT357" s="104"/>
      <c r="BU357" s="92"/>
      <c r="BV357" s="90"/>
      <c r="BW357" s="91"/>
      <c r="BX357" s="102"/>
      <c r="BY357" s="96"/>
      <c r="BZ357" s="104"/>
      <c r="CA357" s="92"/>
      <c r="CB357" s="90"/>
      <c r="CC357" s="91"/>
      <c r="CD357" s="102"/>
      <c r="CE357" s="96"/>
      <c r="CF357" s="104"/>
      <c r="CG357" s="92"/>
      <c r="CH357" s="90"/>
      <c r="CI357" s="91"/>
      <c r="CJ357" s="102"/>
      <c r="CK357" s="96"/>
      <c r="CL357" s="104"/>
      <c r="CM357" s="92"/>
      <c r="CN357" s="90"/>
      <c r="CO357" s="91"/>
      <c r="CP357" s="102"/>
      <c r="CQ357" s="96"/>
      <c r="CR357" s="104"/>
      <c r="CS357" s="92"/>
      <c r="CT357" s="90"/>
      <c r="CU357" s="91"/>
      <c r="CV357" s="102"/>
      <c r="CW357" s="96"/>
      <c r="CX357" s="104"/>
      <c r="CY357" s="92"/>
      <c r="CZ357" s="90"/>
      <c r="DA357" s="91"/>
      <c r="DB357" s="102"/>
      <c r="DC357" s="96"/>
      <c r="DD357" s="104"/>
      <c r="DE357" s="92"/>
      <c r="DF357" s="90"/>
      <c r="DG357" s="91"/>
      <c r="DH357" s="102"/>
      <c r="DI357" s="96"/>
      <c r="DJ357" s="104"/>
      <c r="DK357" s="92"/>
      <c r="DL357" s="90"/>
      <c r="DM357" s="91"/>
      <c r="DN357" s="102"/>
      <c r="DO357" s="96"/>
      <c r="DP357" s="104"/>
      <c r="DQ357" s="92"/>
      <c r="DR357" s="90"/>
      <c r="DS357" s="91"/>
      <c r="DT357" s="102"/>
      <c r="DU357" s="96"/>
      <c r="DV357" s="104"/>
      <c r="DW357" s="92"/>
      <c r="DX357" s="90"/>
      <c r="DY357" s="91"/>
      <c r="DZ357" s="102"/>
      <c r="EA357" s="96"/>
      <c r="EB357" s="104"/>
      <c r="EC357" s="92"/>
      <c r="ED357" s="90"/>
      <c r="EE357" s="91"/>
      <c r="EF357" s="102"/>
      <c r="EG357" s="96"/>
      <c r="EH357" s="104"/>
      <c r="EI357" s="92"/>
      <c r="EJ357" s="90"/>
      <c r="EK357" s="91"/>
      <c r="EL357" s="102"/>
      <c r="EM357" s="96"/>
      <c r="EN357" s="104"/>
      <c r="EO357" s="92"/>
      <c r="EP357" s="90"/>
      <c r="EQ357" s="91"/>
      <c r="ER357" s="102"/>
      <c r="ES357" s="96"/>
      <c r="ET357" s="104"/>
      <c r="EU357" s="92"/>
      <c r="EV357" s="90"/>
      <c r="EW357" s="91"/>
      <c r="EX357" s="102"/>
      <c r="EY357" s="96"/>
      <c r="EZ357" s="104"/>
      <c r="FA357" s="92"/>
      <c r="FB357" s="90"/>
      <c r="FC357" s="91"/>
      <c r="FD357" s="102"/>
      <c r="FE357" s="96"/>
      <c r="FF357" s="104"/>
      <c r="FG357" s="92"/>
      <c r="FH357" s="90"/>
      <c r="FI357" s="91"/>
      <c r="FJ357" s="102"/>
      <c r="FK357" s="96"/>
      <c r="FL357" s="104"/>
      <c r="FM357" s="92"/>
      <c r="FN357" s="90"/>
      <c r="FO357" s="91"/>
      <c r="FP357" s="102"/>
      <c r="FQ357" s="96"/>
      <c r="FR357" s="104"/>
      <c r="FS357" s="92"/>
      <c r="FT357" s="90"/>
      <c r="FU357" s="91"/>
      <c r="FV357" s="102"/>
      <c r="FW357" s="96"/>
      <c r="FX357" s="104"/>
      <c r="FY357" s="92"/>
      <c r="FZ357" s="90"/>
      <c r="GA357" s="91"/>
      <c r="GB357" s="102"/>
      <c r="GC357" s="96"/>
      <c r="GD357" s="104"/>
      <c r="GE357" s="92"/>
      <c r="GF357" s="90"/>
      <c r="GG357" s="91"/>
      <c r="GH357" s="102"/>
      <c r="GI357" s="96"/>
      <c r="GJ357" s="104"/>
      <c r="GK357" s="92"/>
      <c r="GL357" s="90"/>
      <c r="GM357" s="91"/>
      <c r="GN357" s="102"/>
      <c r="GO357" s="96"/>
      <c r="GP357" s="104"/>
      <c r="GQ357" s="92"/>
      <c r="GR357" s="90"/>
      <c r="GS357" s="91"/>
      <c r="GT357" s="102"/>
      <c r="GU357" s="96"/>
      <c r="GV357" s="104"/>
      <c r="GW357" s="92"/>
      <c r="GX357" s="90"/>
      <c r="GY357" s="91"/>
      <c r="GZ357" s="102"/>
      <c r="HA357" s="96"/>
      <c r="HB357" s="104"/>
      <c r="HC357" s="92"/>
      <c r="HD357" s="90"/>
      <c r="HE357" s="91"/>
      <c r="HF357" s="102"/>
      <c r="HG357" s="96"/>
      <c r="HH357" s="104"/>
      <c r="HI357" s="92"/>
      <c r="HJ357" s="90"/>
      <c r="HK357" s="91"/>
      <c r="HL357" s="102"/>
      <c r="HM357" s="96"/>
      <c r="HN357" s="104"/>
      <c r="HO357" s="92"/>
      <c r="HP357" s="90"/>
      <c r="HQ357" s="91"/>
      <c r="HR357" s="102"/>
      <c r="HS357" s="96"/>
      <c r="HT357" s="104"/>
      <c r="HU357" s="92"/>
      <c r="HV357" s="125"/>
      <c r="HW357" s="126"/>
      <c r="HX357" s="127"/>
      <c r="HY357" s="128"/>
      <c r="HZ357" s="129"/>
      <c r="IA357" s="130"/>
      <c r="IB357" s="125"/>
      <c r="IC357" s="126"/>
      <c r="ID357" s="127"/>
      <c r="IE357" s="128"/>
      <c r="IF357" s="129"/>
      <c r="IG357" s="130"/>
      <c r="IH357" s="125"/>
      <c r="II357" s="126"/>
      <c r="IJ357" s="127"/>
      <c r="IK357" s="128"/>
      <c r="IL357" s="129"/>
      <c r="IM357" s="130"/>
      <c r="IN357" s="125"/>
      <c r="IO357" s="126"/>
      <c r="IP357" s="127"/>
      <c r="IQ357" s="128"/>
      <c r="IR357" s="129"/>
    </row>
    <row r="358" spans="1:252" s="1" customFormat="1">
      <c r="A358" s="54" t="s">
        <v>1301</v>
      </c>
      <c r="B358" s="136">
        <f>MIN(M358,P358,S358,V358,Y358,AB358,AE358,AH358,AK358,AN358,AQ358,AT358,AW358,AZ358,BC358,BF358,BI358,BL358,BO358,BR358,BU358,BX358,CA358,CD358,CG358,CJ358,CM358,CP358,CS358,CV358,CY358,DB358,DE358,DH358,DK358,DN358,DQ358,DT358,DW358,DZ358,EC358,EF358,EI358,EL358,EO358,ER358,EU358,EX358,FA358,FD358,FG358,FJ358,FM358,FP358,FS358,FV358,FY358,GB358,GE358,GH358,GK358,GN358,GQ358,GQ358,GT358,GW358,GZ358,HC358,HF358,HI358,HL358,HO358,HR358,HU358,HX358,IA358,ID358,IG358,IJ358,IM358,IP358)</f>
        <v>0</v>
      </c>
      <c r="C358" s="136">
        <f>IF(SUM(M358+P358+S358+V358+Y358+AB358+AE358+AH358+AK358+AN358+AQ358+AT358+AW358+AZ358+BC358+BF358+BI358+BL358+BO358+BR358+BU358+BX358+CA358+CD358+CG358+CJ358+CM358+CP358+CS358+CV358+CY358+DB358+DE358+DH358+DK358+DN358+DQ358+DT358+DW358+DZ358+EC358+EF358+EI358+EL358+EO358+ER358+EU358+EX358+FA358+FD358+FG358+FJ358+FM358+FP358+FS358+FV358+FY358+GB358+GE358+GH358+GK358+GN358+GQ358+GQ358+GT358+GW358+GZ358+HC358+HF358+HI358+HL358+HO358+HR358+HU358+HX358+IA358+ID358+IG358+IJ358+IM358+IP358)=0,0,AVERAGE(M358,P358,S358,V358,Y358,AB358,AE358,AH358,AK358,AN358,AQ358,AT358,AW358,AZ358,BC358,BF358,BI358,BL358,BO358,BR358,BU358,BX358,CA358,CD358,CG358,CJ358,CM358,CP358,CS358,CV358,CY358,DB358,DE358,DH358,DK358,DN358,DQ358,DT358,DW358,DZ358,EC358,EF358,EI358,EL358,EO358,ER358,EU358,EX358,FA358,FD358,FG358,FJ358,FM358,FP358,FS358,FV358,FY358,GB358,GE358,GH358,GK358,GN358,GQ358,GQ358,GT358,GW358,GZ358,HC358,HF358,HI358,HL358,HO358,HR358,HU358,HX358,IA358,ID358,IG358,IJ358,IM358,IP358))</f>
        <v>0</v>
      </c>
      <c r="D358" s="136">
        <f>MAX(M358,P358,S358,V358,Y358,AB358,AE358,AH358,AK358,AN358,AQ358,AT358,AW358,AZ358,BC358,BF358,BI358,BL358,BO358,BR358,BU358,BX358,CA358,CD358,CG358,CJ358,CM358,CP358,CS358,CV358,CY358,DB358,DE358,DH358,DK358,DN358,DQ358,DT358,DW358,DZ358,EC358,EF358,EI358,EL358,EO358,ER358,EU358,EX358,FA358,FD358,FG358,FJ358,FM358,FP358,FS358,FV358,FY358,GB358,GE358,GH358,GK358,GN358,GQ358,GQ358,GT358,GW358,GZ358,HC358,HF358,HI358,HL358,HO358,HR358,HU358,HX358,IA358,ID358,IG358,IJ358,IM358,IP358)</f>
        <v>0</v>
      </c>
      <c r="E358" s="136">
        <f>MIN(N358,Q358,T358,W358,Z358,AC358,AF358,AI358,AL358,AO358,AR358,AU358,AX358,BA358,BD358,BG358,BJ358,BM358,BP358,BS358,BV358,BY358,CB358,CE358,CH358,CK358,CN358,CQ358,CT358,CW358,CZ358,DC358,DF358,DI358,DL358,DO358,DR358,DU358,DX358,EA358,ED358,EG358,EJ358,EM358,EP358,ES358,EV358,EY358,FB358,FE358,FH358,FK358,FN358,FQ358,FT358,FW358,FZ358,GC358,GF358,GI358,GL358,GO358,GR358,GR358,GU358,GX358,HA358,HD358,HG358,HJ358,HM358,HP358,HS358,HV358,HY358,IB358,IE358,IH358,IK358,IN358,IQ358)</f>
        <v>0</v>
      </c>
      <c r="F358" s="136">
        <f>IF(SUM(N358+Q358+T358+W358+Z358+AC358+AF358+AI358+AL358+AO358+AR358+AU358+AX358+BA358+BD358+BG358+BJ358+BM358+BP358+BS358+BV358+BY358+CB358+CE358+CH358+CK358+CN358+CQ358+CT358+CW358+CZ358+DC358+DF358+DI358+DL358+DO358+DR358+DU358+DX358+EA358+ED358+EG358+EJ358+EM358+EP358+ES358+EV358+EY358+FB358+FE358+FH358+FK358+FN358+FQ358+FT358+FW358+FZ358+GC358+GF358+GI358+GL358+GO358+GR358+GR358+GU358+GX358+HA358+HD358+HG358+HJ358+HM358+HP358+HS358+HV358+HY358+IB358+IE358+IH358+IK358+IN358+IQ358)=0,0,AVERAGE(N358,Q358,T358,W358,Z358,AC358,AF358,AI358,AL358,AO358,AR358,AU358,AX358,BA358,BD358,BG358,BJ358,BM358,BP358,BS358,BV358,BY358,CB358,CE358,CH358,CK358,CN358,CQ358,CT358,CW358,CZ358,DC358,DF358,DI358,DL358,DO358,DR358,DU358,DX358,EA358,ED358,EG358,EJ358,EM358,EP358,ES358,EV358,EY358,FB358,FE358,FH358,FK358,FN358,FQ358,FT358,FW358,FZ358,GC358,GF358,GI358,GL358,GO358,GR358,GR358,GU358,GX358,HA358,HD358,HG358,HJ358,HM358,HP358,HS358,HV358,HY358,IB358,IE358,IH358,IK358,IN358,IQ358))</f>
        <v>0</v>
      </c>
      <c r="G358" s="136">
        <f>MAX(N358,Q358,T358,W358,Z358,AC358,AF358,AI358,AL358,AO358,AR358,AU358,AX358,BA358,BD358,BG358,BJ358,BM358,BP358,BS358,BV358,BY358,CB358,CE358,CH358,CK358,CN358,CQ358,CT358,CW358,CZ358,DC358,DF358,DI358,DL358,DO358,DR358,DU358,DX358,EA358,ED358,EG358,EJ358,EM358,EP358,ES358,EV358,EY358,FB358,FE358,FH358,FK358,FN358,FQ358,FT358,FW358,FZ358,GC358,GF358,GI358,GL358,GO358,GR358,GR358,GU358,GX358,HA358,HD358,HG358,HJ358,HM358,HP358,HS358,HV358,HY358,IB358,IE358,IH358,IK358,IN358,IQ358)</f>
        <v>0</v>
      </c>
      <c r="H358" s="137">
        <f>COUNT(N358,Q358,T358,W358,Z358,AC358,AF358,AI358,AL358,AO358,AR358,AU358,AX358,BA358,BD358,BG358,BJ358,BM358,BP358,BS358,BV358,BY358,CB358,CE358,CH358,CK358,CN358,CQ358,CT358,CW358,CZ358,DC358,DF358,DI358,DL358,DO358,DR358,DU358,DX358,EA358,ED358,EG358,EJ358,EM358,EP358,ES358,EV358,EY358,FB358,FE358,FH358,FK358,FN358,FQ358,FT358,FW358,FZ358,GC358,GF358,GI358,GL358,GO358,GR358,GU358,GX358,HA358,HD358,HG358,HJ358,HM358,HP358,HS358,HV358,HY358,IB358,IE358,IH358,IK358,IN358,IQ358)</f>
        <v>0</v>
      </c>
      <c r="I358" s="137">
        <f>MIN(O358,R358,U358,X358,AA358,AD358,AG358,AJ358,AM358,AP358,AS358,AV358,AY358,BB358,BE358,BH358,BK358,BN358,BQ358,BT358,BW358,BZ358,CC358,CF358,CI358,CL358,CO358,CR358,CU358,CX358,DA358,DD358,DG358,DJ358,DM358,DP358,DS358,DV358,DY358,EB358,EE358,EH358,EK358,EN358,EQ358,ET358,EW358,EZ358,FC358,FF358,FI358,FL358,FO358,FR358,FU358,FX358,GA358,GD358,GG358,GJ358,GM358,GP358,GS358,GS358,GV358,GY358,HB358,HE358,HH358,HK358,HN358,HQ358,HT358,HW358,HZ358,IC358,IF358,II358,IL358,IO358,IR358)</f>
        <v>0</v>
      </c>
      <c r="J358" s="136">
        <f>IF(SUM(O358+R358+U358+X358+AA358+AD358+AG358+AJ358+AM358+AP358+AS358+AV358+AY358+BB358+BE358+BH358+BK358+BN358+BQ358+BT358+BW358+BZ358+CC358+CF358+CI358+CL358+CO358+CR358+CU358+CX358+DA358+DD358+DG358+DJ358+DM358+DP358+DS358+DV358+DY358+EB358+EE358+EH358+EK358+EN358+EQ358+ET358+EW358+EZ358+FC358+FF358+FI358+FL358+FO358+FR358+FU358+FX358+GA358+GD358+GG358+GJ358+GM358+GP358+GS358+GS358+GV358+GY358+HB358+HE358+HH358+HK358+HN358+HQ358+HT358+HW358+HZ358+IC358+IF358+II358+IL358+IO358+IR358)=0,0,AVERAGE(O358,R358,U358,X358,AA358,AD358,AG358,AJ358,AM358,AP358,AS358,AV358,AY358,BB358,BE358,BH358,BK358,BN358,BQ358,BT358,BW358,BZ358,CC358,CF358,CI358,CL358,CO358,CR358,CU358,CX358,DA358,DD358,DG358,DJ358,DM358,DP358,DS358,DV358,DY358,EB358,EE358,EH358,EK358,EN358,EQ358,ET358,EW358,EZ358,FC358,FF358,FI358,FL358,FO358,FR358,FU358,FX358,GA358,GD358,GG358,GJ358,GM358,GP358,GS358,GS358,GV358,GY358,HB358,HE358,HH358,HK358,HN358,HQ358,HT358,HW358,HZ358,IC358,IF358,II358,IL358,IO358,IR358))</f>
        <v>0</v>
      </c>
      <c r="K358" s="136">
        <f>MAX(O358,R358,U358,X358,AA358,AD358,AG358,AJ358,AM358,AP358,AS358,AV358,AY358,BB358,BE358,BH358,BK358,BN358,BQ358,BT358,BW358,BZ358,CC358,CF358,CI358,CL358,CO358,CR358,CU358,CX358,DA358,DD358,DG358,DJ358,DM358,DP358,DS358,DV358,DY358,EB358,EE358,EH358,EK358,EN358,EQ358,ET358,EW358,EZ358,FC358,FF358,FI358,FL358,FO358,FR358,FU358,FX358,GA358,GD358,GG358,GJ358,GM358,GP358,GS358,GS358,GV358,GY358,HB358,HE358,HH358,HK358,HN358,HQ358,HT358,HW358,HZ358,IC358,IF358,II358,IL358,IO358,IR358)</f>
        <v>0</v>
      </c>
      <c r="L358" s="138">
        <f>COUNT(O358,R358,U358,X358,AA358,AD358,AG358,AJ358,AM358,AP358,AS358,AV358,AY358,BB358,BE358,BH358,BK358,BN358,BQ358,BT358,BW358,BZ358,CC358,CF358,CI358,CL358,CO358,CR358,CU358,CX358,DA358,DD358,DG358,DJ358,DM358,DP358,DS358,DV358,DY358,EB358,EE358,EH358,EK358,EN358,EQ358,ET358,EW358,EZ358,FC358,FF358,FI358,FL358,FO358,FR358,FU358,FX358,GA358,GD358,GG358,GJ358,GM358,GP358,GS358,GV358,GY358,HB358,HE358,HH358,HK358,HN358,HQ358,HT358,HW358,HZ358,IC358,IF358,II358,IL358,IO358,IR358)</f>
        <v>0</v>
      </c>
      <c r="M358" s="92"/>
      <c r="N358" s="90"/>
      <c r="O358" s="91"/>
      <c r="P358" s="102"/>
      <c r="Q358" s="96"/>
      <c r="R358" s="104"/>
      <c r="S358" s="92"/>
      <c r="T358" s="90"/>
      <c r="U358" s="91"/>
      <c r="V358" s="102"/>
      <c r="W358" s="96"/>
      <c r="X358" s="104"/>
      <c r="Y358" s="92"/>
      <c r="Z358" s="90"/>
      <c r="AA358" s="91"/>
      <c r="AB358" s="102"/>
      <c r="AC358" s="96"/>
      <c r="AD358" s="104"/>
      <c r="AE358" s="92"/>
      <c r="AF358" s="90"/>
      <c r="AG358" s="91"/>
      <c r="AH358" s="102"/>
      <c r="AI358" s="96"/>
      <c r="AJ358" s="104"/>
      <c r="AK358" s="92"/>
      <c r="AL358" s="90"/>
      <c r="AM358" s="91"/>
      <c r="AN358" s="102"/>
      <c r="AO358" s="96"/>
      <c r="AP358" s="104"/>
      <c r="AQ358" s="92"/>
      <c r="AR358" s="90"/>
      <c r="AS358" s="91"/>
      <c r="AT358" s="102"/>
      <c r="AU358" s="96"/>
      <c r="AV358" s="104"/>
      <c r="AW358" s="92"/>
      <c r="AX358" s="90"/>
      <c r="AY358" s="91"/>
      <c r="AZ358" s="102"/>
      <c r="BA358" s="96"/>
      <c r="BB358" s="104"/>
      <c r="BC358" s="92"/>
      <c r="BD358" s="90"/>
      <c r="BE358" s="91"/>
      <c r="BF358" s="102"/>
      <c r="BG358" s="96"/>
      <c r="BH358" s="104"/>
      <c r="BI358" s="92"/>
      <c r="BJ358" s="90"/>
      <c r="BK358" s="91"/>
      <c r="BL358" s="102"/>
      <c r="BM358" s="96"/>
      <c r="BN358" s="104"/>
      <c r="BO358" s="92"/>
      <c r="BP358" s="90"/>
      <c r="BQ358" s="91"/>
      <c r="BR358" s="102"/>
      <c r="BS358" s="96"/>
      <c r="BT358" s="104"/>
      <c r="BU358" s="92"/>
      <c r="BV358" s="90"/>
      <c r="BW358" s="91"/>
      <c r="BX358" s="102"/>
      <c r="BY358" s="96"/>
      <c r="BZ358" s="104"/>
      <c r="CA358" s="92"/>
      <c r="CB358" s="90"/>
      <c r="CC358" s="91"/>
      <c r="CD358" s="102"/>
      <c r="CE358" s="96"/>
      <c r="CF358" s="104"/>
      <c r="CG358" s="92"/>
      <c r="CH358" s="90"/>
      <c r="CI358" s="91"/>
      <c r="CJ358" s="102"/>
      <c r="CK358" s="96"/>
      <c r="CL358" s="104"/>
      <c r="CM358" s="92"/>
      <c r="CN358" s="90"/>
      <c r="CO358" s="91"/>
      <c r="CP358" s="102"/>
      <c r="CQ358" s="96"/>
      <c r="CR358" s="104"/>
      <c r="CS358" s="92"/>
      <c r="CT358" s="90"/>
      <c r="CU358" s="91"/>
      <c r="CV358" s="102"/>
      <c r="CW358" s="96"/>
      <c r="CX358" s="104"/>
      <c r="CY358" s="92"/>
      <c r="CZ358" s="90"/>
      <c r="DA358" s="91"/>
      <c r="DB358" s="102"/>
      <c r="DC358" s="96"/>
      <c r="DD358" s="104"/>
      <c r="DE358" s="92"/>
      <c r="DF358" s="90"/>
      <c r="DG358" s="91"/>
      <c r="DH358" s="102"/>
      <c r="DI358" s="96"/>
      <c r="DJ358" s="104"/>
      <c r="DK358" s="92"/>
      <c r="DL358" s="90"/>
      <c r="DM358" s="91"/>
      <c r="DN358" s="102"/>
      <c r="DO358" s="96"/>
      <c r="DP358" s="104"/>
      <c r="DQ358" s="92"/>
      <c r="DR358" s="90"/>
      <c r="DS358" s="91"/>
      <c r="DT358" s="102"/>
      <c r="DU358" s="96"/>
      <c r="DV358" s="104"/>
      <c r="DW358" s="92"/>
      <c r="DX358" s="90"/>
      <c r="DY358" s="91"/>
      <c r="DZ358" s="102"/>
      <c r="EA358" s="96"/>
      <c r="EB358" s="104"/>
      <c r="EC358" s="92"/>
      <c r="ED358" s="90"/>
      <c r="EE358" s="91"/>
      <c r="EF358" s="102"/>
      <c r="EG358" s="96"/>
      <c r="EH358" s="104"/>
      <c r="EI358" s="92"/>
      <c r="EJ358" s="90"/>
      <c r="EK358" s="91"/>
      <c r="EL358" s="102"/>
      <c r="EM358" s="96"/>
      <c r="EN358" s="104"/>
      <c r="EO358" s="92"/>
      <c r="EP358" s="90"/>
      <c r="EQ358" s="91"/>
      <c r="ER358" s="102"/>
      <c r="ES358" s="96"/>
      <c r="ET358" s="104"/>
      <c r="EU358" s="92"/>
      <c r="EV358" s="90"/>
      <c r="EW358" s="91"/>
      <c r="EX358" s="102"/>
      <c r="EY358" s="96"/>
      <c r="EZ358" s="104"/>
      <c r="FA358" s="92"/>
      <c r="FB358" s="90"/>
      <c r="FC358" s="91"/>
      <c r="FD358" s="102"/>
      <c r="FE358" s="96"/>
      <c r="FF358" s="104"/>
      <c r="FG358" s="92"/>
      <c r="FH358" s="90"/>
      <c r="FI358" s="91"/>
      <c r="FJ358" s="102"/>
      <c r="FK358" s="96"/>
      <c r="FL358" s="104"/>
      <c r="FM358" s="92"/>
      <c r="FN358" s="90"/>
      <c r="FO358" s="91"/>
      <c r="FP358" s="102"/>
      <c r="FQ358" s="96"/>
      <c r="FR358" s="104"/>
      <c r="FS358" s="92"/>
      <c r="FT358" s="90"/>
      <c r="FU358" s="91"/>
      <c r="FV358" s="102"/>
      <c r="FW358" s="96"/>
      <c r="FX358" s="104"/>
      <c r="FY358" s="92"/>
      <c r="FZ358" s="90"/>
      <c r="GA358" s="91"/>
      <c r="GB358" s="102"/>
      <c r="GC358" s="96"/>
      <c r="GD358" s="104"/>
      <c r="GE358" s="92"/>
      <c r="GF358" s="90"/>
      <c r="GG358" s="91"/>
      <c r="GH358" s="102"/>
      <c r="GI358" s="96"/>
      <c r="GJ358" s="104"/>
      <c r="GK358" s="92"/>
      <c r="GL358" s="90"/>
      <c r="GM358" s="91"/>
      <c r="GN358" s="102"/>
      <c r="GO358" s="96"/>
      <c r="GP358" s="104"/>
      <c r="GQ358" s="92"/>
      <c r="GR358" s="90"/>
      <c r="GS358" s="91"/>
      <c r="GT358" s="102"/>
      <c r="GU358" s="96"/>
      <c r="GV358" s="104"/>
      <c r="GW358" s="92"/>
      <c r="GX358" s="90"/>
      <c r="GY358" s="91"/>
      <c r="GZ358" s="102"/>
      <c r="HA358" s="96"/>
      <c r="HB358" s="104"/>
      <c r="HC358" s="92"/>
      <c r="HD358" s="90"/>
      <c r="HE358" s="91"/>
      <c r="HF358" s="102"/>
      <c r="HG358" s="96"/>
      <c r="HH358" s="104"/>
      <c r="HI358" s="92"/>
      <c r="HJ358" s="90"/>
      <c r="HK358" s="91"/>
      <c r="HL358" s="102"/>
      <c r="HM358" s="96"/>
      <c r="HN358" s="104"/>
      <c r="HO358" s="92"/>
      <c r="HP358" s="90"/>
      <c r="HQ358" s="91"/>
      <c r="HR358" s="102"/>
      <c r="HS358" s="96"/>
      <c r="HT358" s="104"/>
      <c r="HU358" s="92"/>
      <c r="HV358" s="125"/>
      <c r="HW358" s="126"/>
      <c r="HX358" s="127"/>
      <c r="HY358" s="128"/>
      <c r="HZ358" s="129"/>
      <c r="IA358" s="130"/>
      <c r="IB358" s="125"/>
      <c r="IC358" s="126"/>
      <c r="ID358" s="127"/>
      <c r="IE358" s="128"/>
      <c r="IF358" s="129"/>
      <c r="IG358" s="130"/>
      <c r="IH358" s="125"/>
      <c r="II358" s="126"/>
      <c r="IJ358" s="127"/>
      <c r="IK358" s="128"/>
      <c r="IL358" s="129"/>
      <c r="IM358" s="130"/>
      <c r="IN358" s="125"/>
      <c r="IO358" s="126"/>
      <c r="IP358" s="127"/>
      <c r="IQ358" s="128"/>
      <c r="IR358" s="129"/>
    </row>
    <row r="359" spans="1:252" s="1" customFormat="1">
      <c r="A359" s="54" t="s">
        <v>1240</v>
      </c>
      <c r="B359" s="136">
        <f t="shared" si="57"/>
        <v>0</v>
      </c>
      <c r="C359" s="136">
        <f t="shared" si="58"/>
        <v>0</v>
      </c>
      <c r="D359" s="136">
        <f t="shared" si="59"/>
        <v>0</v>
      </c>
      <c r="E359" s="136">
        <f t="shared" si="60"/>
        <v>0</v>
      </c>
      <c r="F359" s="136">
        <f t="shared" si="61"/>
        <v>0</v>
      </c>
      <c r="G359" s="136">
        <f t="shared" si="62"/>
        <v>0</v>
      </c>
      <c r="H359" s="137">
        <f t="shared" si="55"/>
        <v>0</v>
      </c>
      <c r="I359" s="137">
        <f t="shared" si="63"/>
        <v>0</v>
      </c>
      <c r="J359" s="136">
        <f t="shared" si="64"/>
        <v>0</v>
      </c>
      <c r="K359" s="136">
        <f t="shared" si="65"/>
        <v>0</v>
      </c>
      <c r="L359" s="138">
        <f t="shared" si="56"/>
        <v>0</v>
      </c>
      <c r="M359" s="92"/>
      <c r="N359" s="90"/>
      <c r="O359" s="91"/>
      <c r="P359" s="102"/>
      <c r="Q359" s="96"/>
      <c r="R359" s="104"/>
      <c r="S359" s="92"/>
      <c r="T359" s="90"/>
      <c r="U359" s="91"/>
      <c r="V359" s="102"/>
      <c r="W359" s="96"/>
      <c r="X359" s="104"/>
      <c r="Y359" s="92"/>
      <c r="Z359" s="90"/>
      <c r="AA359" s="91"/>
      <c r="AB359" s="102"/>
      <c r="AC359" s="96"/>
      <c r="AD359" s="104"/>
      <c r="AE359" s="92"/>
      <c r="AF359" s="90"/>
      <c r="AG359" s="91"/>
      <c r="AH359" s="102"/>
      <c r="AI359" s="96"/>
      <c r="AJ359" s="104"/>
      <c r="AK359" s="92"/>
      <c r="AL359" s="90"/>
      <c r="AM359" s="91"/>
      <c r="AN359" s="102"/>
      <c r="AO359" s="96"/>
      <c r="AP359" s="104"/>
      <c r="AQ359" s="92"/>
      <c r="AR359" s="90"/>
      <c r="AS359" s="91"/>
      <c r="AT359" s="102"/>
      <c r="AU359" s="96"/>
      <c r="AV359" s="104"/>
      <c r="AW359" s="92"/>
      <c r="AX359" s="90"/>
      <c r="AY359" s="91"/>
      <c r="AZ359" s="102"/>
      <c r="BA359" s="96"/>
      <c r="BB359" s="104"/>
      <c r="BC359" s="92"/>
      <c r="BD359" s="90"/>
      <c r="BE359" s="91"/>
      <c r="BF359" s="102"/>
      <c r="BG359" s="96"/>
      <c r="BH359" s="104"/>
      <c r="BI359" s="92"/>
      <c r="BJ359" s="90"/>
      <c r="BK359" s="91"/>
      <c r="BL359" s="102"/>
      <c r="BM359" s="96"/>
      <c r="BN359" s="104"/>
      <c r="BO359" s="92"/>
      <c r="BP359" s="90"/>
      <c r="BQ359" s="91"/>
      <c r="BR359" s="102"/>
      <c r="BS359" s="96"/>
      <c r="BT359" s="104"/>
      <c r="BU359" s="92"/>
      <c r="BV359" s="90"/>
      <c r="BW359" s="91"/>
      <c r="BX359" s="102"/>
      <c r="BY359" s="96"/>
      <c r="BZ359" s="104"/>
      <c r="CA359" s="92"/>
      <c r="CB359" s="90"/>
      <c r="CC359" s="91"/>
      <c r="CD359" s="102"/>
      <c r="CE359" s="96"/>
      <c r="CF359" s="104"/>
      <c r="CG359" s="92"/>
      <c r="CH359" s="90"/>
      <c r="CI359" s="91"/>
      <c r="CJ359" s="102"/>
      <c r="CK359" s="96"/>
      <c r="CL359" s="104"/>
      <c r="CM359" s="92"/>
      <c r="CN359" s="90"/>
      <c r="CO359" s="91"/>
      <c r="CP359" s="102"/>
      <c r="CQ359" s="96"/>
      <c r="CR359" s="104"/>
      <c r="CS359" s="92"/>
      <c r="CT359" s="90"/>
      <c r="CU359" s="91"/>
      <c r="CV359" s="102"/>
      <c r="CW359" s="96"/>
      <c r="CX359" s="104"/>
      <c r="CY359" s="92"/>
      <c r="CZ359" s="90"/>
      <c r="DA359" s="91"/>
      <c r="DB359" s="102"/>
      <c r="DC359" s="96"/>
      <c r="DD359" s="104"/>
      <c r="DE359" s="92"/>
      <c r="DF359" s="90"/>
      <c r="DG359" s="91"/>
      <c r="DH359" s="102"/>
      <c r="DI359" s="96"/>
      <c r="DJ359" s="104"/>
      <c r="DK359" s="92"/>
      <c r="DL359" s="90"/>
      <c r="DM359" s="91"/>
      <c r="DN359" s="102"/>
      <c r="DO359" s="96"/>
      <c r="DP359" s="104"/>
      <c r="DQ359" s="92"/>
      <c r="DR359" s="90"/>
      <c r="DS359" s="91"/>
      <c r="DT359" s="102"/>
      <c r="DU359" s="96"/>
      <c r="DV359" s="104"/>
      <c r="DW359" s="92"/>
      <c r="DX359" s="90"/>
      <c r="DY359" s="91"/>
      <c r="DZ359" s="102"/>
      <c r="EA359" s="96"/>
      <c r="EB359" s="104"/>
      <c r="EC359" s="92"/>
      <c r="ED359" s="90"/>
      <c r="EE359" s="91"/>
      <c r="EF359" s="102"/>
      <c r="EG359" s="96"/>
      <c r="EH359" s="104"/>
      <c r="EI359" s="92"/>
      <c r="EJ359" s="90"/>
      <c r="EK359" s="91"/>
      <c r="EL359" s="102"/>
      <c r="EM359" s="96"/>
      <c r="EN359" s="104"/>
      <c r="EO359" s="92"/>
      <c r="EP359" s="90"/>
      <c r="EQ359" s="91"/>
      <c r="ER359" s="102"/>
      <c r="ES359" s="96"/>
      <c r="ET359" s="104"/>
      <c r="EU359" s="92"/>
      <c r="EV359" s="90"/>
      <c r="EW359" s="91"/>
      <c r="EX359" s="102"/>
      <c r="EY359" s="96"/>
      <c r="EZ359" s="104"/>
      <c r="FA359" s="92"/>
      <c r="FB359" s="90"/>
      <c r="FC359" s="91"/>
      <c r="FD359" s="102"/>
      <c r="FE359" s="96"/>
      <c r="FF359" s="104"/>
      <c r="FG359" s="92"/>
      <c r="FH359" s="90"/>
      <c r="FI359" s="91"/>
      <c r="FJ359" s="102"/>
      <c r="FK359" s="96"/>
      <c r="FL359" s="104"/>
      <c r="FM359" s="92"/>
      <c r="FN359" s="90"/>
      <c r="FO359" s="91"/>
      <c r="FP359" s="102"/>
      <c r="FQ359" s="96"/>
      <c r="FR359" s="104"/>
      <c r="FS359" s="92"/>
      <c r="FT359" s="90"/>
      <c r="FU359" s="91"/>
      <c r="FV359" s="102"/>
      <c r="FW359" s="96"/>
      <c r="FX359" s="104"/>
      <c r="FY359" s="92"/>
      <c r="FZ359" s="90"/>
      <c r="GA359" s="91"/>
      <c r="GB359" s="102"/>
      <c r="GC359" s="96"/>
      <c r="GD359" s="104"/>
      <c r="GE359" s="92"/>
      <c r="GF359" s="90"/>
      <c r="GG359" s="91"/>
      <c r="GH359" s="102"/>
      <c r="GI359" s="96"/>
      <c r="GJ359" s="104"/>
      <c r="GK359" s="92"/>
      <c r="GL359" s="90"/>
      <c r="GM359" s="91"/>
      <c r="GN359" s="102"/>
      <c r="GO359" s="96"/>
      <c r="GP359" s="104"/>
      <c r="GQ359" s="92"/>
      <c r="GR359" s="90"/>
      <c r="GS359" s="91"/>
      <c r="GT359" s="102"/>
      <c r="GU359" s="96"/>
      <c r="GV359" s="104"/>
      <c r="GW359" s="92"/>
      <c r="GX359" s="90"/>
      <c r="GY359" s="91"/>
      <c r="GZ359" s="102"/>
      <c r="HA359" s="96"/>
      <c r="HB359" s="104"/>
      <c r="HC359" s="92"/>
      <c r="HD359" s="90"/>
      <c r="HE359" s="91"/>
      <c r="HF359" s="102"/>
      <c r="HG359" s="96"/>
      <c r="HH359" s="104"/>
      <c r="HI359" s="92"/>
      <c r="HJ359" s="90"/>
      <c r="HK359" s="91"/>
      <c r="HL359" s="102"/>
      <c r="HM359" s="96"/>
      <c r="HN359" s="104"/>
      <c r="HO359" s="92"/>
      <c r="HP359" s="90"/>
      <c r="HQ359" s="91"/>
      <c r="HR359" s="102"/>
      <c r="HS359" s="96"/>
      <c r="HT359" s="104"/>
      <c r="HU359" s="92"/>
      <c r="HV359" s="125"/>
      <c r="HW359" s="126"/>
      <c r="HX359" s="127"/>
      <c r="HY359" s="128"/>
      <c r="HZ359" s="129"/>
      <c r="IA359" s="130"/>
      <c r="IB359" s="125"/>
      <c r="IC359" s="126"/>
      <c r="ID359" s="127"/>
      <c r="IE359" s="128"/>
      <c r="IF359" s="129"/>
      <c r="IG359" s="130"/>
      <c r="IH359" s="125"/>
      <c r="II359" s="126"/>
      <c r="IJ359" s="127"/>
      <c r="IK359" s="128"/>
      <c r="IL359" s="129"/>
      <c r="IM359" s="130"/>
      <c r="IN359" s="125"/>
      <c r="IO359" s="126"/>
      <c r="IP359" s="127"/>
      <c r="IQ359" s="128"/>
      <c r="IR359" s="129"/>
    </row>
    <row r="360" spans="1:252" s="1" customFormat="1">
      <c r="A360" s="54" t="s">
        <v>1241</v>
      </c>
      <c r="B360" s="136">
        <f t="shared" si="57"/>
        <v>0</v>
      </c>
      <c r="C360" s="136">
        <f t="shared" si="58"/>
        <v>0</v>
      </c>
      <c r="D360" s="136">
        <f t="shared" si="59"/>
        <v>0</v>
      </c>
      <c r="E360" s="136">
        <f t="shared" si="60"/>
        <v>0</v>
      </c>
      <c r="F360" s="136">
        <f t="shared" si="61"/>
        <v>0</v>
      </c>
      <c r="G360" s="136">
        <f t="shared" si="62"/>
        <v>0</v>
      </c>
      <c r="H360" s="137">
        <f t="shared" si="55"/>
        <v>0</v>
      </c>
      <c r="I360" s="137">
        <f t="shared" si="63"/>
        <v>0</v>
      </c>
      <c r="J360" s="136">
        <f t="shared" si="64"/>
        <v>0</v>
      </c>
      <c r="K360" s="136">
        <f t="shared" si="65"/>
        <v>0</v>
      </c>
      <c r="L360" s="138">
        <f t="shared" si="56"/>
        <v>0</v>
      </c>
      <c r="M360" s="92"/>
      <c r="N360" s="90"/>
      <c r="O360" s="91"/>
      <c r="P360" s="102"/>
      <c r="Q360" s="96"/>
      <c r="R360" s="104"/>
      <c r="S360" s="92"/>
      <c r="T360" s="90"/>
      <c r="U360" s="91"/>
      <c r="V360" s="102"/>
      <c r="W360" s="96"/>
      <c r="X360" s="104"/>
      <c r="Y360" s="92"/>
      <c r="Z360" s="90"/>
      <c r="AA360" s="91"/>
      <c r="AB360" s="102"/>
      <c r="AC360" s="96"/>
      <c r="AD360" s="104"/>
      <c r="AE360" s="92"/>
      <c r="AF360" s="90"/>
      <c r="AG360" s="91"/>
      <c r="AH360" s="102"/>
      <c r="AI360" s="96"/>
      <c r="AJ360" s="104"/>
      <c r="AK360" s="92"/>
      <c r="AL360" s="90"/>
      <c r="AM360" s="91"/>
      <c r="AN360" s="102"/>
      <c r="AO360" s="96"/>
      <c r="AP360" s="104"/>
      <c r="AQ360" s="92"/>
      <c r="AR360" s="90"/>
      <c r="AS360" s="91"/>
      <c r="AT360" s="102"/>
      <c r="AU360" s="96"/>
      <c r="AV360" s="104"/>
      <c r="AW360" s="92"/>
      <c r="AX360" s="90"/>
      <c r="AY360" s="91"/>
      <c r="AZ360" s="102"/>
      <c r="BA360" s="96"/>
      <c r="BB360" s="104"/>
      <c r="BC360" s="92"/>
      <c r="BD360" s="90"/>
      <c r="BE360" s="91"/>
      <c r="BF360" s="102"/>
      <c r="BG360" s="96"/>
      <c r="BH360" s="104"/>
      <c r="BI360" s="92"/>
      <c r="BJ360" s="90"/>
      <c r="BK360" s="91"/>
      <c r="BL360" s="102"/>
      <c r="BM360" s="96"/>
      <c r="BN360" s="104"/>
      <c r="BO360" s="92"/>
      <c r="BP360" s="90"/>
      <c r="BQ360" s="91"/>
      <c r="BR360" s="102"/>
      <c r="BS360" s="96"/>
      <c r="BT360" s="104"/>
      <c r="BU360" s="92"/>
      <c r="BV360" s="90"/>
      <c r="BW360" s="91"/>
      <c r="BX360" s="102"/>
      <c r="BY360" s="96"/>
      <c r="BZ360" s="104"/>
      <c r="CA360" s="92"/>
      <c r="CB360" s="90"/>
      <c r="CC360" s="91"/>
      <c r="CD360" s="102"/>
      <c r="CE360" s="96"/>
      <c r="CF360" s="104"/>
      <c r="CG360" s="92"/>
      <c r="CH360" s="90"/>
      <c r="CI360" s="91"/>
      <c r="CJ360" s="102"/>
      <c r="CK360" s="96"/>
      <c r="CL360" s="104"/>
      <c r="CM360" s="92"/>
      <c r="CN360" s="90"/>
      <c r="CO360" s="91"/>
      <c r="CP360" s="102"/>
      <c r="CQ360" s="96"/>
      <c r="CR360" s="104"/>
      <c r="CS360" s="92"/>
      <c r="CT360" s="90"/>
      <c r="CU360" s="91"/>
      <c r="CV360" s="102"/>
      <c r="CW360" s="96"/>
      <c r="CX360" s="104"/>
      <c r="CY360" s="92"/>
      <c r="CZ360" s="90"/>
      <c r="DA360" s="91"/>
      <c r="DB360" s="102"/>
      <c r="DC360" s="96"/>
      <c r="DD360" s="104"/>
      <c r="DE360" s="92"/>
      <c r="DF360" s="90"/>
      <c r="DG360" s="91"/>
      <c r="DH360" s="102"/>
      <c r="DI360" s="96"/>
      <c r="DJ360" s="104"/>
      <c r="DK360" s="92"/>
      <c r="DL360" s="90"/>
      <c r="DM360" s="91"/>
      <c r="DN360" s="102"/>
      <c r="DO360" s="96"/>
      <c r="DP360" s="104"/>
      <c r="DQ360" s="92"/>
      <c r="DR360" s="90"/>
      <c r="DS360" s="91"/>
      <c r="DT360" s="102"/>
      <c r="DU360" s="96"/>
      <c r="DV360" s="104"/>
      <c r="DW360" s="92"/>
      <c r="DX360" s="90"/>
      <c r="DY360" s="91"/>
      <c r="DZ360" s="102"/>
      <c r="EA360" s="96"/>
      <c r="EB360" s="104"/>
      <c r="EC360" s="92"/>
      <c r="ED360" s="90"/>
      <c r="EE360" s="91"/>
      <c r="EF360" s="102"/>
      <c r="EG360" s="96"/>
      <c r="EH360" s="104"/>
      <c r="EI360" s="92"/>
      <c r="EJ360" s="90"/>
      <c r="EK360" s="91"/>
      <c r="EL360" s="102"/>
      <c r="EM360" s="96"/>
      <c r="EN360" s="104"/>
      <c r="EO360" s="92"/>
      <c r="EP360" s="90"/>
      <c r="EQ360" s="91"/>
      <c r="ER360" s="102"/>
      <c r="ES360" s="96"/>
      <c r="ET360" s="104"/>
      <c r="EU360" s="92"/>
      <c r="EV360" s="90"/>
      <c r="EW360" s="91"/>
      <c r="EX360" s="102"/>
      <c r="EY360" s="96"/>
      <c r="EZ360" s="104"/>
      <c r="FA360" s="92"/>
      <c r="FB360" s="90"/>
      <c r="FC360" s="91"/>
      <c r="FD360" s="102"/>
      <c r="FE360" s="96"/>
      <c r="FF360" s="104"/>
      <c r="FG360" s="92"/>
      <c r="FH360" s="90"/>
      <c r="FI360" s="91"/>
      <c r="FJ360" s="102"/>
      <c r="FK360" s="96"/>
      <c r="FL360" s="104"/>
      <c r="FM360" s="92"/>
      <c r="FN360" s="90"/>
      <c r="FO360" s="91"/>
      <c r="FP360" s="102"/>
      <c r="FQ360" s="96"/>
      <c r="FR360" s="104"/>
      <c r="FS360" s="92"/>
      <c r="FT360" s="90"/>
      <c r="FU360" s="91"/>
      <c r="FV360" s="102"/>
      <c r="FW360" s="96"/>
      <c r="FX360" s="104"/>
      <c r="FY360" s="92"/>
      <c r="FZ360" s="90"/>
      <c r="GA360" s="91"/>
      <c r="GB360" s="102"/>
      <c r="GC360" s="96"/>
      <c r="GD360" s="104"/>
      <c r="GE360" s="92"/>
      <c r="GF360" s="90"/>
      <c r="GG360" s="91"/>
      <c r="GH360" s="102"/>
      <c r="GI360" s="96"/>
      <c r="GJ360" s="104"/>
      <c r="GK360" s="92"/>
      <c r="GL360" s="90"/>
      <c r="GM360" s="91"/>
      <c r="GN360" s="102"/>
      <c r="GO360" s="96"/>
      <c r="GP360" s="104"/>
      <c r="GQ360" s="92"/>
      <c r="GR360" s="90"/>
      <c r="GS360" s="91"/>
      <c r="GT360" s="102"/>
      <c r="GU360" s="96"/>
      <c r="GV360" s="104"/>
      <c r="GW360" s="92"/>
      <c r="GX360" s="90"/>
      <c r="GY360" s="91"/>
      <c r="GZ360" s="102"/>
      <c r="HA360" s="96"/>
      <c r="HB360" s="104"/>
      <c r="HC360" s="92"/>
      <c r="HD360" s="90"/>
      <c r="HE360" s="91"/>
      <c r="HF360" s="102"/>
      <c r="HG360" s="96"/>
      <c r="HH360" s="104"/>
      <c r="HI360" s="92"/>
      <c r="HJ360" s="90"/>
      <c r="HK360" s="91"/>
      <c r="HL360" s="102"/>
      <c r="HM360" s="96"/>
      <c r="HN360" s="104"/>
      <c r="HO360" s="92"/>
      <c r="HP360" s="90"/>
      <c r="HQ360" s="91"/>
      <c r="HR360" s="102"/>
      <c r="HS360" s="96"/>
      <c r="HT360" s="104"/>
      <c r="HU360" s="92"/>
      <c r="HV360" s="125"/>
      <c r="HW360" s="126"/>
      <c r="HX360" s="127"/>
      <c r="HY360" s="128"/>
      <c r="HZ360" s="129"/>
      <c r="IA360" s="130"/>
      <c r="IB360" s="125"/>
      <c r="IC360" s="126"/>
      <c r="ID360" s="127"/>
      <c r="IE360" s="128"/>
      <c r="IF360" s="129"/>
      <c r="IG360" s="130"/>
      <c r="IH360" s="125"/>
      <c r="II360" s="126"/>
      <c r="IJ360" s="127"/>
      <c r="IK360" s="128"/>
      <c r="IL360" s="129"/>
      <c r="IM360" s="130"/>
      <c r="IN360" s="125"/>
      <c r="IO360" s="126"/>
      <c r="IP360" s="127"/>
      <c r="IQ360" s="128"/>
      <c r="IR360" s="129"/>
    </row>
    <row r="361" spans="1:252" s="1" customFormat="1">
      <c r="A361" s="54" t="s">
        <v>865</v>
      </c>
      <c r="B361" s="136">
        <f t="shared" si="57"/>
        <v>0</v>
      </c>
      <c r="C361" s="136">
        <f t="shared" si="58"/>
        <v>0</v>
      </c>
      <c r="D361" s="136">
        <f t="shared" si="59"/>
        <v>0</v>
      </c>
      <c r="E361" s="136">
        <f t="shared" si="60"/>
        <v>0</v>
      </c>
      <c r="F361" s="136">
        <f t="shared" si="61"/>
        <v>0</v>
      </c>
      <c r="G361" s="136">
        <f t="shared" si="62"/>
        <v>0</v>
      </c>
      <c r="H361" s="137">
        <f t="shared" si="55"/>
        <v>0</v>
      </c>
      <c r="I361" s="137">
        <f t="shared" si="63"/>
        <v>0</v>
      </c>
      <c r="J361" s="136">
        <f t="shared" si="64"/>
        <v>0</v>
      </c>
      <c r="K361" s="136">
        <f t="shared" si="65"/>
        <v>0</v>
      </c>
      <c r="L361" s="138">
        <f t="shared" si="56"/>
        <v>0</v>
      </c>
      <c r="M361" s="92"/>
      <c r="N361" s="90"/>
      <c r="O361" s="91"/>
      <c r="P361" s="102"/>
      <c r="Q361" s="96"/>
      <c r="R361" s="104"/>
      <c r="S361" s="92"/>
      <c r="T361" s="90"/>
      <c r="U361" s="91"/>
      <c r="V361" s="102"/>
      <c r="W361" s="96"/>
      <c r="X361" s="104"/>
      <c r="Y361" s="92"/>
      <c r="Z361" s="90"/>
      <c r="AA361" s="91"/>
      <c r="AB361" s="102"/>
      <c r="AC361" s="96"/>
      <c r="AD361" s="104"/>
      <c r="AE361" s="92"/>
      <c r="AF361" s="90"/>
      <c r="AG361" s="91"/>
      <c r="AH361" s="102"/>
      <c r="AI361" s="96"/>
      <c r="AJ361" s="104"/>
      <c r="AK361" s="92"/>
      <c r="AL361" s="90"/>
      <c r="AM361" s="91"/>
      <c r="AN361" s="102"/>
      <c r="AO361" s="96"/>
      <c r="AP361" s="104"/>
      <c r="AQ361" s="92"/>
      <c r="AR361" s="90"/>
      <c r="AS361" s="91"/>
      <c r="AT361" s="102"/>
      <c r="AU361" s="96"/>
      <c r="AV361" s="104"/>
      <c r="AW361" s="92"/>
      <c r="AX361" s="90"/>
      <c r="AY361" s="91"/>
      <c r="AZ361" s="102"/>
      <c r="BA361" s="96"/>
      <c r="BB361" s="104"/>
      <c r="BC361" s="92"/>
      <c r="BD361" s="90"/>
      <c r="BE361" s="91"/>
      <c r="BF361" s="102"/>
      <c r="BG361" s="96"/>
      <c r="BH361" s="104"/>
      <c r="BI361" s="92"/>
      <c r="BJ361" s="90"/>
      <c r="BK361" s="91"/>
      <c r="BL361" s="102"/>
      <c r="BM361" s="96"/>
      <c r="BN361" s="104"/>
      <c r="BO361" s="92"/>
      <c r="BP361" s="90"/>
      <c r="BQ361" s="91"/>
      <c r="BR361" s="102"/>
      <c r="BS361" s="96"/>
      <c r="BT361" s="104"/>
      <c r="BU361" s="92"/>
      <c r="BV361" s="90"/>
      <c r="BW361" s="91"/>
      <c r="BX361" s="102"/>
      <c r="BY361" s="96"/>
      <c r="BZ361" s="104"/>
      <c r="CA361" s="92"/>
      <c r="CB361" s="90"/>
      <c r="CC361" s="91"/>
      <c r="CD361" s="102"/>
      <c r="CE361" s="96"/>
      <c r="CF361" s="104"/>
      <c r="CG361" s="92"/>
      <c r="CH361" s="90"/>
      <c r="CI361" s="91"/>
      <c r="CJ361" s="102"/>
      <c r="CK361" s="96"/>
      <c r="CL361" s="104"/>
      <c r="CM361" s="92"/>
      <c r="CN361" s="90"/>
      <c r="CO361" s="91"/>
      <c r="CP361" s="102"/>
      <c r="CQ361" s="96"/>
      <c r="CR361" s="104"/>
      <c r="CS361" s="92"/>
      <c r="CT361" s="90"/>
      <c r="CU361" s="91"/>
      <c r="CV361" s="102"/>
      <c r="CW361" s="96"/>
      <c r="CX361" s="104"/>
      <c r="CY361" s="92"/>
      <c r="CZ361" s="90"/>
      <c r="DA361" s="91"/>
      <c r="DB361" s="102"/>
      <c r="DC361" s="96"/>
      <c r="DD361" s="104"/>
      <c r="DE361" s="92"/>
      <c r="DF361" s="90"/>
      <c r="DG361" s="91"/>
      <c r="DH361" s="102"/>
      <c r="DI361" s="96"/>
      <c r="DJ361" s="104"/>
      <c r="DK361" s="92"/>
      <c r="DL361" s="90"/>
      <c r="DM361" s="91"/>
      <c r="DN361" s="102"/>
      <c r="DO361" s="96"/>
      <c r="DP361" s="104"/>
      <c r="DQ361" s="92"/>
      <c r="DR361" s="90"/>
      <c r="DS361" s="91"/>
      <c r="DT361" s="102"/>
      <c r="DU361" s="96"/>
      <c r="DV361" s="104"/>
      <c r="DW361" s="92"/>
      <c r="DX361" s="90"/>
      <c r="DY361" s="91"/>
      <c r="DZ361" s="102"/>
      <c r="EA361" s="96"/>
      <c r="EB361" s="104"/>
      <c r="EC361" s="92"/>
      <c r="ED361" s="90"/>
      <c r="EE361" s="91"/>
      <c r="EF361" s="102"/>
      <c r="EG361" s="96"/>
      <c r="EH361" s="104"/>
      <c r="EI361" s="92"/>
      <c r="EJ361" s="90"/>
      <c r="EK361" s="91"/>
      <c r="EL361" s="102"/>
      <c r="EM361" s="96"/>
      <c r="EN361" s="104"/>
      <c r="EO361" s="92"/>
      <c r="EP361" s="90"/>
      <c r="EQ361" s="91"/>
      <c r="ER361" s="102"/>
      <c r="ES361" s="96"/>
      <c r="ET361" s="104"/>
      <c r="EU361" s="92"/>
      <c r="EV361" s="90"/>
      <c r="EW361" s="91"/>
      <c r="EX361" s="102"/>
      <c r="EY361" s="96"/>
      <c r="EZ361" s="104"/>
      <c r="FA361" s="92"/>
      <c r="FB361" s="90"/>
      <c r="FC361" s="91"/>
      <c r="FD361" s="102"/>
      <c r="FE361" s="96"/>
      <c r="FF361" s="104"/>
      <c r="FG361" s="92"/>
      <c r="FH361" s="90"/>
      <c r="FI361" s="91"/>
      <c r="FJ361" s="102"/>
      <c r="FK361" s="96"/>
      <c r="FL361" s="104"/>
      <c r="FM361" s="92"/>
      <c r="FN361" s="90"/>
      <c r="FO361" s="91"/>
      <c r="FP361" s="102"/>
      <c r="FQ361" s="96"/>
      <c r="FR361" s="104"/>
      <c r="FS361" s="92"/>
      <c r="FT361" s="90"/>
      <c r="FU361" s="91"/>
      <c r="FV361" s="102"/>
      <c r="FW361" s="96"/>
      <c r="FX361" s="104"/>
      <c r="FY361" s="92"/>
      <c r="FZ361" s="90"/>
      <c r="GA361" s="91"/>
      <c r="GB361" s="102"/>
      <c r="GC361" s="96"/>
      <c r="GD361" s="104"/>
      <c r="GE361" s="92"/>
      <c r="GF361" s="90"/>
      <c r="GG361" s="91"/>
      <c r="GH361" s="102"/>
      <c r="GI361" s="96"/>
      <c r="GJ361" s="104"/>
      <c r="GK361" s="92"/>
      <c r="GL361" s="90"/>
      <c r="GM361" s="91"/>
      <c r="GN361" s="102"/>
      <c r="GO361" s="96"/>
      <c r="GP361" s="104"/>
      <c r="GQ361" s="92"/>
      <c r="GR361" s="90"/>
      <c r="GS361" s="91"/>
      <c r="GT361" s="102"/>
      <c r="GU361" s="96"/>
      <c r="GV361" s="104"/>
      <c r="GW361" s="92"/>
      <c r="GX361" s="90"/>
      <c r="GY361" s="91"/>
      <c r="GZ361" s="102"/>
      <c r="HA361" s="96"/>
      <c r="HB361" s="104"/>
      <c r="HC361" s="92"/>
      <c r="HD361" s="90"/>
      <c r="HE361" s="91"/>
      <c r="HF361" s="102"/>
      <c r="HG361" s="96"/>
      <c r="HH361" s="104"/>
      <c r="HI361" s="92"/>
      <c r="HJ361" s="90"/>
      <c r="HK361" s="91"/>
      <c r="HL361" s="102"/>
      <c r="HM361" s="96"/>
      <c r="HN361" s="104"/>
      <c r="HO361" s="92"/>
      <c r="HP361" s="90"/>
      <c r="HQ361" s="91"/>
      <c r="HR361" s="102"/>
      <c r="HS361" s="96"/>
      <c r="HT361" s="104"/>
      <c r="HU361" s="92"/>
      <c r="HV361" s="125"/>
      <c r="HW361" s="126"/>
      <c r="HX361" s="127"/>
      <c r="HY361" s="128"/>
      <c r="HZ361" s="129"/>
      <c r="IA361" s="130"/>
      <c r="IB361" s="125"/>
      <c r="IC361" s="126"/>
      <c r="ID361" s="127"/>
      <c r="IE361" s="128"/>
      <c r="IF361" s="129"/>
      <c r="IG361" s="130"/>
      <c r="IH361" s="125"/>
      <c r="II361" s="126"/>
      <c r="IJ361" s="127"/>
      <c r="IK361" s="128"/>
      <c r="IL361" s="129"/>
      <c r="IM361" s="130"/>
      <c r="IN361" s="125"/>
      <c r="IO361" s="126"/>
      <c r="IP361" s="127"/>
      <c r="IQ361" s="128"/>
      <c r="IR361" s="129"/>
    </row>
    <row r="362" spans="1:252" s="1" customFormat="1">
      <c r="A362" s="54" t="s">
        <v>867</v>
      </c>
      <c r="B362" s="136">
        <f t="shared" si="57"/>
        <v>0</v>
      </c>
      <c r="C362" s="136">
        <f t="shared" si="58"/>
        <v>0</v>
      </c>
      <c r="D362" s="136">
        <f t="shared" si="59"/>
        <v>0</v>
      </c>
      <c r="E362" s="136">
        <f t="shared" si="60"/>
        <v>0</v>
      </c>
      <c r="F362" s="136">
        <f t="shared" si="61"/>
        <v>0</v>
      </c>
      <c r="G362" s="136">
        <f t="shared" si="62"/>
        <v>0</v>
      </c>
      <c r="H362" s="137">
        <f t="shared" si="55"/>
        <v>0</v>
      </c>
      <c r="I362" s="137">
        <f t="shared" si="63"/>
        <v>0</v>
      </c>
      <c r="J362" s="136">
        <f t="shared" si="64"/>
        <v>0</v>
      </c>
      <c r="K362" s="136">
        <f t="shared" si="65"/>
        <v>0</v>
      </c>
      <c r="L362" s="138">
        <f t="shared" si="56"/>
        <v>0</v>
      </c>
      <c r="M362" s="92"/>
      <c r="N362" s="90"/>
      <c r="O362" s="91"/>
      <c r="P362" s="102"/>
      <c r="Q362" s="96"/>
      <c r="R362" s="104"/>
      <c r="S362" s="92"/>
      <c r="T362" s="90"/>
      <c r="U362" s="91"/>
      <c r="V362" s="102"/>
      <c r="W362" s="96"/>
      <c r="X362" s="104"/>
      <c r="Y362" s="92"/>
      <c r="Z362" s="90"/>
      <c r="AA362" s="91"/>
      <c r="AB362" s="102"/>
      <c r="AC362" s="96"/>
      <c r="AD362" s="104"/>
      <c r="AE362" s="92"/>
      <c r="AF362" s="90"/>
      <c r="AG362" s="91"/>
      <c r="AH362" s="102"/>
      <c r="AI362" s="96"/>
      <c r="AJ362" s="104"/>
      <c r="AK362" s="92"/>
      <c r="AL362" s="90"/>
      <c r="AM362" s="91"/>
      <c r="AN362" s="102"/>
      <c r="AO362" s="96"/>
      <c r="AP362" s="104"/>
      <c r="AQ362" s="92"/>
      <c r="AR362" s="90"/>
      <c r="AS362" s="91"/>
      <c r="AT362" s="102"/>
      <c r="AU362" s="96"/>
      <c r="AV362" s="104"/>
      <c r="AW362" s="92"/>
      <c r="AX362" s="90"/>
      <c r="AY362" s="91"/>
      <c r="AZ362" s="102"/>
      <c r="BA362" s="96"/>
      <c r="BB362" s="104"/>
      <c r="BC362" s="92"/>
      <c r="BD362" s="90"/>
      <c r="BE362" s="91"/>
      <c r="BF362" s="102"/>
      <c r="BG362" s="96"/>
      <c r="BH362" s="104"/>
      <c r="BI362" s="92"/>
      <c r="BJ362" s="90"/>
      <c r="BK362" s="91"/>
      <c r="BL362" s="102"/>
      <c r="BM362" s="96"/>
      <c r="BN362" s="104"/>
      <c r="BO362" s="92"/>
      <c r="BP362" s="90"/>
      <c r="BQ362" s="91"/>
      <c r="BR362" s="102"/>
      <c r="BS362" s="96"/>
      <c r="BT362" s="104"/>
      <c r="BU362" s="92"/>
      <c r="BV362" s="90"/>
      <c r="BW362" s="91"/>
      <c r="BX362" s="102"/>
      <c r="BY362" s="96"/>
      <c r="BZ362" s="104"/>
      <c r="CA362" s="92"/>
      <c r="CB362" s="90"/>
      <c r="CC362" s="91"/>
      <c r="CD362" s="102"/>
      <c r="CE362" s="96"/>
      <c r="CF362" s="104"/>
      <c r="CG362" s="92"/>
      <c r="CH362" s="90"/>
      <c r="CI362" s="91"/>
      <c r="CJ362" s="102"/>
      <c r="CK362" s="96"/>
      <c r="CL362" s="104"/>
      <c r="CM362" s="92"/>
      <c r="CN362" s="90"/>
      <c r="CO362" s="91"/>
      <c r="CP362" s="102"/>
      <c r="CQ362" s="96"/>
      <c r="CR362" s="104"/>
      <c r="CS362" s="92"/>
      <c r="CT362" s="90"/>
      <c r="CU362" s="91"/>
      <c r="CV362" s="102"/>
      <c r="CW362" s="96"/>
      <c r="CX362" s="104"/>
      <c r="CY362" s="92"/>
      <c r="CZ362" s="90"/>
      <c r="DA362" s="91"/>
      <c r="DB362" s="102"/>
      <c r="DC362" s="96"/>
      <c r="DD362" s="104"/>
      <c r="DE362" s="92"/>
      <c r="DF362" s="90"/>
      <c r="DG362" s="91"/>
      <c r="DH362" s="102"/>
      <c r="DI362" s="96"/>
      <c r="DJ362" s="104"/>
      <c r="DK362" s="92"/>
      <c r="DL362" s="90"/>
      <c r="DM362" s="91"/>
      <c r="DN362" s="102"/>
      <c r="DO362" s="96"/>
      <c r="DP362" s="104"/>
      <c r="DQ362" s="92"/>
      <c r="DR362" s="90"/>
      <c r="DS362" s="91"/>
      <c r="DT362" s="102"/>
      <c r="DU362" s="96"/>
      <c r="DV362" s="104"/>
      <c r="DW362" s="92"/>
      <c r="DX362" s="90"/>
      <c r="DY362" s="91"/>
      <c r="DZ362" s="102"/>
      <c r="EA362" s="96"/>
      <c r="EB362" s="104"/>
      <c r="EC362" s="92"/>
      <c r="ED362" s="90"/>
      <c r="EE362" s="91"/>
      <c r="EF362" s="102"/>
      <c r="EG362" s="96"/>
      <c r="EH362" s="104"/>
      <c r="EI362" s="92"/>
      <c r="EJ362" s="90"/>
      <c r="EK362" s="91"/>
      <c r="EL362" s="102"/>
      <c r="EM362" s="96"/>
      <c r="EN362" s="104"/>
      <c r="EO362" s="92"/>
      <c r="EP362" s="90"/>
      <c r="EQ362" s="91"/>
      <c r="ER362" s="102"/>
      <c r="ES362" s="96"/>
      <c r="ET362" s="104"/>
      <c r="EU362" s="92"/>
      <c r="EV362" s="90"/>
      <c r="EW362" s="91"/>
      <c r="EX362" s="102"/>
      <c r="EY362" s="96"/>
      <c r="EZ362" s="104"/>
      <c r="FA362" s="92"/>
      <c r="FB362" s="90"/>
      <c r="FC362" s="91"/>
      <c r="FD362" s="102"/>
      <c r="FE362" s="96"/>
      <c r="FF362" s="104"/>
      <c r="FG362" s="92"/>
      <c r="FH362" s="90"/>
      <c r="FI362" s="91"/>
      <c r="FJ362" s="102"/>
      <c r="FK362" s="96"/>
      <c r="FL362" s="104"/>
      <c r="FM362" s="92"/>
      <c r="FN362" s="90"/>
      <c r="FO362" s="91"/>
      <c r="FP362" s="102"/>
      <c r="FQ362" s="96"/>
      <c r="FR362" s="104"/>
      <c r="FS362" s="92"/>
      <c r="FT362" s="90"/>
      <c r="FU362" s="91"/>
      <c r="FV362" s="102"/>
      <c r="FW362" s="96"/>
      <c r="FX362" s="104"/>
      <c r="FY362" s="92"/>
      <c r="FZ362" s="90"/>
      <c r="GA362" s="91"/>
      <c r="GB362" s="102"/>
      <c r="GC362" s="96"/>
      <c r="GD362" s="104"/>
      <c r="GE362" s="92"/>
      <c r="GF362" s="90"/>
      <c r="GG362" s="91"/>
      <c r="GH362" s="102"/>
      <c r="GI362" s="96"/>
      <c r="GJ362" s="104"/>
      <c r="GK362" s="92"/>
      <c r="GL362" s="90"/>
      <c r="GM362" s="91"/>
      <c r="GN362" s="102"/>
      <c r="GO362" s="96"/>
      <c r="GP362" s="104"/>
      <c r="GQ362" s="92"/>
      <c r="GR362" s="90"/>
      <c r="GS362" s="91"/>
      <c r="GT362" s="102"/>
      <c r="GU362" s="96"/>
      <c r="GV362" s="104"/>
      <c r="GW362" s="92"/>
      <c r="GX362" s="90"/>
      <c r="GY362" s="91"/>
      <c r="GZ362" s="102"/>
      <c r="HA362" s="96"/>
      <c r="HB362" s="104"/>
      <c r="HC362" s="92"/>
      <c r="HD362" s="90"/>
      <c r="HE362" s="91"/>
      <c r="HF362" s="102"/>
      <c r="HG362" s="96"/>
      <c r="HH362" s="104"/>
      <c r="HI362" s="92"/>
      <c r="HJ362" s="90"/>
      <c r="HK362" s="91"/>
      <c r="HL362" s="102"/>
      <c r="HM362" s="96"/>
      <c r="HN362" s="104"/>
      <c r="HO362" s="92"/>
      <c r="HP362" s="90"/>
      <c r="HQ362" s="91"/>
      <c r="HR362" s="102"/>
      <c r="HS362" s="96"/>
      <c r="HT362" s="104"/>
      <c r="HU362" s="92"/>
      <c r="HV362" s="125"/>
      <c r="HW362" s="126"/>
      <c r="HX362" s="127"/>
      <c r="HY362" s="128"/>
      <c r="HZ362" s="129"/>
      <c r="IA362" s="130"/>
      <c r="IB362" s="125"/>
      <c r="IC362" s="126"/>
      <c r="ID362" s="127"/>
      <c r="IE362" s="128"/>
      <c r="IF362" s="129"/>
      <c r="IG362" s="130"/>
      <c r="IH362" s="125"/>
      <c r="II362" s="126"/>
      <c r="IJ362" s="127"/>
      <c r="IK362" s="128"/>
      <c r="IL362" s="129"/>
      <c r="IM362" s="130"/>
      <c r="IN362" s="125"/>
      <c r="IO362" s="126"/>
      <c r="IP362" s="127"/>
      <c r="IQ362" s="128"/>
      <c r="IR362" s="129"/>
    </row>
    <row r="363" spans="1:252" s="1" customFormat="1">
      <c r="A363" s="54" t="s">
        <v>869</v>
      </c>
      <c r="B363" s="136">
        <f t="shared" si="57"/>
        <v>19.100000000000001</v>
      </c>
      <c r="C363" s="136">
        <f t="shared" si="58"/>
        <v>19.375</v>
      </c>
      <c r="D363" s="136">
        <f t="shared" si="59"/>
        <v>19.600000000000001</v>
      </c>
      <c r="E363" s="136">
        <f t="shared" si="60"/>
        <v>13.9</v>
      </c>
      <c r="F363" s="136">
        <f t="shared" si="61"/>
        <v>14.275</v>
      </c>
      <c r="G363" s="136">
        <f t="shared" si="62"/>
        <v>14.6</v>
      </c>
      <c r="H363" s="137">
        <f t="shared" si="55"/>
        <v>4</v>
      </c>
      <c r="I363" s="137">
        <f t="shared" si="63"/>
        <v>0</v>
      </c>
      <c r="J363" s="136">
        <f t="shared" si="64"/>
        <v>0</v>
      </c>
      <c r="K363" s="136">
        <f t="shared" si="65"/>
        <v>0</v>
      </c>
      <c r="L363" s="138">
        <f t="shared" si="56"/>
        <v>0</v>
      </c>
      <c r="M363" s="92">
        <v>19.399999999999999</v>
      </c>
      <c r="N363" s="90">
        <v>13.9</v>
      </c>
      <c r="O363" s="91"/>
      <c r="P363" s="102">
        <v>19.100000000000001</v>
      </c>
      <c r="Q363" s="96">
        <v>14.3</v>
      </c>
      <c r="R363" s="104"/>
      <c r="S363" s="92">
        <v>19.600000000000001</v>
      </c>
      <c r="T363" s="90">
        <v>14.3</v>
      </c>
      <c r="U363" s="91"/>
      <c r="V363" s="102">
        <v>19.399999999999999</v>
      </c>
      <c r="W363" s="96">
        <v>14.6</v>
      </c>
      <c r="X363" s="104"/>
      <c r="Y363" s="92"/>
      <c r="Z363" s="90"/>
      <c r="AA363" s="91"/>
      <c r="AB363" s="102"/>
      <c r="AC363" s="96"/>
      <c r="AD363" s="104"/>
      <c r="AE363" s="92"/>
      <c r="AF363" s="90"/>
      <c r="AG363" s="91"/>
      <c r="AH363" s="102"/>
      <c r="AI363" s="96"/>
      <c r="AJ363" s="104"/>
      <c r="AK363" s="92"/>
      <c r="AL363" s="90"/>
      <c r="AM363" s="91"/>
      <c r="AN363" s="102"/>
      <c r="AO363" s="96"/>
      <c r="AP363" s="104"/>
      <c r="AQ363" s="92"/>
      <c r="AR363" s="90"/>
      <c r="AS363" s="91"/>
      <c r="AT363" s="102"/>
      <c r="AU363" s="96"/>
      <c r="AV363" s="104"/>
      <c r="AW363" s="92"/>
      <c r="AX363" s="90"/>
      <c r="AY363" s="91"/>
      <c r="AZ363" s="102"/>
      <c r="BA363" s="96"/>
      <c r="BB363" s="104"/>
      <c r="BC363" s="92"/>
      <c r="BD363" s="90"/>
      <c r="BE363" s="91"/>
      <c r="BF363" s="102"/>
      <c r="BG363" s="96"/>
      <c r="BH363" s="104"/>
      <c r="BI363" s="92"/>
      <c r="BJ363" s="90"/>
      <c r="BK363" s="91"/>
      <c r="BL363" s="102"/>
      <c r="BM363" s="96"/>
      <c r="BN363" s="104"/>
      <c r="BO363" s="92"/>
      <c r="BP363" s="90"/>
      <c r="BQ363" s="91"/>
      <c r="BR363" s="102"/>
      <c r="BS363" s="96"/>
      <c r="BT363" s="104"/>
      <c r="BU363" s="92"/>
      <c r="BV363" s="90"/>
      <c r="BW363" s="91"/>
      <c r="BX363" s="102"/>
      <c r="BY363" s="96"/>
      <c r="BZ363" s="104"/>
      <c r="CA363" s="92"/>
      <c r="CB363" s="90"/>
      <c r="CC363" s="91"/>
      <c r="CD363" s="102"/>
      <c r="CE363" s="96"/>
      <c r="CF363" s="104"/>
      <c r="CG363" s="92"/>
      <c r="CH363" s="90"/>
      <c r="CI363" s="91"/>
      <c r="CJ363" s="102"/>
      <c r="CK363" s="96"/>
      <c r="CL363" s="104"/>
      <c r="CM363" s="92"/>
      <c r="CN363" s="90"/>
      <c r="CO363" s="91"/>
      <c r="CP363" s="102"/>
      <c r="CQ363" s="96"/>
      <c r="CR363" s="104"/>
      <c r="CS363" s="92"/>
      <c r="CT363" s="90"/>
      <c r="CU363" s="91"/>
      <c r="CV363" s="102"/>
      <c r="CW363" s="96"/>
      <c r="CX363" s="104"/>
      <c r="CY363" s="92"/>
      <c r="CZ363" s="90"/>
      <c r="DA363" s="91"/>
      <c r="DB363" s="102"/>
      <c r="DC363" s="96"/>
      <c r="DD363" s="104"/>
      <c r="DE363" s="92"/>
      <c r="DF363" s="90"/>
      <c r="DG363" s="91"/>
      <c r="DH363" s="102"/>
      <c r="DI363" s="96"/>
      <c r="DJ363" s="104"/>
      <c r="DK363" s="92"/>
      <c r="DL363" s="90"/>
      <c r="DM363" s="91"/>
      <c r="DN363" s="102"/>
      <c r="DO363" s="96"/>
      <c r="DP363" s="104"/>
      <c r="DQ363" s="92"/>
      <c r="DR363" s="90"/>
      <c r="DS363" s="91"/>
      <c r="DT363" s="102"/>
      <c r="DU363" s="96"/>
      <c r="DV363" s="104"/>
      <c r="DW363" s="92"/>
      <c r="DX363" s="90"/>
      <c r="DY363" s="91"/>
      <c r="DZ363" s="102"/>
      <c r="EA363" s="96"/>
      <c r="EB363" s="104"/>
      <c r="EC363" s="92"/>
      <c r="ED363" s="90"/>
      <c r="EE363" s="91"/>
      <c r="EF363" s="102"/>
      <c r="EG363" s="96"/>
      <c r="EH363" s="104"/>
      <c r="EI363" s="92"/>
      <c r="EJ363" s="90"/>
      <c r="EK363" s="91"/>
      <c r="EL363" s="102"/>
      <c r="EM363" s="96"/>
      <c r="EN363" s="104"/>
      <c r="EO363" s="92"/>
      <c r="EP363" s="90"/>
      <c r="EQ363" s="91"/>
      <c r="ER363" s="102"/>
      <c r="ES363" s="96"/>
      <c r="ET363" s="104"/>
      <c r="EU363" s="92"/>
      <c r="EV363" s="90"/>
      <c r="EW363" s="91"/>
      <c r="EX363" s="102"/>
      <c r="EY363" s="96"/>
      <c r="EZ363" s="104"/>
      <c r="FA363" s="92"/>
      <c r="FB363" s="90"/>
      <c r="FC363" s="91"/>
      <c r="FD363" s="102"/>
      <c r="FE363" s="96"/>
      <c r="FF363" s="104"/>
      <c r="FG363" s="92"/>
      <c r="FH363" s="90"/>
      <c r="FI363" s="91"/>
      <c r="FJ363" s="102"/>
      <c r="FK363" s="96"/>
      <c r="FL363" s="104"/>
      <c r="FM363" s="92"/>
      <c r="FN363" s="90"/>
      <c r="FO363" s="91"/>
      <c r="FP363" s="102"/>
      <c r="FQ363" s="96"/>
      <c r="FR363" s="104"/>
      <c r="FS363" s="92"/>
      <c r="FT363" s="90"/>
      <c r="FU363" s="91"/>
      <c r="FV363" s="102"/>
      <c r="FW363" s="96"/>
      <c r="FX363" s="104"/>
      <c r="FY363" s="92"/>
      <c r="FZ363" s="90"/>
      <c r="GA363" s="91"/>
      <c r="GB363" s="102"/>
      <c r="GC363" s="96"/>
      <c r="GD363" s="104"/>
      <c r="GE363" s="92"/>
      <c r="GF363" s="90"/>
      <c r="GG363" s="91"/>
      <c r="GH363" s="102"/>
      <c r="GI363" s="96"/>
      <c r="GJ363" s="104"/>
      <c r="GK363" s="92"/>
      <c r="GL363" s="90"/>
      <c r="GM363" s="91"/>
      <c r="GN363" s="102"/>
      <c r="GO363" s="96"/>
      <c r="GP363" s="104"/>
      <c r="GQ363" s="92"/>
      <c r="GR363" s="90"/>
      <c r="GS363" s="91"/>
      <c r="GT363" s="102"/>
      <c r="GU363" s="96"/>
      <c r="GV363" s="104"/>
      <c r="GW363" s="92"/>
      <c r="GX363" s="90"/>
      <c r="GY363" s="91"/>
      <c r="GZ363" s="102"/>
      <c r="HA363" s="96"/>
      <c r="HB363" s="104"/>
      <c r="HC363" s="92"/>
      <c r="HD363" s="90"/>
      <c r="HE363" s="91"/>
      <c r="HF363" s="102"/>
      <c r="HG363" s="96"/>
      <c r="HH363" s="104"/>
      <c r="HI363" s="92"/>
      <c r="HJ363" s="90"/>
      <c r="HK363" s="91"/>
      <c r="HL363" s="102"/>
      <c r="HM363" s="96"/>
      <c r="HN363" s="104"/>
      <c r="HO363" s="92"/>
      <c r="HP363" s="90"/>
      <c r="HQ363" s="91"/>
      <c r="HR363" s="102"/>
      <c r="HS363" s="96"/>
      <c r="HT363" s="104"/>
      <c r="HU363" s="92"/>
      <c r="HV363" s="125"/>
      <c r="HW363" s="126"/>
      <c r="HX363" s="127"/>
      <c r="HY363" s="128"/>
      <c r="HZ363" s="129"/>
      <c r="IA363" s="130"/>
      <c r="IB363" s="125"/>
      <c r="IC363" s="126"/>
      <c r="ID363" s="127"/>
      <c r="IE363" s="128"/>
      <c r="IF363" s="129"/>
      <c r="IG363" s="130"/>
      <c r="IH363" s="125"/>
      <c r="II363" s="126"/>
      <c r="IJ363" s="127"/>
      <c r="IK363" s="128"/>
      <c r="IL363" s="129"/>
      <c r="IM363" s="130"/>
      <c r="IN363" s="125"/>
      <c r="IO363" s="126"/>
      <c r="IP363" s="127"/>
      <c r="IQ363" s="128"/>
      <c r="IR363" s="129"/>
    </row>
    <row r="364" spans="1:252" s="1" customFormat="1">
      <c r="A364" s="54" t="s">
        <v>871</v>
      </c>
      <c r="B364" s="136">
        <f t="shared" si="57"/>
        <v>0</v>
      </c>
      <c r="C364" s="136">
        <f t="shared" si="58"/>
        <v>0</v>
      </c>
      <c r="D364" s="136">
        <f t="shared" si="59"/>
        <v>0</v>
      </c>
      <c r="E364" s="136">
        <f t="shared" si="60"/>
        <v>0</v>
      </c>
      <c r="F364" s="136">
        <f t="shared" si="61"/>
        <v>0</v>
      </c>
      <c r="G364" s="136">
        <f t="shared" si="62"/>
        <v>0</v>
      </c>
      <c r="H364" s="137">
        <f t="shared" si="55"/>
        <v>0</v>
      </c>
      <c r="I364" s="137">
        <f t="shared" si="63"/>
        <v>0</v>
      </c>
      <c r="J364" s="136">
        <f t="shared" si="64"/>
        <v>0</v>
      </c>
      <c r="K364" s="136">
        <f t="shared" si="65"/>
        <v>0</v>
      </c>
      <c r="L364" s="138">
        <f t="shared" si="56"/>
        <v>0</v>
      </c>
      <c r="M364" s="92"/>
      <c r="N364" s="90"/>
      <c r="O364" s="91"/>
      <c r="P364" s="102"/>
      <c r="Q364" s="96"/>
      <c r="R364" s="104"/>
      <c r="S364" s="92"/>
      <c r="T364" s="90"/>
      <c r="U364" s="91"/>
      <c r="V364" s="102"/>
      <c r="W364" s="96"/>
      <c r="X364" s="104"/>
      <c r="Y364" s="92"/>
      <c r="Z364" s="90"/>
      <c r="AA364" s="91"/>
      <c r="AB364" s="102"/>
      <c r="AC364" s="96"/>
      <c r="AD364" s="104"/>
      <c r="AE364" s="92"/>
      <c r="AF364" s="90"/>
      <c r="AG364" s="91"/>
      <c r="AH364" s="102"/>
      <c r="AI364" s="96"/>
      <c r="AJ364" s="104"/>
      <c r="AK364" s="92"/>
      <c r="AL364" s="90"/>
      <c r="AM364" s="91"/>
      <c r="AN364" s="102"/>
      <c r="AO364" s="96"/>
      <c r="AP364" s="104"/>
      <c r="AQ364" s="92"/>
      <c r="AR364" s="90"/>
      <c r="AS364" s="91"/>
      <c r="AT364" s="102"/>
      <c r="AU364" s="96"/>
      <c r="AV364" s="104"/>
      <c r="AW364" s="92"/>
      <c r="AX364" s="90"/>
      <c r="AY364" s="91"/>
      <c r="AZ364" s="102"/>
      <c r="BA364" s="96"/>
      <c r="BB364" s="104"/>
      <c r="BC364" s="92"/>
      <c r="BD364" s="90"/>
      <c r="BE364" s="91"/>
      <c r="BF364" s="102"/>
      <c r="BG364" s="96"/>
      <c r="BH364" s="104"/>
      <c r="BI364" s="92"/>
      <c r="BJ364" s="90"/>
      <c r="BK364" s="91"/>
      <c r="BL364" s="102"/>
      <c r="BM364" s="96"/>
      <c r="BN364" s="104"/>
      <c r="BO364" s="92"/>
      <c r="BP364" s="90"/>
      <c r="BQ364" s="91"/>
      <c r="BR364" s="102"/>
      <c r="BS364" s="96"/>
      <c r="BT364" s="104"/>
      <c r="BU364" s="92"/>
      <c r="BV364" s="90"/>
      <c r="BW364" s="91"/>
      <c r="BX364" s="102"/>
      <c r="BY364" s="96"/>
      <c r="BZ364" s="104"/>
      <c r="CA364" s="92"/>
      <c r="CB364" s="90"/>
      <c r="CC364" s="91"/>
      <c r="CD364" s="102"/>
      <c r="CE364" s="96"/>
      <c r="CF364" s="104"/>
      <c r="CG364" s="92"/>
      <c r="CH364" s="90"/>
      <c r="CI364" s="91"/>
      <c r="CJ364" s="102"/>
      <c r="CK364" s="96"/>
      <c r="CL364" s="104"/>
      <c r="CM364" s="92"/>
      <c r="CN364" s="90"/>
      <c r="CO364" s="91"/>
      <c r="CP364" s="102"/>
      <c r="CQ364" s="96"/>
      <c r="CR364" s="104"/>
      <c r="CS364" s="92"/>
      <c r="CT364" s="90"/>
      <c r="CU364" s="91"/>
      <c r="CV364" s="102"/>
      <c r="CW364" s="96"/>
      <c r="CX364" s="104"/>
      <c r="CY364" s="92"/>
      <c r="CZ364" s="90"/>
      <c r="DA364" s="91"/>
      <c r="DB364" s="102"/>
      <c r="DC364" s="96"/>
      <c r="DD364" s="104"/>
      <c r="DE364" s="92"/>
      <c r="DF364" s="90"/>
      <c r="DG364" s="91"/>
      <c r="DH364" s="102"/>
      <c r="DI364" s="96"/>
      <c r="DJ364" s="104"/>
      <c r="DK364" s="92"/>
      <c r="DL364" s="90"/>
      <c r="DM364" s="91"/>
      <c r="DN364" s="102"/>
      <c r="DO364" s="96"/>
      <c r="DP364" s="104"/>
      <c r="DQ364" s="92"/>
      <c r="DR364" s="90"/>
      <c r="DS364" s="91"/>
      <c r="DT364" s="102"/>
      <c r="DU364" s="96"/>
      <c r="DV364" s="104"/>
      <c r="DW364" s="92"/>
      <c r="DX364" s="90"/>
      <c r="DY364" s="91"/>
      <c r="DZ364" s="102"/>
      <c r="EA364" s="96"/>
      <c r="EB364" s="104"/>
      <c r="EC364" s="92"/>
      <c r="ED364" s="90"/>
      <c r="EE364" s="91"/>
      <c r="EF364" s="102"/>
      <c r="EG364" s="96"/>
      <c r="EH364" s="104"/>
      <c r="EI364" s="92"/>
      <c r="EJ364" s="90"/>
      <c r="EK364" s="91"/>
      <c r="EL364" s="102"/>
      <c r="EM364" s="96"/>
      <c r="EN364" s="104"/>
      <c r="EO364" s="92"/>
      <c r="EP364" s="90"/>
      <c r="EQ364" s="91"/>
      <c r="ER364" s="102"/>
      <c r="ES364" s="96"/>
      <c r="ET364" s="104"/>
      <c r="EU364" s="92"/>
      <c r="EV364" s="90"/>
      <c r="EW364" s="91"/>
      <c r="EX364" s="102"/>
      <c r="EY364" s="96"/>
      <c r="EZ364" s="104"/>
      <c r="FA364" s="92"/>
      <c r="FB364" s="90"/>
      <c r="FC364" s="91"/>
      <c r="FD364" s="102"/>
      <c r="FE364" s="96"/>
      <c r="FF364" s="104"/>
      <c r="FG364" s="92"/>
      <c r="FH364" s="90"/>
      <c r="FI364" s="91"/>
      <c r="FJ364" s="102"/>
      <c r="FK364" s="96"/>
      <c r="FL364" s="104"/>
      <c r="FM364" s="92"/>
      <c r="FN364" s="90"/>
      <c r="FO364" s="91"/>
      <c r="FP364" s="102"/>
      <c r="FQ364" s="96"/>
      <c r="FR364" s="104"/>
      <c r="FS364" s="92"/>
      <c r="FT364" s="90"/>
      <c r="FU364" s="91"/>
      <c r="FV364" s="102"/>
      <c r="FW364" s="96"/>
      <c r="FX364" s="104"/>
      <c r="FY364" s="92"/>
      <c r="FZ364" s="90"/>
      <c r="GA364" s="91"/>
      <c r="GB364" s="102"/>
      <c r="GC364" s="96"/>
      <c r="GD364" s="104"/>
      <c r="GE364" s="92"/>
      <c r="GF364" s="90"/>
      <c r="GG364" s="91"/>
      <c r="GH364" s="102"/>
      <c r="GI364" s="96"/>
      <c r="GJ364" s="104"/>
      <c r="GK364" s="92"/>
      <c r="GL364" s="90"/>
      <c r="GM364" s="91"/>
      <c r="GN364" s="102"/>
      <c r="GO364" s="96"/>
      <c r="GP364" s="104"/>
      <c r="GQ364" s="92"/>
      <c r="GR364" s="90"/>
      <c r="GS364" s="91"/>
      <c r="GT364" s="102"/>
      <c r="GU364" s="96"/>
      <c r="GV364" s="104"/>
      <c r="GW364" s="92"/>
      <c r="GX364" s="90"/>
      <c r="GY364" s="91"/>
      <c r="GZ364" s="102"/>
      <c r="HA364" s="96"/>
      <c r="HB364" s="104"/>
      <c r="HC364" s="92"/>
      <c r="HD364" s="90"/>
      <c r="HE364" s="91"/>
      <c r="HF364" s="102"/>
      <c r="HG364" s="96"/>
      <c r="HH364" s="104"/>
      <c r="HI364" s="92"/>
      <c r="HJ364" s="90"/>
      <c r="HK364" s="91"/>
      <c r="HL364" s="102"/>
      <c r="HM364" s="96"/>
      <c r="HN364" s="104"/>
      <c r="HO364" s="92"/>
      <c r="HP364" s="90"/>
      <c r="HQ364" s="91"/>
      <c r="HR364" s="102"/>
      <c r="HS364" s="96"/>
      <c r="HT364" s="104"/>
      <c r="HU364" s="92"/>
      <c r="HV364" s="125"/>
      <c r="HW364" s="126"/>
      <c r="HX364" s="127"/>
      <c r="HY364" s="128"/>
      <c r="HZ364" s="129"/>
      <c r="IA364" s="130"/>
      <c r="IB364" s="125"/>
      <c r="IC364" s="126"/>
      <c r="ID364" s="127"/>
      <c r="IE364" s="128"/>
      <c r="IF364" s="129"/>
      <c r="IG364" s="130"/>
      <c r="IH364" s="125"/>
      <c r="II364" s="126"/>
      <c r="IJ364" s="127"/>
      <c r="IK364" s="128"/>
      <c r="IL364" s="129"/>
      <c r="IM364" s="130"/>
      <c r="IN364" s="125"/>
      <c r="IO364" s="126"/>
      <c r="IP364" s="127"/>
      <c r="IQ364" s="128"/>
      <c r="IR364" s="129"/>
    </row>
    <row r="365" spans="1:252" s="1" customFormat="1">
      <c r="A365" s="54" t="s">
        <v>181</v>
      </c>
      <c r="B365" s="136">
        <f t="shared" si="57"/>
        <v>21.1</v>
      </c>
      <c r="C365" s="136">
        <f t="shared" si="58"/>
        <v>21.7</v>
      </c>
      <c r="D365" s="136">
        <f t="shared" si="59"/>
        <v>23.1</v>
      </c>
      <c r="E365" s="136">
        <f t="shared" si="60"/>
        <v>16.399999999999999</v>
      </c>
      <c r="F365" s="136">
        <f t="shared" si="61"/>
        <v>16.5</v>
      </c>
      <c r="G365" s="136">
        <f t="shared" si="62"/>
        <v>16.600000000000001</v>
      </c>
      <c r="H365" s="137">
        <f t="shared" si="55"/>
        <v>8</v>
      </c>
      <c r="I365" s="137">
        <f t="shared" si="63"/>
        <v>0</v>
      </c>
      <c r="J365" s="136">
        <f t="shared" si="64"/>
        <v>0</v>
      </c>
      <c r="K365" s="136">
        <f t="shared" si="65"/>
        <v>0</v>
      </c>
      <c r="L365" s="138">
        <f t="shared" si="56"/>
        <v>0</v>
      </c>
      <c r="M365" s="92">
        <v>21.5</v>
      </c>
      <c r="N365" s="90">
        <v>16.399999999999999</v>
      </c>
      <c r="O365" s="91"/>
      <c r="P365" s="102">
        <v>21.3</v>
      </c>
      <c r="Q365" s="96">
        <v>16.5</v>
      </c>
      <c r="R365" s="104"/>
      <c r="S365" s="92">
        <v>21.1</v>
      </c>
      <c r="T365" s="90">
        <v>16.600000000000001</v>
      </c>
      <c r="U365" s="91"/>
      <c r="V365" s="102">
        <v>21.5</v>
      </c>
      <c r="W365" s="96">
        <v>16.399999999999999</v>
      </c>
      <c r="X365" s="104"/>
      <c r="Y365" s="92">
        <v>21.3</v>
      </c>
      <c r="Z365" s="90">
        <v>16.5</v>
      </c>
      <c r="AA365" s="91"/>
      <c r="AB365" s="102">
        <v>21.1</v>
      </c>
      <c r="AC365" s="96">
        <v>16.600000000000001</v>
      </c>
      <c r="AD365" s="104"/>
      <c r="AE365" s="92">
        <v>22.7</v>
      </c>
      <c r="AF365" s="90">
        <v>16.600000000000001</v>
      </c>
      <c r="AG365" s="91"/>
      <c r="AH365" s="102">
        <v>23.1</v>
      </c>
      <c r="AI365" s="96">
        <v>16.399999999999999</v>
      </c>
      <c r="AJ365" s="104"/>
      <c r="AK365" s="92"/>
      <c r="AL365" s="90"/>
      <c r="AM365" s="91"/>
      <c r="AN365" s="102"/>
      <c r="AO365" s="96"/>
      <c r="AP365" s="104"/>
      <c r="AQ365" s="92"/>
      <c r="AR365" s="90"/>
      <c r="AS365" s="91"/>
      <c r="AT365" s="102"/>
      <c r="AU365" s="96"/>
      <c r="AV365" s="104"/>
      <c r="AW365" s="92"/>
      <c r="AX365" s="90"/>
      <c r="AY365" s="91"/>
      <c r="AZ365" s="102"/>
      <c r="BA365" s="96"/>
      <c r="BB365" s="104"/>
      <c r="BC365" s="92"/>
      <c r="BD365" s="90"/>
      <c r="BE365" s="91"/>
      <c r="BF365" s="102"/>
      <c r="BG365" s="96"/>
      <c r="BH365" s="104"/>
      <c r="BI365" s="92"/>
      <c r="BJ365" s="90"/>
      <c r="BK365" s="91"/>
      <c r="BL365" s="102"/>
      <c r="BM365" s="96"/>
      <c r="BN365" s="104"/>
      <c r="BO365" s="92"/>
      <c r="BP365" s="90"/>
      <c r="BQ365" s="91"/>
      <c r="BR365" s="102"/>
      <c r="BS365" s="96"/>
      <c r="BT365" s="104"/>
      <c r="BU365" s="92"/>
      <c r="BV365" s="90"/>
      <c r="BW365" s="91"/>
      <c r="BX365" s="102"/>
      <c r="BY365" s="96"/>
      <c r="BZ365" s="104"/>
      <c r="CA365" s="92"/>
      <c r="CB365" s="90"/>
      <c r="CC365" s="91"/>
      <c r="CD365" s="102"/>
      <c r="CE365" s="96"/>
      <c r="CF365" s="104"/>
      <c r="CG365" s="92"/>
      <c r="CH365" s="90"/>
      <c r="CI365" s="91"/>
      <c r="CJ365" s="102"/>
      <c r="CK365" s="96"/>
      <c r="CL365" s="104"/>
      <c r="CM365" s="92"/>
      <c r="CN365" s="90"/>
      <c r="CO365" s="91"/>
      <c r="CP365" s="102"/>
      <c r="CQ365" s="96"/>
      <c r="CR365" s="104"/>
      <c r="CS365" s="92"/>
      <c r="CT365" s="90"/>
      <c r="CU365" s="91"/>
      <c r="CV365" s="102"/>
      <c r="CW365" s="96"/>
      <c r="CX365" s="104"/>
      <c r="CY365" s="92"/>
      <c r="CZ365" s="90"/>
      <c r="DA365" s="91"/>
      <c r="DB365" s="102"/>
      <c r="DC365" s="96"/>
      <c r="DD365" s="104"/>
      <c r="DE365" s="92"/>
      <c r="DF365" s="90"/>
      <c r="DG365" s="91"/>
      <c r="DH365" s="102"/>
      <c r="DI365" s="96"/>
      <c r="DJ365" s="104"/>
      <c r="DK365" s="92"/>
      <c r="DL365" s="90"/>
      <c r="DM365" s="91"/>
      <c r="DN365" s="102"/>
      <c r="DO365" s="96"/>
      <c r="DP365" s="104"/>
      <c r="DQ365" s="92"/>
      <c r="DR365" s="90"/>
      <c r="DS365" s="91"/>
      <c r="DT365" s="102"/>
      <c r="DU365" s="96"/>
      <c r="DV365" s="104"/>
      <c r="DW365" s="92"/>
      <c r="DX365" s="90"/>
      <c r="DY365" s="91"/>
      <c r="DZ365" s="102"/>
      <c r="EA365" s="96"/>
      <c r="EB365" s="104"/>
      <c r="EC365" s="92"/>
      <c r="ED365" s="90"/>
      <c r="EE365" s="91"/>
      <c r="EF365" s="102"/>
      <c r="EG365" s="96"/>
      <c r="EH365" s="104"/>
      <c r="EI365" s="92"/>
      <c r="EJ365" s="90"/>
      <c r="EK365" s="91"/>
      <c r="EL365" s="102"/>
      <c r="EM365" s="96"/>
      <c r="EN365" s="104"/>
      <c r="EO365" s="92"/>
      <c r="EP365" s="90"/>
      <c r="EQ365" s="91"/>
      <c r="ER365" s="102"/>
      <c r="ES365" s="96"/>
      <c r="ET365" s="104"/>
      <c r="EU365" s="92"/>
      <c r="EV365" s="90"/>
      <c r="EW365" s="91"/>
      <c r="EX365" s="102"/>
      <c r="EY365" s="96"/>
      <c r="EZ365" s="104"/>
      <c r="FA365" s="92"/>
      <c r="FB365" s="90"/>
      <c r="FC365" s="91"/>
      <c r="FD365" s="102"/>
      <c r="FE365" s="96"/>
      <c r="FF365" s="104"/>
      <c r="FG365" s="92"/>
      <c r="FH365" s="90"/>
      <c r="FI365" s="91"/>
      <c r="FJ365" s="102"/>
      <c r="FK365" s="96"/>
      <c r="FL365" s="104"/>
      <c r="FM365" s="92"/>
      <c r="FN365" s="90"/>
      <c r="FO365" s="91"/>
      <c r="FP365" s="102"/>
      <c r="FQ365" s="96"/>
      <c r="FR365" s="104"/>
      <c r="FS365" s="92"/>
      <c r="FT365" s="90"/>
      <c r="FU365" s="91"/>
      <c r="FV365" s="102"/>
      <c r="FW365" s="96"/>
      <c r="FX365" s="104"/>
      <c r="FY365" s="92"/>
      <c r="FZ365" s="90"/>
      <c r="GA365" s="91"/>
      <c r="GB365" s="102"/>
      <c r="GC365" s="96"/>
      <c r="GD365" s="104"/>
      <c r="GE365" s="92"/>
      <c r="GF365" s="90"/>
      <c r="GG365" s="91"/>
      <c r="GH365" s="102"/>
      <c r="GI365" s="96"/>
      <c r="GJ365" s="104"/>
      <c r="GK365" s="92"/>
      <c r="GL365" s="90"/>
      <c r="GM365" s="91"/>
      <c r="GN365" s="102"/>
      <c r="GO365" s="96"/>
      <c r="GP365" s="104"/>
      <c r="GQ365" s="92"/>
      <c r="GR365" s="90"/>
      <c r="GS365" s="91"/>
      <c r="GT365" s="102"/>
      <c r="GU365" s="96"/>
      <c r="GV365" s="104"/>
      <c r="GW365" s="92"/>
      <c r="GX365" s="90"/>
      <c r="GY365" s="91"/>
      <c r="GZ365" s="102"/>
      <c r="HA365" s="96"/>
      <c r="HB365" s="104"/>
      <c r="HC365" s="92"/>
      <c r="HD365" s="90"/>
      <c r="HE365" s="91"/>
      <c r="HF365" s="102"/>
      <c r="HG365" s="96"/>
      <c r="HH365" s="104"/>
      <c r="HI365" s="92"/>
      <c r="HJ365" s="90"/>
      <c r="HK365" s="91"/>
      <c r="HL365" s="102"/>
      <c r="HM365" s="96"/>
      <c r="HN365" s="104"/>
      <c r="HO365" s="92"/>
      <c r="HP365" s="90"/>
      <c r="HQ365" s="91"/>
      <c r="HR365" s="102"/>
      <c r="HS365" s="96"/>
      <c r="HT365" s="104"/>
      <c r="HU365" s="92"/>
      <c r="HV365" s="125"/>
      <c r="HW365" s="126"/>
      <c r="HX365" s="127"/>
      <c r="HY365" s="128"/>
      <c r="HZ365" s="129"/>
      <c r="IA365" s="130"/>
      <c r="IB365" s="125"/>
      <c r="IC365" s="126"/>
      <c r="ID365" s="127"/>
      <c r="IE365" s="128"/>
      <c r="IF365" s="129"/>
      <c r="IG365" s="130"/>
      <c r="IH365" s="125"/>
      <c r="II365" s="126"/>
      <c r="IJ365" s="127"/>
      <c r="IK365" s="128"/>
      <c r="IL365" s="129"/>
      <c r="IM365" s="130"/>
      <c r="IN365" s="125"/>
      <c r="IO365" s="126"/>
      <c r="IP365" s="127"/>
      <c r="IQ365" s="128"/>
      <c r="IR365" s="129"/>
    </row>
    <row r="366" spans="1:252" s="1" customFormat="1">
      <c r="A366" s="54" t="s">
        <v>1061</v>
      </c>
      <c r="B366" s="136">
        <f t="shared" si="57"/>
        <v>0</v>
      </c>
      <c r="C366" s="136">
        <f t="shared" si="58"/>
        <v>0</v>
      </c>
      <c r="D366" s="136">
        <f t="shared" si="59"/>
        <v>0</v>
      </c>
      <c r="E366" s="136">
        <f t="shared" si="60"/>
        <v>0</v>
      </c>
      <c r="F366" s="136">
        <f t="shared" si="61"/>
        <v>0</v>
      </c>
      <c r="G366" s="136">
        <f t="shared" si="62"/>
        <v>0</v>
      </c>
      <c r="H366" s="137">
        <f t="shared" si="55"/>
        <v>0</v>
      </c>
      <c r="I366" s="137">
        <f t="shared" si="63"/>
        <v>0</v>
      </c>
      <c r="J366" s="136">
        <f t="shared" si="64"/>
        <v>0</v>
      </c>
      <c r="K366" s="136">
        <f t="shared" si="65"/>
        <v>0</v>
      </c>
      <c r="L366" s="138">
        <f t="shared" si="56"/>
        <v>0</v>
      </c>
      <c r="M366" s="92"/>
      <c r="N366" s="90"/>
      <c r="O366" s="91"/>
      <c r="P366" s="102"/>
      <c r="Q366" s="96"/>
      <c r="R366" s="104"/>
      <c r="S366" s="92"/>
      <c r="T366" s="90"/>
      <c r="U366" s="91"/>
      <c r="V366" s="102"/>
      <c r="W366" s="96"/>
      <c r="X366" s="104"/>
      <c r="Y366" s="92"/>
      <c r="Z366" s="90"/>
      <c r="AA366" s="91"/>
      <c r="AB366" s="102"/>
      <c r="AC366" s="96"/>
      <c r="AD366" s="104"/>
      <c r="AE366" s="92"/>
      <c r="AF366" s="90"/>
      <c r="AG366" s="91"/>
      <c r="AH366" s="102"/>
      <c r="AI366" s="96"/>
      <c r="AJ366" s="104"/>
      <c r="AK366" s="92"/>
      <c r="AL366" s="90"/>
      <c r="AM366" s="91"/>
      <c r="AN366" s="102"/>
      <c r="AO366" s="96"/>
      <c r="AP366" s="104"/>
      <c r="AQ366" s="92"/>
      <c r="AR366" s="90"/>
      <c r="AS366" s="91"/>
      <c r="AT366" s="102"/>
      <c r="AU366" s="96"/>
      <c r="AV366" s="104"/>
      <c r="AW366" s="92"/>
      <c r="AX366" s="90"/>
      <c r="AY366" s="91"/>
      <c r="AZ366" s="102"/>
      <c r="BA366" s="96"/>
      <c r="BB366" s="104"/>
      <c r="BC366" s="92"/>
      <c r="BD366" s="90"/>
      <c r="BE366" s="91"/>
      <c r="BF366" s="102"/>
      <c r="BG366" s="96"/>
      <c r="BH366" s="104"/>
      <c r="BI366" s="92"/>
      <c r="BJ366" s="90"/>
      <c r="BK366" s="91"/>
      <c r="BL366" s="102"/>
      <c r="BM366" s="96"/>
      <c r="BN366" s="104"/>
      <c r="BO366" s="92"/>
      <c r="BP366" s="90"/>
      <c r="BQ366" s="91"/>
      <c r="BR366" s="102"/>
      <c r="BS366" s="96"/>
      <c r="BT366" s="104"/>
      <c r="BU366" s="92"/>
      <c r="BV366" s="90"/>
      <c r="BW366" s="91"/>
      <c r="BX366" s="102"/>
      <c r="BY366" s="96"/>
      <c r="BZ366" s="104"/>
      <c r="CA366" s="92"/>
      <c r="CB366" s="90"/>
      <c r="CC366" s="91"/>
      <c r="CD366" s="102"/>
      <c r="CE366" s="96"/>
      <c r="CF366" s="104"/>
      <c r="CG366" s="92"/>
      <c r="CH366" s="90"/>
      <c r="CI366" s="91"/>
      <c r="CJ366" s="102"/>
      <c r="CK366" s="96"/>
      <c r="CL366" s="104"/>
      <c r="CM366" s="92"/>
      <c r="CN366" s="90"/>
      <c r="CO366" s="91"/>
      <c r="CP366" s="102"/>
      <c r="CQ366" s="96"/>
      <c r="CR366" s="104"/>
      <c r="CS366" s="92"/>
      <c r="CT366" s="90"/>
      <c r="CU366" s="91"/>
      <c r="CV366" s="102"/>
      <c r="CW366" s="96"/>
      <c r="CX366" s="104"/>
      <c r="CY366" s="92"/>
      <c r="CZ366" s="90"/>
      <c r="DA366" s="91"/>
      <c r="DB366" s="102"/>
      <c r="DC366" s="96"/>
      <c r="DD366" s="104"/>
      <c r="DE366" s="92"/>
      <c r="DF366" s="90"/>
      <c r="DG366" s="91"/>
      <c r="DH366" s="102"/>
      <c r="DI366" s="96"/>
      <c r="DJ366" s="104"/>
      <c r="DK366" s="92"/>
      <c r="DL366" s="90"/>
      <c r="DM366" s="91"/>
      <c r="DN366" s="102"/>
      <c r="DO366" s="96"/>
      <c r="DP366" s="104"/>
      <c r="DQ366" s="92"/>
      <c r="DR366" s="90"/>
      <c r="DS366" s="91"/>
      <c r="DT366" s="102"/>
      <c r="DU366" s="96"/>
      <c r="DV366" s="104"/>
      <c r="DW366" s="92"/>
      <c r="DX366" s="90"/>
      <c r="DY366" s="91"/>
      <c r="DZ366" s="102"/>
      <c r="EA366" s="96"/>
      <c r="EB366" s="104"/>
      <c r="EC366" s="92"/>
      <c r="ED366" s="90"/>
      <c r="EE366" s="91"/>
      <c r="EF366" s="102"/>
      <c r="EG366" s="96"/>
      <c r="EH366" s="104"/>
      <c r="EI366" s="92"/>
      <c r="EJ366" s="90"/>
      <c r="EK366" s="91"/>
      <c r="EL366" s="102"/>
      <c r="EM366" s="96"/>
      <c r="EN366" s="104"/>
      <c r="EO366" s="92"/>
      <c r="EP366" s="90"/>
      <c r="EQ366" s="91"/>
      <c r="ER366" s="102"/>
      <c r="ES366" s="96"/>
      <c r="ET366" s="104"/>
      <c r="EU366" s="92"/>
      <c r="EV366" s="90"/>
      <c r="EW366" s="91"/>
      <c r="EX366" s="102"/>
      <c r="EY366" s="96"/>
      <c r="EZ366" s="104"/>
      <c r="FA366" s="92"/>
      <c r="FB366" s="90"/>
      <c r="FC366" s="91"/>
      <c r="FD366" s="102"/>
      <c r="FE366" s="96"/>
      <c r="FF366" s="104"/>
      <c r="FG366" s="92"/>
      <c r="FH366" s="90"/>
      <c r="FI366" s="91"/>
      <c r="FJ366" s="102"/>
      <c r="FK366" s="96"/>
      <c r="FL366" s="104"/>
      <c r="FM366" s="92"/>
      <c r="FN366" s="90"/>
      <c r="FO366" s="91"/>
      <c r="FP366" s="102"/>
      <c r="FQ366" s="96"/>
      <c r="FR366" s="104"/>
      <c r="FS366" s="92"/>
      <c r="FT366" s="90"/>
      <c r="FU366" s="91"/>
      <c r="FV366" s="102"/>
      <c r="FW366" s="96"/>
      <c r="FX366" s="104"/>
      <c r="FY366" s="92"/>
      <c r="FZ366" s="90"/>
      <c r="GA366" s="91"/>
      <c r="GB366" s="102"/>
      <c r="GC366" s="96"/>
      <c r="GD366" s="104"/>
      <c r="GE366" s="92"/>
      <c r="GF366" s="90"/>
      <c r="GG366" s="91"/>
      <c r="GH366" s="102"/>
      <c r="GI366" s="96"/>
      <c r="GJ366" s="104"/>
      <c r="GK366" s="92"/>
      <c r="GL366" s="90"/>
      <c r="GM366" s="91"/>
      <c r="GN366" s="102"/>
      <c r="GO366" s="96"/>
      <c r="GP366" s="104"/>
      <c r="GQ366" s="92"/>
      <c r="GR366" s="90"/>
      <c r="GS366" s="91"/>
      <c r="GT366" s="102"/>
      <c r="GU366" s="96"/>
      <c r="GV366" s="104"/>
      <c r="GW366" s="92"/>
      <c r="GX366" s="90"/>
      <c r="GY366" s="91"/>
      <c r="GZ366" s="102"/>
      <c r="HA366" s="96"/>
      <c r="HB366" s="104"/>
      <c r="HC366" s="92"/>
      <c r="HD366" s="90"/>
      <c r="HE366" s="91"/>
      <c r="HF366" s="102"/>
      <c r="HG366" s="96"/>
      <c r="HH366" s="104"/>
      <c r="HI366" s="92"/>
      <c r="HJ366" s="90"/>
      <c r="HK366" s="91"/>
      <c r="HL366" s="102"/>
      <c r="HM366" s="96"/>
      <c r="HN366" s="104"/>
      <c r="HO366" s="92"/>
      <c r="HP366" s="90"/>
      <c r="HQ366" s="91"/>
      <c r="HR366" s="102"/>
      <c r="HS366" s="96"/>
      <c r="HT366" s="104"/>
      <c r="HU366" s="92"/>
      <c r="HV366" s="125"/>
      <c r="HW366" s="126"/>
      <c r="HX366" s="127"/>
      <c r="HY366" s="128"/>
      <c r="HZ366" s="129"/>
      <c r="IA366" s="130"/>
      <c r="IB366" s="125"/>
      <c r="IC366" s="126"/>
      <c r="ID366" s="127"/>
      <c r="IE366" s="128"/>
      <c r="IF366" s="129"/>
      <c r="IG366" s="130"/>
      <c r="IH366" s="125"/>
      <c r="II366" s="126"/>
      <c r="IJ366" s="127"/>
      <c r="IK366" s="128"/>
      <c r="IL366" s="129"/>
      <c r="IM366" s="130"/>
      <c r="IN366" s="125"/>
      <c r="IO366" s="126"/>
      <c r="IP366" s="127"/>
      <c r="IQ366" s="128"/>
      <c r="IR366" s="129"/>
    </row>
    <row r="367" spans="1:252" s="1" customFormat="1">
      <c r="A367" s="54" t="s">
        <v>874</v>
      </c>
      <c r="B367" s="136">
        <f t="shared" si="57"/>
        <v>19.100000000000001</v>
      </c>
      <c r="C367" s="136">
        <f t="shared" si="58"/>
        <v>20.84</v>
      </c>
      <c r="D367" s="136">
        <f t="shared" si="59"/>
        <v>22.8</v>
      </c>
      <c r="E367" s="136">
        <f t="shared" si="60"/>
        <v>13.9</v>
      </c>
      <c r="F367" s="136">
        <f t="shared" si="61"/>
        <v>14.76</v>
      </c>
      <c r="G367" s="136">
        <f t="shared" si="62"/>
        <v>16.399999999999999</v>
      </c>
      <c r="H367" s="137">
        <f t="shared" si="55"/>
        <v>5</v>
      </c>
      <c r="I367" s="137">
        <f t="shared" si="63"/>
        <v>0</v>
      </c>
      <c r="J367" s="136">
        <f t="shared" si="64"/>
        <v>0</v>
      </c>
      <c r="K367" s="136">
        <f t="shared" si="65"/>
        <v>0</v>
      </c>
      <c r="L367" s="138">
        <f t="shared" si="56"/>
        <v>0</v>
      </c>
      <c r="M367" s="92">
        <v>19.600000000000001</v>
      </c>
      <c r="N367" s="90">
        <v>14.2</v>
      </c>
      <c r="O367" s="91"/>
      <c r="P367" s="102">
        <v>19.100000000000001</v>
      </c>
      <c r="Q367" s="96">
        <v>13.9</v>
      </c>
      <c r="R367" s="104"/>
      <c r="S367" s="92">
        <v>20.3</v>
      </c>
      <c r="T367" s="90">
        <v>14.2</v>
      </c>
      <c r="U367" s="91"/>
      <c r="V367" s="102">
        <v>22.4</v>
      </c>
      <c r="W367" s="96">
        <v>15.1</v>
      </c>
      <c r="X367" s="104"/>
      <c r="Y367" s="92">
        <v>22.8</v>
      </c>
      <c r="Z367" s="90">
        <v>16.399999999999999</v>
      </c>
      <c r="AA367" s="91"/>
      <c r="AB367" s="102"/>
      <c r="AC367" s="96"/>
      <c r="AD367" s="104"/>
      <c r="AE367" s="92"/>
      <c r="AF367" s="90"/>
      <c r="AG367" s="91"/>
      <c r="AH367" s="102"/>
      <c r="AI367" s="96"/>
      <c r="AJ367" s="104"/>
      <c r="AK367" s="92"/>
      <c r="AL367" s="90"/>
      <c r="AM367" s="91"/>
      <c r="AN367" s="102"/>
      <c r="AO367" s="96"/>
      <c r="AP367" s="104"/>
      <c r="AQ367" s="92"/>
      <c r="AR367" s="90"/>
      <c r="AS367" s="91"/>
      <c r="AT367" s="102"/>
      <c r="AU367" s="96"/>
      <c r="AV367" s="104"/>
      <c r="AW367" s="92"/>
      <c r="AX367" s="90"/>
      <c r="AY367" s="91"/>
      <c r="AZ367" s="102"/>
      <c r="BA367" s="96"/>
      <c r="BB367" s="104"/>
      <c r="BC367" s="92"/>
      <c r="BD367" s="90"/>
      <c r="BE367" s="91"/>
      <c r="BF367" s="102"/>
      <c r="BG367" s="96"/>
      <c r="BH367" s="104"/>
      <c r="BI367" s="92"/>
      <c r="BJ367" s="90"/>
      <c r="BK367" s="91"/>
      <c r="BL367" s="102"/>
      <c r="BM367" s="96"/>
      <c r="BN367" s="104"/>
      <c r="BO367" s="92"/>
      <c r="BP367" s="90"/>
      <c r="BQ367" s="91"/>
      <c r="BR367" s="102"/>
      <c r="BS367" s="96"/>
      <c r="BT367" s="104"/>
      <c r="BU367" s="92"/>
      <c r="BV367" s="90"/>
      <c r="BW367" s="91"/>
      <c r="BX367" s="102"/>
      <c r="BY367" s="96"/>
      <c r="BZ367" s="104"/>
      <c r="CA367" s="92"/>
      <c r="CB367" s="90"/>
      <c r="CC367" s="91"/>
      <c r="CD367" s="102"/>
      <c r="CE367" s="96"/>
      <c r="CF367" s="104"/>
      <c r="CG367" s="92"/>
      <c r="CH367" s="90"/>
      <c r="CI367" s="91"/>
      <c r="CJ367" s="102"/>
      <c r="CK367" s="96"/>
      <c r="CL367" s="104"/>
      <c r="CM367" s="92"/>
      <c r="CN367" s="90"/>
      <c r="CO367" s="91"/>
      <c r="CP367" s="102"/>
      <c r="CQ367" s="96"/>
      <c r="CR367" s="104"/>
      <c r="CS367" s="92"/>
      <c r="CT367" s="90"/>
      <c r="CU367" s="91"/>
      <c r="CV367" s="102"/>
      <c r="CW367" s="96"/>
      <c r="CX367" s="104"/>
      <c r="CY367" s="92"/>
      <c r="CZ367" s="90"/>
      <c r="DA367" s="91"/>
      <c r="DB367" s="102"/>
      <c r="DC367" s="96"/>
      <c r="DD367" s="104"/>
      <c r="DE367" s="92"/>
      <c r="DF367" s="90"/>
      <c r="DG367" s="91"/>
      <c r="DH367" s="102"/>
      <c r="DI367" s="96"/>
      <c r="DJ367" s="104"/>
      <c r="DK367" s="92"/>
      <c r="DL367" s="90"/>
      <c r="DM367" s="91"/>
      <c r="DN367" s="102"/>
      <c r="DO367" s="96"/>
      <c r="DP367" s="104"/>
      <c r="DQ367" s="92"/>
      <c r="DR367" s="90"/>
      <c r="DS367" s="91"/>
      <c r="DT367" s="102"/>
      <c r="DU367" s="96"/>
      <c r="DV367" s="104"/>
      <c r="DW367" s="92"/>
      <c r="DX367" s="90"/>
      <c r="DY367" s="91"/>
      <c r="DZ367" s="102"/>
      <c r="EA367" s="96"/>
      <c r="EB367" s="104"/>
      <c r="EC367" s="92"/>
      <c r="ED367" s="90"/>
      <c r="EE367" s="91"/>
      <c r="EF367" s="102"/>
      <c r="EG367" s="96"/>
      <c r="EH367" s="104"/>
      <c r="EI367" s="92"/>
      <c r="EJ367" s="90"/>
      <c r="EK367" s="91"/>
      <c r="EL367" s="102"/>
      <c r="EM367" s="96"/>
      <c r="EN367" s="104"/>
      <c r="EO367" s="92"/>
      <c r="EP367" s="90"/>
      <c r="EQ367" s="91"/>
      <c r="ER367" s="102"/>
      <c r="ES367" s="96"/>
      <c r="ET367" s="104"/>
      <c r="EU367" s="92"/>
      <c r="EV367" s="90"/>
      <c r="EW367" s="91"/>
      <c r="EX367" s="102"/>
      <c r="EY367" s="96"/>
      <c r="EZ367" s="104"/>
      <c r="FA367" s="92"/>
      <c r="FB367" s="90"/>
      <c r="FC367" s="91"/>
      <c r="FD367" s="102"/>
      <c r="FE367" s="96"/>
      <c r="FF367" s="104"/>
      <c r="FG367" s="92"/>
      <c r="FH367" s="90"/>
      <c r="FI367" s="91"/>
      <c r="FJ367" s="102"/>
      <c r="FK367" s="96"/>
      <c r="FL367" s="104"/>
      <c r="FM367" s="92"/>
      <c r="FN367" s="90"/>
      <c r="FO367" s="91"/>
      <c r="FP367" s="102"/>
      <c r="FQ367" s="96"/>
      <c r="FR367" s="104"/>
      <c r="FS367" s="92"/>
      <c r="FT367" s="90"/>
      <c r="FU367" s="91"/>
      <c r="FV367" s="102"/>
      <c r="FW367" s="96"/>
      <c r="FX367" s="104"/>
      <c r="FY367" s="92"/>
      <c r="FZ367" s="90"/>
      <c r="GA367" s="91"/>
      <c r="GB367" s="102"/>
      <c r="GC367" s="96"/>
      <c r="GD367" s="104"/>
      <c r="GE367" s="92"/>
      <c r="GF367" s="90"/>
      <c r="GG367" s="91"/>
      <c r="GH367" s="102"/>
      <c r="GI367" s="96"/>
      <c r="GJ367" s="104"/>
      <c r="GK367" s="92"/>
      <c r="GL367" s="90"/>
      <c r="GM367" s="91"/>
      <c r="GN367" s="102"/>
      <c r="GO367" s="96"/>
      <c r="GP367" s="104"/>
      <c r="GQ367" s="92"/>
      <c r="GR367" s="90"/>
      <c r="GS367" s="91"/>
      <c r="GT367" s="102"/>
      <c r="GU367" s="96"/>
      <c r="GV367" s="104"/>
      <c r="GW367" s="92"/>
      <c r="GX367" s="90"/>
      <c r="GY367" s="91"/>
      <c r="GZ367" s="102"/>
      <c r="HA367" s="96"/>
      <c r="HB367" s="104"/>
      <c r="HC367" s="92"/>
      <c r="HD367" s="90"/>
      <c r="HE367" s="91"/>
      <c r="HF367" s="102"/>
      <c r="HG367" s="96"/>
      <c r="HH367" s="104"/>
      <c r="HI367" s="92"/>
      <c r="HJ367" s="90"/>
      <c r="HK367" s="91"/>
      <c r="HL367" s="102"/>
      <c r="HM367" s="96"/>
      <c r="HN367" s="104"/>
      <c r="HO367" s="92"/>
      <c r="HP367" s="90"/>
      <c r="HQ367" s="91"/>
      <c r="HR367" s="102"/>
      <c r="HS367" s="96"/>
      <c r="HT367" s="104"/>
      <c r="HU367" s="92"/>
      <c r="HV367" s="125"/>
      <c r="HW367" s="126"/>
      <c r="HX367" s="127"/>
      <c r="HY367" s="128"/>
      <c r="HZ367" s="129"/>
      <c r="IA367" s="130"/>
      <c r="IB367" s="125"/>
      <c r="IC367" s="126"/>
      <c r="ID367" s="127"/>
      <c r="IE367" s="128"/>
      <c r="IF367" s="129"/>
      <c r="IG367" s="130"/>
      <c r="IH367" s="125"/>
      <c r="II367" s="126"/>
      <c r="IJ367" s="127"/>
      <c r="IK367" s="128"/>
      <c r="IL367" s="129"/>
      <c r="IM367" s="130"/>
      <c r="IN367" s="125"/>
      <c r="IO367" s="126"/>
      <c r="IP367" s="127"/>
      <c r="IQ367" s="128"/>
      <c r="IR367" s="129"/>
    </row>
    <row r="368" spans="1:252" s="1" customFormat="1">
      <c r="A368" s="54" t="s">
        <v>166</v>
      </c>
      <c r="B368" s="136">
        <f t="shared" si="57"/>
        <v>0</v>
      </c>
      <c r="C368" s="136">
        <f t="shared" si="58"/>
        <v>0</v>
      </c>
      <c r="D368" s="136">
        <f t="shared" si="59"/>
        <v>0</v>
      </c>
      <c r="E368" s="136">
        <f t="shared" si="60"/>
        <v>0</v>
      </c>
      <c r="F368" s="136">
        <f t="shared" si="61"/>
        <v>0</v>
      </c>
      <c r="G368" s="136">
        <f t="shared" si="62"/>
        <v>0</v>
      </c>
      <c r="H368" s="137">
        <f t="shared" si="55"/>
        <v>0</v>
      </c>
      <c r="I368" s="137">
        <f t="shared" si="63"/>
        <v>0</v>
      </c>
      <c r="J368" s="136">
        <f t="shared" si="64"/>
        <v>0</v>
      </c>
      <c r="K368" s="136">
        <f t="shared" si="65"/>
        <v>0</v>
      </c>
      <c r="L368" s="138">
        <f t="shared" si="56"/>
        <v>0</v>
      </c>
      <c r="M368" s="92"/>
      <c r="N368" s="90"/>
      <c r="O368" s="91"/>
      <c r="P368" s="102"/>
      <c r="Q368" s="96"/>
      <c r="R368" s="104"/>
      <c r="S368" s="92"/>
      <c r="T368" s="90"/>
      <c r="U368" s="91"/>
      <c r="V368" s="102"/>
      <c r="W368" s="96"/>
      <c r="X368" s="104"/>
      <c r="Y368" s="92"/>
      <c r="Z368" s="90"/>
      <c r="AA368" s="91"/>
      <c r="AB368" s="102"/>
      <c r="AC368" s="96"/>
      <c r="AD368" s="104"/>
      <c r="AE368" s="92"/>
      <c r="AF368" s="90"/>
      <c r="AG368" s="91"/>
      <c r="AH368" s="102"/>
      <c r="AI368" s="96"/>
      <c r="AJ368" s="104"/>
      <c r="AK368" s="92"/>
      <c r="AL368" s="90"/>
      <c r="AM368" s="91"/>
      <c r="AN368" s="102"/>
      <c r="AO368" s="96"/>
      <c r="AP368" s="104"/>
      <c r="AQ368" s="92"/>
      <c r="AR368" s="90"/>
      <c r="AS368" s="91"/>
      <c r="AT368" s="102"/>
      <c r="AU368" s="96"/>
      <c r="AV368" s="104"/>
      <c r="AW368" s="92"/>
      <c r="AX368" s="90"/>
      <c r="AY368" s="91"/>
      <c r="AZ368" s="102"/>
      <c r="BA368" s="96"/>
      <c r="BB368" s="104"/>
      <c r="BC368" s="92"/>
      <c r="BD368" s="90"/>
      <c r="BE368" s="91"/>
      <c r="BF368" s="102"/>
      <c r="BG368" s="96"/>
      <c r="BH368" s="104"/>
      <c r="BI368" s="92"/>
      <c r="BJ368" s="90"/>
      <c r="BK368" s="91"/>
      <c r="BL368" s="102"/>
      <c r="BM368" s="96"/>
      <c r="BN368" s="104"/>
      <c r="BO368" s="92"/>
      <c r="BP368" s="90"/>
      <c r="BQ368" s="91"/>
      <c r="BR368" s="102"/>
      <c r="BS368" s="96"/>
      <c r="BT368" s="104"/>
      <c r="BU368" s="92"/>
      <c r="BV368" s="90"/>
      <c r="BW368" s="91"/>
      <c r="BX368" s="102"/>
      <c r="BY368" s="96"/>
      <c r="BZ368" s="104"/>
      <c r="CA368" s="92"/>
      <c r="CB368" s="90"/>
      <c r="CC368" s="91"/>
      <c r="CD368" s="102"/>
      <c r="CE368" s="96"/>
      <c r="CF368" s="104"/>
      <c r="CG368" s="92"/>
      <c r="CH368" s="90"/>
      <c r="CI368" s="91"/>
      <c r="CJ368" s="102"/>
      <c r="CK368" s="96"/>
      <c r="CL368" s="104"/>
      <c r="CM368" s="92"/>
      <c r="CN368" s="90"/>
      <c r="CO368" s="91"/>
      <c r="CP368" s="102"/>
      <c r="CQ368" s="96"/>
      <c r="CR368" s="104"/>
      <c r="CS368" s="92"/>
      <c r="CT368" s="90"/>
      <c r="CU368" s="91"/>
      <c r="CV368" s="102"/>
      <c r="CW368" s="96"/>
      <c r="CX368" s="104"/>
      <c r="CY368" s="92"/>
      <c r="CZ368" s="90"/>
      <c r="DA368" s="91"/>
      <c r="DB368" s="102"/>
      <c r="DC368" s="96"/>
      <c r="DD368" s="104"/>
      <c r="DE368" s="92"/>
      <c r="DF368" s="90"/>
      <c r="DG368" s="91"/>
      <c r="DH368" s="102"/>
      <c r="DI368" s="96"/>
      <c r="DJ368" s="104"/>
      <c r="DK368" s="92"/>
      <c r="DL368" s="90"/>
      <c r="DM368" s="91"/>
      <c r="DN368" s="102"/>
      <c r="DO368" s="96"/>
      <c r="DP368" s="104"/>
      <c r="DQ368" s="92"/>
      <c r="DR368" s="90"/>
      <c r="DS368" s="91"/>
      <c r="DT368" s="102"/>
      <c r="DU368" s="96"/>
      <c r="DV368" s="104"/>
      <c r="DW368" s="92"/>
      <c r="DX368" s="90"/>
      <c r="DY368" s="91"/>
      <c r="DZ368" s="102"/>
      <c r="EA368" s="96"/>
      <c r="EB368" s="104"/>
      <c r="EC368" s="92"/>
      <c r="ED368" s="90"/>
      <c r="EE368" s="91"/>
      <c r="EF368" s="102"/>
      <c r="EG368" s="96"/>
      <c r="EH368" s="104"/>
      <c r="EI368" s="92"/>
      <c r="EJ368" s="90"/>
      <c r="EK368" s="91"/>
      <c r="EL368" s="102"/>
      <c r="EM368" s="96"/>
      <c r="EN368" s="104"/>
      <c r="EO368" s="92"/>
      <c r="EP368" s="90"/>
      <c r="EQ368" s="91"/>
      <c r="ER368" s="102"/>
      <c r="ES368" s="96"/>
      <c r="ET368" s="104"/>
      <c r="EU368" s="92"/>
      <c r="EV368" s="90"/>
      <c r="EW368" s="91"/>
      <c r="EX368" s="102"/>
      <c r="EY368" s="96"/>
      <c r="EZ368" s="104"/>
      <c r="FA368" s="92"/>
      <c r="FB368" s="90"/>
      <c r="FC368" s="91"/>
      <c r="FD368" s="102"/>
      <c r="FE368" s="96"/>
      <c r="FF368" s="104"/>
      <c r="FG368" s="92"/>
      <c r="FH368" s="90"/>
      <c r="FI368" s="91"/>
      <c r="FJ368" s="102"/>
      <c r="FK368" s="96"/>
      <c r="FL368" s="104"/>
      <c r="FM368" s="92"/>
      <c r="FN368" s="90"/>
      <c r="FO368" s="91"/>
      <c r="FP368" s="102"/>
      <c r="FQ368" s="96"/>
      <c r="FR368" s="104"/>
      <c r="FS368" s="92"/>
      <c r="FT368" s="90"/>
      <c r="FU368" s="91"/>
      <c r="FV368" s="102"/>
      <c r="FW368" s="96"/>
      <c r="FX368" s="104"/>
      <c r="FY368" s="92"/>
      <c r="FZ368" s="90"/>
      <c r="GA368" s="91"/>
      <c r="GB368" s="102"/>
      <c r="GC368" s="96"/>
      <c r="GD368" s="104"/>
      <c r="GE368" s="92"/>
      <c r="GF368" s="90"/>
      <c r="GG368" s="91"/>
      <c r="GH368" s="102"/>
      <c r="GI368" s="96"/>
      <c r="GJ368" s="104"/>
      <c r="GK368" s="92"/>
      <c r="GL368" s="90"/>
      <c r="GM368" s="91"/>
      <c r="GN368" s="102"/>
      <c r="GO368" s="96"/>
      <c r="GP368" s="104"/>
      <c r="GQ368" s="92"/>
      <c r="GR368" s="90"/>
      <c r="GS368" s="91"/>
      <c r="GT368" s="102"/>
      <c r="GU368" s="96"/>
      <c r="GV368" s="104"/>
      <c r="GW368" s="92"/>
      <c r="GX368" s="90"/>
      <c r="GY368" s="91"/>
      <c r="GZ368" s="102"/>
      <c r="HA368" s="96"/>
      <c r="HB368" s="104"/>
      <c r="HC368" s="92"/>
      <c r="HD368" s="90"/>
      <c r="HE368" s="91"/>
      <c r="HF368" s="102"/>
      <c r="HG368" s="96"/>
      <c r="HH368" s="104"/>
      <c r="HI368" s="92"/>
      <c r="HJ368" s="90"/>
      <c r="HK368" s="91"/>
      <c r="HL368" s="102"/>
      <c r="HM368" s="96"/>
      <c r="HN368" s="104"/>
      <c r="HO368" s="92"/>
      <c r="HP368" s="90"/>
      <c r="HQ368" s="91"/>
      <c r="HR368" s="102"/>
      <c r="HS368" s="96"/>
      <c r="HT368" s="104"/>
      <c r="HU368" s="92"/>
      <c r="HV368" s="125"/>
      <c r="HW368" s="126"/>
      <c r="HX368" s="127"/>
      <c r="HY368" s="128"/>
      <c r="HZ368" s="129"/>
      <c r="IA368" s="130"/>
      <c r="IB368" s="125"/>
      <c r="IC368" s="126"/>
      <c r="ID368" s="127"/>
      <c r="IE368" s="128"/>
      <c r="IF368" s="129"/>
      <c r="IG368" s="130"/>
      <c r="IH368" s="125"/>
      <c r="II368" s="126"/>
      <c r="IJ368" s="127"/>
      <c r="IK368" s="128"/>
      <c r="IL368" s="129"/>
      <c r="IM368" s="130"/>
      <c r="IN368" s="125"/>
      <c r="IO368" s="126"/>
      <c r="IP368" s="127"/>
      <c r="IQ368" s="128"/>
      <c r="IR368" s="129"/>
    </row>
    <row r="369" spans="1:252" s="1" customFormat="1">
      <c r="A369" s="61" t="s">
        <v>875</v>
      </c>
      <c r="B369" s="136">
        <f t="shared" si="57"/>
        <v>0</v>
      </c>
      <c r="C369" s="136">
        <f t="shared" si="58"/>
        <v>0</v>
      </c>
      <c r="D369" s="136">
        <f t="shared" si="59"/>
        <v>0</v>
      </c>
      <c r="E369" s="136">
        <f t="shared" si="60"/>
        <v>0</v>
      </c>
      <c r="F369" s="136">
        <f t="shared" si="61"/>
        <v>0</v>
      </c>
      <c r="G369" s="136">
        <f t="shared" si="62"/>
        <v>0</v>
      </c>
      <c r="H369" s="137">
        <f t="shared" si="55"/>
        <v>0</v>
      </c>
      <c r="I369" s="137">
        <f t="shared" si="63"/>
        <v>0</v>
      </c>
      <c r="J369" s="136">
        <f t="shared" si="64"/>
        <v>0</v>
      </c>
      <c r="K369" s="136">
        <f t="shared" si="65"/>
        <v>0</v>
      </c>
      <c r="L369" s="138">
        <f t="shared" si="56"/>
        <v>0</v>
      </c>
      <c r="M369" s="92"/>
      <c r="N369" s="90"/>
      <c r="O369" s="91"/>
      <c r="P369" s="102"/>
      <c r="Q369" s="96"/>
      <c r="R369" s="104"/>
      <c r="S369" s="92"/>
      <c r="T369" s="90"/>
      <c r="U369" s="91"/>
      <c r="V369" s="102"/>
      <c r="W369" s="96"/>
      <c r="X369" s="104"/>
      <c r="Y369" s="92"/>
      <c r="Z369" s="90"/>
      <c r="AA369" s="91"/>
      <c r="AB369" s="102"/>
      <c r="AC369" s="96"/>
      <c r="AD369" s="104"/>
      <c r="AE369" s="92"/>
      <c r="AF369" s="90"/>
      <c r="AG369" s="91"/>
      <c r="AH369" s="102"/>
      <c r="AI369" s="96"/>
      <c r="AJ369" s="104"/>
      <c r="AK369" s="92"/>
      <c r="AL369" s="90"/>
      <c r="AM369" s="91"/>
      <c r="AN369" s="102"/>
      <c r="AO369" s="96"/>
      <c r="AP369" s="104"/>
      <c r="AQ369" s="92"/>
      <c r="AR369" s="90"/>
      <c r="AS369" s="91"/>
      <c r="AT369" s="102"/>
      <c r="AU369" s="96"/>
      <c r="AV369" s="104"/>
      <c r="AW369" s="92"/>
      <c r="AX369" s="90"/>
      <c r="AY369" s="91"/>
      <c r="AZ369" s="102"/>
      <c r="BA369" s="96"/>
      <c r="BB369" s="104"/>
      <c r="BC369" s="92"/>
      <c r="BD369" s="90"/>
      <c r="BE369" s="91"/>
      <c r="BF369" s="102"/>
      <c r="BG369" s="96"/>
      <c r="BH369" s="104"/>
      <c r="BI369" s="92"/>
      <c r="BJ369" s="90"/>
      <c r="BK369" s="91"/>
      <c r="BL369" s="102"/>
      <c r="BM369" s="96"/>
      <c r="BN369" s="104"/>
      <c r="BO369" s="92"/>
      <c r="BP369" s="90"/>
      <c r="BQ369" s="91"/>
      <c r="BR369" s="102"/>
      <c r="BS369" s="96"/>
      <c r="BT369" s="104"/>
      <c r="BU369" s="92"/>
      <c r="BV369" s="90"/>
      <c r="BW369" s="91"/>
      <c r="BX369" s="102"/>
      <c r="BY369" s="96"/>
      <c r="BZ369" s="104"/>
      <c r="CA369" s="92"/>
      <c r="CB369" s="90"/>
      <c r="CC369" s="91"/>
      <c r="CD369" s="102"/>
      <c r="CE369" s="96"/>
      <c r="CF369" s="104"/>
      <c r="CG369" s="92"/>
      <c r="CH369" s="90"/>
      <c r="CI369" s="91"/>
      <c r="CJ369" s="102"/>
      <c r="CK369" s="96"/>
      <c r="CL369" s="104"/>
      <c r="CM369" s="92"/>
      <c r="CN369" s="90"/>
      <c r="CO369" s="91"/>
      <c r="CP369" s="102"/>
      <c r="CQ369" s="96"/>
      <c r="CR369" s="104"/>
      <c r="CS369" s="92"/>
      <c r="CT369" s="90"/>
      <c r="CU369" s="91"/>
      <c r="CV369" s="102"/>
      <c r="CW369" s="96"/>
      <c r="CX369" s="104"/>
      <c r="CY369" s="92"/>
      <c r="CZ369" s="90"/>
      <c r="DA369" s="91"/>
      <c r="DB369" s="102"/>
      <c r="DC369" s="96"/>
      <c r="DD369" s="104"/>
      <c r="DE369" s="92"/>
      <c r="DF369" s="90"/>
      <c r="DG369" s="91"/>
      <c r="DH369" s="102"/>
      <c r="DI369" s="96"/>
      <c r="DJ369" s="104"/>
      <c r="DK369" s="92"/>
      <c r="DL369" s="90"/>
      <c r="DM369" s="91"/>
      <c r="DN369" s="102"/>
      <c r="DO369" s="96"/>
      <c r="DP369" s="104"/>
      <c r="DQ369" s="92"/>
      <c r="DR369" s="90"/>
      <c r="DS369" s="91"/>
      <c r="DT369" s="102"/>
      <c r="DU369" s="96"/>
      <c r="DV369" s="104"/>
      <c r="DW369" s="92"/>
      <c r="DX369" s="90"/>
      <c r="DY369" s="91"/>
      <c r="DZ369" s="102"/>
      <c r="EA369" s="96"/>
      <c r="EB369" s="104"/>
      <c r="EC369" s="92"/>
      <c r="ED369" s="90"/>
      <c r="EE369" s="91"/>
      <c r="EF369" s="102"/>
      <c r="EG369" s="96"/>
      <c r="EH369" s="104"/>
      <c r="EI369" s="92"/>
      <c r="EJ369" s="90"/>
      <c r="EK369" s="91"/>
      <c r="EL369" s="102"/>
      <c r="EM369" s="96"/>
      <c r="EN369" s="104"/>
      <c r="EO369" s="92"/>
      <c r="EP369" s="90"/>
      <c r="EQ369" s="91"/>
      <c r="ER369" s="102"/>
      <c r="ES369" s="96"/>
      <c r="ET369" s="104"/>
      <c r="EU369" s="92"/>
      <c r="EV369" s="90"/>
      <c r="EW369" s="91"/>
      <c r="EX369" s="102"/>
      <c r="EY369" s="96"/>
      <c r="EZ369" s="104"/>
      <c r="FA369" s="92"/>
      <c r="FB369" s="90"/>
      <c r="FC369" s="91"/>
      <c r="FD369" s="102"/>
      <c r="FE369" s="96"/>
      <c r="FF369" s="104"/>
      <c r="FG369" s="92"/>
      <c r="FH369" s="90"/>
      <c r="FI369" s="91"/>
      <c r="FJ369" s="102"/>
      <c r="FK369" s="96"/>
      <c r="FL369" s="104"/>
      <c r="FM369" s="92"/>
      <c r="FN369" s="90"/>
      <c r="FO369" s="91"/>
      <c r="FP369" s="102"/>
      <c r="FQ369" s="96"/>
      <c r="FR369" s="104"/>
      <c r="FS369" s="92"/>
      <c r="FT369" s="90"/>
      <c r="FU369" s="91"/>
      <c r="FV369" s="102"/>
      <c r="FW369" s="96"/>
      <c r="FX369" s="104"/>
      <c r="FY369" s="92"/>
      <c r="FZ369" s="90"/>
      <c r="GA369" s="91"/>
      <c r="GB369" s="102"/>
      <c r="GC369" s="96"/>
      <c r="GD369" s="104"/>
      <c r="GE369" s="92"/>
      <c r="GF369" s="90"/>
      <c r="GG369" s="91"/>
      <c r="GH369" s="102"/>
      <c r="GI369" s="96"/>
      <c r="GJ369" s="104"/>
      <c r="GK369" s="92"/>
      <c r="GL369" s="90"/>
      <c r="GM369" s="91"/>
      <c r="GN369" s="102"/>
      <c r="GO369" s="96"/>
      <c r="GP369" s="104"/>
      <c r="GQ369" s="92"/>
      <c r="GR369" s="90"/>
      <c r="GS369" s="91"/>
      <c r="GT369" s="102"/>
      <c r="GU369" s="96"/>
      <c r="GV369" s="104"/>
      <c r="GW369" s="92"/>
      <c r="GX369" s="90"/>
      <c r="GY369" s="91"/>
      <c r="GZ369" s="102"/>
      <c r="HA369" s="96"/>
      <c r="HB369" s="104"/>
      <c r="HC369" s="92"/>
      <c r="HD369" s="90"/>
      <c r="HE369" s="91"/>
      <c r="HF369" s="102"/>
      <c r="HG369" s="96"/>
      <c r="HH369" s="104"/>
      <c r="HI369" s="92"/>
      <c r="HJ369" s="90"/>
      <c r="HK369" s="91"/>
      <c r="HL369" s="102"/>
      <c r="HM369" s="96"/>
      <c r="HN369" s="104"/>
      <c r="HO369" s="92"/>
      <c r="HP369" s="90"/>
      <c r="HQ369" s="91"/>
      <c r="HR369" s="102"/>
      <c r="HS369" s="96"/>
      <c r="HT369" s="104"/>
      <c r="HU369" s="92"/>
      <c r="HV369" s="125"/>
      <c r="HW369" s="126"/>
      <c r="HX369" s="127"/>
      <c r="HY369" s="128"/>
      <c r="HZ369" s="129"/>
      <c r="IA369" s="130"/>
      <c r="IB369" s="125"/>
      <c r="IC369" s="126"/>
      <c r="ID369" s="127"/>
      <c r="IE369" s="128"/>
      <c r="IF369" s="129"/>
      <c r="IG369" s="130"/>
      <c r="IH369" s="125"/>
      <c r="II369" s="126"/>
      <c r="IJ369" s="127"/>
      <c r="IK369" s="128"/>
      <c r="IL369" s="129"/>
      <c r="IM369" s="130"/>
      <c r="IN369" s="125"/>
      <c r="IO369" s="126"/>
      <c r="IP369" s="127"/>
      <c r="IQ369" s="128"/>
      <c r="IR369" s="129"/>
    </row>
    <row r="370" spans="1:252" s="1" customFormat="1">
      <c r="A370" s="54" t="s">
        <v>173</v>
      </c>
      <c r="B370" s="136">
        <f t="shared" si="57"/>
        <v>21.9</v>
      </c>
      <c r="C370" s="136">
        <f t="shared" si="58"/>
        <v>22</v>
      </c>
      <c r="D370" s="136">
        <f t="shared" si="59"/>
        <v>22.2</v>
      </c>
      <c r="E370" s="136">
        <f t="shared" si="60"/>
        <v>15.1</v>
      </c>
      <c r="F370" s="136">
        <f t="shared" si="61"/>
        <v>15.200000000000001</v>
      </c>
      <c r="G370" s="136">
        <f t="shared" si="62"/>
        <v>15.3</v>
      </c>
      <c r="H370" s="137">
        <f t="shared" si="55"/>
        <v>3</v>
      </c>
      <c r="I370" s="137">
        <f t="shared" si="63"/>
        <v>0</v>
      </c>
      <c r="J370" s="136">
        <f t="shared" si="64"/>
        <v>0</v>
      </c>
      <c r="K370" s="136">
        <f t="shared" si="65"/>
        <v>0</v>
      </c>
      <c r="L370" s="138">
        <f t="shared" si="56"/>
        <v>0</v>
      </c>
      <c r="M370" s="92">
        <v>21.9</v>
      </c>
      <c r="N370" s="90">
        <v>15.2</v>
      </c>
      <c r="O370" s="91"/>
      <c r="P370" s="102">
        <v>21.9</v>
      </c>
      <c r="Q370" s="96">
        <v>15.3</v>
      </c>
      <c r="R370" s="104"/>
      <c r="S370" s="92">
        <v>22.2</v>
      </c>
      <c r="T370" s="90">
        <v>15.1</v>
      </c>
      <c r="U370" s="91"/>
      <c r="V370" s="102"/>
      <c r="W370" s="96"/>
      <c r="X370" s="104"/>
      <c r="Y370" s="92"/>
      <c r="Z370" s="90"/>
      <c r="AA370" s="91"/>
      <c r="AB370" s="102"/>
      <c r="AC370" s="96"/>
      <c r="AD370" s="104"/>
      <c r="AE370" s="92"/>
      <c r="AF370" s="90"/>
      <c r="AG370" s="91"/>
      <c r="AH370" s="102"/>
      <c r="AI370" s="96"/>
      <c r="AJ370" s="104"/>
      <c r="AK370" s="92"/>
      <c r="AL370" s="90"/>
      <c r="AM370" s="91"/>
      <c r="AN370" s="102"/>
      <c r="AO370" s="96"/>
      <c r="AP370" s="104"/>
      <c r="AQ370" s="92"/>
      <c r="AR370" s="90"/>
      <c r="AS370" s="91"/>
      <c r="AT370" s="102"/>
      <c r="AU370" s="96"/>
      <c r="AV370" s="104"/>
      <c r="AW370" s="92"/>
      <c r="AX370" s="90"/>
      <c r="AY370" s="91"/>
      <c r="AZ370" s="102"/>
      <c r="BA370" s="96"/>
      <c r="BB370" s="104"/>
      <c r="BC370" s="92"/>
      <c r="BD370" s="90"/>
      <c r="BE370" s="91"/>
      <c r="BF370" s="102"/>
      <c r="BG370" s="96"/>
      <c r="BH370" s="104"/>
      <c r="BI370" s="92"/>
      <c r="BJ370" s="90"/>
      <c r="BK370" s="91"/>
      <c r="BL370" s="102"/>
      <c r="BM370" s="96"/>
      <c r="BN370" s="104"/>
      <c r="BO370" s="92"/>
      <c r="BP370" s="90"/>
      <c r="BQ370" s="91"/>
      <c r="BR370" s="102"/>
      <c r="BS370" s="96"/>
      <c r="BT370" s="104"/>
      <c r="BU370" s="92"/>
      <c r="BV370" s="90"/>
      <c r="BW370" s="91"/>
      <c r="BX370" s="102"/>
      <c r="BY370" s="96"/>
      <c r="BZ370" s="104"/>
      <c r="CA370" s="92"/>
      <c r="CB370" s="90"/>
      <c r="CC370" s="91"/>
      <c r="CD370" s="102"/>
      <c r="CE370" s="96"/>
      <c r="CF370" s="104"/>
      <c r="CG370" s="92"/>
      <c r="CH370" s="90"/>
      <c r="CI370" s="91"/>
      <c r="CJ370" s="102"/>
      <c r="CK370" s="96"/>
      <c r="CL370" s="104"/>
      <c r="CM370" s="92"/>
      <c r="CN370" s="90"/>
      <c r="CO370" s="91"/>
      <c r="CP370" s="102"/>
      <c r="CQ370" s="96"/>
      <c r="CR370" s="104"/>
      <c r="CS370" s="92"/>
      <c r="CT370" s="90"/>
      <c r="CU370" s="91"/>
      <c r="CV370" s="102"/>
      <c r="CW370" s="96"/>
      <c r="CX370" s="104"/>
      <c r="CY370" s="92"/>
      <c r="CZ370" s="90"/>
      <c r="DA370" s="91"/>
      <c r="DB370" s="102"/>
      <c r="DC370" s="96"/>
      <c r="DD370" s="104"/>
      <c r="DE370" s="92"/>
      <c r="DF370" s="90"/>
      <c r="DG370" s="91"/>
      <c r="DH370" s="102"/>
      <c r="DI370" s="96"/>
      <c r="DJ370" s="104"/>
      <c r="DK370" s="92"/>
      <c r="DL370" s="90"/>
      <c r="DM370" s="91"/>
      <c r="DN370" s="102"/>
      <c r="DO370" s="96"/>
      <c r="DP370" s="104"/>
      <c r="DQ370" s="92"/>
      <c r="DR370" s="90"/>
      <c r="DS370" s="91"/>
      <c r="DT370" s="102"/>
      <c r="DU370" s="96"/>
      <c r="DV370" s="104"/>
      <c r="DW370" s="92"/>
      <c r="DX370" s="90"/>
      <c r="DY370" s="91"/>
      <c r="DZ370" s="102"/>
      <c r="EA370" s="96"/>
      <c r="EB370" s="104"/>
      <c r="EC370" s="92"/>
      <c r="ED370" s="90"/>
      <c r="EE370" s="91"/>
      <c r="EF370" s="102"/>
      <c r="EG370" s="96"/>
      <c r="EH370" s="104"/>
      <c r="EI370" s="92"/>
      <c r="EJ370" s="90"/>
      <c r="EK370" s="91"/>
      <c r="EL370" s="102"/>
      <c r="EM370" s="96"/>
      <c r="EN370" s="104"/>
      <c r="EO370" s="92"/>
      <c r="EP370" s="90"/>
      <c r="EQ370" s="91"/>
      <c r="ER370" s="102"/>
      <c r="ES370" s="96"/>
      <c r="ET370" s="104"/>
      <c r="EU370" s="92"/>
      <c r="EV370" s="90"/>
      <c r="EW370" s="91"/>
      <c r="EX370" s="102"/>
      <c r="EY370" s="96"/>
      <c r="EZ370" s="104"/>
      <c r="FA370" s="92"/>
      <c r="FB370" s="90"/>
      <c r="FC370" s="91"/>
      <c r="FD370" s="102"/>
      <c r="FE370" s="96"/>
      <c r="FF370" s="104"/>
      <c r="FG370" s="92"/>
      <c r="FH370" s="90"/>
      <c r="FI370" s="91"/>
      <c r="FJ370" s="102"/>
      <c r="FK370" s="96"/>
      <c r="FL370" s="104"/>
      <c r="FM370" s="92"/>
      <c r="FN370" s="90"/>
      <c r="FO370" s="91"/>
      <c r="FP370" s="102"/>
      <c r="FQ370" s="96"/>
      <c r="FR370" s="104"/>
      <c r="FS370" s="92"/>
      <c r="FT370" s="90"/>
      <c r="FU370" s="91"/>
      <c r="FV370" s="102"/>
      <c r="FW370" s="96"/>
      <c r="FX370" s="104"/>
      <c r="FY370" s="92"/>
      <c r="FZ370" s="90"/>
      <c r="GA370" s="91"/>
      <c r="GB370" s="102"/>
      <c r="GC370" s="96"/>
      <c r="GD370" s="104"/>
      <c r="GE370" s="92"/>
      <c r="GF370" s="90"/>
      <c r="GG370" s="91"/>
      <c r="GH370" s="102"/>
      <c r="GI370" s="96"/>
      <c r="GJ370" s="104"/>
      <c r="GK370" s="92"/>
      <c r="GL370" s="90"/>
      <c r="GM370" s="91"/>
      <c r="GN370" s="102"/>
      <c r="GO370" s="96"/>
      <c r="GP370" s="104"/>
      <c r="GQ370" s="92"/>
      <c r="GR370" s="90"/>
      <c r="GS370" s="91"/>
      <c r="GT370" s="102"/>
      <c r="GU370" s="96"/>
      <c r="GV370" s="104"/>
      <c r="GW370" s="92"/>
      <c r="GX370" s="90"/>
      <c r="GY370" s="91"/>
      <c r="GZ370" s="102"/>
      <c r="HA370" s="96"/>
      <c r="HB370" s="104"/>
      <c r="HC370" s="92"/>
      <c r="HD370" s="90"/>
      <c r="HE370" s="91"/>
      <c r="HF370" s="102"/>
      <c r="HG370" s="96"/>
      <c r="HH370" s="104"/>
      <c r="HI370" s="92"/>
      <c r="HJ370" s="90"/>
      <c r="HK370" s="91"/>
      <c r="HL370" s="102"/>
      <c r="HM370" s="96"/>
      <c r="HN370" s="104"/>
      <c r="HO370" s="92"/>
      <c r="HP370" s="90"/>
      <c r="HQ370" s="91"/>
      <c r="HR370" s="102"/>
      <c r="HS370" s="96"/>
      <c r="HT370" s="104"/>
      <c r="HU370" s="92"/>
      <c r="HV370" s="125"/>
      <c r="HW370" s="126"/>
      <c r="HX370" s="127"/>
      <c r="HY370" s="128"/>
      <c r="HZ370" s="129"/>
      <c r="IA370" s="130"/>
      <c r="IB370" s="125"/>
      <c r="IC370" s="126"/>
      <c r="ID370" s="127"/>
      <c r="IE370" s="128"/>
      <c r="IF370" s="129"/>
      <c r="IG370" s="130"/>
      <c r="IH370" s="125"/>
      <c r="II370" s="126"/>
      <c r="IJ370" s="127"/>
      <c r="IK370" s="128"/>
      <c r="IL370" s="129"/>
      <c r="IM370" s="130"/>
      <c r="IN370" s="125"/>
      <c r="IO370" s="126"/>
      <c r="IP370" s="127"/>
      <c r="IQ370" s="128"/>
      <c r="IR370" s="129"/>
    </row>
    <row r="371" spans="1:252" s="1" customFormat="1">
      <c r="A371" s="54" t="s">
        <v>170</v>
      </c>
      <c r="B371" s="136">
        <f t="shared" si="57"/>
        <v>21.2</v>
      </c>
      <c r="C371" s="136">
        <f t="shared" si="58"/>
        <v>21.5</v>
      </c>
      <c r="D371" s="136">
        <f t="shared" si="59"/>
        <v>21.8</v>
      </c>
      <c r="E371" s="136">
        <f t="shared" si="60"/>
        <v>16.100000000000001</v>
      </c>
      <c r="F371" s="136">
        <f t="shared" si="61"/>
        <v>16.266666666666669</v>
      </c>
      <c r="G371" s="136">
        <f t="shared" si="62"/>
        <v>16.399999999999999</v>
      </c>
      <c r="H371" s="137">
        <f t="shared" si="55"/>
        <v>3</v>
      </c>
      <c r="I371" s="137">
        <f t="shared" si="63"/>
        <v>0</v>
      </c>
      <c r="J371" s="136">
        <f t="shared" si="64"/>
        <v>0</v>
      </c>
      <c r="K371" s="136">
        <f t="shared" si="65"/>
        <v>0</v>
      </c>
      <c r="L371" s="138">
        <f t="shared" si="56"/>
        <v>0</v>
      </c>
      <c r="M371" s="92">
        <v>21.8</v>
      </c>
      <c r="N371" s="90">
        <v>16.3</v>
      </c>
      <c r="O371" s="91"/>
      <c r="P371" s="102">
        <v>21.5</v>
      </c>
      <c r="Q371" s="96">
        <v>16.399999999999999</v>
      </c>
      <c r="R371" s="104"/>
      <c r="S371" s="92">
        <v>21.2</v>
      </c>
      <c r="T371" s="90">
        <v>16.100000000000001</v>
      </c>
      <c r="U371" s="91"/>
      <c r="V371" s="102"/>
      <c r="W371" s="96"/>
      <c r="X371" s="104"/>
      <c r="Y371" s="92"/>
      <c r="Z371" s="90"/>
      <c r="AA371" s="91"/>
      <c r="AB371" s="102"/>
      <c r="AC371" s="96"/>
      <c r="AD371" s="104"/>
      <c r="AE371" s="92"/>
      <c r="AF371" s="90"/>
      <c r="AG371" s="91"/>
      <c r="AH371" s="102"/>
      <c r="AI371" s="96"/>
      <c r="AJ371" s="104"/>
      <c r="AK371" s="92"/>
      <c r="AL371" s="90"/>
      <c r="AM371" s="91"/>
      <c r="AN371" s="102"/>
      <c r="AO371" s="96"/>
      <c r="AP371" s="104"/>
      <c r="AQ371" s="92"/>
      <c r="AR371" s="90"/>
      <c r="AS371" s="91"/>
      <c r="AT371" s="102"/>
      <c r="AU371" s="96"/>
      <c r="AV371" s="104"/>
      <c r="AW371" s="92"/>
      <c r="AX371" s="90"/>
      <c r="AY371" s="91"/>
      <c r="AZ371" s="102"/>
      <c r="BA371" s="96"/>
      <c r="BB371" s="104"/>
      <c r="BC371" s="92"/>
      <c r="BD371" s="90"/>
      <c r="BE371" s="91"/>
      <c r="BF371" s="102"/>
      <c r="BG371" s="96"/>
      <c r="BH371" s="104"/>
      <c r="BI371" s="92"/>
      <c r="BJ371" s="90"/>
      <c r="BK371" s="91"/>
      <c r="BL371" s="102"/>
      <c r="BM371" s="96"/>
      <c r="BN371" s="104"/>
      <c r="BO371" s="92"/>
      <c r="BP371" s="90"/>
      <c r="BQ371" s="91"/>
      <c r="BR371" s="102"/>
      <c r="BS371" s="96"/>
      <c r="BT371" s="104"/>
      <c r="BU371" s="92"/>
      <c r="BV371" s="90"/>
      <c r="BW371" s="91"/>
      <c r="BX371" s="102"/>
      <c r="BY371" s="96"/>
      <c r="BZ371" s="104"/>
      <c r="CA371" s="92"/>
      <c r="CB371" s="90"/>
      <c r="CC371" s="91"/>
      <c r="CD371" s="102"/>
      <c r="CE371" s="96"/>
      <c r="CF371" s="104"/>
      <c r="CG371" s="92"/>
      <c r="CH371" s="90"/>
      <c r="CI371" s="91"/>
      <c r="CJ371" s="102"/>
      <c r="CK371" s="96"/>
      <c r="CL371" s="104"/>
      <c r="CM371" s="92"/>
      <c r="CN371" s="90"/>
      <c r="CO371" s="91"/>
      <c r="CP371" s="102"/>
      <c r="CQ371" s="96"/>
      <c r="CR371" s="104"/>
      <c r="CS371" s="92"/>
      <c r="CT371" s="90"/>
      <c r="CU371" s="91"/>
      <c r="CV371" s="102"/>
      <c r="CW371" s="96"/>
      <c r="CX371" s="104"/>
      <c r="CY371" s="92"/>
      <c r="CZ371" s="90"/>
      <c r="DA371" s="91"/>
      <c r="DB371" s="102"/>
      <c r="DC371" s="96"/>
      <c r="DD371" s="104"/>
      <c r="DE371" s="92"/>
      <c r="DF371" s="90"/>
      <c r="DG371" s="91"/>
      <c r="DH371" s="102"/>
      <c r="DI371" s="96"/>
      <c r="DJ371" s="104"/>
      <c r="DK371" s="92"/>
      <c r="DL371" s="90"/>
      <c r="DM371" s="91"/>
      <c r="DN371" s="102"/>
      <c r="DO371" s="96"/>
      <c r="DP371" s="104"/>
      <c r="DQ371" s="92"/>
      <c r="DR371" s="90"/>
      <c r="DS371" s="91"/>
      <c r="DT371" s="102"/>
      <c r="DU371" s="96"/>
      <c r="DV371" s="104"/>
      <c r="DW371" s="92"/>
      <c r="DX371" s="90"/>
      <c r="DY371" s="91"/>
      <c r="DZ371" s="102"/>
      <c r="EA371" s="96"/>
      <c r="EB371" s="104"/>
      <c r="EC371" s="92"/>
      <c r="ED371" s="90"/>
      <c r="EE371" s="91"/>
      <c r="EF371" s="102"/>
      <c r="EG371" s="96"/>
      <c r="EH371" s="104"/>
      <c r="EI371" s="92"/>
      <c r="EJ371" s="90"/>
      <c r="EK371" s="91"/>
      <c r="EL371" s="102"/>
      <c r="EM371" s="96"/>
      <c r="EN371" s="104"/>
      <c r="EO371" s="92"/>
      <c r="EP371" s="90"/>
      <c r="EQ371" s="91"/>
      <c r="ER371" s="102"/>
      <c r="ES371" s="96"/>
      <c r="ET371" s="104"/>
      <c r="EU371" s="92"/>
      <c r="EV371" s="90"/>
      <c r="EW371" s="91"/>
      <c r="EX371" s="102"/>
      <c r="EY371" s="96"/>
      <c r="EZ371" s="104"/>
      <c r="FA371" s="92"/>
      <c r="FB371" s="90"/>
      <c r="FC371" s="91"/>
      <c r="FD371" s="102"/>
      <c r="FE371" s="96"/>
      <c r="FF371" s="104"/>
      <c r="FG371" s="92"/>
      <c r="FH371" s="90"/>
      <c r="FI371" s="91"/>
      <c r="FJ371" s="102"/>
      <c r="FK371" s="96"/>
      <c r="FL371" s="104"/>
      <c r="FM371" s="92"/>
      <c r="FN371" s="90"/>
      <c r="FO371" s="91"/>
      <c r="FP371" s="102"/>
      <c r="FQ371" s="96"/>
      <c r="FR371" s="104"/>
      <c r="FS371" s="92"/>
      <c r="FT371" s="90"/>
      <c r="FU371" s="91"/>
      <c r="FV371" s="102"/>
      <c r="FW371" s="96"/>
      <c r="FX371" s="104"/>
      <c r="FY371" s="92"/>
      <c r="FZ371" s="90"/>
      <c r="GA371" s="91"/>
      <c r="GB371" s="102"/>
      <c r="GC371" s="96"/>
      <c r="GD371" s="104"/>
      <c r="GE371" s="92"/>
      <c r="GF371" s="90"/>
      <c r="GG371" s="91"/>
      <c r="GH371" s="102"/>
      <c r="GI371" s="96"/>
      <c r="GJ371" s="104"/>
      <c r="GK371" s="92"/>
      <c r="GL371" s="90"/>
      <c r="GM371" s="91"/>
      <c r="GN371" s="102"/>
      <c r="GO371" s="96"/>
      <c r="GP371" s="104"/>
      <c r="GQ371" s="92"/>
      <c r="GR371" s="90"/>
      <c r="GS371" s="91"/>
      <c r="GT371" s="102"/>
      <c r="GU371" s="96"/>
      <c r="GV371" s="104"/>
      <c r="GW371" s="92"/>
      <c r="GX371" s="90"/>
      <c r="GY371" s="91"/>
      <c r="GZ371" s="102"/>
      <c r="HA371" s="96"/>
      <c r="HB371" s="104"/>
      <c r="HC371" s="92"/>
      <c r="HD371" s="90"/>
      <c r="HE371" s="91"/>
      <c r="HF371" s="102"/>
      <c r="HG371" s="96"/>
      <c r="HH371" s="104"/>
      <c r="HI371" s="92"/>
      <c r="HJ371" s="90"/>
      <c r="HK371" s="91"/>
      <c r="HL371" s="102"/>
      <c r="HM371" s="96"/>
      <c r="HN371" s="104"/>
      <c r="HO371" s="92"/>
      <c r="HP371" s="90"/>
      <c r="HQ371" s="91"/>
      <c r="HR371" s="102"/>
      <c r="HS371" s="96"/>
      <c r="HT371" s="104"/>
      <c r="HU371" s="92"/>
      <c r="HV371" s="125"/>
      <c r="HW371" s="126"/>
      <c r="HX371" s="127"/>
      <c r="HY371" s="128"/>
      <c r="HZ371" s="129"/>
      <c r="IA371" s="130"/>
      <c r="IB371" s="125"/>
      <c r="IC371" s="126"/>
      <c r="ID371" s="127"/>
      <c r="IE371" s="128"/>
      <c r="IF371" s="129"/>
      <c r="IG371" s="130"/>
      <c r="IH371" s="125"/>
      <c r="II371" s="126"/>
      <c r="IJ371" s="127"/>
      <c r="IK371" s="128"/>
      <c r="IL371" s="129"/>
      <c r="IM371" s="130"/>
      <c r="IN371" s="125"/>
      <c r="IO371" s="126"/>
      <c r="IP371" s="127"/>
      <c r="IQ371" s="128"/>
      <c r="IR371" s="129"/>
    </row>
    <row r="372" spans="1:252" s="1" customFormat="1">
      <c r="A372" s="54" t="s">
        <v>168</v>
      </c>
      <c r="B372" s="136">
        <f t="shared" si="57"/>
        <v>19.2</v>
      </c>
      <c r="C372" s="136">
        <f t="shared" si="58"/>
        <v>19.96</v>
      </c>
      <c r="D372" s="136">
        <f t="shared" si="59"/>
        <v>21</v>
      </c>
      <c r="E372" s="136">
        <f t="shared" si="60"/>
        <v>14.6</v>
      </c>
      <c r="F372" s="136">
        <f t="shared" si="61"/>
        <v>14.8</v>
      </c>
      <c r="G372" s="136">
        <f t="shared" si="62"/>
        <v>15</v>
      </c>
      <c r="H372" s="137">
        <f t="shared" si="55"/>
        <v>5</v>
      </c>
      <c r="I372" s="137">
        <f t="shared" si="63"/>
        <v>0</v>
      </c>
      <c r="J372" s="136">
        <f t="shared" si="64"/>
        <v>0</v>
      </c>
      <c r="K372" s="136">
        <f t="shared" si="65"/>
        <v>0</v>
      </c>
      <c r="L372" s="138">
        <f t="shared" si="56"/>
        <v>0</v>
      </c>
      <c r="M372" s="92">
        <v>21</v>
      </c>
      <c r="N372" s="90">
        <v>15</v>
      </c>
      <c r="O372" s="91"/>
      <c r="P372" s="102">
        <v>21</v>
      </c>
      <c r="Q372" s="96">
        <v>14.9</v>
      </c>
      <c r="R372" s="104"/>
      <c r="S372" s="92">
        <v>19.399999999999999</v>
      </c>
      <c r="T372" s="90">
        <v>14.9</v>
      </c>
      <c r="U372" s="91"/>
      <c r="V372" s="102">
        <v>19.2</v>
      </c>
      <c r="W372" s="96">
        <v>14.6</v>
      </c>
      <c r="X372" s="104"/>
      <c r="Y372" s="92">
        <v>19.2</v>
      </c>
      <c r="Z372" s="90">
        <v>14.6</v>
      </c>
      <c r="AA372" s="91"/>
      <c r="AB372" s="102"/>
      <c r="AC372" s="96"/>
      <c r="AD372" s="104"/>
      <c r="AE372" s="92"/>
      <c r="AF372" s="90"/>
      <c r="AG372" s="91"/>
      <c r="AH372" s="102"/>
      <c r="AI372" s="96"/>
      <c r="AJ372" s="104"/>
      <c r="AK372" s="92"/>
      <c r="AL372" s="90"/>
      <c r="AM372" s="91"/>
      <c r="AN372" s="102"/>
      <c r="AO372" s="96"/>
      <c r="AP372" s="104"/>
      <c r="AQ372" s="92"/>
      <c r="AR372" s="90"/>
      <c r="AS372" s="91"/>
      <c r="AT372" s="102"/>
      <c r="AU372" s="96"/>
      <c r="AV372" s="104"/>
      <c r="AW372" s="92"/>
      <c r="AX372" s="90"/>
      <c r="AY372" s="91"/>
      <c r="AZ372" s="102"/>
      <c r="BA372" s="96"/>
      <c r="BB372" s="104"/>
      <c r="BC372" s="92"/>
      <c r="BD372" s="90"/>
      <c r="BE372" s="91"/>
      <c r="BF372" s="102"/>
      <c r="BG372" s="96"/>
      <c r="BH372" s="104"/>
      <c r="BI372" s="92"/>
      <c r="BJ372" s="90"/>
      <c r="BK372" s="91"/>
      <c r="BL372" s="102"/>
      <c r="BM372" s="96"/>
      <c r="BN372" s="104"/>
      <c r="BO372" s="92"/>
      <c r="BP372" s="90"/>
      <c r="BQ372" s="91"/>
      <c r="BR372" s="102"/>
      <c r="BS372" s="96"/>
      <c r="BT372" s="104"/>
      <c r="BU372" s="92"/>
      <c r="BV372" s="90"/>
      <c r="BW372" s="91"/>
      <c r="BX372" s="102"/>
      <c r="BY372" s="96"/>
      <c r="BZ372" s="104"/>
      <c r="CA372" s="92"/>
      <c r="CB372" s="90"/>
      <c r="CC372" s="91"/>
      <c r="CD372" s="102"/>
      <c r="CE372" s="96"/>
      <c r="CF372" s="104"/>
      <c r="CG372" s="92"/>
      <c r="CH372" s="90"/>
      <c r="CI372" s="91"/>
      <c r="CJ372" s="102"/>
      <c r="CK372" s="96"/>
      <c r="CL372" s="104"/>
      <c r="CM372" s="92"/>
      <c r="CN372" s="90"/>
      <c r="CO372" s="91"/>
      <c r="CP372" s="102"/>
      <c r="CQ372" s="96"/>
      <c r="CR372" s="104"/>
      <c r="CS372" s="92"/>
      <c r="CT372" s="90"/>
      <c r="CU372" s="91"/>
      <c r="CV372" s="102"/>
      <c r="CW372" s="96"/>
      <c r="CX372" s="104"/>
      <c r="CY372" s="92"/>
      <c r="CZ372" s="90"/>
      <c r="DA372" s="91"/>
      <c r="DB372" s="102"/>
      <c r="DC372" s="96"/>
      <c r="DD372" s="104"/>
      <c r="DE372" s="92"/>
      <c r="DF372" s="90"/>
      <c r="DG372" s="91"/>
      <c r="DH372" s="102"/>
      <c r="DI372" s="96"/>
      <c r="DJ372" s="104"/>
      <c r="DK372" s="92"/>
      <c r="DL372" s="90"/>
      <c r="DM372" s="91"/>
      <c r="DN372" s="102"/>
      <c r="DO372" s="96"/>
      <c r="DP372" s="104"/>
      <c r="DQ372" s="92"/>
      <c r="DR372" s="90"/>
      <c r="DS372" s="91"/>
      <c r="DT372" s="102"/>
      <c r="DU372" s="96"/>
      <c r="DV372" s="104"/>
      <c r="DW372" s="92"/>
      <c r="DX372" s="90"/>
      <c r="DY372" s="91"/>
      <c r="DZ372" s="102"/>
      <c r="EA372" s="96"/>
      <c r="EB372" s="104"/>
      <c r="EC372" s="92"/>
      <c r="ED372" s="90"/>
      <c r="EE372" s="91"/>
      <c r="EF372" s="102"/>
      <c r="EG372" s="96"/>
      <c r="EH372" s="104"/>
      <c r="EI372" s="92"/>
      <c r="EJ372" s="90"/>
      <c r="EK372" s="91"/>
      <c r="EL372" s="102"/>
      <c r="EM372" s="96"/>
      <c r="EN372" s="104"/>
      <c r="EO372" s="92"/>
      <c r="EP372" s="90"/>
      <c r="EQ372" s="91"/>
      <c r="ER372" s="102"/>
      <c r="ES372" s="96"/>
      <c r="ET372" s="104"/>
      <c r="EU372" s="92"/>
      <c r="EV372" s="90"/>
      <c r="EW372" s="91"/>
      <c r="EX372" s="102"/>
      <c r="EY372" s="96"/>
      <c r="EZ372" s="104"/>
      <c r="FA372" s="92"/>
      <c r="FB372" s="90"/>
      <c r="FC372" s="91"/>
      <c r="FD372" s="102"/>
      <c r="FE372" s="96"/>
      <c r="FF372" s="104"/>
      <c r="FG372" s="92"/>
      <c r="FH372" s="90"/>
      <c r="FI372" s="91"/>
      <c r="FJ372" s="102"/>
      <c r="FK372" s="96"/>
      <c r="FL372" s="104"/>
      <c r="FM372" s="92"/>
      <c r="FN372" s="90"/>
      <c r="FO372" s="91"/>
      <c r="FP372" s="102"/>
      <c r="FQ372" s="96"/>
      <c r="FR372" s="104"/>
      <c r="FS372" s="92"/>
      <c r="FT372" s="90"/>
      <c r="FU372" s="91"/>
      <c r="FV372" s="102"/>
      <c r="FW372" s="96"/>
      <c r="FX372" s="104"/>
      <c r="FY372" s="92"/>
      <c r="FZ372" s="90"/>
      <c r="GA372" s="91"/>
      <c r="GB372" s="102"/>
      <c r="GC372" s="96"/>
      <c r="GD372" s="104"/>
      <c r="GE372" s="92"/>
      <c r="GF372" s="90"/>
      <c r="GG372" s="91"/>
      <c r="GH372" s="102"/>
      <c r="GI372" s="96"/>
      <c r="GJ372" s="104"/>
      <c r="GK372" s="92"/>
      <c r="GL372" s="90"/>
      <c r="GM372" s="91"/>
      <c r="GN372" s="102"/>
      <c r="GO372" s="96"/>
      <c r="GP372" s="104"/>
      <c r="GQ372" s="92"/>
      <c r="GR372" s="90"/>
      <c r="GS372" s="91"/>
      <c r="GT372" s="102"/>
      <c r="GU372" s="96"/>
      <c r="GV372" s="104"/>
      <c r="GW372" s="92"/>
      <c r="GX372" s="90"/>
      <c r="GY372" s="91"/>
      <c r="GZ372" s="102"/>
      <c r="HA372" s="96"/>
      <c r="HB372" s="104"/>
      <c r="HC372" s="92"/>
      <c r="HD372" s="90"/>
      <c r="HE372" s="91"/>
      <c r="HF372" s="102"/>
      <c r="HG372" s="96"/>
      <c r="HH372" s="104"/>
      <c r="HI372" s="92"/>
      <c r="HJ372" s="90"/>
      <c r="HK372" s="91"/>
      <c r="HL372" s="102"/>
      <c r="HM372" s="96"/>
      <c r="HN372" s="104"/>
      <c r="HO372" s="92"/>
      <c r="HP372" s="90"/>
      <c r="HQ372" s="91"/>
      <c r="HR372" s="102"/>
      <c r="HS372" s="96"/>
      <c r="HT372" s="104"/>
      <c r="HU372" s="92"/>
      <c r="HV372" s="125"/>
      <c r="HW372" s="126"/>
      <c r="HX372" s="127"/>
      <c r="HY372" s="128"/>
      <c r="HZ372" s="129"/>
      <c r="IA372" s="130"/>
      <c r="IB372" s="125"/>
      <c r="IC372" s="126"/>
      <c r="ID372" s="127"/>
      <c r="IE372" s="128"/>
      <c r="IF372" s="129"/>
      <c r="IG372" s="130"/>
      <c r="IH372" s="125"/>
      <c r="II372" s="126"/>
      <c r="IJ372" s="127"/>
      <c r="IK372" s="128"/>
      <c r="IL372" s="129"/>
      <c r="IM372" s="130"/>
      <c r="IN372" s="125"/>
      <c r="IO372" s="126"/>
      <c r="IP372" s="127"/>
      <c r="IQ372" s="128"/>
      <c r="IR372" s="129"/>
    </row>
    <row r="373" spans="1:252" s="1" customFormat="1">
      <c r="A373" s="54" t="s">
        <v>1060</v>
      </c>
      <c r="B373" s="136">
        <f t="shared" si="57"/>
        <v>21.9</v>
      </c>
      <c r="C373" s="136">
        <f t="shared" si="58"/>
        <v>21.9</v>
      </c>
      <c r="D373" s="136">
        <f t="shared" si="59"/>
        <v>21.9</v>
      </c>
      <c r="E373" s="136">
        <f t="shared" si="60"/>
        <v>16.5</v>
      </c>
      <c r="F373" s="136">
        <f t="shared" si="61"/>
        <v>16.5</v>
      </c>
      <c r="G373" s="136">
        <f t="shared" si="62"/>
        <v>16.5</v>
      </c>
      <c r="H373" s="137">
        <f t="shared" si="55"/>
        <v>1</v>
      </c>
      <c r="I373" s="137">
        <f t="shared" si="63"/>
        <v>0</v>
      </c>
      <c r="J373" s="136">
        <f t="shared" si="64"/>
        <v>0</v>
      </c>
      <c r="K373" s="136">
        <f t="shared" si="65"/>
        <v>0</v>
      </c>
      <c r="L373" s="138">
        <f t="shared" si="56"/>
        <v>0</v>
      </c>
      <c r="M373" s="92">
        <v>21.9</v>
      </c>
      <c r="N373" s="90">
        <v>16.5</v>
      </c>
      <c r="O373" s="91"/>
      <c r="P373" s="102"/>
      <c r="Q373" s="96"/>
      <c r="R373" s="104"/>
      <c r="S373" s="92"/>
      <c r="T373" s="90"/>
      <c r="U373" s="91"/>
      <c r="V373" s="102"/>
      <c r="W373" s="96"/>
      <c r="X373" s="104"/>
      <c r="Y373" s="92"/>
      <c r="Z373" s="90"/>
      <c r="AA373" s="91"/>
      <c r="AB373" s="102"/>
      <c r="AC373" s="96"/>
      <c r="AD373" s="104"/>
      <c r="AE373" s="92"/>
      <c r="AF373" s="90"/>
      <c r="AG373" s="91"/>
      <c r="AH373" s="102"/>
      <c r="AI373" s="96"/>
      <c r="AJ373" s="104"/>
      <c r="AK373" s="92"/>
      <c r="AL373" s="90"/>
      <c r="AM373" s="91"/>
      <c r="AN373" s="102"/>
      <c r="AO373" s="96"/>
      <c r="AP373" s="104"/>
      <c r="AQ373" s="92"/>
      <c r="AR373" s="90"/>
      <c r="AS373" s="91"/>
      <c r="AT373" s="102"/>
      <c r="AU373" s="96"/>
      <c r="AV373" s="104"/>
      <c r="AW373" s="92"/>
      <c r="AX373" s="90"/>
      <c r="AY373" s="91"/>
      <c r="AZ373" s="102"/>
      <c r="BA373" s="96"/>
      <c r="BB373" s="104"/>
      <c r="BC373" s="92"/>
      <c r="BD373" s="90"/>
      <c r="BE373" s="91"/>
      <c r="BF373" s="102"/>
      <c r="BG373" s="96"/>
      <c r="BH373" s="104"/>
      <c r="BI373" s="92"/>
      <c r="BJ373" s="90"/>
      <c r="BK373" s="91"/>
      <c r="BL373" s="102"/>
      <c r="BM373" s="96"/>
      <c r="BN373" s="104"/>
      <c r="BO373" s="92"/>
      <c r="BP373" s="90"/>
      <c r="BQ373" s="91"/>
      <c r="BR373" s="102"/>
      <c r="BS373" s="96"/>
      <c r="BT373" s="104"/>
      <c r="BU373" s="92"/>
      <c r="BV373" s="90"/>
      <c r="BW373" s="91"/>
      <c r="BX373" s="102"/>
      <c r="BY373" s="96"/>
      <c r="BZ373" s="104"/>
      <c r="CA373" s="92"/>
      <c r="CB373" s="90"/>
      <c r="CC373" s="91"/>
      <c r="CD373" s="102"/>
      <c r="CE373" s="96"/>
      <c r="CF373" s="104"/>
      <c r="CG373" s="92"/>
      <c r="CH373" s="90"/>
      <c r="CI373" s="91"/>
      <c r="CJ373" s="102"/>
      <c r="CK373" s="96"/>
      <c r="CL373" s="104"/>
      <c r="CM373" s="92"/>
      <c r="CN373" s="90"/>
      <c r="CO373" s="91"/>
      <c r="CP373" s="102"/>
      <c r="CQ373" s="96"/>
      <c r="CR373" s="104"/>
      <c r="CS373" s="92"/>
      <c r="CT373" s="90"/>
      <c r="CU373" s="91"/>
      <c r="CV373" s="102"/>
      <c r="CW373" s="96"/>
      <c r="CX373" s="104"/>
      <c r="CY373" s="92"/>
      <c r="CZ373" s="90"/>
      <c r="DA373" s="91"/>
      <c r="DB373" s="102"/>
      <c r="DC373" s="96"/>
      <c r="DD373" s="104"/>
      <c r="DE373" s="92"/>
      <c r="DF373" s="90"/>
      <c r="DG373" s="91"/>
      <c r="DH373" s="102"/>
      <c r="DI373" s="96"/>
      <c r="DJ373" s="104"/>
      <c r="DK373" s="92"/>
      <c r="DL373" s="90"/>
      <c r="DM373" s="91"/>
      <c r="DN373" s="102"/>
      <c r="DO373" s="96"/>
      <c r="DP373" s="104"/>
      <c r="DQ373" s="92"/>
      <c r="DR373" s="90"/>
      <c r="DS373" s="91"/>
      <c r="DT373" s="102"/>
      <c r="DU373" s="96"/>
      <c r="DV373" s="104"/>
      <c r="DW373" s="92"/>
      <c r="DX373" s="90"/>
      <c r="DY373" s="91"/>
      <c r="DZ373" s="102"/>
      <c r="EA373" s="96"/>
      <c r="EB373" s="104"/>
      <c r="EC373" s="92"/>
      <c r="ED373" s="90"/>
      <c r="EE373" s="91"/>
      <c r="EF373" s="102"/>
      <c r="EG373" s="96"/>
      <c r="EH373" s="104"/>
      <c r="EI373" s="92"/>
      <c r="EJ373" s="90"/>
      <c r="EK373" s="91"/>
      <c r="EL373" s="102"/>
      <c r="EM373" s="96"/>
      <c r="EN373" s="104"/>
      <c r="EO373" s="92"/>
      <c r="EP373" s="90"/>
      <c r="EQ373" s="91"/>
      <c r="ER373" s="102"/>
      <c r="ES373" s="96"/>
      <c r="ET373" s="104"/>
      <c r="EU373" s="92"/>
      <c r="EV373" s="90"/>
      <c r="EW373" s="91"/>
      <c r="EX373" s="102"/>
      <c r="EY373" s="96"/>
      <c r="EZ373" s="104"/>
      <c r="FA373" s="92"/>
      <c r="FB373" s="90"/>
      <c r="FC373" s="91"/>
      <c r="FD373" s="102"/>
      <c r="FE373" s="96"/>
      <c r="FF373" s="104"/>
      <c r="FG373" s="92"/>
      <c r="FH373" s="90"/>
      <c r="FI373" s="91"/>
      <c r="FJ373" s="102"/>
      <c r="FK373" s="96"/>
      <c r="FL373" s="104"/>
      <c r="FM373" s="92"/>
      <c r="FN373" s="90"/>
      <c r="FO373" s="91"/>
      <c r="FP373" s="102"/>
      <c r="FQ373" s="96"/>
      <c r="FR373" s="104"/>
      <c r="FS373" s="92"/>
      <c r="FT373" s="90"/>
      <c r="FU373" s="91"/>
      <c r="FV373" s="102"/>
      <c r="FW373" s="96"/>
      <c r="FX373" s="104"/>
      <c r="FY373" s="92"/>
      <c r="FZ373" s="90"/>
      <c r="GA373" s="91"/>
      <c r="GB373" s="102"/>
      <c r="GC373" s="96"/>
      <c r="GD373" s="104"/>
      <c r="GE373" s="92"/>
      <c r="GF373" s="90"/>
      <c r="GG373" s="91"/>
      <c r="GH373" s="102"/>
      <c r="GI373" s="96"/>
      <c r="GJ373" s="104"/>
      <c r="GK373" s="92"/>
      <c r="GL373" s="90"/>
      <c r="GM373" s="91"/>
      <c r="GN373" s="102"/>
      <c r="GO373" s="96"/>
      <c r="GP373" s="104"/>
      <c r="GQ373" s="92"/>
      <c r="GR373" s="90"/>
      <c r="GS373" s="91"/>
      <c r="GT373" s="102"/>
      <c r="GU373" s="96"/>
      <c r="GV373" s="104"/>
      <c r="GW373" s="92"/>
      <c r="GX373" s="90"/>
      <c r="GY373" s="91"/>
      <c r="GZ373" s="102"/>
      <c r="HA373" s="96"/>
      <c r="HB373" s="104"/>
      <c r="HC373" s="92"/>
      <c r="HD373" s="90"/>
      <c r="HE373" s="91"/>
      <c r="HF373" s="102"/>
      <c r="HG373" s="96"/>
      <c r="HH373" s="104"/>
      <c r="HI373" s="92"/>
      <c r="HJ373" s="90"/>
      <c r="HK373" s="91"/>
      <c r="HL373" s="102"/>
      <c r="HM373" s="96"/>
      <c r="HN373" s="104"/>
      <c r="HO373" s="92"/>
      <c r="HP373" s="90"/>
      <c r="HQ373" s="91"/>
      <c r="HR373" s="102"/>
      <c r="HS373" s="96"/>
      <c r="HT373" s="104"/>
      <c r="HU373" s="92"/>
      <c r="HV373" s="125"/>
      <c r="HW373" s="126"/>
      <c r="HX373" s="127"/>
      <c r="HY373" s="128"/>
      <c r="HZ373" s="129"/>
      <c r="IA373" s="130"/>
      <c r="IB373" s="125"/>
      <c r="IC373" s="126"/>
      <c r="ID373" s="127"/>
      <c r="IE373" s="128"/>
      <c r="IF373" s="129"/>
      <c r="IG373" s="130"/>
      <c r="IH373" s="125"/>
      <c r="II373" s="126"/>
      <c r="IJ373" s="127"/>
      <c r="IK373" s="128"/>
      <c r="IL373" s="129"/>
      <c r="IM373" s="130"/>
      <c r="IN373" s="125"/>
      <c r="IO373" s="126"/>
      <c r="IP373" s="127"/>
      <c r="IQ373" s="128"/>
      <c r="IR373" s="129"/>
    </row>
    <row r="374" spans="1:252" s="1" customFormat="1">
      <c r="A374" s="54" t="s">
        <v>1059</v>
      </c>
      <c r="B374" s="136">
        <f t="shared" si="57"/>
        <v>0</v>
      </c>
      <c r="C374" s="136">
        <f t="shared" si="58"/>
        <v>0</v>
      </c>
      <c r="D374" s="136">
        <f t="shared" si="59"/>
        <v>0</v>
      </c>
      <c r="E374" s="136">
        <f t="shared" si="60"/>
        <v>0</v>
      </c>
      <c r="F374" s="136">
        <f t="shared" si="61"/>
        <v>0</v>
      </c>
      <c r="G374" s="136">
        <f t="shared" si="62"/>
        <v>0</v>
      </c>
      <c r="H374" s="137">
        <f t="shared" si="55"/>
        <v>0</v>
      </c>
      <c r="I374" s="137">
        <f t="shared" si="63"/>
        <v>0</v>
      </c>
      <c r="J374" s="136">
        <f t="shared" si="64"/>
        <v>0</v>
      </c>
      <c r="K374" s="136">
        <f t="shared" si="65"/>
        <v>0</v>
      </c>
      <c r="L374" s="138">
        <f t="shared" si="56"/>
        <v>0</v>
      </c>
      <c r="M374" s="92"/>
      <c r="N374" s="90"/>
      <c r="O374" s="91"/>
      <c r="P374" s="102"/>
      <c r="Q374" s="96"/>
      <c r="R374" s="104"/>
      <c r="S374" s="92"/>
      <c r="T374" s="90"/>
      <c r="U374" s="91"/>
      <c r="V374" s="102"/>
      <c r="W374" s="96"/>
      <c r="X374" s="104"/>
      <c r="Y374" s="92"/>
      <c r="Z374" s="90"/>
      <c r="AA374" s="91"/>
      <c r="AB374" s="102"/>
      <c r="AC374" s="96"/>
      <c r="AD374" s="104"/>
      <c r="AE374" s="92"/>
      <c r="AF374" s="90"/>
      <c r="AG374" s="91"/>
      <c r="AH374" s="102"/>
      <c r="AI374" s="96"/>
      <c r="AJ374" s="104"/>
      <c r="AK374" s="92"/>
      <c r="AL374" s="90"/>
      <c r="AM374" s="91"/>
      <c r="AN374" s="102"/>
      <c r="AO374" s="96"/>
      <c r="AP374" s="104"/>
      <c r="AQ374" s="92"/>
      <c r="AR374" s="90"/>
      <c r="AS374" s="91"/>
      <c r="AT374" s="102"/>
      <c r="AU374" s="96"/>
      <c r="AV374" s="104"/>
      <c r="AW374" s="92"/>
      <c r="AX374" s="90"/>
      <c r="AY374" s="91"/>
      <c r="AZ374" s="102"/>
      <c r="BA374" s="96"/>
      <c r="BB374" s="104"/>
      <c r="BC374" s="92"/>
      <c r="BD374" s="90"/>
      <c r="BE374" s="91"/>
      <c r="BF374" s="102"/>
      <c r="BG374" s="96"/>
      <c r="BH374" s="104"/>
      <c r="BI374" s="92"/>
      <c r="BJ374" s="90"/>
      <c r="BK374" s="91"/>
      <c r="BL374" s="102"/>
      <c r="BM374" s="96"/>
      <c r="BN374" s="104"/>
      <c r="BO374" s="92"/>
      <c r="BP374" s="90"/>
      <c r="BQ374" s="91"/>
      <c r="BR374" s="102"/>
      <c r="BS374" s="96"/>
      <c r="BT374" s="104"/>
      <c r="BU374" s="92"/>
      <c r="BV374" s="90"/>
      <c r="BW374" s="91"/>
      <c r="BX374" s="102"/>
      <c r="BY374" s="96"/>
      <c r="BZ374" s="104"/>
      <c r="CA374" s="92"/>
      <c r="CB374" s="90"/>
      <c r="CC374" s="91"/>
      <c r="CD374" s="102"/>
      <c r="CE374" s="96"/>
      <c r="CF374" s="104"/>
      <c r="CG374" s="92"/>
      <c r="CH374" s="90"/>
      <c r="CI374" s="91"/>
      <c r="CJ374" s="102"/>
      <c r="CK374" s="96"/>
      <c r="CL374" s="104"/>
      <c r="CM374" s="92"/>
      <c r="CN374" s="90"/>
      <c r="CO374" s="91"/>
      <c r="CP374" s="102"/>
      <c r="CQ374" s="96"/>
      <c r="CR374" s="104"/>
      <c r="CS374" s="92"/>
      <c r="CT374" s="90"/>
      <c r="CU374" s="91"/>
      <c r="CV374" s="102"/>
      <c r="CW374" s="96"/>
      <c r="CX374" s="104"/>
      <c r="CY374" s="92"/>
      <c r="CZ374" s="90"/>
      <c r="DA374" s="91"/>
      <c r="DB374" s="102"/>
      <c r="DC374" s="96"/>
      <c r="DD374" s="104"/>
      <c r="DE374" s="92"/>
      <c r="DF374" s="90"/>
      <c r="DG374" s="91"/>
      <c r="DH374" s="102"/>
      <c r="DI374" s="96"/>
      <c r="DJ374" s="104"/>
      <c r="DK374" s="92"/>
      <c r="DL374" s="90"/>
      <c r="DM374" s="91"/>
      <c r="DN374" s="102"/>
      <c r="DO374" s="96"/>
      <c r="DP374" s="104"/>
      <c r="DQ374" s="92"/>
      <c r="DR374" s="90"/>
      <c r="DS374" s="91"/>
      <c r="DT374" s="102"/>
      <c r="DU374" s="96"/>
      <c r="DV374" s="104"/>
      <c r="DW374" s="92"/>
      <c r="DX374" s="90"/>
      <c r="DY374" s="91"/>
      <c r="DZ374" s="102"/>
      <c r="EA374" s="96"/>
      <c r="EB374" s="104"/>
      <c r="EC374" s="92"/>
      <c r="ED374" s="90"/>
      <c r="EE374" s="91"/>
      <c r="EF374" s="102"/>
      <c r="EG374" s="96"/>
      <c r="EH374" s="104"/>
      <c r="EI374" s="92"/>
      <c r="EJ374" s="90"/>
      <c r="EK374" s="91"/>
      <c r="EL374" s="102"/>
      <c r="EM374" s="96"/>
      <c r="EN374" s="104"/>
      <c r="EO374" s="92"/>
      <c r="EP374" s="90"/>
      <c r="EQ374" s="91"/>
      <c r="ER374" s="102"/>
      <c r="ES374" s="96"/>
      <c r="ET374" s="104"/>
      <c r="EU374" s="92"/>
      <c r="EV374" s="90"/>
      <c r="EW374" s="91"/>
      <c r="EX374" s="102"/>
      <c r="EY374" s="96"/>
      <c r="EZ374" s="104"/>
      <c r="FA374" s="92"/>
      <c r="FB374" s="90"/>
      <c r="FC374" s="91"/>
      <c r="FD374" s="102"/>
      <c r="FE374" s="96"/>
      <c r="FF374" s="104"/>
      <c r="FG374" s="92"/>
      <c r="FH374" s="90"/>
      <c r="FI374" s="91"/>
      <c r="FJ374" s="102"/>
      <c r="FK374" s="96"/>
      <c r="FL374" s="104"/>
      <c r="FM374" s="92"/>
      <c r="FN374" s="90"/>
      <c r="FO374" s="91"/>
      <c r="FP374" s="102"/>
      <c r="FQ374" s="96"/>
      <c r="FR374" s="104"/>
      <c r="FS374" s="92"/>
      <c r="FT374" s="90"/>
      <c r="FU374" s="91"/>
      <c r="FV374" s="102"/>
      <c r="FW374" s="96"/>
      <c r="FX374" s="104"/>
      <c r="FY374" s="92"/>
      <c r="FZ374" s="90"/>
      <c r="GA374" s="91"/>
      <c r="GB374" s="102"/>
      <c r="GC374" s="96"/>
      <c r="GD374" s="104"/>
      <c r="GE374" s="92"/>
      <c r="GF374" s="90"/>
      <c r="GG374" s="91"/>
      <c r="GH374" s="102"/>
      <c r="GI374" s="96"/>
      <c r="GJ374" s="104"/>
      <c r="GK374" s="92"/>
      <c r="GL374" s="90"/>
      <c r="GM374" s="91"/>
      <c r="GN374" s="102"/>
      <c r="GO374" s="96"/>
      <c r="GP374" s="104"/>
      <c r="GQ374" s="92"/>
      <c r="GR374" s="90"/>
      <c r="GS374" s="91"/>
      <c r="GT374" s="102"/>
      <c r="GU374" s="96"/>
      <c r="GV374" s="104"/>
      <c r="GW374" s="92"/>
      <c r="GX374" s="90"/>
      <c r="GY374" s="91"/>
      <c r="GZ374" s="102"/>
      <c r="HA374" s="96"/>
      <c r="HB374" s="104"/>
      <c r="HC374" s="92"/>
      <c r="HD374" s="90"/>
      <c r="HE374" s="91"/>
      <c r="HF374" s="102"/>
      <c r="HG374" s="96"/>
      <c r="HH374" s="104"/>
      <c r="HI374" s="92"/>
      <c r="HJ374" s="90"/>
      <c r="HK374" s="91"/>
      <c r="HL374" s="102"/>
      <c r="HM374" s="96"/>
      <c r="HN374" s="104"/>
      <c r="HO374" s="92"/>
      <c r="HP374" s="90"/>
      <c r="HQ374" s="91"/>
      <c r="HR374" s="102"/>
      <c r="HS374" s="96"/>
      <c r="HT374" s="104"/>
      <c r="HU374" s="92"/>
      <c r="HV374" s="125"/>
      <c r="HW374" s="126"/>
      <c r="HX374" s="127"/>
      <c r="HY374" s="128"/>
      <c r="HZ374" s="129"/>
      <c r="IA374" s="130"/>
      <c r="IB374" s="125"/>
      <c r="IC374" s="126"/>
      <c r="ID374" s="127"/>
      <c r="IE374" s="128"/>
      <c r="IF374" s="129"/>
      <c r="IG374" s="130"/>
      <c r="IH374" s="125"/>
      <c r="II374" s="126"/>
      <c r="IJ374" s="127"/>
      <c r="IK374" s="128"/>
      <c r="IL374" s="129"/>
      <c r="IM374" s="130"/>
      <c r="IN374" s="125"/>
      <c r="IO374" s="126"/>
      <c r="IP374" s="127"/>
      <c r="IQ374" s="128"/>
      <c r="IR374" s="129"/>
    </row>
    <row r="375" spans="1:252" s="1" customFormat="1">
      <c r="A375" s="54" t="s">
        <v>877</v>
      </c>
      <c r="B375" s="136">
        <f t="shared" si="57"/>
        <v>21.6</v>
      </c>
      <c r="C375" s="136">
        <f t="shared" si="58"/>
        <v>22.033333333333331</v>
      </c>
      <c r="D375" s="136">
        <f t="shared" si="59"/>
        <v>22.3</v>
      </c>
      <c r="E375" s="136">
        <f t="shared" si="60"/>
        <v>16.899999999999999</v>
      </c>
      <c r="F375" s="136">
        <f t="shared" si="61"/>
        <v>17.100000000000001</v>
      </c>
      <c r="G375" s="136">
        <f t="shared" si="62"/>
        <v>17.3</v>
      </c>
      <c r="H375" s="137">
        <f t="shared" si="55"/>
        <v>3</v>
      </c>
      <c r="I375" s="137">
        <f t="shared" si="63"/>
        <v>0</v>
      </c>
      <c r="J375" s="136">
        <f t="shared" si="64"/>
        <v>0</v>
      </c>
      <c r="K375" s="136">
        <f t="shared" si="65"/>
        <v>0</v>
      </c>
      <c r="L375" s="138">
        <f t="shared" si="56"/>
        <v>0</v>
      </c>
      <c r="M375" s="92">
        <v>21.6</v>
      </c>
      <c r="N375" s="90">
        <v>17.3</v>
      </c>
      <c r="O375" s="91"/>
      <c r="P375" s="102">
        <v>22.2</v>
      </c>
      <c r="Q375" s="96">
        <v>16.899999999999999</v>
      </c>
      <c r="R375" s="104"/>
      <c r="S375" s="92">
        <v>22.3</v>
      </c>
      <c r="T375" s="90">
        <v>17.100000000000001</v>
      </c>
      <c r="U375" s="91"/>
      <c r="V375" s="102"/>
      <c r="W375" s="96"/>
      <c r="X375" s="104"/>
      <c r="Y375" s="92"/>
      <c r="Z375" s="90"/>
      <c r="AA375" s="91"/>
      <c r="AB375" s="102"/>
      <c r="AC375" s="96"/>
      <c r="AD375" s="104"/>
      <c r="AE375" s="92"/>
      <c r="AF375" s="90"/>
      <c r="AG375" s="91"/>
      <c r="AH375" s="102"/>
      <c r="AI375" s="96"/>
      <c r="AJ375" s="104"/>
      <c r="AK375" s="92"/>
      <c r="AL375" s="90"/>
      <c r="AM375" s="91"/>
      <c r="AN375" s="102"/>
      <c r="AO375" s="96"/>
      <c r="AP375" s="104"/>
      <c r="AQ375" s="92"/>
      <c r="AR375" s="90"/>
      <c r="AS375" s="91"/>
      <c r="AT375" s="102"/>
      <c r="AU375" s="96"/>
      <c r="AV375" s="104"/>
      <c r="AW375" s="92"/>
      <c r="AX375" s="90"/>
      <c r="AY375" s="91"/>
      <c r="AZ375" s="102"/>
      <c r="BA375" s="96"/>
      <c r="BB375" s="104"/>
      <c r="BC375" s="92"/>
      <c r="BD375" s="90"/>
      <c r="BE375" s="91"/>
      <c r="BF375" s="102"/>
      <c r="BG375" s="96"/>
      <c r="BH375" s="104"/>
      <c r="BI375" s="92"/>
      <c r="BJ375" s="90"/>
      <c r="BK375" s="91"/>
      <c r="BL375" s="102"/>
      <c r="BM375" s="96"/>
      <c r="BN375" s="104"/>
      <c r="BO375" s="92"/>
      <c r="BP375" s="90"/>
      <c r="BQ375" s="91"/>
      <c r="BR375" s="102"/>
      <c r="BS375" s="96"/>
      <c r="BT375" s="104"/>
      <c r="BU375" s="92"/>
      <c r="BV375" s="90"/>
      <c r="BW375" s="91"/>
      <c r="BX375" s="102"/>
      <c r="BY375" s="96"/>
      <c r="BZ375" s="104"/>
      <c r="CA375" s="92"/>
      <c r="CB375" s="90"/>
      <c r="CC375" s="91"/>
      <c r="CD375" s="102"/>
      <c r="CE375" s="96"/>
      <c r="CF375" s="104"/>
      <c r="CG375" s="92"/>
      <c r="CH375" s="90"/>
      <c r="CI375" s="91"/>
      <c r="CJ375" s="102"/>
      <c r="CK375" s="96"/>
      <c r="CL375" s="104"/>
      <c r="CM375" s="92"/>
      <c r="CN375" s="90"/>
      <c r="CO375" s="91"/>
      <c r="CP375" s="102"/>
      <c r="CQ375" s="96"/>
      <c r="CR375" s="104"/>
      <c r="CS375" s="92"/>
      <c r="CT375" s="90"/>
      <c r="CU375" s="91"/>
      <c r="CV375" s="102"/>
      <c r="CW375" s="96"/>
      <c r="CX375" s="104"/>
      <c r="CY375" s="92"/>
      <c r="CZ375" s="90"/>
      <c r="DA375" s="91"/>
      <c r="DB375" s="102"/>
      <c r="DC375" s="96"/>
      <c r="DD375" s="104"/>
      <c r="DE375" s="92"/>
      <c r="DF375" s="90"/>
      <c r="DG375" s="91"/>
      <c r="DH375" s="102"/>
      <c r="DI375" s="96"/>
      <c r="DJ375" s="104"/>
      <c r="DK375" s="92"/>
      <c r="DL375" s="90"/>
      <c r="DM375" s="91"/>
      <c r="DN375" s="102"/>
      <c r="DO375" s="96"/>
      <c r="DP375" s="104"/>
      <c r="DQ375" s="92"/>
      <c r="DR375" s="90"/>
      <c r="DS375" s="91"/>
      <c r="DT375" s="102"/>
      <c r="DU375" s="96"/>
      <c r="DV375" s="104"/>
      <c r="DW375" s="92"/>
      <c r="DX375" s="90"/>
      <c r="DY375" s="91"/>
      <c r="DZ375" s="102"/>
      <c r="EA375" s="96"/>
      <c r="EB375" s="104"/>
      <c r="EC375" s="92"/>
      <c r="ED375" s="90"/>
      <c r="EE375" s="91"/>
      <c r="EF375" s="102"/>
      <c r="EG375" s="96"/>
      <c r="EH375" s="104"/>
      <c r="EI375" s="92"/>
      <c r="EJ375" s="90"/>
      <c r="EK375" s="91"/>
      <c r="EL375" s="102"/>
      <c r="EM375" s="96"/>
      <c r="EN375" s="104"/>
      <c r="EO375" s="92"/>
      <c r="EP375" s="90"/>
      <c r="EQ375" s="91"/>
      <c r="ER375" s="102"/>
      <c r="ES375" s="96"/>
      <c r="ET375" s="104"/>
      <c r="EU375" s="92"/>
      <c r="EV375" s="90"/>
      <c r="EW375" s="91"/>
      <c r="EX375" s="102"/>
      <c r="EY375" s="96"/>
      <c r="EZ375" s="104"/>
      <c r="FA375" s="92"/>
      <c r="FB375" s="90"/>
      <c r="FC375" s="91"/>
      <c r="FD375" s="102"/>
      <c r="FE375" s="96"/>
      <c r="FF375" s="104"/>
      <c r="FG375" s="92"/>
      <c r="FH375" s="90"/>
      <c r="FI375" s="91"/>
      <c r="FJ375" s="102"/>
      <c r="FK375" s="96"/>
      <c r="FL375" s="104"/>
      <c r="FM375" s="92"/>
      <c r="FN375" s="90"/>
      <c r="FO375" s="91"/>
      <c r="FP375" s="102"/>
      <c r="FQ375" s="96"/>
      <c r="FR375" s="104"/>
      <c r="FS375" s="92"/>
      <c r="FT375" s="90"/>
      <c r="FU375" s="91"/>
      <c r="FV375" s="102"/>
      <c r="FW375" s="96"/>
      <c r="FX375" s="104"/>
      <c r="FY375" s="92"/>
      <c r="FZ375" s="90"/>
      <c r="GA375" s="91"/>
      <c r="GB375" s="102"/>
      <c r="GC375" s="96"/>
      <c r="GD375" s="104"/>
      <c r="GE375" s="92"/>
      <c r="GF375" s="90"/>
      <c r="GG375" s="91"/>
      <c r="GH375" s="102"/>
      <c r="GI375" s="96"/>
      <c r="GJ375" s="104"/>
      <c r="GK375" s="92"/>
      <c r="GL375" s="90"/>
      <c r="GM375" s="91"/>
      <c r="GN375" s="102"/>
      <c r="GO375" s="96"/>
      <c r="GP375" s="104"/>
      <c r="GQ375" s="92"/>
      <c r="GR375" s="90"/>
      <c r="GS375" s="91"/>
      <c r="GT375" s="102"/>
      <c r="GU375" s="96"/>
      <c r="GV375" s="104"/>
      <c r="GW375" s="92"/>
      <c r="GX375" s="90"/>
      <c r="GY375" s="91"/>
      <c r="GZ375" s="102"/>
      <c r="HA375" s="96"/>
      <c r="HB375" s="104"/>
      <c r="HC375" s="92"/>
      <c r="HD375" s="90"/>
      <c r="HE375" s="91"/>
      <c r="HF375" s="102"/>
      <c r="HG375" s="96"/>
      <c r="HH375" s="104"/>
      <c r="HI375" s="92"/>
      <c r="HJ375" s="90"/>
      <c r="HK375" s="91"/>
      <c r="HL375" s="102"/>
      <c r="HM375" s="96"/>
      <c r="HN375" s="104"/>
      <c r="HO375" s="92"/>
      <c r="HP375" s="90"/>
      <c r="HQ375" s="91"/>
      <c r="HR375" s="102"/>
      <c r="HS375" s="96"/>
      <c r="HT375" s="104"/>
      <c r="HU375" s="92"/>
      <c r="HV375" s="125"/>
      <c r="HW375" s="126"/>
      <c r="HX375" s="127"/>
      <c r="HY375" s="128"/>
      <c r="HZ375" s="129"/>
      <c r="IA375" s="130"/>
      <c r="IB375" s="125"/>
      <c r="IC375" s="126"/>
      <c r="ID375" s="127"/>
      <c r="IE375" s="128"/>
      <c r="IF375" s="129"/>
      <c r="IG375" s="130"/>
      <c r="IH375" s="125"/>
      <c r="II375" s="126"/>
      <c r="IJ375" s="127"/>
      <c r="IK375" s="128"/>
      <c r="IL375" s="129"/>
      <c r="IM375" s="130"/>
      <c r="IN375" s="125"/>
      <c r="IO375" s="126"/>
      <c r="IP375" s="127"/>
      <c r="IQ375" s="128"/>
      <c r="IR375" s="129"/>
    </row>
    <row r="376" spans="1:252" s="1" customFormat="1">
      <c r="A376" s="54" t="s">
        <v>163</v>
      </c>
      <c r="B376" s="136">
        <f t="shared" si="57"/>
        <v>26.9</v>
      </c>
      <c r="C376" s="136">
        <f t="shared" si="58"/>
        <v>27.500000000000004</v>
      </c>
      <c r="D376" s="136">
        <f t="shared" si="59"/>
        <v>28.5</v>
      </c>
      <c r="E376" s="136">
        <f t="shared" si="60"/>
        <v>20.6</v>
      </c>
      <c r="F376" s="136">
        <f t="shared" si="61"/>
        <v>20.87142857142857</v>
      </c>
      <c r="G376" s="136">
        <f t="shared" si="62"/>
        <v>21.5</v>
      </c>
      <c r="H376" s="137">
        <f t="shared" si="55"/>
        <v>7</v>
      </c>
      <c r="I376" s="137">
        <f t="shared" si="63"/>
        <v>0</v>
      </c>
      <c r="J376" s="136">
        <f t="shared" si="64"/>
        <v>0</v>
      </c>
      <c r="K376" s="136">
        <f t="shared" si="65"/>
        <v>0</v>
      </c>
      <c r="L376" s="138">
        <f t="shared" si="56"/>
        <v>0</v>
      </c>
      <c r="M376" s="92">
        <v>28.2</v>
      </c>
      <c r="N376" s="90">
        <v>20.9</v>
      </c>
      <c r="O376" s="91"/>
      <c r="P376" s="102">
        <v>27.6</v>
      </c>
      <c r="Q376" s="96">
        <v>20.6</v>
      </c>
      <c r="R376" s="104"/>
      <c r="S376" s="92">
        <v>27.1</v>
      </c>
      <c r="T376" s="90">
        <v>21</v>
      </c>
      <c r="U376" s="91"/>
      <c r="V376" s="102">
        <v>26.9</v>
      </c>
      <c r="W376" s="96">
        <v>21.5</v>
      </c>
      <c r="X376" s="104"/>
      <c r="Y376" s="92">
        <v>26.9</v>
      </c>
      <c r="Z376" s="90">
        <v>20.7</v>
      </c>
      <c r="AA376" s="91"/>
      <c r="AB376" s="102">
        <v>27.3</v>
      </c>
      <c r="AC376" s="96">
        <v>20.7</v>
      </c>
      <c r="AD376" s="104"/>
      <c r="AE376" s="92">
        <v>28.5</v>
      </c>
      <c r="AF376" s="90">
        <v>20.7</v>
      </c>
      <c r="AG376" s="91"/>
      <c r="AH376" s="102"/>
      <c r="AI376" s="96"/>
      <c r="AJ376" s="104"/>
      <c r="AK376" s="92"/>
      <c r="AL376" s="90"/>
      <c r="AM376" s="91"/>
      <c r="AN376" s="102"/>
      <c r="AO376" s="96"/>
      <c r="AP376" s="104"/>
      <c r="AQ376" s="92"/>
      <c r="AR376" s="90"/>
      <c r="AS376" s="91"/>
      <c r="AT376" s="102"/>
      <c r="AU376" s="96"/>
      <c r="AV376" s="104"/>
      <c r="AW376" s="92"/>
      <c r="AX376" s="90"/>
      <c r="AY376" s="91"/>
      <c r="AZ376" s="102"/>
      <c r="BA376" s="96"/>
      <c r="BB376" s="104"/>
      <c r="BC376" s="92"/>
      <c r="BD376" s="90"/>
      <c r="BE376" s="91"/>
      <c r="BF376" s="102"/>
      <c r="BG376" s="96"/>
      <c r="BH376" s="104"/>
      <c r="BI376" s="92"/>
      <c r="BJ376" s="90"/>
      <c r="BK376" s="91"/>
      <c r="BL376" s="102"/>
      <c r="BM376" s="96"/>
      <c r="BN376" s="104"/>
      <c r="BO376" s="92"/>
      <c r="BP376" s="90"/>
      <c r="BQ376" s="91"/>
      <c r="BR376" s="102"/>
      <c r="BS376" s="96"/>
      <c r="BT376" s="104"/>
      <c r="BU376" s="92"/>
      <c r="BV376" s="90"/>
      <c r="BW376" s="91"/>
      <c r="BX376" s="102"/>
      <c r="BY376" s="96"/>
      <c r="BZ376" s="104"/>
      <c r="CA376" s="92"/>
      <c r="CB376" s="90"/>
      <c r="CC376" s="91"/>
      <c r="CD376" s="102"/>
      <c r="CE376" s="96"/>
      <c r="CF376" s="104"/>
      <c r="CG376" s="92"/>
      <c r="CH376" s="90"/>
      <c r="CI376" s="91"/>
      <c r="CJ376" s="102"/>
      <c r="CK376" s="96"/>
      <c r="CL376" s="104"/>
      <c r="CM376" s="92"/>
      <c r="CN376" s="90"/>
      <c r="CO376" s="91"/>
      <c r="CP376" s="102"/>
      <c r="CQ376" s="96"/>
      <c r="CR376" s="104"/>
      <c r="CS376" s="92"/>
      <c r="CT376" s="90"/>
      <c r="CU376" s="91"/>
      <c r="CV376" s="102"/>
      <c r="CW376" s="96"/>
      <c r="CX376" s="104"/>
      <c r="CY376" s="92"/>
      <c r="CZ376" s="90"/>
      <c r="DA376" s="91"/>
      <c r="DB376" s="102"/>
      <c r="DC376" s="96"/>
      <c r="DD376" s="104"/>
      <c r="DE376" s="92"/>
      <c r="DF376" s="90"/>
      <c r="DG376" s="91"/>
      <c r="DH376" s="102"/>
      <c r="DI376" s="96"/>
      <c r="DJ376" s="104"/>
      <c r="DK376" s="92"/>
      <c r="DL376" s="90"/>
      <c r="DM376" s="91"/>
      <c r="DN376" s="102"/>
      <c r="DO376" s="96"/>
      <c r="DP376" s="104"/>
      <c r="DQ376" s="92"/>
      <c r="DR376" s="90"/>
      <c r="DS376" s="91"/>
      <c r="DT376" s="102"/>
      <c r="DU376" s="96"/>
      <c r="DV376" s="104"/>
      <c r="DW376" s="92"/>
      <c r="DX376" s="90"/>
      <c r="DY376" s="91"/>
      <c r="DZ376" s="102"/>
      <c r="EA376" s="96"/>
      <c r="EB376" s="104"/>
      <c r="EC376" s="92"/>
      <c r="ED376" s="90"/>
      <c r="EE376" s="91"/>
      <c r="EF376" s="102"/>
      <c r="EG376" s="96"/>
      <c r="EH376" s="104"/>
      <c r="EI376" s="92"/>
      <c r="EJ376" s="90"/>
      <c r="EK376" s="91"/>
      <c r="EL376" s="102"/>
      <c r="EM376" s="96"/>
      <c r="EN376" s="104"/>
      <c r="EO376" s="92"/>
      <c r="EP376" s="90"/>
      <c r="EQ376" s="91"/>
      <c r="ER376" s="102"/>
      <c r="ES376" s="96"/>
      <c r="ET376" s="104"/>
      <c r="EU376" s="92"/>
      <c r="EV376" s="90"/>
      <c r="EW376" s="91"/>
      <c r="EX376" s="102"/>
      <c r="EY376" s="96"/>
      <c r="EZ376" s="104"/>
      <c r="FA376" s="92"/>
      <c r="FB376" s="90"/>
      <c r="FC376" s="91"/>
      <c r="FD376" s="102"/>
      <c r="FE376" s="96"/>
      <c r="FF376" s="104"/>
      <c r="FG376" s="92"/>
      <c r="FH376" s="90"/>
      <c r="FI376" s="91"/>
      <c r="FJ376" s="102"/>
      <c r="FK376" s="96"/>
      <c r="FL376" s="104"/>
      <c r="FM376" s="92"/>
      <c r="FN376" s="90"/>
      <c r="FO376" s="91"/>
      <c r="FP376" s="102"/>
      <c r="FQ376" s="96"/>
      <c r="FR376" s="104"/>
      <c r="FS376" s="92"/>
      <c r="FT376" s="90"/>
      <c r="FU376" s="91"/>
      <c r="FV376" s="102"/>
      <c r="FW376" s="96"/>
      <c r="FX376" s="104"/>
      <c r="FY376" s="92"/>
      <c r="FZ376" s="90"/>
      <c r="GA376" s="91"/>
      <c r="GB376" s="102"/>
      <c r="GC376" s="96"/>
      <c r="GD376" s="104"/>
      <c r="GE376" s="92"/>
      <c r="GF376" s="90"/>
      <c r="GG376" s="91"/>
      <c r="GH376" s="102"/>
      <c r="GI376" s="96"/>
      <c r="GJ376" s="104"/>
      <c r="GK376" s="92"/>
      <c r="GL376" s="90"/>
      <c r="GM376" s="91"/>
      <c r="GN376" s="102"/>
      <c r="GO376" s="96"/>
      <c r="GP376" s="104"/>
      <c r="GQ376" s="92"/>
      <c r="GR376" s="90"/>
      <c r="GS376" s="91"/>
      <c r="GT376" s="102"/>
      <c r="GU376" s="96"/>
      <c r="GV376" s="104"/>
      <c r="GW376" s="92"/>
      <c r="GX376" s="90"/>
      <c r="GY376" s="91"/>
      <c r="GZ376" s="102"/>
      <c r="HA376" s="96"/>
      <c r="HB376" s="104"/>
      <c r="HC376" s="92"/>
      <c r="HD376" s="90"/>
      <c r="HE376" s="91"/>
      <c r="HF376" s="102"/>
      <c r="HG376" s="96"/>
      <c r="HH376" s="104"/>
      <c r="HI376" s="92"/>
      <c r="HJ376" s="90"/>
      <c r="HK376" s="91"/>
      <c r="HL376" s="102"/>
      <c r="HM376" s="96"/>
      <c r="HN376" s="104"/>
      <c r="HO376" s="92"/>
      <c r="HP376" s="90"/>
      <c r="HQ376" s="91"/>
      <c r="HR376" s="102"/>
      <c r="HS376" s="96"/>
      <c r="HT376" s="104"/>
      <c r="HU376" s="92"/>
      <c r="HV376" s="125"/>
      <c r="HW376" s="126"/>
      <c r="HX376" s="127"/>
      <c r="HY376" s="128"/>
      <c r="HZ376" s="129"/>
      <c r="IA376" s="130"/>
      <c r="IB376" s="125"/>
      <c r="IC376" s="126"/>
      <c r="ID376" s="127"/>
      <c r="IE376" s="128"/>
      <c r="IF376" s="129"/>
      <c r="IG376" s="130"/>
      <c r="IH376" s="125"/>
      <c r="II376" s="126"/>
      <c r="IJ376" s="127"/>
      <c r="IK376" s="128"/>
      <c r="IL376" s="129"/>
      <c r="IM376" s="130"/>
      <c r="IN376" s="125"/>
      <c r="IO376" s="126"/>
      <c r="IP376" s="127"/>
      <c r="IQ376" s="128"/>
      <c r="IR376" s="129"/>
    </row>
    <row r="377" spans="1:252" s="1" customFormat="1">
      <c r="A377" s="54" t="s">
        <v>1280</v>
      </c>
      <c r="B377" s="136">
        <f t="shared" si="57"/>
        <v>0</v>
      </c>
      <c r="C377" s="136">
        <f t="shared" si="58"/>
        <v>0</v>
      </c>
      <c r="D377" s="136">
        <f t="shared" si="59"/>
        <v>0</v>
      </c>
      <c r="E377" s="136">
        <f t="shared" si="60"/>
        <v>0</v>
      </c>
      <c r="F377" s="136">
        <f t="shared" si="61"/>
        <v>0</v>
      </c>
      <c r="G377" s="136">
        <f t="shared" si="62"/>
        <v>0</v>
      </c>
      <c r="H377" s="137">
        <f t="shared" si="55"/>
        <v>0</v>
      </c>
      <c r="I377" s="137">
        <f t="shared" si="63"/>
        <v>0</v>
      </c>
      <c r="J377" s="136">
        <f t="shared" si="64"/>
        <v>0</v>
      </c>
      <c r="K377" s="136">
        <f t="shared" si="65"/>
        <v>0</v>
      </c>
      <c r="L377" s="138">
        <f t="shared" si="56"/>
        <v>0</v>
      </c>
      <c r="M377" s="92"/>
      <c r="N377" s="90"/>
      <c r="O377" s="91"/>
      <c r="P377" s="102"/>
      <c r="Q377" s="96"/>
      <c r="R377" s="104"/>
      <c r="S377" s="92"/>
      <c r="T377" s="90"/>
      <c r="U377" s="91"/>
      <c r="V377" s="102"/>
      <c r="W377" s="96"/>
      <c r="X377" s="104"/>
      <c r="Y377" s="92"/>
      <c r="Z377" s="90"/>
      <c r="AA377" s="91"/>
      <c r="AB377" s="102"/>
      <c r="AC377" s="96"/>
      <c r="AD377" s="104"/>
      <c r="AE377" s="92"/>
      <c r="AF377" s="90"/>
      <c r="AG377" s="91"/>
      <c r="AH377" s="102"/>
      <c r="AI377" s="96"/>
      <c r="AJ377" s="104"/>
      <c r="AK377" s="92"/>
      <c r="AL377" s="90"/>
      <c r="AM377" s="91"/>
      <c r="AN377" s="102"/>
      <c r="AO377" s="96"/>
      <c r="AP377" s="104"/>
      <c r="AQ377" s="92"/>
      <c r="AR377" s="90"/>
      <c r="AS377" s="91"/>
      <c r="AT377" s="102"/>
      <c r="AU377" s="96"/>
      <c r="AV377" s="104"/>
      <c r="AW377" s="92"/>
      <c r="AX377" s="90"/>
      <c r="AY377" s="91"/>
      <c r="AZ377" s="102"/>
      <c r="BA377" s="96"/>
      <c r="BB377" s="104"/>
      <c r="BC377" s="92"/>
      <c r="BD377" s="90"/>
      <c r="BE377" s="91"/>
      <c r="BF377" s="102"/>
      <c r="BG377" s="96"/>
      <c r="BH377" s="104"/>
      <c r="BI377" s="92"/>
      <c r="BJ377" s="90"/>
      <c r="BK377" s="91"/>
      <c r="BL377" s="102"/>
      <c r="BM377" s="96"/>
      <c r="BN377" s="104"/>
      <c r="BO377" s="92"/>
      <c r="BP377" s="90"/>
      <c r="BQ377" s="91"/>
      <c r="BR377" s="102"/>
      <c r="BS377" s="96"/>
      <c r="BT377" s="104"/>
      <c r="BU377" s="92"/>
      <c r="BV377" s="90"/>
      <c r="BW377" s="91"/>
      <c r="BX377" s="102"/>
      <c r="BY377" s="96"/>
      <c r="BZ377" s="104"/>
      <c r="CA377" s="92"/>
      <c r="CB377" s="90"/>
      <c r="CC377" s="91"/>
      <c r="CD377" s="102"/>
      <c r="CE377" s="96"/>
      <c r="CF377" s="104"/>
      <c r="CG377" s="92"/>
      <c r="CH377" s="90"/>
      <c r="CI377" s="91"/>
      <c r="CJ377" s="102"/>
      <c r="CK377" s="96"/>
      <c r="CL377" s="104"/>
      <c r="CM377" s="92"/>
      <c r="CN377" s="90"/>
      <c r="CO377" s="91"/>
      <c r="CP377" s="102"/>
      <c r="CQ377" s="96"/>
      <c r="CR377" s="104"/>
      <c r="CS377" s="92"/>
      <c r="CT377" s="90"/>
      <c r="CU377" s="91"/>
      <c r="CV377" s="102"/>
      <c r="CW377" s="96"/>
      <c r="CX377" s="104"/>
      <c r="CY377" s="92"/>
      <c r="CZ377" s="90"/>
      <c r="DA377" s="91"/>
      <c r="DB377" s="102"/>
      <c r="DC377" s="96"/>
      <c r="DD377" s="104"/>
      <c r="DE377" s="92"/>
      <c r="DF377" s="90"/>
      <c r="DG377" s="91"/>
      <c r="DH377" s="102"/>
      <c r="DI377" s="96"/>
      <c r="DJ377" s="104"/>
      <c r="DK377" s="92"/>
      <c r="DL377" s="90"/>
      <c r="DM377" s="91"/>
      <c r="DN377" s="102"/>
      <c r="DO377" s="96"/>
      <c r="DP377" s="104"/>
      <c r="DQ377" s="92"/>
      <c r="DR377" s="90"/>
      <c r="DS377" s="91"/>
      <c r="DT377" s="102"/>
      <c r="DU377" s="96"/>
      <c r="DV377" s="104"/>
      <c r="DW377" s="92"/>
      <c r="DX377" s="90"/>
      <c r="DY377" s="91"/>
      <c r="DZ377" s="102"/>
      <c r="EA377" s="96"/>
      <c r="EB377" s="104"/>
      <c r="EC377" s="92"/>
      <c r="ED377" s="90"/>
      <c r="EE377" s="91"/>
      <c r="EF377" s="102"/>
      <c r="EG377" s="96"/>
      <c r="EH377" s="104"/>
      <c r="EI377" s="92"/>
      <c r="EJ377" s="90"/>
      <c r="EK377" s="91"/>
      <c r="EL377" s="102"/>
      <c r="EM377" s="96"/>
      <c r="EN377" s="104"/>
      <c r="EO377" s="92"/>
      <c r="EP377" s="90"/>
      <c r="EQ377" s="91"/>
      <c r="ER377" s="102"/>
      <c r="ES377" s="96"/>
      <c r="ET377" s="104"/>
      <c r="EU377" s="92"/>
      <c r="EV377" s="90"/>
      <c r="EW377" s="91"/>
      <c r="EX377" s="102"/>
      <c r="EY377" s="96"/>
      <c r="EZ377" s="104"/>
      <c r="FA377" s="92"/>
      <c r="FB377" s="90"/>
      <c r="FC377" s="91"/>
      <c r="FD377" s="102"/>
      <c r="FE377" s="96"/>
      <c r="FF377" s="104"/>
      <c r="FG377" s="92"/>
      <c r="FH377" s="90"/>
      <c r="FI377" s="91"/>
      <c r="FJ377" s="102"/>
      <c r="FK377" s="96"/>
      <c r="FL377" s="104"/>
      <c r="FM377" s="92"/>
      <c r="FN377" s="90"/>
      <c r="FO377" s="91"/>
      <c r="FP377" s="102"/>
      <c r="FQ377" s="96"/>
      <c r="FR377" s="104"/>
      <c r="FS377" s="92"/>
      <c r="FT377" s="90"/>
      <c r="FU377" s="91"/>
      <c r="FV377" s="102"/>
      <c r="FW377" s="96"/>
      <c r="FX377" s="104"/>
      <c r="FY377" s="92"/>
      <c r="FZ377" s="90"/>
      <c r="GA377" s="91"/>
      <c r="GB377" s="102"/>
      <c r="GC377" s="96"/>
      <c r="GD377" s="104"/>
      <c r="GE377" s="92"/>
      <c r="GF377" s="90"/>
      <c r="GG377" s="91"/>
      <c r="GH377" s="102"/>
      <c r="GI377" s="96"/>
      <c r="GJ377" s="104"/>
      <c r="GK377" s="92"/>
      <c r="GL377" s="90"/>
      <c r="GM377" s="91"/>
      <c r="GN377" s="102"/>
      <c r="GO377" s="96"/>
      <c r="GP377" s="104"/>
      <c r="GQ377" s="92"/>
      <c r="GR377" s="90"/>
      <c r="GS377" s="91"/>
      <c r="GT377" s="102"/>
      <c r="GU377" s="96"/>
      <c r="GV377" s="104"/>
      <c r="GW377" s="92"/>
      <c r="GX377" s="90"/>
      <c r="GY377" s="91"/>
      <c r="GZ377" s="102"/>
      <c r="HA377" s="96"/>
      <c r="HB377" s="104"/>
      <c r="HC377" s="92"/>
      <c r="HD377" s="90"/>
      <c r="HE377" s="91"/>
      <c r="HF377" s="102"/>
      <c r="HG377" s="96"/>
      <c r="HH377" s="104"/>
      <c r="HI377" s="92"/>
      <c r="HJ377" s="90"/>
      <c r="HK377" s="91"/>
      <c r="HL377" s="102"/>
      <c r="HM377" s="96"/>
      <c r="HN377" s="104"/>
      <c r="HO377" s="92"/>
      <c r="HP377" s="90"/>
      <c r="HQ377" s="91"/>
      <c r="HR377" s="102"/>
      <c r="HS377" s="96"/>
      <c r="HT377" s="104"/>
      <c r="HU377" s="92"/>
      <c r="HV377" s="125"/>
      <c r="HW377" s="126"/>
      <c r="HX377" s="127"/>
      <c r="HY377" s="128"/>
      <c r="HZ377" s="129"/>
      <c r="IA377" s="130"/>
      <c r="IB377" s="125"/>
      <c r="IC377" s="126"/>
      <c r="ID377" s="127"/>
      <c r="IE377" s="128"/>
      <c r="IF377" s="129"/>
      <c r="IG377" s="130"/>
      <c r="IH377" s="125"/>
      <c r="II377" s="126"/>
      <c r="IJ377" s="127"/>
      <c r="IK377" s="128"/>
      <c r="IL377" s="129"/>
      <c r="IM377" s="130"/>
      <c r="IN377" s="125"/>
      <c r="IO377" s="126"/>
      <c r="IP377" s="127"/>
      <c r="IQ377" s="128"/>
      <c r="IR377" s="129"/>
    </row>
    <row r="378" spans="1:252" s="1" customFormat="1">
      <c r="A378" s="54" t="s">
        <v>162</v>
      </c>
      <c r="B378" s="136">
        <f t="shared" si="57"/>
        <v>0</v>
      </c>
      <c r="C378" s="136">
        <f t="shared" si="58"/>
        <v>0</v>
      </c>
      <c r="D378" s="136">
        <f t="shared" si="59"/>
        <v>0</v>
      </c>
      <c r="E378" s="136">
        <f t="shared" si="60"/>
        <v>0</v>
      </c>
      <c r="F378" s="136">
        <f t="shared" si="61"/>
        <v>0</v>
      </c>
      <c r="G378" s="136">
        <f t="shared" si="62"/>
        <v>0</v>
      </c>
      <c r="H378" s="137">
        <f t="shared" si="55"/>
        <v>0</v>
      </c>
      <c r="I378" s="137">
        <f t="shared" si="63"/>
        <v>0</v>
      </c>
      <c r="J378" s="136">
        <f t="shared" si="64"/>
        <v>0</v>
      </c>
      <c r="K378" s="136">
        <f t="shared" si="65"/>
        <v>0</v>
      </c>
      <c r="L378" s="138">
        <f t="shared" si="56"/>
        <v>0</v>
      </c>
      <c r="M378" s="92"/>
      <c r="N378" s="90"/>
      <c r="O378" s="91"/>
      <c r="P378" s="102"/>
      <c r="Q378" s="96"/>
      <c r="R378" s="104"/>
      <c r="S378" s="92"/>
      <c r="T378" s="90"/>
      <c r="U378" s="91"/>
      <c r="V378" s="102"/>
      <c r="W378" s="96"/>
      <c r="X378" s="104"/>
      <c r="Y378" s="92"/>
      <c r="Z378" s="90"/>
      <c r="AA378" s="91"/>
      <c r="AB378" s="102"/>
      <c r="AC378" s="96"/>
      <c r="AD378" s="104"/>
      <c r="AE378" s="92"/>
      <c r="AF378" s="90"/>
      <c r="AG378" s="91"/>
      <c r="AH378" s="102"/>
      <c r="AI378" s="96"/>
      <c r="AJ378" s="104"/>
      <c r="AK378" s="92"/>
      <c r="AL378" s="90"/>
      <c r="AM378" s="91"/>
      <c r="AN378" s="102"/>
      <c r="AO378" s="96"/>
      <c r="AP378" s="104"/>
      <c r="AQ378" s="92"/>
      <c r="AR378" s="90"/>
      <c r="AS378" s="91"/>
      <c r="AT378" s="102"/>
      <c r="AU378" s="96"/>
      <c r="AV378" s="104"/>
      <c r="AW378" s="92"/>
      <c r="AX378" s="90"/>
      <c r="AY378" s="91"/>
      <c r="AZ378" s="102"/>
      <c r="BA378" s="96"/>
      <c r="BB378" s="104"/>
      <c r="BC378" s="92"/>
      <c r="BD378" s="90"/>
      <c r="BE378" s="91"/>
      <c r="BF378" s="102"/>
      <c r="BG378" s="96"/>
      <c r="BH378" s="104"/>
      <c r="BI378" s="92"/>
      <c r="BJ378" s="90"/>
      <c r="BK378" s="91"/>
      <c r="BL378" s="102"/>
      <c r="BM378" s="96"/>
      <c r="BN378" s="104"/>
      <c r="BO378" s="92"/>
      <c r="BP378" s="90"/>
      <c r="BQ378" s="91"/>
      <c r="BR378" s="102"/>
      <c r="BS378" s="96"/>
      <c r="BT378" s="104"/>
      <c r="BU378" s="92"/>
      <c r="BV378" s="90"/>
      <c r="BW378" s="91"/>
      <c r="BX378" s="102"/>
      <c r="BY378" s="96"/>
      <c r="BZ378" s="104"/>
      <c r="CA378" s="92"/>
      <c r="CB378" s="90"/>
      <c r="CC378" s="91"/>
      <c r="CD378" s="102"/>
      <c r="CE378" s="96"/>
      <c r="CF378" s="104"/>
      <c r="CG378" s="92"/>
      <c r="CH378" s="90"/>
      <c r="CI378" s="91"/>
      <c r="CJ378" s="102"/>
      <c r="CK378" s="96"/>
      <c r="CL378" s="104"/>
      <c r="CM378" s="92"/>
      <c r="CN378" s="90"/>
      <c r="CO378" s="91"/>
      <c r="CP378" s="102"/>
      <c r="CQ378" s="96"/>
      <c r="CR378" s="104"/>
      <c r="CS378" s="92"/>
      <c r="CT378" s="90"/>
      <c r="CU378" s="91"/>
      <c r="CV378" s="102"/>
      <c r="CW378" s="96"/>
      <c r="CX378" s="104"/>
      <c r="CY378" s="92"/>
      <c r="CZ378" s="90"/>
      <c r="DA378" s="91"/>
      <c r="DB378" s="102"/>
      <c r="DC378" s="96"/>
      <c r="DD378" s="104"/>
      <c r="DE378" s="92"/>
      <c r="DF378" s="90"/>
      <c r="DG378" s="91"/>
      <c r="DH378" s="102"/>
      <c r="DI378" s="96"/>
      <c r="DJ378" s="104"/>
      <c r="DK378" s="92"/>
      <c r="DL378" s="90"/>
      <c r="DM378" s="91"/>
      <c r="DN378" s="102"/>
      <c r="DO378" s="96"/>
      <c r="DP378" s="104"/>
      <c r="DQ378" s="92"/>
      <c r="DR378" s="90"/>
      <c r="DS378" s="91"/>
      <c r="DT378" s="102"/>
      <c r="DU378" s="96"/>
      <c r="DV378" s="104"/>
      <c r="DW378" s="92"/>
      <c r="DX378" s="90"/>
      <c r="DY378" s="91"/>
      <c r="DZ378" s="102"/>
      <c r="EA378" s="96"/>
      <c r="EB378" s="104"/>
      <c r="EC378" s="92"/>
      <c r="ED378" s="90"/>
      <c r="EE378" s="91"/>
      <c r="EF378" s="102"/>
      <c r="EG378" s="96"/>
      <c r="EH378" s="104"/>
      <c r="EI378" s="92"/>
      <c r="EJ378" s="90"/>
      <c r="EK378" s="91"/>
      <c r="EL378" s="102"/>
      <c r="EM378" s="96"/>
      <c r="EN378" s="104"/>
      <c r="EO378" s="92"/>
      <c r="EP378" s="90"/>
      <c r="EQ378" s="91"/>
      <c r="ER378" s="102"/>
      <c r="ES378" s="96"/>
      <c r="ET378" s="104"/>
      <c r="EU378" s="92"/>
      <c r="EV378" s="90"/>
      <c r="EW378" s="91"/>
      <c r="EX378" s="102"/>
      <c r="EY378" s="96"/>
      <c r="EZ378" s="104"/>
      <c r="FA378" s="92"/>
      <c r="FB378" s="90"/>
      <c r="FC378" s="91"/>
      <c r="FD378" s="102"/>
      <c r="FE378" s="96"/>
      <c r="FF378" s="104"/>
      <c r="FG378" s="92"/>
      <c r="FH378" s="90"/>
      <c r="FI378" s="91"/>
      <c r="FJ378" s="102"/>
      <c r="FK378" s="96"/>
      <c r="FL378" s="104"/>
      <c r="FM378" s="92"/>
      <c r="FN378" s="90"/>
      <c r="FO378" s="91"/>
      <c r="FP378" s="102"/>
      <c r="FQ378" s="96"/>
      <c r="FR378" s="104"/>
      <c r="FS378" s="92"/>
      <c r="FT378" s="90"/>
      <c r="FU378" s="91"/>
      <c r="FV378" s="102"/>
      <c r="FW378" s="96"/>
      <c r="FX378" s="104"/>
      <c r="FY378" s="92"/>
      <c r="FZ378" s="90"/>
      <c r="GA378" s="91"/>
      <c r="GB378" s="102"/>
      <c r="GC378" s="96"/>
      <c r="GD378" s="104"/>
      <c r="GE378" s="92"/>
      <c r="GF378" s="90"/>
      <c r="GG378" s="91"/>
      <c r="GH378" s="102"/>
      <c r="GI378" s="96"/>
      <c r="GJ378" s="104"/>
      <c r="GK378" s="92"/>
      <c r="GL378" s="90"/>
      <c r="GM378" s="91"/>
      <c r="GN378" s="102"/>
      <c r="GO378" s="96"/>
      <c r="GP378" s="104"/>
      <c r="GQ378" s="92"/>
      <c r="GR378" s="90"/>
      <c r="GS378" s="91"/>
      <c r="GT378" s="102"/>
      <c r="GU378" s="96"/>
      <c r="GV378" s="104"/>
      <c r="GW378" s="92"/>
      <c r="GX378" s="90"/>
      <c r="GY378" s="91"/>
      <c r="GZ378" s="102"/>
      <c r="HA378" s="96"/>
      <c r="HB378" s="104"/>
      <c r="HC378" s="92"/>
      <c r="HD378" s="90"/>
      <c r="HE378" s="91"/>
      <c r="HF378" s="102"/>
      <c r="HG378" s="96"/>
      <c r="HH378" s="104"/>
      <c r="HI378" s="92"/>
      <c r="HJ378" s="90"/>
      <c r="HK378" s="91"/>
      <c r="HL378" s="102"/>
      <c r="HM378" s="96"/>
      <c r="HN378" s="104"/>
      <c r="HO378" s="92"/>
      <c r="HP378" s="90"/>
      <c r="HQ378" s="91"/>
      <c r="HR378" s="102"/>
      <c r="HS378" s="96"/>
      <c r="HT378" s="104"/>
      <c r="HU378" s="92"/>
      <c r="HV378" s="125"/>
      <c r="HW378" s="126"/>
      <c r="HX378" s="127"/>
      <c r="HY378" s="128"/>
      <c r="HZ378" s="129"/>
      <c r="IA378" s="130"/>
      <c r="IB378" s="125"/>
      <c r="IC378" s="126"/>
      <c r="ID378" s="127"/>
      <c r="IE378" s="128"/>
      <c r="IF378" s="129"/>
      <c r="IG378" s="130"/>
      <c r="IH378" s="125"/>
      <c r="II378" s="126"/>
      <c r="IJ378" s="127"/>
      <c r="IK378" s="128"/>
      <c r="IL378" s="129"/>
      <c r="IM378" s="130"/>
      <c r="IN378" s="125"/>
      <c r="IO378" s="126"/>
      <c r="IP378" s="127"/>
      <c r="IQ378" s="128"/>
      <c r="IR378" s="129"/>
    </row>
    <row r="379" spans="1:252" s="1" customFormat="1">
      <c r="A379" s="54" t="s">
        <v>881</v>
      </c>
      <c r="B379" s="136">
        <f t="shared" si="57"/>
        <v>0</v>
      </c>
      <c r="C379" s="136">
        <f t="shared" si="58"/>
        <v>0</v>
      </c>
      <c r="D379" s="136">
        <f t="shared" si="59"/>
        <v>0</v>
      </c>
      <c r="E379" s="136">
        <f t="shared" si="60"/>
        <v>0</v>
      </c>
      <c r="F379" s="136">
        <f t="shared" si="61"/>
        <v>0</v>
      </c>
      <c r="G379" s="136">
        <f t="shared" si="62"/>
        <v>0</v>
      </c>
      <c r="H379" s="137">
        <f t="shared" si="55"/>
        <v>0</v>
      </c>
      <c r="I379" s="137">
        <f t="shared" si="63"/>
        <v>0</v>
      </c>
      <c r="J379" s="136">
        <f t="shared" si="64"/>
        <v>0</v>
      </c>
      <c r="K379" s="136">
        <f t="shared" si="65"/>
        <v>0</v>
      </c>
      <c r="L379" s="138">
        <f t="shared" si="56"/>
        <v>0</v>
      </c>
      <c r="M379" s="92"/>
      <c r="N379" s="90"/>
      <c r="O379" s="91"/>
      <c r="P379" s="102"/>
      <c r="Q379" s="96"/>
      <c r="R379" s="104"/>
      <c r="S379" s="92"/>
      <c r="T379" s="90"/>
      <c r="U379" s="91"/>
      <c r="V379" s="102"/>
      <c r="W379" s="96"/>
      <c r="X379" s="104"/>
      <c r="Y379" s="92"/>
      <c r="Z379" s="90"/>
      <c r="AA379" s="91"/>
      <c r="AB379" s="102"/>
      <c r="AC379" s="96"/>
      <c r="AD379" s="104"/>
      <c r="AE379" s="92"/>
      <c r="AF379" s="90"/>
      <c r="AG379" s="91"/>
      <c r="AH379" s="102"/>
      <c r="AI379" s="96"/>
      <c r="AJ379" s="104"/>
      <c r="AK379" s="92"/>
      <c r="AL379" s="90"/>
      <c r="AM379" s="91"/>
      <c r="AN379" s="102"/>
      <c r="AO379" s="96"/>
      <c r="AP379" s="104"/>
      <c r="AQ379" s="92"/>
      <c r="AR379" s="90"/>
      <c r="AS379" s="91"/>
      <c r="AT379" s="102"/>
      <c r="AU379" s="96"/>
      <c r="AV379" s="104"/>
      <c r="AW379" s="92"/>
      <c r="AX379" s="90"/>
      <c r="AY379" s="91"/>
      <c r="AZ379" s="102"/>
      <c r="BA379" s="96"/>
      <c r="BB379" s="104"/>
      <c r="BC379" s="92"/>
      <c r="BD379" s="90"/>
      <c r="BE379" s="91"/>
      <c r="BF379" s="102"/>
      <c r="BG379" s="96"/>
      <c r="BH379" s="104"/>
      <c r="BI379" s="92"/>
      <c r="BJ379" s="90"/>
      <c r="BK379" s="91"/>
      <c r="BL379" s="102"/>
      <c r="BM379" s="96"/>
      <c r="BN379" s="104"/>
      <c r="BO379" s="92"/>
      <c r="BP379" s="90"/>
      <c r="BQ379" s="91"/>
      <c r="BR379" s="102"/>
      <c r="BS379" s="96"/>
      <c r="BT379" s="104"/>
      <c r="BU379" s="92"/>
      <c r="BV379" s="90"/>
      <c r="BW379" s="91"/>
      <c r="BX379" s="102"/>
      <c r="BY379" s="96"/>
      <c r="BZ379" s="104"/>
      <c r="CA379" s="92"/>
      <c r="CB379" s="90"/>
      <c r="CC379" s="91"/>
      <c r="CD379" s="102"/>
      <c r="CE379" s="96"/>
      <c r="CF379" s="104"/>
      <c r="CG379" s="92"/>
      <c r="CH379" s="90"/>
      <c r="CI379" s="91"/>
      <c r="CJ379" s="102"/>
      <c r="CK379" s="96"/>
      <c r="CL379" s="104"/>
      <c r="CM379" s="92"/>
      <c r="CN379" s="90"/>
      <c r="CO379" s="91"/>
      <c r="CP379" s="102"/>
      <c r="CQ379" s="96"/>
      <c r="CR379" s="104"/>
      <c r="CS379" s="92"/>
      <c r="CT379" s="90"/>
      <c r="CU379" s="91"/>
      <c r="CV379" s="102"/>
      <c r="CW379" s="96"/>
      <c r="CX379" s="104"/>
      <c r="CY379" s="92"/>
      <c r="CZ379" s="90"/>
      <c r="DA379" s="91"/>
      <c r="DB379" s="102"/>
      <c r="DC379" s="96"/>
      <c r="DD379" s="104"/>
      <c r="DE379" s="92"/>
      <c r="DF379" s="90"/>
      <c r="DG379" s="91"/>
      <c r="DH379" s="102"/>
      <c r="DI379" s="96"/>
      <c r="DJ379" s="104"/>
      <c r="DK379" s="92"/>
      <c r="DL379" s="90"/>
      <c r="DM379" s="91"/>
      <c r="DN379" s="102"/>
      <c r="DO379" s="96"/>
      <c r="DP379" s="104"/>
      <c r="DQ379" s="92"/>
      <c r="DR379" s="90"/>
      <c r="DS379" s="91"/>
      <c r="DT379" s="102"/>
      <c r="DU379" s="96"/>
      <c r="DV379" s="104"/>
      <c r="DW379" s="92"/>
      <c r="DX379" s="90"/>
      <c r="DY379" s="91"/>
      <c r="DZ379" s="102"/>
      <c r="EA379" s="96"/>
      <c r="EB379" s="104"/>
      <c r="EC379" s="92"/>
      <c r="ED379" s="90"/>
      <c r="EE379" s="91"/>
      <c r="EF379" s="102"/>
      <c r="EG379" s="96"/>
      <c r="EH379" s="104"/>
      <c r="EI379" s="92"/>
      <c r="EJ379" s="90"/>
      <c r="EK379" s="91"/>
      <c r="EL379" s="102"/>
      <c r="EM379" s="96"/>
      <c r="EN379" s="104"/>
      <c r="EO379" s="92"/>
      <c r="EP379" s="90"/>
      <c r="EQ379" s="91"/>
      <c r="ER379" s="102"/>
      <c r="ES379" s="96"/>
      <c r="ET379" s="104"/>
      <c r="EU379" s="92"/>
      <c r="EV379" s="90"/>
      <c r="EW379" s="91"/>
      <c r="EX379" s="102"/>
      <c r="EY379" s="96"/>
      <c r="EZ379" s="104"/>
      <c r="FA379" s="92"/>
      <c r="FB379" s="90"/>
      <c r="FC379" s="91"/>
      <c r="FD379" s="102"/>
      <c r="FE379" s="96"/>
      <c r="FF379" s="104"/>
      <c r="FG379" s="92"/>
      <c r="FH379" s="90"/>
      <c r="FI379" s="91"/>
      <c r="FJ379" s="102"/>
      <c r="FK379" s="96"/>
      <c r="FL379" s="104"/>
      <c r="FM379" s="92"/>
      <c r="FN379" s="90"/>
      <c r="FO379" s="91"/>
      <c r="FP379" s="102"/>
      <c r="FQ379" s="96"/>
      <c r="FR379" s="104"/>
      <c r="FS379" s="92"/>
      <c r="FT379" s="90"/>
      <c r="FU379" s="91"/>
      <c r="FV379" s="102"/>
      <c r="FW379" s="96"/>
      <c r="FX379" s="104"/>
      <c r="FY379" s="92"/>
      <c r="FZ379" s="90"/>
      <c r="GA379" s="91"/>
      <c r="GB379" s="102"/>
      <c r="GC379" s="96"/>
      <c r="GD379" s="104"/>
      <c r="GE379" s="92"/>
      <c r="GF379" s="90"/>
      <c r="GG379" s="91"/>
      <c r="GH379" s="102"/>
      <c r="GI379" s="96"/>
      <c r="GJ379" s="104"/>
      <c r="GK379" s="92"/>
      <c r="GL379" s="90"/>
      <c r="GM379" s="91"/>
      <c r="GN379" s="102"/>
      <c r="GO379" s="96"/>
      <c r="GP379" s="104"/>
      <c r="GQ379" s="92"/>
      <c r="GR379" s="90"/>
      <c r="GS379" s="91"/>
      <c r="GT379" s="102"/>
      <c r="GU379" s="96"/>
      <c r="GV379" s="104"/>
      <c r="GW379" s="92"/>
      <c r="GX379" s="90"/>
      <c r="GY379" s="91"/>
      <c r="GZ379" s="102"/>
      <c r="HA379" s="96"/>
      <c r="HB379" s="104"/>
      <c r="HC379" s="92"/>
      <c r="HD379" s="90"/>
      <c r="HE379" s="91"/>
      <c r="HF379" s="102"/>
      <c r="HG379" s="96"/>
      <c r="HH379" s="104"/>
      <c r="HI379" s="92"/>
      <c r="HJ379" s="90"/>
      <c r="HK379" s="91"/>
      <c r="HL379" s="102"/>
      <c r="HM379" s="96"/>
      <c r="HN379" s="104"/>
      <c r="HO379" s="92"/>
      <c r="HP379" s="90"/>
      <c r="HQ379" s="91"/>
      <c r="HR379" s="102"/>
      <c r="HS379" s="96"/>
      <c r="HT379" s="104"/>
      <c r="HU379" s="92"/>
      <c r="HV379" s="125"/>
      <c r="HW379" s="126"/>
      <c r="HX379" s="127"/>
      <c r="HY379" s="128"/>
      <c r="HZ379" s="129"/>
      <c r="IA379" s="130"/>
      <c r="IB379" s="125"/>
      <c r="IC379" s="126"/>
      <c r="ID379" s="127"/>
      <c r="IE379" s="128"/>
      <c r="IF379" s="129"/>
      <c r="IG379" s="130"/>
      <c r="IH379" s="125"/>
      <c r="II379" s="126"/>
      <c r="IJ379" s="127"/>
      <c r="IK379" s="128"/>
      <c r="IL379" s="129"/>
      <c r="IM379" s="130"/>
      <c r="IN379" s="125"/>
      <c r="IO379" s="126"/>
      <c r="IP379" s="127"/>
      <c r="IQ379" s="128"/>
      <c r="IR379" s="129"/>
    </row>
    <row r="380" spans="1:252" s="1" customFormat="1">
      <c r="A380" s="54" t="s">
        <v>882</v>
      </c>
      <c r="B380" s="136">
        <f t="shared" si="57"/>
        <v>17.5</v>
      </c>
      <c r="C380" s="136">
        <f t="shared" si="58"/>
        <v>17.649999999999999</v>
      </c>
      <c r="D380" s="136">
        <f t="shared" si="59"/>
        <v>17.8</v>
      </c>
      <c r="E380" s="136">
        <f t="shared" si="60"/>
        <v>13.3</v>
      </c>
      <c r="F380" s="136">
        <f t="shared" si="61"/>
        <v>13.350000000000001</v>
      </c>
      <c r="G380" s="136">
        <f t="shared" si="62"/>
        <v>13.4</v>
      </c>
      <c r="H380" s="137">
        <f t="shared" si="55"/>
        <v>2</v>
      </c>
      <c r="I380" s="137">
        <f t="shared" si="63"/>
        <v>0</v>
      </c>
      <c r="J380" s="136">
        <f t="shared" si="64"/>
        <v>0</v>
      </c>
      <c r="K380" s="136">
        <f t="shared" si="65"/>
        <v>0</v>
      </c>
      <c r="L380" s="138">
        <f t="shared" si="56"/>
        <v>0</v>
      </c>
      <c r="M380" s="92">
        <v>17.8</v>
      </c>
      <c r="N380" s="90">
        <v>13.3</v>
      </c>
      <c r="O380" s="91"/>
      <c r="P380" s="102">
        <v>17.5</v>
      </c>
      <c r="Q380" s="96">
        <v>13.4</v>
      </c>
      <c r="R380" s="104"/>
      <c r="S380" s="92"/>
      <c r="T380" s="90"/>
      <c r="U380" s="91"/>
      <c r="V380" s="102"/>
      <c r="W380" s="96"/>
      <c r="X380" s="104"/>
      <c r="Y380" s="92"/>
      <c r="Z380" s="90"/>
      <c r="AA380" s="91"/>
      <c r="AB380" s="102"/>
      <c r="AC380" s="96"/>
      <c r="AD380" s="104"/>
      <c r="AE380" s="92"/>
      <c r="AF380" s="90"/>
      <c r="AG380" s="91"/>
      <c r="AH380" s="102"/>
      <c r="AI380" s="96"/>
      <c r="AJ380" s="104"/>
      <c r="AK380" s="92"/>
      <c r="AL380" s="90"/>
      <c r="AM380" s="91"/>
      <c r="AN380" s="102"/>
      <c r="AO380" s="96"/>
      <c r="AP380" s="104"/>
      <c r="AQ380" s="92"/>
      <c r="AR380" s="90"/>
      <c r="AS380" s="91"/>
      <c r="AT380" s="102"/>
      <c r="AU380" s="96"/>
      <c r="AV380" s="104"/>
      <c r="AW380" s="92"/>
      <c r="AX380" s="90"/>
      <c r="AY380" s="91"/>
      <c r="AZ380" s="102"/>
      <c r="BA380" s="96"/>
      <c r="BB380" s="104"/>
      <c r="BC380" s="92"/>
      <c r="BD380" s="90"/>
      <c r="BE380" s="91"/>
      <c r="BF380" s="102"/>
      <c r="BG380" s="96"/>
      <c r="BH380" s="104"/>
      <c r="BI380" s="92"/>
      <c r="BJ380" s="90"/>
      <c r="BK380" s="91"/>
      <c r="BL380" s="102"/>
      <c r="BM380" s="96"/>
      <c r="BN380" s="104"/>
      <c r="BO380" s="92"/>
      <c r="BP380" s="90"/>
      <c r="BQ380" s="91"/>
      <c r="BR380" s="102"/>
      <c r="BS380" s="96"/>
      <c r="BT380" s="104"/>
      <c r="BU380" s="92"/>
      <c r="BV380" s="90"/>
      <c r="BW380" s="91"/>
      <c r="BX380" s="102"/>
      <c r="BY380" s="96"/>
      <c r="BZ380" s="104"/>
      <c r="CA380" s="92"/>
      <c r="CB380" s="90"/>
      <c r="CC380" s="91"/>
      <c r="CD380" s="102"/>
      <c r="CE380" s="96"/>
      <c r="CF380" s="104"/>
      <c r="CG380" s="92"/>
      <c r="CH380" s="90"/>
      <c r="CI380" s="91"/>
      <c r="CJ380" s="102"/>
      <c r="CK380" s="96"/>
      <c r="CL380" s="104"/>
      <c r="CM380" s="92"/>
      <c r="CN380" s="90"/>
      <c r="CO380" s="91"/>
      <c r="CP380" s="102"/>
      <c r="CQ380" s="96"/>
      <c r="CR380" s="104"/>
      <c r="CS380" s="92"/>
      <c r="CT380" s="90"/>
      <c r="CU380" s="91"/>
      <c r="CV380" s="102"/>
      <c r="CW380" s="96"/>
      <c r="CX380" s="104"/>
      <c r="CY380" s="92"/>
      <c r="CZ380" s="90"/>
      <c r="DA380" s="91"/>
      <c r="DB380" s="102"/>
      <c r="DC380" s="96"/>
      <c r="DD380" s="104"/>
      <c r="DE380" s="92"/>
      <c r="DF380" s="90"/>
      <c r="DG380" s="91"/>
      <c r="DH380" s="102"/>
      <c r="DI380" s="96"/>
      <c r="DJ380" s="104"/>
      <c r="DK380" s="92"/>
      <c r="DL380" s="90"/>
      <c r="DM380" s="91"/>
      <c r="DN380" s="102"/>
      <c r="DO380" s="96"/>
      <c r="DP380" s="104"/>
      <c r="DQ380" s="92"/>
      <c r="DR380" s="90"/>
      <c r="DS380" s="91"/>
      <c r="DT380" s="102"/>
      <c r="DU380" s="96"/>
      <c r="DV380" s="104"/>
      <c r="DW380" s="92"/>
      <c r="DX380" s="90"/>
      <c r="DY380" s="91"/>
      <c r="DZ380" s="102"/>
      <c r="EA380" s="96"/>
      <c r="EB380" s="104"/>
      <c r="EC380" s="92"/>
      <c r="ED380" s="90"/>
      <c r="EE380" s="91"/>
      <c r="EF380" s="102"/>
      <c r="EG380" s="96"/>
      <c r="EH380" s="104"/>
      <c r="EI380" s="92"/>
      <c r="EJ380" s="90"/>
      <c r="EK380" s="91"/>
      <c r="EL380" s="102"/>
      <c r="EM380" s="96"/>
      <c r="EN380" s="104"/>
      <c r="EO380" s="92"/>
      <c r="EP380" s="90"/>
      <c r="EQ380" s="91"/>
      <c r="ER380" s="102"/>
      <c r="ES380" s="96"/>
      <c r="ET380" s="104"/>
      <c r="EU380" s="92"/>
      <c r="EV380" s="90"/>
      <c r="EW380" s="91"/>
      <c r="EX380" s="102"/>
      <c r="EY380" s="96"/>
      <c r="EZ380" s="104"/>
      <c r="FA380" s="92"/>
      <c r="FB380" s="90"/>
      <c r="FC380" s="91"/>
      <c r="FD380" s="102"/>
      <c r="FE380" s="96"/>
      <c r="FF380" s="104"/>
      <c r="FG380" s="92"/>
      <c r="FH380" s="90"/>
      <c r="FI380" s="91"/>
      <c r="FJ380" s="102"/>
      <c r="FK380" s="96"/>
      <c r="FL380" s="104"/>
      <c r="FM380" s="92"/>
      <c r="FN380" s="90"/>
      <c r="FO380" s="91"/>
      <c r="FP380" s="102"/>
      <c r="FQ380" s="96"/>
      <c r="FR380" s="104"/>
      <c r="FS380" s="92"/>
      <c r="FT380" s="90"/>
      <c r="FU380" s="91"/>
      <c r="FV380" s="102"/>
      <c r="FW380" s="96"/>
      <c r="FX380" s="104"/>
      <c r="FY380" s="92"/>
      <c r="FZ380" s="90"/>
      <c r="GA380" s="91"/>
      <c r="GB380" s="102"/>
      <c r="GC380" s="96"/>
      <c r="GD380" s="104"/>
      <c r="GE380" s="92"/>
      <c r="GF380" s="90"/>
      <c r="GG380" s="91"/>
      <c r="GH380" s="102"/>
      <c r="GI380" s="96"/>
      <c r="GJ380" s="104"/>
      <c r="GK380" s="92"/>
      <c r="GL380" s="90"/>
      <c r="GM380" s="91"/>
      <c r="GN380" s="102"/>
      <c r="GO380" s="96"/>
      <c r="GP380" s="104"/>
      <c r="GQ380" s="92"/>
      <c r="GR380" s="90"/>
      <c r="GS380" s="91"/>
      <c r="GT380" s="102"/>
      <c r="GU380" s="96"/>
      <c r="GV380" s="104"/>
      <c r="GW380" s="92"/>
      <c r="GX380" s="90"/>
      <c r="GY380" s="91"/>
      <c r="GZ380" s="102"/>
      <c r="HA380" s="96"/>
      <c r="HB380" s="104"/>
      <c r="HC380" s="92"/>
      <c r="HD380" s="90"/>
      <c r="HE380" s="91"/>
      <c r="HF380" s="102"/>
      <c r="HG380" s="96"/>
      <c r="HH380" s="104"/>
      <c r="HI380" s="92"/>
      <c r="HJ380" s="90"/>
      <c r="HK380" s="91"/>
      <c r="HL380" s="102"/>
      <c r="HM380" s="96"/>
      <c r="HN380" s="104"/>
      <c r="HO380" s="92"/>
      <c r="HP380" s="90"/>
      <c r="HQ380" s="91"/>
      <c r="HR380" s="102"/>
      <c r="HS380" s="96"/>
      <c r="HT380" s="104"/>
      <c r="HU380" s="92"/>
      <c r="HV380" s="125"/>
      <c r="HW380" s="126"/>
      <c r="HX380" s="127"/>
      <c r="HY380" s="128"/>
      <c r="HZ380" s="129"/>
      <c r="IA380" s="130"/>
      <c r="IB380" s="125"/>
      <c r="IC380" s="126"/>
      <c r="ID380" s="127"/>
      <c r="IE380" s="128"/>
      <c r="IF380" s="129"/>
      <c r="IG380" s="130"/>
      <c r="IH380" s="125"/>
      <c r="II380" s="126"/>
      <c r="IJ380" s="127"/>
      <c r="IK380" s="128"/>
      <c r="IL380" s="129"/>
      <c r="IM380" s="130"/>
      <c r="IN380" s="125"/>
      <c r="IO380" s="126"/>
      <c r="IP380" s="127"/>
      <c r="IQ380" s="128"/>
      <c r="IR380" s="129"/>
    </row>
    <row r="381" spans="1:252" s="1" customFormat="1">
      <c r="A381" s="54" t="s">
        <v>187</v>
      </c>
      <c r="B381" s="136">
        <f t="shared" si="57"/>
        <v>0</v>
      </c>
      <c r="C381" s="136">
        <f t="shared" si="58"/>
        <v>0</v>
      </c>
      <c r="D381" s="136">
        <f t="shared" si="59"/>
        <v>0</v>
      </c>
      <c r="E381" s="136">
        <f t="shared" si="60"/>
        <v>0</v>
      </c>
      <c r="F381" s="136">
        <f t="shared" si="61"/>
        <v>0</v>
      </c>
      <c r="G381" s="136">
        <f t="shared" si="62"/>
        <v>0</v>
      </c>
      <c r="H381" s="137">
        <f t="shared" si="55"/>
        <v>0</v>
      </c>
      <c r="I381" s="137">
        <f t="shared" si="63"/>
        <v>0</v>
      </c>
      <c r="J381" s="136">
        <f t="shared" si="64"/>
        <v>0</v>
      </c>
      <c r="K381" s="136">
        <f t="shared" si="65"/>
        <v>0</v>
      </c>
      <c r="L381" s="138">
        <f t="shared" si="56"/>
        <v>0</v>
      </c>
      <c r="M381" s="92"/>
      <c r="N381" s="90"/>
      <c r="O381" s="91"/>
      <c r="P381" s="102"/>
      <c r="Q381" s="96"/>
      <c r="R381" s="104"/>
      <c r="S381" s="92"/>
      <c r="T381" s="90"/>
      <c r="U381" s="91"/>
      <c r="V381" s="102"/>
      <c r="W381" s="96"/>
      <c r="X381" s="104"/>
      <c r="Y381" s="92"/>
      <c r="Z381" s="90"/>
      <c r="AA381" s="91"/>
      <c r="AB381" s="102"/>
      <c r="AC381" s="96"/>
      <c r="AD381" s="104"/>
      <c r="AE381" s="92"/>
      <c r="AF381" s="90"/>
      <c r="AG381" s="91"/>
      <c r="AH381" s="102"/>
      <c r="AI381" s="96"/>
      <c r="AJ381" s="104"/>
      <c r="AK381" s="92"/>
      <c r="AL381" s="90"/>
      <c r="AM381" s="91"/>
      <c r="AN381" s="102"/>
      <c r="AO381" s="96"/>
      <c r="AP381" s="104"/>
      <c r="AQ381" s="92"/>
      <c r="AR381" s="90"/>
      <c r="AS381" s="91"/>
      <c r="AT381" s="102"/>
      <c r="AU381" s="96"/>
      <c r="AV381" s="104"/>
      <c r="AW381" s="92"/>
      <c r="AX381" s="90"/>
      <c r="AY381" s="91"/>
      <c r="AZ381" s="102"/>
      <c r="BA381" s="96"/>
      <c r="BB381" s="104"/>
      <c r="BC381" s="92"/>
      <c r="BD381" s="90"/>
      <c r="BE381" s="91"/>
      <c r="BF381" s="102"/>
      <c r="BG381" s="96"/>
      <c r="BH381" s="104"/>
      <c r="BI381" s="92"/>
      <c r="BJ381" s="90"/>
      <c r="BK381" s="91"/>
      <c r="BL381" s="102"/>
      <c r="BM381" s="96"/>
      <c r="BN381" s="104"/>
      <c r="BO381" s="92"/>
      <c r="BP381" s="90"/>
      <c r="BQ381" s="91"/>
      <c r="BR381" s="102"/>
      <c r="BS381" s="96"/>
      <c r="BT381" s="104"/>
      <c r="BU381" s="92"/>
      <c r="BV381" s="90"/>
      <c r="BW381" s="91"/>
      <c r="BX381" s="102"/>
      <c r="BY381" s="96"/>
      <c r="BZ381" s="104"/>
      <c r="CA381" s="92"/>
      <c r="CB381" s="90"/>
      <c r="CC381" s="91"/>
      <c r="CD381" s="102"/>
      <c r="CE381" s="96"/>
      <c r="CF381" s="104"/>
      <c r="CG381" s="92"/>
      <c r="CH381" s="90"/>
      <c r="CI381" s="91"/>
      <c r="CJ381" s="102"/>
      <c r="CK381" s="96"/>
      <c r="CL381" s="104"/>
      <c r="CM381" s="92"/>
      <c r="CN381" s="90"/>
      <c r="CO381" s="91"/>
      <c r="CP381" s="102"/>
      <c r="CQ381" s="96"/>
      <c r="CR381" s="104"/>
      <c r="CS381" s="92"/>
      <c r="CT381" s="90"/>
      <c r="CU381" s="91"/>
      <c r="CV381" s="102"/>
      <c r="CW381" s="96"/>
      <c r="CX381" s="104"/>
      <c r="CY381" s="92"/>
      <c r="CZ381" s="90"/>
      <c r="DA381" s="91"/>
      <c r="DB381" s="102"/>
      <c r="DC381" s="96"/>
      <c r="DD381" s="104"/>
      <c r="DE381" s="92"/>
      <c r="DF381" s="90"/>
      <c r="DG381" s="91"/>
      <c r="DH381" s="102"/>
      <c r="DI381" s="96"/>
      <c r="DJ381" s="104"/>
      <c r="DK381" s="92"/>
      <c r="DL381" s="90"/>
      <c r="DM381" s="91"/>
      <c r="DN381" s="102"/>
      <c r="DO381" s="96"/>
      <c r="DP381" s="104"/>
      <c r="DQ381" s="92"/>
      <c r="DR381" s="90"/>
      <c r="DS381" s="91"/>
      <c r="DT381" s="102"/>
      <c r="DU381" s="96"/>
      <c r="DV381" s="104"/>
      <c r="DW381" s="92"/>
      <c r="DX381" s="90"/>
      <c r="DY381" s="91"/>
      <c r="DZ381" s="102"/>
      <c r="EA381" s="96"/>
      <c r="EB381" s="104"/>
      <c r="EC381" s="92"/>
      <c r="ED381" s="90"/>
      <c r="EE381" s="91"/>
      <c r="EF381" s="102"/>
      <c r="EG381" s="96"/>
      <c r="EH381" s="104"/>
      <c r="EI381" s="92"/>
      <c r="EJ381" s="90"/>
      <c r="EK381" s="91"/>
      <c r="EL381" s="102"/>
      <c r="EM381" s="96"/>
      <c r="EN381" s="104"/>
      <c r="EO381" s="92"/>
      <c r="EP381" s="90"/>
      <c r="EQ381" s="91"/>
      <c r="ER381" s="102"/>
      <c r="ES381" s="96"/>
      <c r="ET381" s="104"/>
      <c r="EU381" s="92"/>
      <c r="EV381" s="90"/>
      <c r="EW381" s="91"/>
      <c r="EX381" s="102"/>
      <c r="EY381" s="96"/>
      <c r="EZ381" s="104"/>
      <c r="FA381" s="92"/>
      <c r="FB381" s="90"/>
      <c r="FC381" s="91"/>
      <c r="FD381" s="102"/>
      <c r="FE381" s="96"/>
      <c r="FF381" s="104"/>
      <c r="FG381" s="92"/>
      <c r="FH381" s="90"/>
      <c r="FI381" s="91"/>
      <c r="FJ381" s="102"/>
      <c r="FK381" s="96"/>
      <c r="FL381" s="104"/>
      <c r="FM381" s="92"/>
      <c r="FN381" s="90"/>
      <c r="FO381" s="91"/>
      <c r="FP381" s="102"/>
      <c r="FQ381" s="96"/>
      <c r="FR381" s="104"/>
      <c r="FS381" s="92"/>
      <c r="FT381" s="90"/>
      <c r="FU381" s="91"/>
      <c r="FV381" s="102"/>
      <c r="FW381" s="96"/>
      <c r="FX381" s="104"/>
      <c r="FY381" s="92"/>
      <c r="FZ381" s="90"/>
      <c r="GA381" s="91"/>
      <c r="GB381" s="102"/>
      <c r="GC381" s="96"/>
      <c r="GD381" s="104"/>
      <c r="GE381" s="92"/>
      <c r="GF381" s="90"/>
      <c r="GG381" s="91"/>
      <c r="GH381" s="102"/>
      <c r="GI381" s="96"/>
      <c r="GJ381" s="104"/>
      <c r="GK381" s="92"/>
      <c r="GL381" s="90"/>
      <c r="GM381" s="91"/>
      <c r="GN381" s="102"/>
      <c r="GO381" s="96"/>
      <c r="GP381" s="104"/>
      <c r="GQ381" s="92"/>
      <c r="GR381" s="90"/>
      <c r="GS381" s="91"/>
      <c r="GT381" s="102"/>
      <c r="GU381" s="96"/>
      <c r="GV381" s="104"/>
      <c r="GW381" s="92"/>
      <c r="GX381" s="90"/>
      <c r="GY381" s="91"/>
      <c r="GZ381" s="102"/>
      <c r="HA381" s="96"/>
      <c r="HB381" s="104"/>
      <c r="HC381" s="92"/>
      <c r="HD381" s="90"/>
      <c r="HE381" s="91"/>
      <c r="HF381" s="102"/>
      <c r="HG381" s="96"/>
      <c r="HH381" s="104"/>
      <c r="HI381" s="92"/>
      <c r="HJ381" s="90"/>
      <c r="HK381" s="91"/>
      <c r="HL381" s="102"/>
      <c r="HM381" s="96"/>
      <c r="HN381" s="104"/>
      <c r="HO381" s="92"/>
      <c r="HP381" s="90"/>
      <c r="HQ381" s="91"/>
      <c r="HR381" s="102"/>
      <c r="HS381" s="96"/>
      <c r="HT381" s="104"/>
      <c r="HU381" s="92"/>
      <c r="HV381" s="125"/>
      <c r="HW381" s="126"/>
      <c r="HX381" s="127"/>
      <c r="HY381" s="128"/>
      <c r="HZ381" s="129"/>
      <c r="IA381" s="130"/>
      <c r="IB381" s="125"/>
      <c r="IC381" s="126"/>
      <c r="ID381" s="127"/>
      <c r="IE381" s="128"/>
      <c r="IF381" s="129"/>
      <c r="IG381" s="130"/>
      <c r="IH381" s="125"/>
      <c r="II381" s="126"/>
      <c r="IJ381" s="127"/>
      <c r="IK381" s="128"/>
      <c r="IL381" s="129"/>
      <c r="IM381" s="130"/>
      <c r="IN381" s="125"/>
      <c r="IO381" s="126"/>
      <c r="IP381" s="127"/>
      <c r="IQ381" s="128"/>
      <c r="IR381" s="129"/>
    </row>
    <row r="382" spans="1:252" s="1" customFormat="1">
      <c r="A382" s="54" t="s">
        <v>883</v>
      </c>
      <c r="B382" s="136">
        <f t="shared" si="57"/>
        <v>0</v>
      </c>
      <c r="C382" s="136">
        <f t="shared" si="58"/>
        <v>0</v>
      </c>
      <c r="D382" s="136">
        <f t="shared" si="59"/>
        <v>0</v>
      </c>
      <c r="E382" s="136">
        <f t="shared" si="60"/>
        <v>0</v>
      </c>
      <c r="F382" s="136">
        <f t="shared" si="61"/>
        <v>0</v>
      </c>
      <c r="G382" s="136">
        <f t="shared" si="62"/>
        <v>0</v>
      </c>
      <c r="H382" s="137">
        <f t="shared" si="55"/>
        <v>0</v>
      </c>
      <c r="I382" s="137">
        <f t="shared" si="63"/>
        <v>0</v>
      </c>
      <c r="J382" s="136">
        <f t="shared" si="64"/>
        <v>0</v>
      </c>
      <c r="K382" s="136">
        <f t="shared" si="65"/>
        <v>0</v>
      </c>
      <c r="L382" s="138">
        <f t="shared" si="56"/>
        <v>0</v>
      </c>
      <c r="M382" s="92"/>
      <c r="N382" s="90"/>
      <c r="O382" s="91"/>
      <c r="P382" s="102"/>
      <c r="Q382" s="96"/>
      <c r="R382" s="104"/>
      <c r="S382" s="92"/>
      <c r="T382" s="90"/>
      <c r="U382" s="91"/>
      <c r="V382" s="102"/>
      <c r="W382" s="96"/>
      <c r="X382" s="104"/>
      <c r="Y382" s="92"/>
      <c r="Z382" s="90"/>
      <c r="AA382" s="91"/>
      <c r="AB382" s="102"/>
      <c r="AC382" s="96"/>
      <c r="AD382" s="104"/>
      <c r="AE382" s="92"/>
      <c r="AF382" s="90"/>
      <c r="AG382" s="91"/>
      <c r="AH382" s="102"/>
      <c r="AI382" s="96"/>
      <c r="AJ382" s="104"/>
      <c r="AK382" s="92"/>
      <c r="AL382" s="90"/>
      <c r="AM382" s="91"/>
      <c r="AN382" s="102"/>
      <c r="AO382" s="96"/>
      <c r="AP382" s="104"/>
      <c r="AQ382" s="92"/>
      <c r="AR382" s="90"/>
      <c r="AS382" s="91"/>
      <c r="AT382" s="102"/>
      <c r="AU382" s="96"/>
      <c r="AV382" s="104"/>
      <c r="AW382" s="92"/>
      <c r="AX382" s="90"/>
      <c r="AY382" s="91"/>
      <c r="AZ382" s="102"/>
      <c r="BA382" s="96"/>
      <c r="BB382" s="104"/>
      <c r="BC382" s="92"/>
      <c r="BD382" s="90"/>
      <c r="BE382" s="91"/>
      <c r="BF382" s="102"/>
      <c r="BG382" s="96"/>
      <c r="BH382" s="104"/>
      <c r="BI382" s="92"/>
      <c r="BJ382" s="90"/>
      <c r="BK382" s="91"/>
      <c r="BL382" s="102"/>
      <c r="BM382" s="96"/>
      <c r="BN382" s="104"/>
      <c r="BO382" s="92"/>
      <c r="BP382" s="90"/>
      <c r="BQ382" s="91"/>
      <c r="BR382" s="102"/>
      <c r="BS382" s="96"/>
      <c r="BT382" s="104"/>
      <c r="BU382" s="92"/>
      <c r="BV382" s="90"/>
      <c r="BW382" s="91"/>
      <c r="BX382" s="102"/>
      <c r="BY382" s="96"/>
      <c r="BZ382" s="104"/>
      <c r="CA382" s="92"/>
      <c r="CB382" s="90"/>
      <c r="CC382" s="91"/>
      <c r="CD382" s="102"/>
      <c r="CE382" s="96"/>
      <c r="CF382" s="104"/>
      <c r="CG382" s="92"/>
      <c r="CH382" s="90"/>
      <c r="CI382" s="91"/>
      <c r="CJ382" s="102"/>
      <c r="CK382" s="96"/>
      <c r="CL382" s="104"/>
      <c r="CM382" s="92"/>
      <c r="CN382" s="90"/>
      <c r="CO382" s="91"/>
      <c r="CP382" s="102"/>
      <c r="CQ382" s="96"/>
      <c r="CR382" s="104"/>
      <c r="CS382" s="92"/>
      <c r="CT382" s="90"/>
      <c r="CU382" s="91"/>
      <c r="CV382" s="102"/>
      <c r="CW382" s="96"/>
      <c r="CX382" s="104"/>
      <c r="CY382" s="92"/>
      <c r="CZ382" s="90"/>
      <c r="DA382" s="91"/>
      <c r="DB382" s="102"/>
      <c r="DC382" s="96"/>
      <c r="DD382" s="104"/>
      <c r="DE382" s="92"/>
      <c r="DF382" s="90"/>
      <c r="DG382" s="91"/>
      <c r="DH382" s="102"/>
      <c r="DI382" s="96"/>
      <c r="DJ382" s="104"/>
      <c r="DK382" s="92"/>
      <c r="DL382" s="90"/>
      <c r="DM382" s="91"/>
      <c r="DN382" s="102"/>
      <c r="DO382" s="96"/>
      <c r="DP382" s="104"/>
      <c r="DQ382" s="92"/>
      <c r="DR382" s="90"/>
      <c r="DS382" s="91"/>
      <c r="DT382" s="102"/>
      <c r="DU382" s="96"/>
      <c r="DV382" s="104"/>
      <c r="DW382" s="92"/>
      <c r="DX382" s="90"/>
      <c r="DY382" s="91"/>
      <c r="DZ382" s="102"/>
      <c r="EA382" s="96"/>
      <c r="EB382" s="104"/>
      <c r="EC382" s="92"/>
      <c r="ED382" s="90"/>
      <c r="EE382" s="91"/>
      <c r="EF382" s="102"/>
      <c r="EG382" s="96"/>
      <c r="EH382" s="104"/>
      <c r="EI382" s="92"/>
      <c r="EJ382" s="90"/>
      <c r="EK382" s="91"/>
      <c r="EL382" s="102"/>
      <c r="EM382" s="96"/>
      <c r="EN382" s="104"/>
      <c r="EO382" s="92"/>
      <c r="EP382" s="90"/>
      <c r="EQ382" s="91"/>
      <c r="ER382" s="102"/>
      <c r="ES382" s="96"/>
      <c r="ET382" s="104"/>
      <c r="EU382" s="92"/>
      <c r="EV382" s="90"/>
      <c r="EW382" s="91"/>
      <c r="EX382" s="102"/>
      <c r="EY382" s="96"/>
      <c r="EZ382" s="104"/>
      <c r="FA382" s="92"/>
      <c r="FB382" s="90"/>
      <c r="FC382" s="91"/>
      <c r="FD382" s="102"/>
      <c r="FE382" s="96"/>
      <c r="FF382" s="104"/>
      <c r="FG382" s="92"/>
      <c r="FH382" s="90"/>
      <c r="FI382" s="91"/>
      <c r="FJ382" s="102"/>
      <c r="FK382" s="96"/>
      <c r="FL382" s="104"/>
      <c r="FM382" s="92"/>
      <c r="FN382" s="90"/>
      <c r="FO382" s="91"/>
      <c r="FP382" s="102"/>
      <c r="FQ382" s="96"/>
      <c r="FR382" s="104"/>
      <c r="FS382" s="92"/>
      <c r="FT382" s="90"/>
      <c r="FU382" s="91"/>
      <c r="FV382" s="102"/>
      <c r="FW382" s="96"/>
      <c r="FX382" s="104"/>
      <c r="FY382" s="92"/>
      <c r="FZ382" s="90"/>
      <c r="GA382" s="91"/>
      <c r="GB382" s="102"/>
      <c r="GC382" s="96"/>
      <c r="GD382" s="104"/>
      <c r="GE382" s="92"/>
      <c r="GF382" s="90"/>
      <c r="GG382" s="91"/>
      <c r="GH382" s="102"/>
      <c r="GI382" s="96"/>
      <c r="GJ382" s="104"/>
      <c r="GK382" s="92"/>
      <c r="GL382" s="90"/>
      <c r="GM382" s="91"/>
      <c r="GN382" s="102"/>
      <c r="GO382" s="96"/>
      <c r="GP382" s="104"/>
      <c r="GQ382" s="92"/>
      <c r="GR382" s="90"/>
      <c r="GS382" s="91"/>
      <c r="GT382" s="102"/>
      <c r="GU382" s="96"/>
      <c r="GV382" s="104"/>
      <c r="GW382" s="92"/>
      <c r="GX382" s="90"/>
      <c r="GY382" s="91"/>
      <c r="GZ382" s="102"/>
      <c r="HA382" s="96"/>
      <c r="HB382" s="104"/>
      <c r="HC382" s="92"/>
      <c r="HD382" s="90"/>
      <c r="HE382" s="91"/>
      <c r="HF382" s="102"/>
      <c r="HG382" s="96"/>
      <c r="HH382" s="104"/>
      <c r="HI382" s="92"/>
      <c r="HJ382" s="90"/>
      <c r="HK382" s="91"/>
      <c r="HL382" s="102"/>
      <c r="HM382" s="96"/>
      <c r="HN382" s="104"/>
      <c r="HO382" s="92"/>
      <c r="HP382" s="90"/>
      <c r="HQ382" s="91"/>
      <c r="HR382" s="102"/>
      <c r="HS382" s="96"/>
      <c r="HT382" s="104"/>
      <c r="HU382" s="92"/>
      <c r="HV382" s="125"/>
      <c r="HW382" s="126"/>
      <c r="HX382" s="127"/>
      <c r="HY382" s="128"/>
      <c r="HZ382" s="129"/>
      <c r="IA382" s="130"/>
      <c r="IB382" s="125"/>
      <c r="IC382" s="126"/>
      <c r="ID382" s="127"/>
      <c r="IE382" s="128"/>
      <c r="IF382" s="129"/>
      <c r="IG382" s="130"/>
      <c r="IH382" s="125"/>
      <c r="II382" s="126"/>
      <c r="IJ382" s="127"/>
      <c r="IK382" s="128"/>
      <c r="IL382" s="129"/>
      <c r="IM382" s="130"/>
      <c r="IN382" s="125"/>
      <c r="IO382" s="126"/>
      <c r="IP382" s="127"/>
      <c r="IQ382" s="128"/>
      <c r="IR382" s="129"/>
    </row>
    <row r="383" spans="1:252" s="1" customFormat="1">
      <c r="A383" s="54" t="s">
        <v>884</v>
      </c>
      <c r="B383" s="136">
        <f t="shared" si="57"/>
        <v>14</v>
      </c>
      <c r="C383" s="136">
        <f t="shared" si="58"/>
        <v>14.86</v>
      </c>
      <c r="D383" s="136">
        <f t="shared" si="59"/>
        <v>15.3</v>
      </c>
      <c r="E383" s="136">
        <f t="shared" si="60"/>
        <v>11.2</v>
      </c>
      <c r="F383" s="136">
        <f t="shared" si="61"/>
        <v>11.48</v>
      </c>
      <c r="G383" s="136">
        <f t="shared" si="62"/>
        <v>12</v>
      </c>
      <c r="H383" s="137">
        <f t="shared" si="55"/>
        <v>5</v>
      </c>
      <c r="I383" s="137">
        <f t="shared" si="63"/>
        <v>0</v>
      </c>
      <c r="J383" s="136">
        <f t="shared" si="64"/>
        <v>0</v>
      </c>
      <c r="K383" s="136">
        <f t="shared" si="65"/>
        <v>0</v>
      </c>
      <c r="L383" s="138">
        <f t="shared" si="56"/>
        <v>0</v>
      </c>
      <c r="M383" s="92">
        <v>15.1</v>
      </c>
      <c r="N383" s="90">
        <v>11.5</v>
      </c>
      <c r="O383" s="91"/>
      <c r="P383" s="102">
        <v>15.3</v>
      </c>
      <c r="Q383" s="96">
        <v>11.5</v>
      </c>
      <c r="R383" s="104"/>
      <c r="S383" s="92">
        <v>15.2</v>
      </c>
      <c r="T383" s="90">
        <v>11.2</v>
      </c>
      <c r="U383" s="91"/>
      <c r="V383" s="102">
        <v>14.7</v>
      </c>
      <c r="W383" s="96">
        <v>11.2</v>
      </c>
      <c r="X383" s="104"/>
      <c r="Y383" s="92">
        <v>14</v>
      </c>
      <c r="Z383" s="90">
        <v>12</v>
      </c>
      <c r="AA383" s="91"/>
      <c r="AB383" s="102"/>
      <c r="AC383" s="96"/>
      <c r="AD383" s="104"/>
      <c r="AE383" s="92"/>
      <c r="AF383" s="90"/>
      <c r="AG383" s="91"/>
      <c r="AH383" s="102"/>
      <c r="AI383" s="96"/>
      <c r="AJ383" s="104"/>
      <c r="AK383" s="92"/>
      <c r="AL383" s="90"/>
      <c r="AM383" s="91"/>
      <c r="AN383" s="102"/>
      <c r="AO383" s="96"/>
      <c r="AP383" s="104"/>
      <c r="AQ383" s="92"/>
      <c r="AR383" s="90"/>
      <c r="AS383" s="91"/>
      <c r="AT383" s="102"/>
      <c r="AU383" s="96"/>
      <c r="AV383" s="104"/>
      <c r="AW383" s="92"/>
      <c r="AX383" s="90"/>
      <c r="AY383" s="91"/>
      <c r="AZ383" s="102"/>
      <c r="BA383" s="96"/>
      <c r="BB383" s="104"/>
      <c r="BC383" s="92"/>
      <c r="BD383" s="90"/>
      <c r="BE383" s="91"/>
      <c r="BF383" s="102"/>
      <c r="BG383" s="96"/>
      <c r="BH383" s="104"/>
      <c r="BI383" s="92"/>
      <c r="BJ383" s="90"/>
      <c r="BK383" s="91"/>
      <c r="BL383" s="102"/>
      <c r="BM383" s="96"/>
      <c r="BN383" s="104"/>
      <c r="BO383" s="92"/>
      <c r="BP383" s="90"/>
      <c r="BQ383" s="91"/>
      <c r="BR383" s="102"/>
      <c r="BS383" s="96"/>
      <c r="BT383" s="104"/>
      <c r="BU383" s="92"/>
      <c r="BV383" s="90"/>
      <c r="BW383" s="91"/>
      <c r="BX383" s="102"/>
      <c r="BY383" s="96"/>
      <c r="BZ383" s="104"/>
      <c r="CA383" s="92"/>
      <c r="CB383" s="90"/>
      <c r="CC383" s="91"/>
      <c r="CD383" s="102"/>
      <c r="CE383" s="96"/>
      <c r="CF383" s="104"/>
      <c r="CG383" s="92"/>
      <c r="CH383" s="90"/>
      <c r="CI383" s="91"/>
      <c r="CJ383" s="102"/>
      <c r="CK383" s="96"/>
      <c r="CL383" s="104"/>
      <c r="CM383" s="92"/>
      <c r="CN383" s="90"/>
      <c r="CO383" s="91"/>
      <c r="CP383" s="102"/>
      <c r="CQ383" s="96"/>
      <c r="CR383" s="104"/>
      <c r="CS383" s="92"/>
      <c r="CT383" s="90"/>
      <c r="CU383" s="91"/>
      <c r="CV383" s="102"/>
      <c r="CW383" s="96"/>
      <c r="CX383" s="104"/>
      <c r="CY383" s="92"/>
      <c r="CZ383" s="90"/>
      <c r="DA383" s="91"/>
      <c r="DB383" s="102"/>
      <c r="DC383" s="96"/>
      <c r="DD383" s="104"/>
      <c r="DE383" s="92"/>
      <c r="DF383" s="90"/>
      <c r="DG383" s="91"/>
      <c r="DH383" s="102"/>
      <c r="DI383" s="96"/>
      <c r="DJ383" s="104"/>
      <c r="DK383" s="92"/>
      <c r="DL383" s="90"/>
      <c r="DM383" s="91"/>
      <c r="DN383" s="102"/>
      <c r="DO383" s="96"/>
      <c r="DP383" s="104"/>
      <c r="DQ383" s="92"/>
      <c r="DR383" s="90"/>
      <c r="DS383" s="91"/>
      <c r="DT383" s="102"/>
      <c r="DU383" s="96"/>
      <c r="DV383" s="104"/>
      <c r="DW383" s="92"/>
      <c r="DX383" s="90"/>
      <c r="DY383" s="91"/>
      <c r="DZ383" s="102"/>
      <c r="EA383" s="96"/>
      <c r="EB383" s="104"/>
      <c r="EC383" s="92"/>
      <c r="ED383" s="90"/>
      <c r="EE383" s="91"/>
      <c r="EF383" s="102"/>
      <c r="EG383" s="96"/>
      <c r="EH383" s="104"/>
      <c r="EI383" s="92"/>
      <c r="EJ383" s="90"/>
      <c r="EK383" s="91"/>
      <c r="EL383" s="102"/>
      <c r="EM383" s="96"/>
      <c r="EN383" s="104"/>
      <c r="EO383" s="92"/>
      <c r="EP383" s="90"/>
      <c r="EQ383" s="91"/>
      <c r="ER383" s="102"/>
      <c r="ES383" s="96"/>
      <c r="ET383" s="104"/>
      <c r="EU383" s="92"/>
      <c r="EV383" s="90"/>
      <c r="EW383" s="91"/>
      <c r="EX383" s="102"/>
      <c r="EY383" s="96"/>
      <c r="EZ383" s="104"/>
      <c r="FA383" s="92"/>
      <c r="FB383" s="90"/>
      <c r="FC383" s="91"/>
      <c r="FD383" s="102"/>
      <c r="FE383" s="96"/>
      <c r="FF383" s="104"/>
      <c r="FG383" s="92"/>
      <c r="FH383" s="90"/>
      <c r="FI383" s="91"/>
      <c r="FJ383" s="102"/>
      <c r="FK383" s="96"/>
      <c r="FL383" s="104"/>
      <c r="FM383" s="92"/>
      <c r="FN383" s="90"/>
      <c r="FO383" s="91"/>
      <c r="FP383" s="102"/>
      <c r="FQ383" s="96"/>
      <c r="FR383" s="104"/>
      <c r="FS383" s="92"/>
      <c r="FT383" s="90"/>
      <c r="FU383" s="91"/>
      <c r="FV383" s="102"/>
      <c r="FW383" s="96"/>
      <c r="FX383" s="104"/>
      <c r="FY383" s="92"/>
      <c r="FZ383" s="90"/>
      <c r="GA383" s="91"/>
      <c r="GB383" s="102"/>
      <c r="GC383" s="96"/>
      <c r="GD383" s="104"/>
      <c r="GE383" s="92"/>
      <c r="GF383" s="90"/>
      <c r="GG383" s="91"/>
      <c r="GH383" s="102"/>
      <c r="GI383" s="96"/>
      <c r="GJ383" s="104"/>
      <c r="GK383" s="92"/>
      <c r="GL383" s="90"/>
      <c r="GM383" s="91"/>
      <c r="GN383" s="102"/>
      <c r="GO383" s="96"/>
      <c r="GP383" s="104"/>
      <c r="GQ383" s="92"/>
      <c r="GR383" s="90"/>
      <c r="GS383" s="91"/>
      <c r="GT383" s="102"/>
      <c r="GU383" s="96"/>
      <c r="GV383" s="104"/>
      <c r="GW383" s="92"/>
      <c r="GX383" s="90"/>
      <c r="GY383" s="91"/>
      <c r="GZ383" s="102"/>
      <c r="HA383" s="96"/>
      <c r="HB383" s="104"/>
      <c r="HC383" s="92"/>
      <c r="HD383" s="90"/>
      <c r="HE383" s="91"/>
      <c r="HF383" s="102"/>
      <c r="HG383" s="96"/>
      <c r="HH383" s="104"/>
      <c r="HI383" s="92"/>
      <c r="HJ383" s="90"/>
      <c r="HK383" s="91"/>
      <c r="HL383" s="102"/>
      <c r="HM383" s="96"/>
      <c r="HN383" s="104"/>
      <c r="HO383" s="92"/>
      <c r="HP383" s="90"/>
      <c r="HQ383" s="91"/>
      <c r="HR383" s="102"/>
      <c r="HS383" s="96"/>
      <c r="HT383" s="104"/>
      <c r="HU383" s="92"/>
      <c r="HV383" s="125"/>
      <c r="HW383" s="126"/>
      <c r="HX383" s="127"/>
      <c r="HY383" s="128"/>
      <c r="HZ383" s="129"/>
      <c r="IA383" s="130"/>
      <c r="IB383" s="125"/>
      <c r="IC383" s="126"/>
      <c r="ID383" s="127"/>
      <c r="IE383" s="128"/>
      <c r="IF383" s="129"/>
      <c r="IG383" s="130"/>
      <c r="IH383" s="125"/>
      <c r="II383" s="126"/>
      <c r="IJ383" s="127"/>
      <c r="IK383" s="128"/>
      <c r="IL383" s="129"/>
      <c r="IM383" s="130"/>
      <c r="IN383" s="125"/>
      <c r="IO383" s="126"/>
      <c r="IP383" s="127"/>
      <c r="IQ383" s="128"/>
      <c r="IR383" s="129"/>
    </row>
    <row r="384" spans="1:252" s="1" customFormat="1">
      <c r="A384" s="54" t="s">
        <v>885</v>
      </c>
      <c r="B384" s="136">
        <f t="shared" si="57"/>
        <v>0</v>
      </c>
      <c r="C384" s="136">
        <f t="shared" si="58"/>
        <v>0</v>
      </c>
      <c r="D384" s="136">
        <f t="shared" si="59"/>
        <v>0</v>
      </c>
      <c r="E384" s="136">
        <f t="shared" si="60"/>
        <v>0</v>
      </c>
      <c r="F384" s="136">
        <f t="shared" si="61"/>
        <v>0</v>
      </c>
      <c r="G384" s="136">
        <f t="shared" si="62"/>
        <v>0</v>
      </c>
      <c r="H384" s="137">
        <f t="shared" si="55"/>
        <v>0</v>
      </c>
      <c r="I384" s="137">
        <f t="shared" si="63"/>
        <v>0</v>
      </c>
      <c r="J384" s="136">
        <f t="shared" si="64"/>
        <v>0</v>
      </c>
      <c r="K384" s="136">
        <f t="shared" si="65"/>
        <v>0</v>
      </c>
      <c r="L384" s="138">
        <f t="shared" si="56"/>
        <v>0</v>
      </c>
      <c r="M384" s="92"/>
      <c r="N384" s="90"/>
      <c r="O384" s="91"/>
      <c r="P384" s="102"/>
      <c r="Q384" s="96"/>
      <c r="R384" s="104"/>
      <c r="S384" s="92"/>
      <c r="T384" s="90"/>
      <c r="U384" s="91"/>
      <c r="V384" s="102"/>
      <c r="W384" s="96"/>
      <c r="X384" s="104"/>
      <c r="Y384" s="92"/>
      <c r="Z384" s="90"/>
      <c r="AA384" s="91"/>
      <c r="AB384" s="102"/>
      <c r="AC384" s="96"/>
      <c r="AD384" s="104"/>
      <c r="AE384" s="92"/>
      <c r="AF384" s="90"/>
      <c r="AG384" s="91"/>
      <c r="AH384" s="102"/>
      <c r="AI384" s="96"/>
      <c r="AJ384" s="104"/>
      <c r="AK384" s="92"/>
      <c r="AL384" s="90"/>
      <c r="AM384" s="91"/>
      <c r="AN384" s="102"/>
      <c r="AO384" s="96"/>
      <c r="AP384" s="104"/>
      <c r="AQ384" s="92"/>
      <c r="AR384" s="90"/>
      <c r="AS384" s="91"/>
      <c r="AT384" s="102"/>
      <c r="AU384" s="96"/>
      <c r="AV384" s="104"/>
      <c r="AW384" s="92"/>
      <c r="AX384" s="90"/>
      <c r="AY384" s="91"/>
      <c r="AZ384" s="102"/>
      <c r="BA384" s="96"/>
      <c r="BB384" s="104"/>
      <c r="BC384" s="92"/>
      <c r="BD384" s="90"/>
      <c r="BE384" s="91"/>
      <c r="BF384" s="102"/>
      <c r="BG384" s="96"/>
      <c r="BH384" s="104"/>
      <c r="BI384" s="92"/>
      <c r="BJ384" s="90"/>
      <c r="BK384" s="91"/>
      <c r="BL384" s="102"/>
      <c r="BM384" s="96"/>
      <c r="BN384" s="104"/>
      <c r="BO384" s="92"/>
      <c r="BP384" s="90"/>
      <c r="BQ384" s="91"/>
      <c r="BR384" s="102"/>
      <c r="BS384" s="96"/>
      <c r="BT384" s="104"/>
      <c r="BU384" s="92"/>
      <c r="BV384" s="90"/>
      <c r="BW384" s="91"/>
      <c r="BX384" s="102"/>
      <c r="BY384" s="96"/>
      <c r="BZ384" s="104"/>
      <c r="CA384" s="92"/>
      <c r="CB384" s="90"/>
      <c r="CC384" s="91"/>
      <c r="CD384" s="102"/>
      <c r="CE384" s="96"/>
      <c r="CF384" s="104"/>
      <c r="CG384" s="92"/>
      <c r="CH384" s="90"/>
      <c r="CI384" s="91"/>
      <c r="CJ384" s="102"/>
      <c r="CK384" s="96"/>
      <c r="CL384" s="104"/>
      <c r="CM384" s="92"/>
      <c r="CN384" s="90"/>
      <c r="CO384" s="91"/>
      <c r="CP384" s="102"/>
      <c r="CQ384" s="96"/>
      <c r="CR384" s="104"/>
      <c r="CS384" s="92"/>
      <c r="CT384" s="90"/>
      <c r="CU384" s="91"/>
      <c r="CV384" s="102"/>
      <c r="CW384" s="96"/>
      <c r="CX384" s="104"/>
      <c r="CY384" s="92"/>
      <c r="CZ384" s="90"/>
      <c r="DA384" s="91"/>
      <c r="DB384" s="102"/>
      <c r="DC384" s="96"/>
      <c r="DD384" s="104"/>
      <c r="DE384" s="92"/>
      <c r="DF384" s="90"/>
      <c r="DG384" s="91"/>
      <c r="DH384" s="102"/>
      <c r="DI384" s="96"/>
      <c r="DJ384" s="104"/>
      <c r="DK384" s="92"/>
      <c r="DL384" s="90"/>
      <c r="DM384" s="91"/>
      <c r="DN384" s="102"/>
      <c r="DO384" s="96"/>
      <c r="DP384" s="104"/>
      <c r="DQ384" s="92"/>
      <c r="DR384" s="90"/>
      <c r="DS384" s="91"/>
      <c r="DT384" s="102"/>
      <c r="DU384" s="96"/>
      <c r="DV384" s="104"/>
      <c r="DW384" s="92"/>
      <c r="DX384" s="90"/>
      <c r="DY384" s="91"/>
      <c r="DZ384" s="102"/>
      <c r="EA384" s="96"/>
      <c r="EB384" s="104"/>
      <c r="EC384" s="92"/>
      <c r="ED384" s="90"/>
      <c r="EE384" s="91"/>
      <c r="EF384" s="102"/>
      <c r="EG384" s="96"/>
      <c r="EH384" s="104"/>
      <c r="EI384" s="92"/>
      <c r="EJ384" s="90"/>
      <c r="EK384" s="91"/>
      <c r="EL384" s="102"/>
      <c r="EM384" s="96"/>
      <c r="EN384" s="104"/>
      <c r="EO384" s="92"/>
      <c r="EP384" s="90"/>
      <c r="EQ384" s="91"/>
      <c r="ER384" s="102"/>
      <c r="ES384" s="96"/>
      <c r="ET384" s="104"/>
      <c r="EU384" s="92"/>
      <c r="EV384" s="90"/>
      <c r="EW384" s="91"/>
      <c r="EX384" s="102"/>
      <c r="EY384" s="96"/>
      <c r="EZ384" s="104"/>
      <c r="FA384" s="92"/>
      <c r="FB384" s="90"/>
      <c r="FC384" s="91"/>
      <c r="FD384" s="102"/>
      <c r="FE384" s="96"/>
      <c r="FF384" s="104"/>
      <c r="FG384" s="92"/>
      <c r="FH384" s="90"/>
      <c r="FI384" s="91"/>
      <c r="FJ384" s="102"/>
      <c r="FK384" s="96"/>
      <c r="FL384" s="104"/>
      <c r="FM384" s="92"/>
      <c r="FN384" s="90"/>
      <c r="FO384" s="91"/>
      <c r="FP384" s="102"/>
      <c r="FQ384" s="96"/>
      <c r="FR384" s="104"/>
      <c r="FS384" s="92"/>
      <c r="FT384" s="90"/>
      <c r="FU384" s="91"/>
      <c r="FV384" s="102"/>
      <c r="FW384" s="96"/>
      <c r="FX384" s="104"/>
      <c r="FY384" s="92"/>
      <c r="FZ384" s="90"/>
      <c r="GA384" s="91"/>
      <c r="GB384" s="102"/>
      <c r="GC384" s="96"/>
      <c r="GD384" s="104"/>
      <c r="GE384" s="92"/>
      <c r="GF384" s="90"/>
      <c r="GG384" s="91"/>
      <c r="GH384" s="102"/>
      <c r="GI384" s="96"/>
      <c r="GJ384" s="104"/>
      <c r="GK384" s="92"/>
      <c r="GL384" s="90"/>
      <c r="GM384" s="91"/>
      <c r="GN384" s="102"/>
      <c r="GO384" s="96"/>
      <c r="GP384" s="104"/>
      <c r="GQ384" s="92"/>
      <c r="GR384" s="90"/>
      <c r="GS384" s="91"/>
      <c r="GT384" s="102"/>
      <c r="GU384" s="96"/>
      <c r="GV384" s="104"/>
      <c r="GW384" s="92"/>
      <c r="GX384" s="90"/>
      <c r="GY384" s="91"/>
      <c r="GZ384" s="102"/>
      <c r="HA384" s="96"/>
      <c r="HB384" s="104"/>
      <c r="HC384" s="92"/>
      <c r="HD384" s="90"/>
      <c r="HE384" s="91"/>
      <c r="HF384" s="102"/>
      <c r="HG384" s="96"/>
      <c r="HH384" s="104"/>
      <c r="HI384" s="92"/>
      <c r="HJ384" s="90"/>
      <c r="HK384" s="91"/>
      <c r="HL384" s="102"/>
      <c r="HM384" s="96"/>
      <c r="HN384" s="104"/>
      <c r="HO384" s="92"/>
      <c r="HP384" s="90"/>
      <c r="HQ384" s="91"/>
      <c r="HR384" s="102"/>
      <c r="HS384" s="96"/>
      <c r="HT384" s="104"/>
      <c r="HU384" s="92"/>
      <c r="HV384" s="125"/>
      <c r="HW384" s="126"/>
      <c r="HX384" s="127"/>
      <c r="HY384" s="128"/>
      <c r="HZ384" s="129"/>
      <c r="IA384" s="130"/>
      <c r="IB384" s="125"/>
      <c r="IC384" s="126"/>
      <c r="ID384" s="127"/>
      <c r="IE384" s="128"/>
      <c r="IF384" s="129"/>
      <c r="IG384" s="130"/>
      <c r="IH384" s="125"/>
      <c r="II384" s="126"/>
      <c r="IJ384" s="127"/>
      <c r="IK384" s="128"/>
      <c r="IL384" s="129"/>
      <c r="IM384" s="130"/>
      <c r="IN384" s="125"/>
      <c r="IO384" s="126"/>
      <c r="IP384" s="127"/>
      <c r="IQ384" s="128"/>
      <c r="IR384" s="129"/>
    </row>
    <row r="385" spans="1:252" s="1" customFormat="1">
      <c r="A385" s="54" t="s">
        <v>193</v>
      </c>
      <c r="B385" s="136">
        <f t="shared" si="57"/>
        <v>0</v>
      </c>
      <c r="C385" s="136">
        <f t="shared" si="58"/>
        <v>0</v>
      </c>
      <c r="D385" s="136">
        <f t="shared" si="59"/>
        <v>0</v>
      </c>
      <c r="E385" s="136">
        <f t="shared" si="60"/>
        <v>0</v>
      </c>
      <c r="F385" s="136">
        <f t="shared" si="61"/>
        <v>0</v>
      </c>
      <c r="G385" s="136">
        <f t="shared" si="62"/>
        <v>0</v>
      </c>
      <c r="H385" s="137">
        <f t="shared" ref="H385:H449" si="66">COUNT(N385,Q385,T385,W385,Z385,AC385,AF385,AI385,AL385,AO385,AR385,AU385,AX385,BA385,BD385,BG385,BJ385,BM385,BP385,BS385,BV385,BY385,CB385,CE385,CH385,CK385,CN385,CQ385,CT385,CW385,CZ385,DC385,DF385,DI385,DL385,DO385,DR385,DU385,DX385,EA385,ED385,EG385,EJ385,EM385,EP385,ES385,EV385,EY385,FB385,FE385,FH385,FK385,FN385,FQ385,FT385,FW385,FZ385,GC385,GF385,GI385,GL385,GO385,GR385,GU385,GX385,HA385,HD385,HG385,HJ385,HM385,HP385,HS385,HV385,HY385,IB385,IE385,IH385,IK385,IN385,IQ385)</f>
        <v>0</v>
      </c>
      <c r="I385" s="137">
        <f t="shared" si="63"/>
        <v>0</v>
      </c>
      <c r="J385" s="136">
        <f t="shared" si="64"/>
        <v>0</v>
      </c>
      <c r="K385" s="136">
        <f t="shared" si="65"/>
        <v>0</v>
      </c>
      <c r="L385" s="138">
        <f t="shared" si="56"/>
        <v>0</v>
      </c>
      <c r="M385" s="92"/>
      <c r="N385" s="90"/>
      <c r="O385" s="91"/>
      <c r="P385" s="102"/>
      <c r="Q385" s="96"/>
      <c r="R385" s="104"/>
      <c r="S385" s="92"/>
      <c r="T385" s="90"/>
      <c r="U385" s="91"/>
      <c r="V385" s="102"/>
      <c r="W385" s="96"/>
      <c r="X385" s="104"/>
      <c r="Y385" s="92"/>
      <c r="Z385" s="90"/>
      <c r="AA385" s="91"/>
      <c r="AB385" s="102"/>
      <c r="AC385" s="96"/>
      <c r="AD385" s="104"/>
      <c r="AE385" s="92"/>
      <c r="AF385" s="90"/>
      <c r="AG385" s="91"/>
      <c r="AH385" s="102"/>
      <c r="AI385" s="96"/>
      <c r="AJ385" s="104"/>
      <c r="AK385" s="92"/>
      <c r="AL385" s="90"/>
      <c r="AM385" s="91"/>
      <c r="AN385" s="102"/>
      <c r="AO385" s="96"/>
      <c r="AP385" s="104"/>
      <c r="AQ385" s="92"/>
      <c r="AR385" s="90"/>
      <c r="AS385" s="91"/>
      <c r="AT385" s="102"/>
      <c r="AU385" s="96"/>
      <c r="AV385" s="104"/>
      <c r="AW385" s="92"/>
      <c r="AX385" s="90"/>
      <c r="AY385" s="91"/>
      <c r="AZ385" s="102"/>
      <c r="BA385" s="96"/>
      <c r="BB385" s="104"/>
      <c r="BC385" s="92"/>
      <c r="BD385" s="90"/>
      <c r="BE385" s="91"/>
      <c r="BF385" s="102"/>
      <c r="BG385" s="96"/>
      <c r="BH385" s="104"/>
      <c r="BI385" s="92"/>
      <c r="BJ385" s="90"/>
      <c r="BK385" s="91"/>
      <c r="BL385" s="102"/>
      <c r="BM385" s="96"/>
      <c r="BN385" s="104"/>
      <c r="BO385" s="92"/>
      <c r="BP385" s="90"/>
      <c r="BQ385" s="91"/>
      <c r="BR385" s="102"/>
      <c r="BS385" s="96"/>
      <c r="BT385" s="104"/>
      <c r="BU385" s="92"/>
      <c r="BV385" s="90"/>
      <c r="BW385" s="91"/>
      <c r="BX385" s="102"/>
      <c r="BY385" s="96"/>
      <c r="BZ385" s="104"/>
      <c r="CA385" s="92"/>
      <c r="CB385" s="90"/>
      <c r="CC385" s="91"/>
      <c r="CD385" s="102"/>
      <c r="CE385" s="96"/>
      <c r="CF385" s="104"/>
      <c r="CG385" s="92"/>
      <c r="CH385" s="90"/>
      <c r="CI385" s="91"/>
      <c r="CJ385" s="102"/>
      <c r="CK385" s="96"/>
      <c r="CL385" s="104"/>
      <c r="CM385" s="92"/>
      <c r="CN385" s="90"/>
      <c r="CO385" s="91"/>
      <c r="CP385" s="102"/>
      <c r="CQ385" s="96"/>
      <c r="CR385" s="104"/>
      <c r="CS385" s="92"/>
      <c r="CT385" s="90"/>
      <c r="CU385" s="91"/>
      <c r="CV385" s="102"/>
      <c r="CW385" s="96"/>
      <c r="CX385" s="104"/>
      <c r="CY385" s="92"/>
      <c r="CZ385" s="90"/>
      <c r="DA385" s="91"/>
      <c r="DB385" s="102"/>
      <c r="DC385" s="96"/>
      <c r="DD385" s="104"/>
      <c r="DE385" s="92"/>
      <c r="DF385" s="90"/>
      <c r="DG385" s="91"/>
      <c r="DH385" s="102"/>
      <c r="DI385" s="96"/>
      <c r="DJ385" s="104"/>
      <c r="DK385" s="92"/>
      <c r="DL385" s="90"/>
      <c r="DM385" s="91"/>
      <c r="DN385" s="102"/>
      <c r="DO385" s="96"/>
      <c r="DP385" s="104"/>
      <c r="DQ385" s="92"/>
      <c r="DR385" s="90"/>
      <c r="DS385" s="91"/>
      <c r="DT385" s="102"/>
      <c r="DU385" s="96"/>
      <c r="DV385" s="104"/>
      <c r="DW385" s="92"/>
      <c r="DX385" s="90"/>
      <c r="DY385" s="91"/>
      <c r="DZ385" s="102"/>
      <c r="EA385" s="96"/>
      <c r="EB385" s="104"/>
      <c r="EC385" s="92"/>
      <c r="ED385" s="90"/>
      <c r="EE385" s="91"/>
      <c r="EF385" s="102"/>
      <c r="EG385" s="96"/>
      <c r="EH385" s="104"/>
      <c r="EI385" s="92"/>
      <c r="EJ385" s="90"/>
      <c r="EK385" s="91"/>
      <c r="EL385" s="102"/>
      <c r="EM385" s="96"/>
      <c r="EN385" s="104"/>
      <c r="EO385" s="92"/>
      <c r="EP385" s="90"/>
      <c r="EQ385" s="91"/>
      <c r="ER385" s="102"/>
      <c r="ES385" s="96"/>
      <c r="ET385" s="104"/>
      <c r="EU385" s="92"/>
      <c r="EV385" s="90"/>
      <c r="EW385" s="91"/>
      <c r="EX385" s="102"/>
      <c r="EY385" s="96"/>
      <c r="EZ385" s="104"/>
      <c r="FA385" s="92"/>
      <c r="FB385" s="90"/>
      <c r="FC385" s="91"/>
      <c r="FD385" s="102"/>
      <c r="FE385" s="96"/>
      <c r="FF385" s="104"/>
      <c r="FG385" s="92"/>
      <c r="FH385" s="90"/>
      <c r="FI385" s="91"/>
      <c r="FJ385" s="102"/>
      <c r="FK385" s="96"/>
      <c r="FL385" s="104"/>
      <c r="FM385" s="92"/>
      <c r="FN385" s="90"/>
      <c r="FO385" s="91"/>
      <c r="FP385" s="102"/>
      <c r="FQ385" s="96"/>
      <c r="FR385" s="104"/>
      <c r="FS385" s="92"/>
      <c r="FT385" s="90"/>
      <c r="FU385" s="91"/>
      <c r="FV385" s="102"/>
      <c r="FW385" s="96"/>
      <c r="FX385" s="104"/>
      <c r="FY385" s="92"/>
      <c r="FZ385" s="90"/>
      <c r="GA385" s="91"/>
      <c r="GB385" s="102"/>
      <c r="GC385" s="96"/>
      <c r="GD385" s="104"/>
      <c r="GE385" s="92"/>
      <c r="GF385" s="90"/>
      <c r="GG385" s="91"/>
      <c r="GH385" s="102"/>
      <c r="GI385" s="96"/>
      <c r="GJ385" s="104"/>
      <c r="GK385" s="92"/>
      <c r="GL385" s="90"/>
      <c r="GM385" s="91"/>
      <c r="GN385" s="102"/>
      <c r="GO385" s="96"/>
      <c r="GP385" s="104"/>
      <c r="GQ385" s="92"/>
      <c r="GR385" s="90"/>
      <c r="GS385" s="91"/>
      <c r="GT385" s="102"/>
      <c r="GU385" s="96"/>
      <c r="GV385" s="104"/>
      <c r="GW385" s="92"/>
      <c r="GX385" s="90"/>
      <c r="GY385" s="91"/>
      <c r="GZ385" s="102"/>
      <c r="HA385" s="96"/>
      <c r="HB385" s="104"/>
      <c r="HC385" s="92"/>
      <c r="HD385" s="90"/>
      <c r="HE385" s="91"/>
      <c r="HF385" s="102"/>
      <c r="HG385" s="96"/>
      <c r="HH385" s="104"/>
      <c r="HI385" s="92"/>
      <c r="HJ385" s="90"/>
      <c r="HK385" s="91"/>
      <c r="HL385" s="102"/>
      <c r="HM385" s="96"/>
      <c r="HN385" s="104"/>
      <c r="HO385" s="92"/>
      <c r="HP385" s="90"/>
      <c r="HQ385" s="91"/>
      <c r="HR385" s="102"/>
      <c r="HS385" s="96"/>
      <c r="HT385" s="104"/>
      <c r="HU385" s="92"/>
      <c r="HV385" s="125"/>
      <c r="HW385" s="126"/>
      <c r="HX385" s="127"/>
      <c r="HY385" s="128"/>
      <c r="HZ385" s="129"/>
      <c r="IA385" s="130"/>
      <c r="IB385" s="125"/>
      <c r="IC385" s="126"/>
      <c r="ID385" s="127"/>
      <c r="IE385" s="128"/>
      <c r="IF385" s="129"/>
      <c r="IG385" s="130"/>
      <c r="IH385" s="125"/>
      <c r="II385" s="126"/>
      <c r="IJ385" s="127"/>
      <c r="IK385" s="128"/>
      <c r="IL385" s="129"/>
      <c r="IM385" s="130"/>
      <c r="IN385" s="125"/>
      <c r="IO385" s="126"/>
      <c r="IP385" s="127"/>
      <c r="IQ385" s="128"/>
      <c r="IR385" s="129"/>
    </row>
    <row r="386" spans="1:252" s="1" customFormat="1">
      <c r="A386" s="54" t="s">
        <v>886</v>
      </c>
      <c r="B386" s="136">
        <f t="shared" si="57"/>
        <v>0</v>
      </c>
      <c r="C386" s="136">
        <f t="shared" si="58"/>
        <v>0</v>
      </c>
      <c r="D386" s="136">
        <f t="shared" si="59"/>
        <v>0</v>
      </c>
      <c r="E386" s="136">
        <f t="shared" si="60"/>
        <v>0</v>
      </c>
      <c r="F386" s="136">
        <f t="shared" si="61"/>
        <v>0</v>
      </c>
      <c r="G386" s="136">
        <f t="shared" si="62"/>
        <v>0</v>
      </c>
      <c r="H386" s="137">
        <f t="shared" si="66"/>
        <v>0</v>
      </c>
      <c r="I386" s="137">
        <f t="shared" si="63"/>
        <v>0</v>
      </c>
      <c r="J386" s="136">
        <f t="shared" si="64"/>
        <v>0</v>
      </c>
      <c r="K386" s="136">
        <f t="shared" si="65"/>
        <v>0</v>
      </c>
      <c r="L386" s="138">
        <f t="shared" si="56"/>
        <v>0</v>
      </c>
      <c r="M386" s="92"/>
      <c r="N386" s="90"/>
      <c r="O386" s="91"/>
      <c r="P386" s="102"/>
      <c r="Q386" s="96"/>
      <c r="R386" s="104"/>
      <c r="S386" s="92"/>
      <c r="T386" s="90"/>
      <c r="U386" s="91"/>
      <c r="V386" s="102"/>
      <c r="W386" s="96"/>
      <c r="X386" s="104"/>
      <c r="Y386" s="92"/>
      <c r="Z386" s="90"/>
      <c r="AA386" s="91"/>
      <c r="AB386" s="102"/>
      <c r="AC386" s="96"/>
      <c r="AD386" s="104"/>
      <c r="AE386" s="92"/>
      <c r="AF386" s="90"/>
      <c r="AG386" s="91"/>
      <c r="AH386" s="102"/>
      <c r="AI386" s="96"/>
      <c r="AJ386" s="104"/>
      <c r="AK386" s="92"/>
      <c r="AL386" s="90"/>
      <c r="AM386" s="91"/>
      <c r="AN386" s="102"/>
      <c r="AO386" s="96"/>
      <c r="AP386" s="104"/>
      <c r="AQ386" s="92"/>
      <c r="AR386" s="90"/>
      <c r="AS386" s="91"/>
      <c r="AT386" s="102"/>
      <c r="AU386" s="96"/>
      <c r="AV386" s="104"/>
      <c r="AW386" s="92"/>
      <c r="AX386" s="90"/>
      <c r="AY386" s="91"/>
      <c r="AZ386" s="102"/>
      <c r="BA386" s="96"/>
      <c r="BB386" s="104"/>
      <c r="BC386" s="92"/>
      <c r="BD386" s="90"/>
      <c r="BE386" s="91"/>
      <c r="BF386" s="102"/>
      <c r="BG386" s="96"/>
      <c r="BH386" s="104"/>
      <c r="BI386" s="92"/>
      <c r="BJ386" s="90"/>
      <c r="BK386" s="91"/>
      <c r="BL386" s="102"/>
      <c r="BM386" s="96"/>
      <c r="BN386" s="104"/>
      <c r="BO386" s="92"/>
      <c r="BP386" s="90"/>
      <c r="BQ386" s="91"/>
      <c r="BR386" s="102"/>
      <c r="BS386" s="96"/>
      <c r="BT386" s="104"/>
      <c r="BU386" s="92"/>
      <c r="BV386" s="90"/>
      <c r="BW386" s="91"/>
      <c r="BX386" s="102"/>
      <c r="BY386" s="96"/>
      <c r="BZ386" s="104"/>
      <c r="CA386" s="92"/>
      <c r="CB386" s="90"/>
      <c r="CC386" s="91"/>
      <c r="CD386" s="102"/>
      <c r="CE386" s="96"/>
      <c r="CF386" s="104"/>
      <c r="CG386" s="92"/>
      <c r="CH386" s="90"/>
      <c r="CI386" s="91"/>
      <c r="CJ386" s="102"/>
      <c r="CK386" s="96"/>
      <c r="CL386" s="104"/>
      <c r="CM386" s="92"/>
      <c r="CN386" s="90"/>
      <c r="CO386" s="91"/>
      <c r="CP386" s="102"/>
      <c r="CQ386" s="96"/>
      <c r="CR386" s="104"/>
      <c r="CS386" s="92"/>
      <c r="CT386" s="90"/>
      <c r="CU386" s="91"/>
      <c r="CV386" s="102"/>
      <c r="CW386" s="96"/>
      <c r="CX386" s="104"/>
      <c r="CY386" s="92"/>
      <c r="CZ386" s="90"/>
      <c r="DA386" s="91"/>
      <c r="DB386" s="102"/>
      <c r="DC386" s="96"/>
      <c r="DD386" s="104"/>
      <c r="DE386" s="92"/>
      <c r="DF386" s="90"/>
      <c r="DG386" s="91"/>
      <c r="DH386" s="102"/>
      <c r="DI386" s="96"/>
      <c r="DJ386" s="104"/>
      <c r="DK386" s="92"/>
      <c r="DL386" s="90"/>
      <c r="DM386" s="91"/>
      <c r="DN386" s="102"/>
      <c r="DO386" s="96"/>
      <c r="DP386" s="104"/>
      <c r="DQ386" s="92"/>
      <c r="DR386" s="90"/>
      <c r="DS386" s="91"/>
      <c r="DT386" s="102"/>
      <c r="DU386" s="96"/>
      <c r="DV386" s="104"/>
      <c r="DW386" s="92"/>
      <c r="DX386" s="90"/>
      <c r="DY386" s="91"/>
      <c r="DZ386" s="102"/>
      <c r="EA386" s="96"/>
      <c r="EB386" s="104"/>
      <c r="EC386" s="92"/>
      <c r="ED386" s="90"/>
      <c r="EE386" s="91"/>
      <c r="EF386" s="102"/>
      <c r="EG386" s="96"/>
      <c r="EH386" s="104"/>
      <c r="EI386" s="92"/>
      <c r="EJ386" s="90"/>
      <c r="EK386" s="91"/>
      <c r="EL386" s="102"/>
      <c r="EM386" s="96"/>
      <c r="EN386" s="104"/>
      <c r="EO386" s="92"/>
      <c r="EP386" s="90"/>
      <c r="EQ386" s="91"/>
      <c r="ER386" s="102"/>
      <c r="ES386" s="96"/>
      <c r="ET386" s="104"/>
      <c r="EU386" s="92"/>
      <c r="EV386" s="90"/>
      <c r="EW386" s="91"/>
      <c r="EX386" s="102"/>
      <c r="EY386" s="96"/>
      <c r="EZ386" s="104"/>
      <c r="FA386" s="92"/>
      <c r="FB386" s="90"/>
      <c r="FC386" s="91"/>
      <c r="FD386" s="102"/>
      <c r="FE386" s="96"/>
      <c r="FF386" s="104"/>
      <c r="FG386" s="92"/>
      <c r="FH386" s="90"/>
      <c r="FI386" s="91"/>
      <c r="FJ386" s="102"/>
      <c r="FK386" s="96"/>
      <c r="FL386" s="104"/>
      <c r="FM386" s="92"/>
      <c r="FN386" s="90"/>
      <c r="FO386" s="91"/>
      <c r="FP386" s="102"/>
      <c r="FQ386" s="96"/>
      <c r="FR386" s="104"/>
      <c r="FS386" s="92"/>
      <c r="FT386" s="90"/>
      <c r="FU386" s="91"/>
      <c r="FV386" s="102"/>
      <c r="FW386" s="96"/>
      <c r="FX386" s="104"/>
      <c r="FY386" s="92"/>
      <c r="FZ386" s="90"/>
      <c r="GA386" s="91"/>
      <c r="GB386" s="102"/>
      <c r="GC386" s="96"/>
      <c r="GD386" s="104"/>
      <c r="GE386" s="92"/>
      <c r="GF386" s="90"/>
      <c r="GG386" s="91"/>
      <c r="GH386" s="102"/>
      <c r="GI386" s="96"/>
      <c r="GJ386" s="104"/>
      <c r="GK386" s="92"/>
      <c r="GL386" s="90"/>
      <c r="GM386" s="91"/>
      <c r="GN386" s="102"/>
      <c r="GO386" s="96"/>
      <c r="GP386" s="104"/>
      <c r="GQ386" s="92"/>
      <c r="GR386" s="90"/>
      <c r="GS386" s="91"/>
      <c r="GT386" s="102"/>
      <c r="GU386" s="96"/>
      <c r="GV386" s="104"/>
      <c r="GW386" s="92"/>
      <c r="GX386" s="90"/>
      <c r="GY386" s="91"/>
      <c r="GZ386" s="102"/>
      <c r="HA386" s="96"/>
      <c r="HB386" s="104"/>
      <c r="HC386" s="92"/>
      <c r="HD386" s="90"/>
      <c r="HE386" s="91"/>
      <c r="HF386" s="102"/>
      <c r="HG386" s="96"/>
      <c r="HH386" s="104"/>
      <c r="HI386" s="92"/>
      <c r="HJ386" s="90"/>
      <c r="HK386" s="91"/>
      <c r="HL386" s="102"/>
      <c r="HM386" s="96"/>
      <c r="HN386" s="104"/>
      <c r="HO386" s="92"/>
      <c r="HP386" s="90"/>
      <c r="HQ386" s="91"/>
      <c r="HR386" s="102"/>
      <c r="HS386" s="96"/>
      <c r="HT386" s="104"/>
      <c r="HU386" s="92"/>
      <c r="HV386" s="125"/>
      <c r="HW386" s="126"/>
      <c r="HX386" s="127"/>
      <c r="HY386" s="128"/>
      <c r="HZ386" s="129"/>
      <c r="IA386" s="130"/>
      <c r="IB386" s="125"/>
      <c r="IC386" s="126"/>
      <c r="ID386" s="127"/>
      <c r="IE386" s="128"/>
      <c r="IF386" s="129"/>
      <c r="IG386" s="130"/>
      <c r="IH386" s="125"/>
      <c r="II386" s="126"/>
      <c r="IJ386" s="127"/>
      <c r="IK386" s="128"/>
      <c r="IL386" s="129"/>
      <c r="IM386" s="130"/>
      <c r="IN386" s="125"/>
      <c r="IO386" s="126"/>
      <c r="IP386" s="127"/>
      <c r="IQ386" s="128"/>
      <c r="IR386" s="129"/>
    </row>
    <row r="387" spans="1:252" s="1" customFormat="1">
      <c r="A387" s="54" t="s">
        <v>887</v>
      </c>
      <c r="B387" s="136">
        <f t="shared" si="57"/>
        <v>18.3</v>
      </c>
      <c r="C387" s="136">
        <f t="shared" si="58"/>
        <v>18.733333333333334</v>
      </c>
      <c r="D387" s="136">
        <f t="shared" si="59"/>
        <v>19.600000000000001</v>
      </c>
      <c r="E387" s="136">
        <f t="shared" si="60"/>
        <v>12.2</v>
      </c>
      <c r="F387" s="136">
        <f t="shared" si="61"/>
        <v>12.600000000000001</v>
      </c>
      <c r="G387" s="136">
        <f t="shared" si="62"/>
        <v>13</v>
      </c>
      <c r="H387" s="137">
        <f t="shared" si="66"/>
        <v>6</v>
      </c>
      <c r="I387" s="137">
        <f t="shared" si="63"/>
        <v>0</v>
      </c>
      <c r="J387" s="136">
        <f t="shared" si="64"/>
        <v>0</v>
      </c>
      <c r="K387" s="136">
        <f t="shared" si="65"/>
        <v>0</v>
      </c>
      <c r="L387" s="138">
        <f t="shared" si="56"/>
        <v>0</v>
      </c>
      <c r="M387" s="92">
        <v>18.7</v>
      </c>
      <c r="N387" s="90">
        <v>12.3</v>
      </c>
      <c r="O387" s="91"/>
      <c r="P387" s="102">
        <v>18.5</v>
      </c>
      <c r="Q387" s="96">
        <v>12.4</v>
      </c>
      <c r="R387" s="104"/>
      <c r="S387" s="92">
        <v>18.3</v>
      </c>
      <c r="T387" s="90">
        <v>12.7</v>
      </c>
      <c r="U387" s="91"/>
      <c r="V387" s="102">
        <v>18.3</v>
      </c>
      <c r="W387" s="96">
        <v>13</v>
      </c>
      <c r="X387" s="104"/>
      <c r="Y387" s="92">
        <v>19.600000000000001</v>
      </c>
      <c r="Z387" s="90">
        <v>13</v>
      </c>
      <c r="AA387" s="91"/>
      <c r="AB387" s="102">
        <v>19</v>
      </c>
      <c r="AC387" s="96">
        <v>12.2</v>
      </c>
      <c r="AD387" s="104"/>
      <c r="AE387" s="92"/>
      <c r="AF387" s="90"/>
      <c r="AG387" s="91"/>
      <c r="AH387" s="102"/>
      <c r="AI387" s="96"/>
      <c r="AJ387" s="104"/>
      <c r="AK387" s="92"/>
      <c r="AL387" s="90"/>
      <c r="AM387" s="91"/>
      <c r="AN387" s="102"/>
      <c r="AO387" s="96"/>
      <c r="AP387" s="104"/>
      <c r="AQ387" s="92"/>
      <c r="AR387" s="90"/>
      <c r="AS387" s="91"/>
      <c r="AT387" s="102"/>
      <c r="AU387" s="96"/>
      <c r="AV387" s="104"/>
      <c r="AW387" s="92"/>
      <c r="AX387" s="90"/>
      <c r="AY387" s="91"/>
      <c r="AZ387" s="102"/>
      <c r="BA387" s="96"/>
      <c r="BB387" s="104"/>
      <c r="BC387" s="92"/>
      <c r="BD387" s="90"/>
      <c r="BE387" s="91"/>
      <c r="BF387" s="102"/>
      <c r="BG387" s="96"/>
      <c r="BH387" s="104"/>
      <c r="BI387" s="92"/>
      <c r="BJ387" s="90"/>
      <c r="BK387" s="91"/>
      <c r="BL387" s="102"/>
      <c r="BM387" s="96"/>
      <c r="BN387" s="104"/>
      <c r="BO387" s="92"/>
      <c r="BP387" s="90"/>
      <c r="BQ387" s="91"/>
      <c r="BR387" s="102"/>
      <c r="BS387" s="96"/>
      <c r="BT387" s="104"/>
      <c r="BU387" s="92"/>
      <c r="BV387" s="90"/>
      <c r="BW387" s="91"/>
      <c r="BX387" s="102"/>
      <c r="BY387" s="96"/>
      <c r="BZ387" s="104"/>
      <c r="CA387" s="92"/>
      <c r="CB387" s="90"/>
      <c r="CC387" s="91"/>
      <c r="CD387" s="102"/>
      <c r="CE387" s="96"/>
      <c r="CF387" s="104"/>
      <c r="CG387" s="92"/>
      <c r="CH387" s="90"/>
      <c r="CI387" s="91"/>
      <c r="CJ387" s="102"/>
      <c r="CK387" s="96"/>
      <c r="CL387" s="104"/>
      <c r="CM387" s="92"/>
      <c r="CN387" s="90"/>
      <c r="CO387" s="91"/>
      <c r="CP387" s="102"/>
      <c r="CQ387" s="96"/>
      <c r="CR387" s="104"/>
      <c r="CS387" s="92"/>
      <c r="CT387" s="90"/>
      <c r="CU387" s="91"/>
      <c r="CV387" s="102"/>
      <c r="CW387" s="96"/>
      <c r="CX387" s="104"/>
      <c r="CY387" s="92"/>
      <c r="CZ387" s="90"/>
      <c r="DA387" s="91"/>
      <c r="DB387" s="102"/>
      <c r="DC387" s="96"/>
      <c r="DD387" s="104"/>
      <c r="DE387" s="92"/>
      <c r="DF387" s="90"/>
      <c r="DG387" s="91"/>
      <c r="DH387" s="102"/>
      <c r="DI387" s="96"/>
      <c r="DJ387" s="104"/>
      <c r="DK387" s="92"/>
      <c r="DL387" s="90"/>
      <c r="DM387" s="91"/>
      <c r="DN387" s="102"/>
      <c r="DO387" s="96"/>
      <c r="DP387" s="104"/>
      <c r="DQ387" s="92"/>
      <c r="DR387" s="90"/>
      <c r="DS387" s="91"/>
      <c r="DT387" s="102"/>
      <c r="DU387" s="96"/>
      <c r="DV387" s="104"/>
      <c r="DW387" s="92"/>
      <c r="DX387" s="90"/>
      <c r="DY387" s="91"/>
      <c r="DZ387" s="102"/>
      <c r="EA387" s="96"/>
      <c r="EB387" s="104"/>
      <c r="EC387" s="92"/>
      <c r="ED387" s="90"/>
      <c r="EE387" s="91"/>
      <c r="EF387" s="102"/>
      <c r="EG387" s="96"/>
      <c r="EH387" s="104"/>
      <c r="EI387" s="92"/>
      <c r="EJ387" s="90"/>
      <c r="EK387" s="91"/>
      <c r="EL387" s="102"/>
      <c r="EM387" s="96"/>
      <c r="EN387" s="104"/>
      <c r="EO387" s="92"/>
      <c r="EP387" s="90"/>
      <c r="EQ387" s="91"/>
      <c r="ER387" s="102"/>
      <c r="ES387" s="96"/>
      <c r="ET387" s="104"/>
      <c r="EU387" s="92"/>
      <c r="EV387" s="90"/>
      <c r="EW387" s="91"/>
      <c r="EX387" s="102"/>
      <c r="EY387" s="96"/>
      <c r="EZ387" s="104"/>
      <c r="FA387" s="92"/>
      <c r="FB387" s="90"/>
      <c r="FC387" s="91"/>
      <c r="FD387" s="102"/>
      <c r="FE387" s="96"/>
      <c r="FF387" s="104"/>
      <c r="FG387" s="92"/>
      <c r="FH387" s="90"/>
      <c r="FI387" s="91"/>
      <c r="FJ387" s="102"/>
      <c r="FK387" s="96"/>
      <c r="FL387" s="104"/>
      <c r="FM387" s="92"/>
      <c r="FN387" s="90"/>
      <c r="FO387" s="91"/>
      <c r="FP387" s="102"/>
      <c r="FQ387" s="96"/>
      <c r="FR387" s="104"/>
      <c r="FS387" s="92"/>
      <c r="FT387" s="90"/>
      <c r="FU387" s="91"/>
      <c r="FV387" s="102"/>
      <c r="FW387" s="96"/>
      <c r="FX387" s="104"/>
      <c r="FY387" s="92"/>
      <c r="FZ387" s="90"/>
      <c r="GA387" s="91"/>
      <c r="GB387" s="102"/>
      <c r="GC387" s="96"/>
      <c r="GD387" s="104"/>
      <c r="GE387" s="92"/>
      <c r="GF387" s="90"/>
      <c r="GG387" s="91"/>
      <c r="GH387" s="102"/>
      <c r="GI387" s="96"/>
      <c r="GJ387" s="104"/>
      <c r="GK387" s="92"/>
      <c r="GL387" s="90"/>
      <c r="GM387" s="91"/>
      <c r="GN387" s="102"/>
      <c r="GO387" s="96"/>
      <c r="GP387" s="104"/>
      <c r="GQ387" s="92"/>
      <c r="GR387" s="90"/>
      <c r="GS387" s="91"/>
      <c r="GT387" s="102"/>
      <c r="GU387" s="96"/>
      <c r="GV387" s="104"/>
      <c r="GW387" s="92"/>
      <c r="GX387" s="90"/>
      <c r="GY387" s="91"/>
      <c r="GZ387" s="102"/>
      <c r="HA387" s="96"/>
      <c r="HB387" s="104"/>
      <c r="HC387" s="92"/>
      <c r="HD387" s="90"/>
      <c r="HE387" s="91"/>
      <c r="HF387" s="102"/>
      <c r="HG387" s="96"/>
      <c r="HH387" s="104"/>
      <c r="HI387" s="92"/>
      <c r="HJ387" s="90"/>
      <c r="HK387" s="91"/>
      <c r="HL387" s="102"/>
      <c r="HM387" s="96"/>
      <c r="HN387" s="104"/>
      <c r="HO387" s="92"/>
      <c r="HP387" s="90"/>
      <c r="HQ387" s="91"/>
      <c r="HR387" s="102"/>
      <c r="HS387" s="96"/>
      <c r="HT387" s="104"/>
      <c r="HU387" s="92"/>
      <c r="HV387" s="125"/>
      <c r="HW387" s="126"/>
      <c r="HX387" s="127"/>
      <c r="HY387" s="128"/>
      <c r="HZ387" s="129"/>
      <c r="IA387" s="130"/>
      <c r="IB387" s="125"/>
      <c r="IC387" s="126"/>
      <c r="ID387" s="127"/>
      <c r="IE387" s="128"/>
      <c r="IF387" s="129"/>
      <c r="IG387" s="130"/>
      <c r="IH387" s="125"/>
      <c r="II387" s="126"/>
      <c r="IJ387" s="127"/>
      <c r="IK387" s="128"/>
      <c r="IL387" s="129"/>
      <c r="IM387" s="130"/>
      <c r="IN387" s="125"/>
      <c r="IO387" s="126"/>
      <c r="IP387" s="127"/>
      <c r="IQ387" s="128"/>
      <c r="IR387" s="129"/>
    </row>
    <row r="388" spans="1:252" s="1" customFormat="1">
      <c r="A388" s="54" t="s">
        <v>1063</v>
      </c>
      <c r="B388" s="136">
        <f t="shared" si="57"/>
        <v>18.899999999999999</v>
      </c>
      <c r="C388" s="136">
        <f t="shared" si="58"/>
        <v>19.049999999999997</v>
      </c>
      <c r="D388" s="136">
        <f t="shared" si="59"/>
        <v>19.2</v>
      </c>
      <c r="E388" s="136">
        <f t="shared" si="60"/>
        <v>14.1</v>
      </c>
      <c r="F388" s="136">
        <f t="shared" si="61"/>
        <v>14.1</v>
      </c>
      <c r="G388" s="136">
        <f t="shared" si="62"/>
        <v>14.1</v>
      </c>
      <c r="H388" s="137">
        <f t="shared" si="66"/>
        <v>2</v>
      </c>
      <c r="I388" s="137">
        <f t="shared" si="63"/>
        <v>0</v>
      </c>
      <c r="J388" s="136">
        <f t="shared" si="64"/>
        <v>0</v>
      </c>
      <c r="K388" s="136">
        <f t="shared" si="65"/>
        <v>0</v>
      </c>
      <c r="L388" s="138">
        <f t="shared" si="56"/>
        <v>0</v>
      </c>
      <c r="M388" s="92">
        <v>19.2</v>
      </c>
      <c r="N388" s="90">
        <v>14.1</v>
      </c>
      <c r="O388" s="91"/>
      <c r="P388" s="102">
        <v>18.899999999999999</v>
      </c>
      <c r="Q388" s="96">
        <v>14.1</v>
      </c>
      <c r="R388" s="104"/>
      <c r="S388" s="92"/>
      <c r="T388" s="90"/>
      <c r="U388" s="91"/>
      <c r="V388" s="102"/>
      <c r="W388" s="96"/>
      <c r="X388" s="104"/>
      <c r="Y388" s="92"/>
      <c r="Z388" s="90"/>
      <c r="AA388" s="91"/>
      <c r="AB388" s="102"/>
      <c r="AC388" s="96"/>
      <c r="AD388" s="104"/>
      <c r="AE388" s="92"/>
      <c r="AF388" s="90"/>
      <c r="AG388" s="91"/>
      <c r="AH388" s="102"/>
      <c r="AI388" s="96"/>
      <c r="AJ388" s="104"/>
      <c r="AK388" s="92"/>
      <c r="AL388" s="90"/>
      <c r="AM388" s="91"/>
      <c r="AN388" s="102"/>
      <c r="AO388" s="96"/>
      <c r="AP388" s="104"/>
      <c r="AQ388" s="92"/>
      <c r="AR388" s="90"/>
      <c r="AS388" s="91"/>
      <c r="AT388" s="102"/>
      <c r="AU388" s="96"/>
      <c r="AV388" s="104"/>
      <c r="AW388" s="92"/>
      <c r="AX388" s="90"/>
      <c r="AY388" s="91"/>
      <c r="AZ388" s="102"/>
      <c r="BA388" s="96"/>
      <c r="BB388" s="104"/>
      <c r="BC388" s="92"/>
      <c r="BD388" s="90"/>
      <c r="BE388" s="91"/>
      <c r="BF388" s="102"/>
      <c r="BG388" s="96"/>
      <c r="BH388" s="104"/>
      <c r="BI388" s="92"/>
      <c r="BJ388" s="90"/>
      <c r="BK388" s="91"/>
      <c r="BL388" s="102"/>
      <c r="BM388" s="96"/>
      <c r="BN388" s="104"/>
      <c r="BO388" s="92"/>
      <c r="BP388" s="90"/>
      <c r="BQ388" s="91"/>
      <c r="BR388" s="102"/>
      <c r="BS388" s="96"/>
      <c r="BT388" s="104"/>
      <c r="BU388" s="92"/>
      <c r="BV388" s="90"/>
      <c r="BW388" s="91"/>
      <c r="BX388" s="102"/>
      <c r="BY388" s="96"/>
      <c r="BZ388" s="104"/>
      <c r="CA388" s="92"/>
      <c r="CB388" s="90"/>
      <c r="CC388" s="91"/>
      <c r="CD388" s="102"/>
      <c r="CE388" s="96"/>
      <c r="CF388" s="104"/>
      <c r="CG388" s="92"/>
      <c r="CH388" s="90"/>
      <c r="CI388" s="91"/>
      <c r="CJ388" s="102"/>
      <c r="CK388" s="96"/>
      <c r="CL388" s="104"/>
      <c r="CM388" s="92"/>
      <c r="CN388" s="90"/>
      <c r="CO388" s="91"/>
      <c r="CP388" s="102"/>
      <c r="CQ388" s="96"/>
      <c r="CR388" s="104"/>
      <c r="CS388" s="92"/>
      <c r="CT388" s="90"/>
      <c r="CU388" s="91"/>
      <c r="CV388" s="102"/>
      <c r="CW388" s="96"/>
      <c r="CX388" s="104"/>
      <c r="CY388" s="92"/>
      <c r="CZ388" s="90"/>
      <c r="DA388" s="91"/>
      <c r="DB388" s="102"/>
      <c r="DC388" s="96"/>
      <c r="DD388" s="104"/>
      <c r="DE388" s="92"/>
      <c r="DF388" s="90"/>
      <c r="DG388" s="91"/>
      <c r="DH388" s="102"/>
      <c r="DI388" s="96"/>
      <c r="DJ388" s="104"/>
      <c r="DK388" s="92"/>
      <c r="DL388" s="90"/>
      <c r="DM388" s="91"/>
      <c r="DN388" s="102"/>
      <c r="DO388" s="96"/>
      <c r="DP388" s="104"/>
      <c r="DQ388" s="92"/>
      <c r="DR388" s="90"/>
      <c r="DS388" s="91"/>
      <c r="DT388" s="102"/>
      <c r="DU388" s="96"/>
      <c r="DV388" s="104"/>
      <c r="DW388" s="92"/>
      <c r="DX388" s="90"/>
      <c r="DY388" s="91"/>
      <c r="DZ388" s="102"/>
      <c r="EA388" s="96"/>
      <c r="EB388" s="104"/>
      <c r="EC388" s="92"/>
      <c r="ED388" s="90"/>
      <c r="EE388" s="91"/>
      <c r="EF388" s="102"/>
      <c r="EG388" s="96"/>
      <c r="EH388" s="104"/>
      <c r="EI388" s="92"/>
      <c r="EJ388" s="90"/>
      <c r="EK388" s="91"/>
      <c r="EL388" s="102"/>
      <c r="EM388" s="96"/>
      <c r="EN388" s="104"/>
      <c r="EO388" s="92"/>
      <c r="EP388" s="90"/>
      <c r="EQ388" s="91"/>
      <c r="ER388" s="102"/>
      <c r="ES388" s="96"/>
      <c r="ET388" s="104"/>
      <c r="EU388" s="92"/>
      <c r="EV388" s="90"/>
      <c r="EW388" s="91"/>
      <c r="EX388" s="102"/>
      <c r="EY388" s="96"/>
      <c r="EZ388" s="104"/>
      <c r="FA388" s="92"/>
      <c r="FB388" s="90"/>
      <c r="FC388" s="91"/>
      <c r="FD388" s="102"/>
      <c r="FE388" s="96"/>
      <c r="FF388" s="104"/>
      <c r="FG388" s="92"/>
      <c r="FH388" s="90"/>
      <c r="FI388" s="91"/>
      <c r="FJ388" s="102"/>
      <c r="FK388" s="96"/>
      <c r="FL388" s="104"/>
      <c r="FM388" s="92"/>
      <c r="FN388" s="90"/>
      <c r="FO388" s="91"/>
      <c r="FP388" s="102"/>
      <c r="FQ388" s="96"/>
      <c r="FR388" s="104"/>
      <c r="FS388" s="92"/>
      <c r="FT388" s="90"/>
      <c r="FU388" s="91"/>
      <c r="FV388" s="102"/>
      <c r="FW388" s="96"/>
      <c r="FX388" s="104"/>
      <c r="FY388" s="92"/>
      <c r="FZ388" s="90"/>
      <c r="GA388" s="91"/>
      <c r="GB388" s="102"/>
      <c r="GC388" s="96"/>
      <c r="GD388" s="104"/>
      <c r="GE388" s="92"/>
      <c r="GF388" s="90"/>
      <c r="GG388" s="91"/>
      <c r="GH388" s="102"/>
      <c r="GI388" s="96"/>
      <c r="GJ388" s="104"/>
      <c r="GK388" s="92"/>
      <c r="GL388" s="90"/>
      <c r="GM388" s="91"/>
      <c r="GN388" s="102"/>
      <c r="GO388" s="96"/>
      <c r="GP388" s="104"/>
      <c r="GQ388" s="92"/>
      <c r="GR388" s="90"/>
      <c r="GS388" s="91"/>
      <c r="GT388" s="102"/>
      <c r="GU388" s="96"/>
      <c r="GV388" s="104"/>
      <c r="GW388" s="92"/>
      <c r="GX388" s="90"/>
      <c r="GY388" s="91"/>
      <c r="GZ388" s="102"/>
      <c r="HA388" s="96"/>
      <c r="HB388" s="104"/>
      <c r="HC388" s="92"/>
      <c r="HD388" s="90"/>
      <c r="HE388" s="91"/>
      <c r="HF388" s="102"/>
      <c r="HG388" s="96"/>
      <c r="HH388" s="104"/>
      <c r="HI388" s="92"/>
      <c r="HJ388" s="90"/>
      <c r="HK388" s="91"/>
      <c r="HL388" s="102"/>
      <c r="HM388" s="96"/>
      <c r="HN388" s="104"/>
      <c r="HO388" s="92"/>
      <c r="HP388" s="90"/>
      <c r="HQ388" s="91"/>
      <c r="HR388" s="102"/>
      <c r="HS388" s="96"/>
      <c r="HT388" s="104"/>
      <c r="HU388" s="92"/>
      <c r="HV388" s="125"/>
      <c r="HW388" s="126"/>
      <c r="HX388" s="127"/>
      <c r="HY388" s="128"/>
      <c r="HZ388" s="129"/>
      <c r="IA388" s="130"/>
      <c r="IB388" s="125"/>
      <c r="IC388" s="126"/>
      <c r="ID388" s="127"/>
      <c r="IE388" s="128"/>
      <c r="IF388" s="129"/>
      <c r="IG388" s="130"/>
      <c r="IH388" s="125"/>
      <c r="II388" s="126"/>
      <c r="IJ388" s="127"/>
      <c r="IK388" s="128"/>
      <c r="IL388" s="129"/>
      <c r="IM388" s="130"/>
      <c r="IN388" s="125"/>
      <c r="IO388" s="126"/>
      <c r="IP388" s="127"/>
      <c r="IQ388" s="128"/>
      <c r="IR388" s="129"/>
    </row>
    <row r="389" spans="1:252" s="1" customFormat="1">
      <c r="A389" s="54" t="s">
        <v>1062</v>
      </c>
      <c r="B389" s="136">
        <f t="shared" si="57"/>
        <v>17</v>
      </c>
      <c r="C389" s="136">
        <f t="shared" si="58"/>
        <v>17.900000000000002</v>
      </c>
      <c r="D389" s="136">
        <f t="shared" si="59"/>
        <v>18.7</v>
      </c>
      <c r="E389" s="136">
        <f t="shared" si="60"/>
        <v>13.4</v>
      </c>
      <c r="F389" s="136">
        <f t="shared" si="61"/>
        <v>13.685714285714285</v>
      </c>
      <c r="G389" s="136">
        <f t="shared" si="62"/>
        <v>14</v>
      </c>
      <c r="H389" s="137">
        <f t="shared" si="66"/>
        <v>7</v>
      </c>
      <c r="I389" s="137">
        <f t="shared" si="63"/>
        <v>0</v>
      </c>
      <c r="J389" s="136">
        <f t="shared" si="64"/>
        <v>0</v>
      </c>
      <c r="K389" s="136">
        <f t="shared" si="65"/>
        <v>0</v>
      </c>
      <c r="L389" s="138">
        <f t="shared" si="56"/>
        <v>0</v>
      </c>
      <c r="M389" s="92">
        <v>17</v>
      </c>
      <c r="N389" s="90">
        <v>13.6</v>
      </c>
      <c r="O389" s="91"/>
      <c r="P389" s="102">
        <v>17.399999999999999</v>
      </c>
      <c r="Q389" s="96">
        <v>13.5</v>
      </c>
      <c r="R389" s="104"/>
      <c r="S389" s="92">
        <v>17.600000000000001</v>
      </c>
      <c r="T389" s="90">
        <v>13.6</v>
      </c>
      <c r="U389" s="91"/>
      <c r="V389" s="102">
        <v>18.2</v>
      </c>
      <c r="W389" s="96">
        <v>13.4</v>
      </c>
      <c r="X389" s="104"/>
      <c r="Y389" s="92">
        <v>18.7</v>
      </c>
      <c r="Z389" s="90">
        <v>13.7</v>
      </c>
      <c r="AA389" s="91"/>
      <c r="AB389" s="102">
        <v>18.3</v>
      </c>
      <c r="AC389" s="96">
        <v>14</v>
      </c>
      <c r="AD389" s="104"/>
      <c r="AE389" s="92">
        <v>18.100000000000001</v>
      </c>
      <c r="AF389" s="90">
        <v>14</v>
      </c>
      <c r="AG389" s="91"/>
      <c r="AH389" s="102"/>
      <c r="AI389" s="96"/>
      <c r="AJ389" s="104"/>
      <c r="AK389" s="92"/>
      <c r="AL389" s="90"/>
      <c r="AM389" s="91"/>
      <c r="AN389" s="102"/>
      <c r="AO389" s="96"/>
      <c r="AP389" s="104"/>
      <c r="AQ389" s="92"/>
      <c r="AR389" s="90"/>
      <c r="AS389" s="91"/>
      <c r="AT389" s="102"/>
      <c r="AU389" s="96"/>
      <c r="AV389" s="104"/>
      <c r="AW389" s="92"/>
      <c r="AX389" s="90"/>
      <c r="AY389" s="91"/>
      <c r="AZ389" s="102"/>
      <c r="BA389" s="96"/>
      <c r="BB389" s="104"/>
      <c r="BC389" s="92"/>
      <c r="BD389" s="90"/>
      <c r="BE389" s="91"/>
      <c r="BF389" s="102"/>
      <c r="BG389" s="96"/>
      <c r="BH389" s="104"/>
      <c r="BI389" s="92"/>
      <c r="BJ389" s="90"/>
      <c r="BK389" s="91"/>
      <c r="BL389" s="102"/>
      <c r="BM389" s="96"/>
      <c r="BN389" s="104"/>
      <c r="BO389" s="92"/>
      <c r="BP389" s="90"/>
      <c r="BQ389" s="91"/>
      <c r="BR389" s="102"/>
      <c r="BS389" s="96"/>
      <c r="BT389" s="104"/>
      <c r="BU389" s="92"/>
      <c r="BV389" s="90"/>
      <c r="BW389" s="91"/>
      <c r="BX389" s="102"/>
      <c r="BY389" s="96"/>
      <c r="BZ389" s="104"/>
      <c r="CA389" s="92"/>
      <c r="CB389" s="90"/>
      <c r="CC389" s="91"/>
      <c r="CD389" s="102"/>
      <c r="CE389" s="96"/>
      <c r="CF389" s="104"/>
      <c r="CG389" s="92"/>
      <c r="CH389" s="90"/>
      <c r="CI389" s="91"/>
      <c r="CJ389" s="102"/>
      <c r="CK389" s="96"/>
      <c r="CL389" s="104"/>
      <c r="CM389" s="92"/>
      <c r="CN389" s="90"/>
      <c r="CO389" s="91"/>
      <c r="CP389" s="102"/>
      <c r="CQ389" s="96"/>
      <c r="CR389" s="104"/>
      <c r="CS389" s="92"/>
      <c r="CT389" s="90"/>
      <c r="CU389" s="91"/>
      <c r="CV389" s="102"/>
      <c r="CW389" s="96"/>
      <c r="CX389" s="104"/>
      <c r="CY389" s="92"/>
      <c r="CZ389" s="90"/>
      <c r="DA389" s="91"/>
      <c r="DB389" s="102"/>
      <c r="DC389" s="96"/>
      <c r="DD389" s="104"/>
      <c r="DE389" s="92"/>
      <c r="DF389" s="90"/>
      <c r="DG389" s="91"/>
      <c r="DH389" s="102"/>
      <c r="DI389" s="96"/>
      <c r="DJ389" s="104"/>
      <c r="DK389" s="92"/>
      <c r="DL389" s="90"/>
      <c r="DM389" s="91"/>
      <c r="DN389" s="102"/>
      <c r="DO389" s="96"/>
      <c r="DP389" s="104"/>
      <c r="DQ389" s="92"/>
      <c r="DR389" s="90"/>
      <c r="DS389" s="91"/>
      <c r="DT389" s="102"/>
      <c r="DU389" s="96"/>
      <c r="DV389" s="104"/>
      <c r="DW389" s="92"/>
      <c r="DX389" s="90"/>
      <c r="DY389" s="91"/>
      <c r="DZ389" s="102"/>
      <c r="EA389" s="96"/>
      <c r="EB389" s="104"/>
      <c r="EC389" s="92"/>
      <c r="ED389" s="90"/>
      <c r="EE389" s="91"/>
      <c r="EF389" s="102"/>
      <c r="EG389" s="96"/>
      <c r="EH389" s="104"/>
      <c r="EI389" s="92"/>
      <c r="EJ389" s="90"/>
      <c r="EK389" s="91"/>
      <c r="EL389" s="102"/>
      <c r="EM389" s="96"/>
      <c r="EN389" s="104"/>
      <c r="EO389" s="92"/>
      <c r="EP389" s="90"/>
      <c r="EQ389" s="91"/>
      <c r="ER389" s="102"/>
      <c r="ES389" s="96"/>
      <c r="ET389" s="104"/>
      <c r="EU389" s="92"/>
      <c r="EV389" s="90"/>
      <c r="EW389" s="91"/>
      <c r="EX389" s="102"/>
      <c r="EY389" s="96"/>
      <c r="EZ389" s="104"/>
      <c r="FA389" s="92"/>
      <c r="FB389" s="90"/>
      <c r="FC389" s="91"/>
      <c r="FD389" s="102"/>
      <c r="FE389" s="96"/>
      <c r="FF389" s="104"/>
      <c r="FG389" s="92"/>
      <c r="FH389" s="90"/>
      <c r="FI389" s="91"/>
      <c r="FJ389" s="102"/>
      <c r="FK389" s="96"/>
      <c r="FL389" s="104"/>
      <c r="FM389" s="92"/>
      <c r="FN389" s="90"/>
      <c r="FO389" s="91"/>
      <c r="FP389" s="102"/>
      <c r="FQ389" s="96"/>
      <c r="FR389" s="104"/>
      <c r="FS389" s="92"/>
      <c r="FT389" s="90"/>
      <c r="FU389" s="91"/>
      <c r="FV389" s="102"/>
      <c r="FW389" s="96"/>
      <c r="FX389" s="104"/>
      <c r="FY389" s="92"/>
      <c r="FZ389" s="90"/>
      <c r="GA389" s="91"/>
      <c r="GB389" s="102"/>
      <c r="GC389" s="96"/>
      <c r="GD389" s="104"/>
      <c r="GE389" s="92"/>
      <c r="GF389" s="90"/>
      <c r="GG389" s="91"/>
      <c r="GH389" s="102"/>
      <c r="GI389" s="96"/>
      <c r="GJ389" s="104"/>
      <c r="GK389" s="92"/>
      <c r="GL389" s="90"/>
      <c r="GM389" s="91"/>
      <c r="GN389" s="102"/>
      <c r="GO389" s="96"/>
      <c r="GP389" s="104"/>
      <c r="GQ389" s="92"/>
      <c r="GR389" s="90"/>
      <c r="GS389" s="91"/>
      <c r="GT389" s="102"/>
      <c r="GU389" s="96"/>
      <c r="GV389" s="104"/>
      <c r="GW389" s="92"/>
      <c r="GX389" s="90"/>
      <c r="GY389" s="91"/>
      <c r="GZ389" s="102"/>
      <c r="HA389" s="96"/>
      <c r="HB389" s="104"/>
      <c r="HC389" s="92"/>
      <c r="HD389" s="90"/>
      <c r="HE389" s="91"/>
      <c r="HF389" s="102"/>
      <c r="HG389" s="96"/>
      <c r="HH389" s="104"/>
      <c r="HI389" s="92"/>
      <c r="HJ389" s="90"/>
      <c r="HK389" s="91"/>
      <c r="HL389" s="102"/>
      <c r="HM389" s="96"/>
      <c r="HN389" s="104"/>
      <c r="HO389" s="92"/>
      <c r="HP389" s="90"/>
      <c r="HQ389" s="91"/>
      <c r="HR389" s="102"/>
      <c r="HS389" s="96"/>
      <c r="HT389" s="104"/>
      <c r="HU389" s="92"/>
      <c r="HV389" s="125"/>
      <c r="HW389" s="126"/>
      <c r="HX389" s="127"/>
      <c r="HY389" s="128"/>
      <c r="HZ389" s="129"/>
      <c r="IA389" s="130"/>
      <c r="IB389" s="125"/>
      <c r="IC389" s="126"/>
      <c r="ID389" s="127"/>
      <c r="IE389" s="128"/>
      <c r="IF389" s="129"/>
      <c r="IG389" s="130"/>
      <c r="IH389" s="125"/>
      <c r="II389" s="126"/>
      <c r="IJ389" s="127"/>
      <c r="IK389" s="128"/>
      <c r="IL389" s="129"/>
      <c r="IM389" s="130"/>
      <c r="IN389" s="125"/>
      <c r="IO389" s="126"/>
      <c r="IP389" s="127"/>
      <c r="IQ389" s="128"/>
      <c r="IR389" s="129"/>
    </row>
    <row r="390" spans="1:252" s="1" customFormat="1">
      <c r="A390" s="54" t="s">
        <v>889</v>
      </c>
      <c r="B390" s="136">
        <f t="shared" si="57"/>
        <v>0</v>
      </c>
      <c r="C390" s="136">
        <f t="shared" si="58"/>
        <v>0</v>
      </c>
      <c r="D390" s="136">
        <f t="shared" si="59"/>
        <v>0</v>
      </c>
      <c r="E390" s="136">
        <f t="shared" si="60"/>
        <v>0</v>
      </c>
      <c r="F390" s="136">
        <f t="shared" si="61"/>
        <v>0</v>
      </c>
      <c r="G390" s="136">
        <f t="shared" si="62"/>
        <v>0</v>
      </c>
      <c r="H390" s="137">
        <f t="shared" si="66"/>
        <v>0</v>
      </c>
      <c r="I390" s="137">
        <f t="shared" si="63"/>
        <v>0</v>
      </c>
      <c r="J390" s="136">
        <f t="shared" si="64"/>
        <v>0</v>
      </c>
      <c r="K390" s="136">
        <f t="shared" si="65"/>
        <v>0</v>
      </c>
      <c r="L390" s="138">
        <f t="shared" si="56"/>
        <v>0</v>
      </c>
      <c r="M390" s="92"/>
      <c r="N390" s="90"/>
      <c r="O390" s="91"/>
      <c r="P390" s="102"/>
      <c r="Q390" s="96"/>
      <c r="R390" s="104"/>
      <c r="S390" s="92"/>
      <c r="T390" s="90"/>
      <c r="U390" s="91"/>
      <c r="V390" s="102"/>
      <c r="W390" s="96"/>
      <c r="X390" s="104"/>
      <c r="Y390" s="92"/>
      <c r="Z390" s="90"/>
      <c r="AA390" s="91"/>
      <c r="AB390" s="102"/>
      <c r="AC390" s="96"/>
      <c r="AD390" s="104"/>
      <c r="AE390" s="92"/>
      <c r="AF390" s="90"/>
      <c r="AG390" s="91"/>
      <c r="AH390" s="102"/>
      <c r="AI390" s="96"/>
      <c r="AJ390" s="104"/>
      <c r="AK390" s="92"/>
      <c r="AL390" s="90"/>
      <c r="AM390" s="91"/>
      <c r="AN390" s="102"/>
      <c r="AO390" s="96"/>
      <c r="AP390" s="104"/>
      <c r="AQ390" s="92"/>
      <c r="AR390" s="90"/>
      <c r="AS390" s="91"/>
      <c r="AT390" s="102"/>
      <c r="AU390" s="96"/>
      <c r="AV390" s="104"/>
      <c r="AW390" s="92"/>
      <c r="AX390" s="90"/>
      <c r="AY390" s="91"/>
      <c r="AZ390" s="102"/>
      <c r="BA390" s="96"/>
      <c r="BB390" s="104"/>
      <c r="BC390" s="92"/>
      <c r="BD390" s="90"/>
      <c r="BE390" s="91"/>
      <c r="BF390" s="102"/>
      <c r="BG390" s="96"/>
      <c r="BH390" s="104"/>
      <c r="BI390" s="92"/>
      <c r="BJ390" s="90"/>
      <c r="BK390" s="91"/>
      <c r="BL390" s="102"/>
      <c r="BM390" s="96"/>
      <c r="BN390" s="104"/>
      <c r="BO390" s="92"/>
      <c r="BP390" s="90"/>
      <c r="BQ390" s="91"/>
      <c r="BR390" s="102"/>
      <c r="BS390" s="96"/>
      <c r="BT390" s="104"/>
      <c r="BU390" s="92"/>
      <c r="BV390" s="90"/>
      <c r="BW390" s="91"/>
      <c r="BX390" s="102"/>
      <c r="BY390" s="96"/>
      <c r="BZ390" s="104"/>
      <c r="CA390" s="92"/>
      <c r="CB390" s="90"/>
      <c r="CC390" s="91"/>
      <c r="CD390" s="102"/>
      <c r="CE390" s="96"/>
      <c r="CF390" s="104"/>
      <c r="CG390" s="92"/>
      <c r="CH390" s="90"/>
      <c r="CI390" s="91"/>
      <c r="CJ390" s="102"/>
      <c r="CK390" s="96"/>
      <c r="CL390" s="104"/>
      <c r="CM390" s="92"/>
      <c r="CN390" s="90"/>
      <c r="CO390" s="91"/>
      <c r="CP390" s="102"/>
      <c r="CQ390" s="96"/>
      <c r="CR390" s="104"/>
      <c r="CS390" s="92"/>
      <c r="CT390" s="90"/>
      <c r="CU390" s="91"/>
      <c r="CV390" s="102"/>
      <c r="CW390" s="96"/>
      <c r="CX390" s="104"/>
      <c r="CY390" s="92"/>
      <c r="CZ390" s="90"/>
      <c r="DA390" s="91"/>
      <c r="DB390" s="102"/>
      <c r="DC390" s="96"/>
      <c r="DD390" s="104"/>
      <c r="DE390" s="92"/>
      <c r="DF390" s="90"/>
      <c r="DG390" s="91"/>
      <c r="DH390" s="102"/>
      <c r="DI390" s="96"/>
      <c r="DJ390" s="104"/>
      <c r="DK390" s="92"/>
      <c r="DL390" s="90"/>
      <c r="DM390" s="91"/>
      <c r="DN390" s="102"/>
      <c r="DO390" s="96"/>
      <c r="DP390" s="104"/>
      <c r="DQ390" s="92"/>
      <c r="DR390" s="90"/>
      <c r="DS390" s="91"/>
      <c r="DT390" s="102"/>
      <c r="DU390" s="96"/>
      <c r="DV390" s="104"/>
      <c r="DW390" s="92"/>
      <c r="DX390" s="90"/>
      <c r="DY390" s="91"/>
      <c r="DZ390" s="102"/>
      <c r="EA390" s="96"/>
      <c r="EB390" s="104"/>
      <c r="EC390" s="92"/>
      <c r="ED390" s="90"/>
      <c r="EE390" s="91"/>
      <c r="EF390" s="102"/>
      <c r="EG390" s="96"/>
      <c r="EH390" s="104"/>
      <c r="EI390" s="92"/>
      <c r="EJ390" s="90"/>
      <c r="EK390" s="91"/>
      <c r="EL390" s="102"/>
      <c r="EM390" s="96"/>
      <c r="EN390" s="104"/>
      <c r="EO390" s="92"/>
      <c r="EP390" s="90"/>
      <c r="EQ390" s="91"/>
      <c r="ER390" s="102"/>
      <c r="ES390" s="96"/>
      <c r="ET390" s="104"/>
      <c r="EU390" s="92"/>
      <c r="EV390" s="90"/>
      <c r="EW390" s="91"/>
      <c r="EX390" s="102"/>
      <c r="EY390" s="96"/>
      <c r="EZ390" s="104"/>
      <c r="FA390" s="92"/>
      <c r="FB390" s="90"/>
      <c r="FC390" s="91"/>
      <c r="FD390" s="102"/>
      <c r="FE390" s="96"/>
      <c r="FF390" s="104"/>
      <c r="FG390" s="92"/>
      <c r="FH390" s="90"/>
      <c r="FI390" s="91"/>
      <c r="FJ390" s="102"/>
      <c r="FK390" s="96"/>
      <c r="FL390" s="104"/>
      <c r="FM390" s="92"/>
      <c r="FN390" s="90"/>
      <c r="FO390" s="91"/>
      <c r="FP390" s="102"/>
      <c r="FQ390" s="96"/>
      <c r="FR390" s="104"/>
      <c r="FS390" s="92"/>
      <c r="FT390" s="90"/>
      <c r="FU390" s="91"/>
      <c r="FV390" s="102"/>
      <c r="FW390" s="96"/>
      <c r="FX390" s="104"/>
      <c r="FY390" s="92"/>
      <c r="FZ390" s="90"/>
      <c r="GA390" s="91"/>
      <c r="GB390" s="102"/>
      <c r="GC390" s="96"/>
      <c r="GD390" s="104"/>
      <c r="GE390" s="92"/>
      <c r="GF390" s="90"/>
      <c r="GG390" s="91"/>
      <c r="GH390" s="102"/>
      <c r="GI390" s="96"/>
      <c r="GJ390" s="104"/>
      <c r="GK390" s="92"/>
      <c r="GL390" s="90"/>
      <c r="GM390" s="91"/>
      <c r="GN390" s="102"/>
      <c r="GO390" s="96"/>
      <c r="GP390" s="104"/>
      <c r="GQ390" s="92"/>
      <c r="GR390" s="90"/>
      <c r="GS390" s="91"/>
      <c r="GT390" s="102"/>
      <c r="GU390" s="96"/>
      <c r="GV390" s="104"/>
      <c r="GW390" s="92"/>
      <c r="GX390" s="90"/>
      <c r="GY390" s="91"/>
      <c r="GZ390" s="102"/>
      <c r="HA390" s="96"/>
      <c r="HB390" s="104"/>
      <c r="HC390" s="92"/>
      <c r="HD390" s="90"/>
      <c r="HE390" s="91"/>
      <c r="HF390" s="102"/>
      <c r="HG390" s="96"/>
      <c r="HH390" s="104"/>
      <c r="HI390" s="92"/>
      <c r="HJ390" s="90"/>
      <c r="HK390" s="91"/>
      <c r="HL390" s="102"/>
      <c r="HM390" s="96"/>
      <c r="HN390" s="104"/>
      <c r="HO390" s="92"/>
      <c r="HP390" s="90"/>
      <c r="HQ390" s="91"/>
      <c r="HR390" s="102"/>
      <c r="HS390" s="96"/>
      <c r="HT390" s="104"/>
      <c r="HU390" s="92"/>
      <c r="HV390" s="125"/>
      <c r="HW390" s="126"/>
      <c r="HX390" s="127"/>
      <c r="HY390" s="128"/>
      <c r="HZ390" s="129"/>
      <c r="IA390" s="130"/>
      <c r="IB390" s="125"/>
      <c r="IC390" s="126"/>
      <c r="ID390" s="127"/>
      <c r="IE390" s="128"/>
      <c r="IF390" s="129"/>
      <c r="IG390" s="130"/>
      <c r="IH390" s="125"/>
      <c r="II390" s="126"/>
      <c r="IJ390" s="127"/>
      <c r="IK390" s="128"/>
      <c r="IL390" s="129"/>
      <c r="IM390" s="130"/>
      <c r="IN390" s="125"/>
      <c r="IO390" s="126"/>
      <c r="IP390" s="127"/>
      <c r="IQ390" s="128"/>
      <c r="IR390" s="129"/>
    </row>
    <row r="391" spans="1:252" s="1" customFormat="1">
      <c r="A391" s="54" t="s">
        <v>206</v>
      </c>
      <c r="B391" s="136">
        <f t="shared" si="57"/>
        <v>17</v>
      </c>
      <c r="C391" s="136">
        <f t="shared" si="58"/>
        <v>17.3</v>
      </c>
      <c r="D391" s="136">
        <f t="shared" si="59"/>
        <v>17.7</v>
      </c>
      <c r="E391" s="136">
        <f t="shared" si="60"/>
        <v>12.5</v>
      </c>
      <c r="F391" s="136">
        <f t="shared" si="61"/>
        <v>12.833333333333334</v>
      </c>
      <c r="G391" s="136">
        <f t="shared" si="62"/>
        <v>13.1</v>
      </c>
      <c r="H391" s="137">
        <f t="shared" si="66"/>
        <v>3</v>
      </c>
      <c r="I391" s="137">
        <f t="shared" si="63"/>
        <v>0</v>
      </c>
      <c r="J391" s="136">
        <f t="shared" si="64"/>
        <v>0</v>
      </c>
      <c r="K391" s="136">
        <f t="shared" si="65"/>
        <v>0</v>
      </c>
      <c r="L391" s="138">
        <f t="shared" si="56"/>
        <v>0</v>
      </c>
      <c r="M391" s="92">
        <v>17</v>
      </c>
      <c r="N391" s="90">
        <v>12.5</v>
      </c>
      <c r="O391" s="91"/>
      <c r="P391" s="102">
        <v>17.7</v>
      </c>
      <c r="Q391" s="96">
        <v>13.1</v>
      </c>
      <c r="R391" s="104"/>
      <c r="S391" s="92">
        <v>17.2</v>
      </c>
      <c r="T391" s="90">
        <v>12.9</v>
      </c>
      <c r="U391" s="91"/>
      <c r="V391" s="102"/>
      <c r="W391" s="96"/>
      <c r="X391" s="104"/>
      <c r="Y391" s="92"/>
      <c r="Z391" s="90"/>
      <c r="AA391" s="91"/>
      <c r="AB391" s="102"/>
      <c r="AC391" s="96"/>
      <c r="AD391" s="104"/>
      <c r="AE391" s="92"/>
      <c r="AF391" s="90"/>
      <c r="AG391" s="91"/>
      <c r="AH391" s="102"/>
      <c r="AI391" s="96"/>
      <c r="AJ391" s="104"/>
      <c r="AK391" s="92"/>
      <c r="AL391" s="90"/>
      <c r="AM391" s="91"/>
      <c r="AN391" s="102"/>
      <c r="AO391" s="96"/>
      <c r="AP391" s="104"/>
      <c r="AQ391" s="92"/>
      <c r="AR391" s="90"/>
      <c r="AS391" s="91"/>
      <c r="AT391" s="102"/>
      <c r="AU391" s="96"/>
      <c r="AV391" s="104"/>
      <c r="AW391" s="92"/>
      <c r="AX391" s="90"/>
      <c r="AY391" s="91"/>
      <c r="AZ391" s="102"/>
      <c r="BA391" s="96"/>
      <c r="BB391" s="104"/>
      <c r="BC391" s="92"/>
      <c r="BD391" s="90"/>
      <c r="BE391" s="91"/>
      <c r="BF391" s="102"/>
      <c r="BG391" s="96"/>
      <c r="BH391" s="104"/>
      <c r="BI391" s="92"/>
      <c r="BJ391" s="90"/>
      <c r="BK391" s="91"/>
      <c r="BL391" s="102"/>
      <c r="BM391" s="96"/>
      <c r="BN391" s="104"/>
      <c r="BO391" s="92"/>
      <c r="BP391" s="90"/>
      <c r="BQ391" s="91"/>
      <c r="BR391" s="102"/>
      <c r="BS391" s="96"/>
      <c r="BT391" s="104"/>
      <c r="BU391" s="92"/>
      <c r="BV391" s="90"/>
      <c r="BW391" s="91"/>
      <c r="BX391" s="102"/>
      <c r="BY391" s="96"/>
      <c r="BZ391" s="104"/>
      <c r="CA391" s="92"/>
      <c r="CB391" s="90"/>
      <c r="CC391" s="91"/>
      <c r="CD391" s="102"/>
      <c r="CE391" s="96"/>
      <c r="CF391" s="104"/>
      <c r="CG391" s="92"/>
      <c r="CH391" s="90"/>
      <c r="CI391" s="91"/>
      <c r="CJ391" s="102"/>
      <c r="CK391" s="96"/>
      <c r="CL391" s="104"/>
      <c r="CM391" s="92"/>
      <c r="CN391" s="90"/>
      <c r="CO391" s="91"/>
      <c r="CP391" s="102"/>
      <c r="CQ391" s="96"/>
      <c r="CR391" s="104"/>
      <c r="CS391" s="92"/>
      <c r="CT391" s="90"/>
      <c r="CU391" s="91"/>
      <c r="CV391" s="102"/>
      <c r="CW391" s="96"/>
      <c r="CX391" s="104"/>
      <c r="CY391" s="92"/>
      <c r="CZ391" s="90"/>
      <c r="DA391" s="91"/>
      <c r="DB391" s="102"/>
      <c r="DC391" s="96"/>
      <c r="DD391" s="104"/>
      <c r="DE391" s="92"/>
      <c r="DF391" s="90"/>
      <c r="DG391" s="91"/>
      <c r="DH391" s="102"/>
      <c r="DI391" s="96"/>
      <c r="DJ391" s="104"/>
      <c r="DK391" s="92"/>
      <c r="DL391" s="90"/>
      <c r="DM391" s="91"/>
      <c r="DN391" s="102"/>
      <c r="DO391" s="96"/>
      <c r="DP391" s="104"/>
      <c r="DQ391" s="92"/>
      <c r="DR391" s="90"/>
      <c r="DS391" s="91"/>
      <c r="DT391" s="102"/>
      <c r="DU391" s="96"/>
      <c r="DV391" s="104"/>
      <c r="DW391" s="92"/>
      <c r="DX391" s="90"/>
      <c r="DY391" s="91"/>
      <c r="DZ391" s="102"/>
      <c r="EA391" s="96"/>
      <c r="EB391" s="104"/>
      <c r="EC391" s="92"/>
      <c r="ED391" s="90"/>
      <c r="EE391" s="91"/>
      <c r="EF391" s="102"/>
      <c r="EG391" s="96"/>
      <c r="EH391" s="104"/>
      <c r="EI391" s="92"/>
      <c r="EJ391" s="90"/>
      <c r="EK391" s="91"/>
      <c r="EL391" s="102"/>
      <c r="EM391" s="96"/>
      <c r="EN391" s="104"/>
      <c r="EO391" s="92"/>
      <c r="EP391" s="90"/>
      <c r="EQ391" s="91"/>
      <c r="ER391" s="102"/>
      <c r="ES391" s="96"/>
      <c r="ET391" s="104"/>
      <c r="EU391" s="92"/>
      <c r="EV391" s="90"/>
      <c r="EW391" s="91"/>
      <c r="EX391" s="102"/>
      <c r="EY391" s="96"/>
      <c r="EZ391" s="104"/>
      <c r="FA391" s="92"/>
      <c r="FB391" s="90"/>
      <c r="FC391" s="91"/>
      <c r="FD391" s="102"/>
      <c r="FE391" s="96"/>
      <c r="FF391" s="104"/>
      <c r="FG391" s="92"/>
      <c r="FH391" s="90"/>
      <c r="FI391" s="91"/>
      <c r="FJ391" s="102"/>
      <c r="FK391" s="96"/>
      <c r="FL391" s="104"/>
      <c r="FM391" s="92"/>
      <c r="FN391" s="90"/>
      <c r="FO391" s="91"/>
      <c r="FP391" s="102"/>
      <c r="FQ391" s="96"/>
      <c r="FR391" s="104"/>
      <c r="FS391" s="92"/>
      <c r="FT391" s="90"/>
      <c r="FU391" s="91"/>
      <c r="FV391" s="102"/>
      <c r="FW391" s="96"/>
      <c r="FX391" s="104"/>
      <c r="FY391" s="92"/>
      <c r="FZ391" s="90"/>
      <c r="GA391" s="91"/>
      <c r="GB391" s="102"/>
      <c r="GC391" s="96"/>
      <c r="GD391" s="104"/>
      <c r="GE391" s="92"/>
      <c r="GF391" s="90"/>
      <c r="GG391" s="91"/>
      <c r="GH391" s="102"/>
      <c r="GI391" s="96"/>
      <c r="GJ391" s="104"/>
      <c r="GK391" s="92"/>
      <c r="GL391" s="90"/>
      <c r="GM391" s="91"/>
      <c r="GN391" s="102"/>
      <c r="GO391" s="96"/>
      <c r="GP391" s="104"/>
      <c r="GQ391" s="92"/>
      <c r="GR391" s="90"/>
      <c r="GS391" s="91"/>
      <c r="GT391" s="102"/>
      <c r="GU391" s="96"/>
      <c r="GV391" s="104"/>
      <c r="GW391" s="92"/>
      <c r="GX391" s="90"/>
      <c r="GY391" s="91"/>
      <c r="GZ391" s="102"/>
      <c r="HA391" s="96"/>
      <c r="HB391" s="104"/>
      <c r="HC391" s="92"/>
      <c r="HD391" s="90"/>
      <c r="HE391" s="91"/>
      <c r="HF391" s="102"/>
      <c r="HG391" s="96"/>
      <c r="HH391" s="104"/>
      <c r="HI391" s="92"/>
      <c r="HJ391" s="90"/>
      <c r="HK391" s="91"/>
      <c r="HL391" s="102"/>
      <c r="HM391" s="96"/>
      <c r="HN391" s="104"/>
      <c r="HO391" s="92"/>
      <c r="HP391" s="90"/>
      <c r="HQ391" s="91"/>
      <c r="HR391" s="102"/>
      <c r="HS391" s="96"/>
      <c r="HT391" s="104"/>
      <c r="HU391" s="92"/>
      <c r="HV391" s="125"/>
      <c r="HW391" s="126"/>
      <c r="HX391" s="127"/>
      <c r="HY391" s="128"/>
      <c r="HZ391" s="129"/>
      <c r="IA391" s="130"/>
      <c r="IB391" s="125"/>
      <c r="IC391" s="126"/>
      <c r="ID391" s="127"/>
      <c r="IE391" s="128"/>
      <c r="IF391" s="129"/>
      <c r="IG391" s="130"/>
      <c r="IH391" s="125"/>
      <c r="II391" s="126"/>
      <c r="IJ391" s="127"/>
      <c r="IK391" s="128"/>
      <c r="IL391" s="129"/>
      <c r="IM391" s="130"/>
      <c r="IN391" s="125"/>
      <c r="IO391" s="126"/>
      <c r="IP391" s="127"/>
      <c r="IQ391" s="128"/>
      <c r="IR391" s="129"/>
    </row>
    <row r="392" spans="1:252" s="1" customFormat="1">
      <c r="A392" s="54" t="s">
        <v>1299</v>
      </c>
      <c r="B392" s="136">
        <f>MIN(M392,P392,S392,V392,Y392,AB392,AE392,AH392,AK392,AN392,AQ392,AT392,AW392,AZ392,BC392,BF392,BI392,BL392,BO392,BR392,BU392,BX392,CA392,CD392,CG392,CJ392,CM392,CP392,CS392,CV392,CY392,DB392,DE392,DH392,DK392,DN392,DQ392,DT392,DW392,DZ392,EC392,EF392,EI392,EL392,EO392,ER392,EU392,EX392,FA392,FD392,FG392,FJ392,FM392,FP392,FS392,FV392,FY392,GB392,GE392,GH392,GK392,GN392,GQ392,GQ392,GT392,GW392,GZ392,HC392,HF392,HI392,HL392,HO392,HR392,HU392,HX392,IA392,ID392,IG392,IJ392,IM392,IP392)</f>
        <v>0</v>
      </c>
      <c r="C392" s="136">
        <f>IF(SUM(M392+P392+S392+V392+Y392+AB392+AE392+AH392+AK392+AN392+AQ392+AT392+AW392+AZ392+BC392+BF392+BI392+BL392+BO392+BR392+BU392+BX392+CA392+CD392+CG392+CJ392+CM392+CP392+CS392+CV392+CY392+DB392+DE392+DH392+DK392+DN392+DQ392+DT392+DW392+DZ392+EC392+EF392+EI392+EL392+EO392+ER392+EU392+EX392+FA392+FD392+FG392+FJ392+FM392+FP392+FS392+FV392+FY392+GB392+GE392+GH392+GK392+GN392+GQ392+GQ392+GT392+GW392+GZ392+HC392+HF392+HI392+HL392+HO392+HR392+HU392+HX392+IA392+ID392+IG392+IJ392+IM392+IP392)=0,0,AVERAGE(M392,P392,S392,V392,Y392,AB392,AE392,AH392,AK392,AN392,AQ392,AT392,AW392,AZ392,BC392,BF392,BI392,BL392,BO392,BR392,BU392,BX392,CA392,CD392,CG392,CJ392,CM392,CP392,CS392,CV392,CY392,DB392,DE392,DH392,DK392,DN392,DQ392,DT392,DW392,DZ392,EC392,EF392,EI392,EL392,EO392,ER392,EU392,EX392,FA392,FD392,FG392,FJ392,FM392,FP392,FS392,FV392,FY392,GB392,GE392,GH392,GK392,GN392,GQ392,GQ392,GT392,GW392,GZ392,HC392,HF392,HI392,HL392,HO392,HR392,HU392,HX392,IA392,ID392,IG392,IJ392,IM392,IP392))</f>
        <v>0</v>
      </c>
      <c r="D392" s="136">
        <f>MAX(M392,P392,S392,V392,Y392,AB392,AE392,AH392,AK392,AN392,AQ392,AT392,AW392,AZ392,BC392,BF392,BI392,BL392,BO392,BR392,BU392,BX392,CA392,CD392,CG392,CJ392,CM392,CP392,CS392,CV392,CY392,DB392,DE392,DH392,DK392,DN392,DQ392,DT392,DW392,DZ392,EC392,EF392,EI392,EL392,EO392,ER392,EU392,EX392,FA392,FD392,FG392,FJ392,FM392,FP392,FS392,FV392,FY392,GB392,GE392,GH392,GK392,GN392,GQ392,GQ392,GT392,GW392,GZ392,HC392,HF392,HI392,HL392,HO392,HR392,HU392,HX392,IA392,ID392,IG392,IJ392,IM392,IP392)</f>
        <v>0</v>
      </c>
      <c r="E392" s="136">
        <f>MIN(N392,Q392,T392,W392,Z392,AC392,AF392,AI392,AL392,AO392,AR392,AU392,AX392,BA392,BD392,BG392,BJ392,BM392,BP392,BS392,BV392,BY392,CB392,CE392,CH392,CK392,CN392,CQ392,CT392,CW392,CZ392,DC392,DF392,DI392,DL392,DO392,DR392,DU392,DX392,EA392,ED392,EG392,EJ392,EM392,EP392,ES392,EV392,EY392,FB392,FE392,FH392,FK392,FN392,FQ392,FT392,FW392,FZ392,GC392,GF392,GI392,GL392,GO392,GR392,GR392,GU392,GX392,HA392,HD392,HG392,HJ392,HM392,HP392,HS392,HV392,HY392,IB392,IE392,IH392,IK392,IN392,IQ392)</f>
        <v>0</v>
      </c>
      <c r="F392" s="136">
        <f>IF(SUM(N392+Q392+T392+W392+Z392+AC392+AF392+AI392+AL392+AO392+AR392+AU392+AX392+BA392+BD392+BG392+BJ392+BM392+BP392+BS392+BV392+BY392+CB392+CE392+CH392+CK392+CN392+CQ392+CT392+CW392+CZ392+DC392+DF392+DI392+DL392+DO392+DR392+DU392+DX392+EA392+ED392+EG392+EJ392+EM392+EP392+ES392+EV392+EY392+FB392+FE392+FH392+FK392+FN392+FQ392+FT392+FW392+FZ392+GC392+GF392+GI392+GL392+GO392+GR392+GR392+GU392+GX392+HA392+HD392+HG392+HJ392+HM392+HP392+HS392+HV392+HY392+IB392+IE392+IH392+IK392+IN392+IQ392)=0,0,AVERAGE(N392,Q392,T392,W392,Z392,AC392,AF392,AI392,AL392,AO392,AR392,AU392,AX392,BA392,BD392,BG392,BJ392,BM392,BP392,BS392,BV392,BY392,CB392,CE392,CH392,CK392,CN392,CQ392,CT392,CW392,CZ392,DC392,DF392,DI392,DL392,DO392,DR392,DU392,DX392,EA392,ED392,EG392,EJ392,EM392,EP392,ES392,EV392,EY392,FB392,FE392,FH392,FK392,FN392,FQ392,FT392,FW392,FZ392,GC392,GF392,GI392,GL392,GO392,GR392,GR392,GU392,GX392,HA392,HD392,HG392,HJ392,HM392,HP392,HS392,HV392,HY392,IB392,IE392,IH392,IK392,IN392,IQ392))</f>
        <v>0</v>
      </c>
      <c r="G392" s="136">
        <f>MAX(N392,Q392,T392,W392,Z392,AC392,AF392,AI392,AL392,AO392,AR392,AU392,AX392,BA392,BD392,BG392,BJ392,BM392,BP392,BS392,BV392,BY392,CB392,CE392,CH392,CK392,CN392,CQ392,CT392,CW392,CZ392,DC392,DF392,DI392,DL392,DO392,DR392,DU392,DX392,EA392,ED392,EG392,EJ392,EM392,EP392,ES392,EV392,EY392,FB392,FE392,FH392,FK392,FN392,FQ392,FT392,FW392,FZ392,GC392,GF392,GI392,GL392,GO392,GR392,GR392,GU392,GX392,HA392,HD392,HG392,HJ392,HM392,HP392,HS392,HV392,HY392,IB392,IE392,IH392,IK392,IN392,IQ392)</f>
        <v>0</v>
      </c>
      <c r="H392" s="137">
        <f>COUNT(N392,Q392,T392,W392,Z392,AC392,AF392,AI392,AL392,AO392,AR392,AU392,AX392,BA392,BD392,BG392,BJ392,BM392,BP392,BS392,BV392,BY392,CB392,CE392,CH392,CK392,CN392,CQ392,CT392,CW392,CZ392,DC392,DF392,DI392,DL392,DO392,DR392,DU392,DX392,EA392,ED392,EG392,EJ392,EM392,EP392,ES392,EV392,EY392,FB392,FE392,FH392,FK392,FN392,FQ392,FT392,FW392,FZ392,GC392,GF392,GI392,GL392,GO392,GR392,GU392,GX392,HA392,HD392,HG392,HJ392,HM392,HP392,HS392,HV392,HY392,IB392,IE392,IH392,IK392,IN392,IQ392)</f>
        <v>0</v>
      </c>
      <c r="I392" s="137">
        <f>MIN(O392,R392,U392,X392,AA392,AD392,AG392,AJ392,AM392,AP392,AS392,AV392,AY392,BB392,BE392,BH392,BK392,BN392,BQ392,BT392,BW392,BZ392,CC392,CF392,CI392,CL392,CO392,CR392,CU392,CX392,DA392,DD392,DG392,DJ392,DM392,DP392,DS392,DV392,DY392,EB392,EE392,EH392,EK392,EN392,EQ392,ET392,EW392,EZ392,FC392,FF392,FI392,FL392,FO392,FR392,FU392,FX392,GA392,GD392,GG392,GJ392,GM392,GP392,GS392,GS392,GV392,GY392,HB392,HE392,HH392,HK392,HN392,HQ392,HT392,HW392,HZ392,IC392,IF392,II392,IL392,IO392,IR392)</f>
        <v>0</v>
      </c>
      <c r="J392" s="136">
        <f>IF(SUM(O392+R392+U392+X392+AA392+AD392+AG392+AJ392+AM392+AP392+AS392+AV392+AY392+BB392+BE392+BH392+BK392+BN392+BQ392+BT392+BW392+BZ392+CC392+CF392+CI392+CL392+CO392+CR392+CU392+CX392+DA392+DD392+DG392+DJ392+DM392+DP392+DS392+DV392+DY392+EB392+EE392+EH392+EK392+EN392+EQ392+ET392+EW392+EZ392+FC392+FF392+FI392+FL392+FO392+FR392+FU392+FX392+GA392+GD392+GG392+GJ392+GM392+GP392+GS392+GS392+GV392+GY392+HB392+HE392+HH392+HK392+HN392+HQ392+HT392+HW392+HZ392+IC392+IF392+II392+IL392+IO392+IR392)=0,0,AVERAGE(O392,R392,U392,X392,AA392,AD392,AG392,AJ392,AM392,AP392,AS392,AV392,AY392,BB392,BE392,BH392,BK392,BN392,BQ392,BT392,BW392,BZ392,CC392,CF392,CI392,CL392,CO392,CR392,CU392,CX392,DA392,DD392,DG392,DJ392,DM392,DP392,DS392,DV392,DY392,EB392,EE392,EH392,EK392,EN392,EQ392,ET392,EW392,EZ392,FC392,FF392,FI392,FL392,FO392,FR392,FU392,FX392,GA392,GD392,GG392,GJ392,GM392,GP392,GS392,GS392,GV392,GY392,HB392,HE392,HH392,HK392,HN392,HQ392,HT392,HW392,HZ392,IC392,IF392,II392,IL392,IO392,IR392))</f>
        <v>0</v>
      </c>
      <c r="K392" s="136">
        <f>MAX(O392,R392,U392,X392,AA392,AD392,AG392,AJ392,AM392,AP392,AS392,AV392,AY392,BB392,BE392,BH392,BK392,BN392,BQ392,BT392,BW392,BZ392,CC392,CF392,CI392,CL392,CO392,CR392,CU392,CX392,DA392,DD392,DG392,DJ392,DM392,DP392,DS392,DV392,DY392,EB392,EE392,EH392,EK392,EN392,EQ392,ET392,EW392,EZ392,FC392,FF392,FI392,FL392,FO392,FR392,FU392,FX392,GA392,GD392,GG392,GJ392,GM392,GP392,GS392,GS392,GV392,GY392,HB392,HE392,HH392,HK392,HN392,HQ392,HT392,HW392,HZ392,IC392,IF392,II392,IL392,IO392,IR392)</f>
        <v>0</v>
      </c>
      <c r="L392" s="138">
        <f>COUNT(O392,R392,U392,X392,AA392,AD392,AG392,AJ392,AM392,AP392,AS392,AV392,AY392,BB392,BE392,BH392,BK392,BN392,BQ392,BT392,BW392,BZ392,CC392,CF392,CI392,CL392,CO392,CR392,CU392,CX392,DA392,DD392,DG392,DJ392,DM392,DP392,DS392,DV392,DY392,EB392,EE392,EH392,EK392,EN392,EQ392,ET392,EW392,EZ392,FC392,FF392,FI392,FL392,FO392,FR392,FU392,FX392,GA392,GD392,GG392,GJ392,GM392,GP392,GS392,GV392,GY392,HB392,HE392,HH392,HK392,HN392,HQ392,HT392,HW392,HZ392,IC392,IF392,II392,IL392,IO392,IR392)</f>
        <v>0</v>
      </c>
      <c r="M392" s="92"/>
      <c r="N392" s="90"/>
      <c r="O392" s="91"/>
      <c r="P392" s="102"/>
      <c r="Q392" s="96"/>
      <c r="R392" s="104"/>
      <c r="S392" s="92"/>
      <c r="T392" s="90"/>
      <c r="U392" s="91"/>
      <c r="V392" s="102"/>
      <c r="W392" s="96"/>
      <c r="X392" s="104"/>
      <c r="Y392" s="92"/>
      <c r="Z392" s="90"/>
      <c r="AA392" s="91"/>
      <c r="AB392" s="102"/>
      <c r="AC392" s="96"/>
      <c r="AD392" s="104"/>
      <c r="AE392" s="92"/>
      <c r="AF392" s="90"/>
      <c r="AG392" s="91"/>
      <c r="AH392" s="102"/>
      <c r="AI392" s="96"/>
      <c r="AJ392" s="104"/>
      <c r="AK392" s="92"/>
      <c r="AL392" s="90"/>
      <c r="AM392" s="91"/>
      <c r="AN392" s="102"/>
      <c r="AO392" s="96"/>
      <c r="AP392" s="104"/>
      <c r="AQ392" s="92"/>
      <c r="AR392" s="90"/>
      <c r="AS392" s="91"/>
      <c r="AT392" s="102"/>
      <c r="AU392" s="96"/>
      <c r="AV392" s="104"/>
      <c r="AW392" s="92"/>
      <c r="AX392" s="90"/>
      <c r="AY392" s="91"/>
      <c r="AZ392" s="102"/>
      <c r="BA392" s="96"/>
      <c r="BB392" s="104"/>
      <c r="BC392" s="92"/>
      <c r="BD392" s="90"/>
      <c r="BE392" s="91"/>
      <c r="BF392" s="102"/>
      <c r="BG392" s="96"/>
      <c r="BH392" s="104"/>
      <c r="BI392" s="92"/>
      <c r="BJ392" s="90"/>
      <c r="BK392" s="91"/>
      <c r="BL392" s="102"/>
      <c r="BM392" s="96"/>
      <c r="BN392" s="104"/>
      <c r="BO392" s="92"/>
      <c r="BP392" s="90"/>
      <c r="BQ392" s="91"/>
      <c r="BR392" s="102"/>
      <c r="BS392" s="96"/>
      <c r="BT392" s="104"/>
      <c r="BU392" s="92"/>
      <c r="BV392" s="90"/>
      <c r="BW392" s="91"/>
      <c r="BX392" s="102"/>
      <c r="BY392" s="96"/>
      <c r="BZ392" s="104"/>
      <c r="CA392" s="92"/>
      <c r="CB392" s="90"/>
      <c r="CC392" s="91"/>
      <c r="CD392" s="102"/>
      <c r="CE392" s="96"/>
      <c r="CF392" s="104"/>
      <c r="CG392" s="92"/>
      <c r="CH392" s="90"/>
      <c r="CI392" s="91"/>
      <c r="CJ392" s="102"/>
      <c r="CK392" s="96"/>
      <c r="CL392" s="104"/>
      <c r="CM392" s="92"/>
      <c r="CN392" s="90"/>
      <c r="CO392" s="91"/>
      <c r="CP392" s="102"/>
      <c r="CQ392" s="96"/>
      <c r="CR392" s="104"/>
      <c r="CS392" s="92"/>
      <c r="CT392" s="90"/>
      <c r="CU392" s="91"/>
      <c r="CV392" s="102"/>
      <c r="CW392" s="96"/>
      <c r="CX392" s="104"/>
      <c r="CY392" s="92"/>
      <c r="CZ392" s="90"/>
      <c r="DA392" s="91"/>
      <c r="DB392" s="102"/>
      <c r="DC392" s="96"/>
      <c r="DD392" s="104"/>
      <c r="DE392" s="92"/>
      <c r="DF392" s="90"/>
      <c r="DG392" s="91"/>
      <c r="DH392" s="102"/>
      <c r="DI392" s="96"/>
      <c r="DJ392" s="104"/>
      <c r="DK392" s="92"/>
      <c r="DL392" s="90"/>
      <c r="DM392" s="91"/>
      <c r="DN392" s="102"/>
      <c r="DO392" s="96"/>
      <c r="DP392" s="104"/>
      <c r="DQ392" s="92"/>
      <c r="DR392" s="90"/>
      <c r="DS392" s="91"/>
      <c r="DT392" s="102"/>
      <c r="DU392" s="96"/>
      <c r="DV392" s="104"/>
      <c r="DW392" s="92"/>
      <c r="DX392" s="90"/>
      <c r="DY392" s="91"/>
      <c r="DZ392" s="102"/>
      <c r="EA392" s="96"/>
      <c r="EB392" s="104"/>
      <c r="EC392" s="92"/>
      <c r="ED392" s="90"/>
      <c r="EE392" s="91"/>
      <c r="EF392" s="102"/>
      <c r="EG392" s="96"/>
      <c r="EH392" s="104"/>
      <c r="EI392" s="92"/>
      <c r="EJ392" s="90"/>
      <c r="EK392" s="91"/>
      <c r="EL392" s="102"/>
      <c r="EM392" s="96"/>
      <c r="EN392" s="104"/>
      <c r="EO392" s="92"/>
      <c r="EP392" s="90"/>
      <c r="EQ392" s="91"/>
      <c r="ER392" s="102"/>
      <c r="ES392" s="96"/>
      <c r="ET392" s="104"/>
      <c r="EU392" s="92"/>
      <c r="EV392" s="90"/>
      <c r="EW392" s="91"/>
      <c r="EX392" s="102"/>
      <c r="EY392" s="96"/>
      <c r="EZ392" s="104"/>
      <c r="FA392" s="92"/>
      <c r="FB392" s="90"/>
      <c r="FC392" s="91"/>
      <c r="FD392" s="102"/>
      <c r="FE392" s="96"/>
      <c r="FF392" s="104"/>
      <c r="FG392" s="92"/>
      <c r="FH392" s="90"/>
      <c r="FI392" s="91"/>
      <c r="FJ392" s="102"/>
      <c r="FK392" s="96"/>
      <c r="FL392" s="104"/>
      <c r="FM392" s="92"/>
      <c r="FN392" s="90"/>
      <c r="FO392" s="91"/>
      <c r="FP392" s="102"/>
      <c r="FQ392" s="96"/>
      <c r="FR392" s="104"/>
      <c r="FS392" s="92"/>
      <c r="FT392" s="90"/>
      <c r="FU392" s="91"/>
      <c r="FV392" s="102"/>
      <c r="FW392" s="96"/>
      <c r="FX392" s="104"/>
      <c r="FY392" s="92"/>
      <c r="FZ392" s="90"/>
      <c r="GA392" s="91"/>
      <c r="GB392" s="102"/>
      <c r="GC392" s="96"/>
      <c r="GD392" s="104"/>
      <c r="GE392" s="92"/>
      <c r="GF392" s="90"/>
      <c r="GG392" s="91"/>
      <c r="GH392" s="102"/>
      <c r="GI392" s="96"/>
      <c r="GJ392" s="104"/>
      <c r="GK392" s="92"/>
      <c r="GL392" s="90"/>
      <c r="GM392" s="91"/>
      <c r="GN392" s="102"/>
      <c r="GO392" s="96"/>
      <c r="GP392" s="104"/>
      <c r="GQ392" s="92"/>
      <c r="GR392" s="90"/>
      <c r="GS392" s="91"/>
      <c r="GT392" s="102"/>
      <c r="GU392" s="96"/>
      <c r="GV392" s="104"/>
      <c r="GW392" s="92"/>
      <c r="GX392" s="90"/>
      <c r="GY392" s="91"/>
      <c r="GZ392" s="102"/>
      <c r="HA392" s="96"/>
      <c r="HB392" s="104"/>
      <c r="HC392" s="92"/>
      <c r="HD392" s="90"/>
      <c r="HE392" s="91"/>
      <c r="HF392" s="102"/>
      <c r="HG392" s="96"/>
      <c r="HH392" s="104"/>
      <c r="HI392" s="92"/>
      <c r="HJ392" s="90"/>
      <c r="HK392" s="91"/>
      <c r="HL392" s="102"/>
      <c r="HM392" s="96"/>
      <c r="HN392" s="104"/>
      <c r="HO392" s="92"/>
      <c r="HP392" s="90"/>
      <c r="HQ392" s="91"/>
      <c r="HR392" s="102"/>
      <c r="HS392" s="96"/>
      <c r="HT392" s="104"/>
      <c r="HU392" s="92"/>
      <c r="HV392" s="125"/>
      <c r="HW392" s="126"/>
      <c r="HX392" s="127"/>
      <c r="HY392" s="128"/>
      <c r="HZ392" s="129"/>
      <c r="IA392" s="130"/>
      <c r="IB392" s="125"/>
      <c r="IC392" s="126"/>
      <c r="ID392" s="127"/>
      <c r="IE392" s="128"/>
      <c r="IF392" s="129"/>
      <c r="IG392" s="130"/>
      <c r="IH392" s="125"/>
      <c r="II392" s="126"/>
      <c r="IJ392" s="127"/>
      <c r="IK392" s="128"/>
      <c r="IL392" s="129"/>
      <c r="IM392" s="130"/>
      <c r="IN392" s="125"/>
      <c r="IO392" s="126"/>
      <c r="IP392" s="127"/>
      <c r="IQ392" s="128"/>
      <c r="IR392" s="129"/>
    </row>
    <row r="393" spans="1:252" s="1" customFormat="1">
      <c r="A393" s="54" t="s">
        <v>205</v>
      </c>
      <c r="B393" s="136">
        <f t="shared" si="57"/>
        <v>16.7</v>
      </c>
      <c r="C393" s="136">
        <f t="shared" si="58"/>
        <v>17.125</v>
      </c>
      <c r="D393" s="136">
        <f t="shared" si="59"/>
        <v>17.3</v>
      </c>
      <c r="E393" s="136">
        <f t="shared" si="60"/>
        <v>12.7</v>
      </c>
      <c r="F393" s="136">
        <f t="shared" si="61"/>
        <v>12.824999999999999</v>
      </c>
      <c r="G393" s="136">
        <f t="shared" si="62"/>
        <v>13</v>
      </c>
      <c r="H393" s="137">
        <f t="shared" si="66"/>
        <v>4</v>
      </c>
      <c r="I393" s="137">
        <f t="shared" si="63"/>
        <v>0</v>
      </c>
      <c r="J393" s="136">
        <f t="shared" si="64"/>
        <v>0</v>
      </c>
      <c r="K393" s="136">
        <f t="shared" si="65"/>
        <v>0</v>
      </c>
      <c r="L393" s="138">
        <f t="shared" si="56"/>
        <v>0</v>
      </c>
      <c r="M393" s="92">
        <v>17.3</v>
      </c>
      <c r="N393" s="90">
        <v>12.9</v>
      </c>
      <c r="O393" s="91"/>
      <c r="P393" s="102">
        <v>17.2</v>
      </c>
      <c r="Q393" s="96">
        <v>12.7</v>
      </c>
      <c r="R393" s="104"/>
      <c r="S393" s="92">
        <v>16.7</v>
      </c>
      <c r="T393" s="90">
        <v>12.7</v>
      </c>
      <c r="U393" s="91"/>
      <c r="V393" s="102">
        <v>17.3</v>
      </c>
      <c r="W393" s="96">
        <v>13</v>
      </c>
      <c r="X393" s="104"/>
      <c r="Y393" s="92"/>
      <c r="Z393" s="90"/>
      <c r="AA393" s="91"/>
      <c r="AB393" s="102"/>
      <c r="AC393" s="96"/>
      <c r="AD393" s="104"/>
      <c r="AE393" s="92"/>
      <c r="AF393" s="90"/>
      <c r="AG393" s="91"/>
      <c r="AH393" s="102"/>
      <c r="AI393" s="96"/>
      <c r="AJ393" s="104"/>
      <c r="AK393" s="92"/>
      <c r="AL393" s="90"/>
      <c r="AM393" s="91"/>
      <c r="AN393" s="102"/>
      <c r="AO393" s="96"/>
      <c r="AP393" s="104"/>
      <c r="AQ393" s="92"/>
      <c r="AR393" s="90"/>
      <c r="AS393" s="91"/>
      <c r="AT393" s="102"/>
      <c r="AU393" s="96"/>
      <c r="AV393" s="104"/>
      <c r="AW393" s="92"/>
      <c r="AX393" s="90"/>
      <c r="AY393" s="91"/>
      <c r="AZ393" s="102"/>
      <c r="BA393" s="96"/>
      <c r="BB393" s="104"/>
      <c r="BC393" s="92"/>
      <c r="BD393" s="90"/>
      <c r="BE393" s="91"/>
      <c r="BF393" s="102"/>
      <c r="BG393" s="96"/>
      <c r="BH393" s="104"/>
      <c r="BI393" s="92"/>
      <c r="BJ393" s="90"/>
      <c r="BK393" s="91"/>
      <c r="BL393" s="102"/>
      <c r="BM393" s="96"/>
      <c r="BN393" s="104"/>
      <c r="BO393" s="92"/>
      <c r="BP393" s="90"/>
      <c r="BQ393" s="91"/>
      <c r="BR393" s="102"/>
      <c r="BS393" s="96"/>
      <c r="BT393" s="104"/>
      <c r="BU393" s="92"/>
      <c r="BV393" s="90"/>
      <c r="BW393" s="91"/>
      <c r="BX393" s="102"/>
      <c r="BY393" s="96"/>
      <c r="BZ393" s="104"/>
      <c r="CA393" s="92"/>
      <c r="CB393" s="90"/>
      <c r="CC393" s="91"/>
      <c r="CD393" s="102"/>
      <c r="CE393" s="96"/>
      <c r="CF393" s="104"/>
      <c r="CG393" s="92"/>
      <c r="CH393" s="90"/>
      <c r="CI393" s="91"/>
      <c r="CJ393" s="102"/>
      <c r="CK393" s="96"/>
      <c r="CL393" s="104"/>
      <c r="CM393" s="92"/>
      <c r="CN393" s="90"/>
      <c r="CO393" s="91"/>
      <c r="CP393" s="102"/>
      <c r="CQ393" s="96"/>
      <c r="CR393" s="104"/>
      <c r="CS393" s="92"/>
      <c r="CT393" s="90"/>
      <c r="CU393" s="91"/>
      <c r="CV393" s="102"/>
      <c r="CW393" s="96"/>
      <c r="CX393" s="104"/>
      <c r="CY393" s="92"/>
      <c r="CZ393" s="90"/>
      <c r="DA393" s="91"/>
      <c r="DB393" s="102"/>
      <c r="DC393" s="96"/>
      <c r="DD393" s="104"/>
      <c r="DE393" s="92"/>
      <c r="DF393" s="90"/>
      <c r="DG393" s="91"/>
      <c r="DH393" s="102"/>
      <c r="DI393" s="96"/>
      <c r="DJ393" s="104"/>
      <c r="DK393" s="92"/>
      <c r="DL393" s="90"/>
      <c r="DM393" s="91"/>
      <c r="DN393" s="102"/>
      <c r="DO393" s="96"/>
      <c r="DP393" s="104"/>
      <c r="DQ393" s="92"/>
      <c r="DR393" s="90"/>
      <c r="DS393" s="91"/>
      <c r="DT393" s="102"/>
      <c r="DU393" s="96"/>
      <c r="DV393" s="104"/>
      <c r="DW393" s="92"/>
      <c r="DX393" s="90"/>
      <c r="DY393" s="91"/>
      <c r="DZ393" s="102"/>
      <c r="EA393" s="96"/>
      <c r="EB393" s="104"/>
      <c r="EC393" s="92"/>
      <c r="ED393" s="90"/>
      <c r="EE393" s="91"/>
      <c r="EF393" s="102"/>
      <c r="EG393" s="96"/>
      <c r="EH393" s="104"/>
      <c r="EI393" s="92"/>
      <c r="EJ393" s="90"/>
      <c r="EK393" s="91"/>
      <c r="EL393" s="102"/>
      <c r="EM393" s="96"/>
      <c r="EN393" s="104"/>
      <c r="EO393" s="92"/>
      <c r="EP393" s="90"/>
      <c r="EQ393" s="91"/>
      <c r="ER393" s="102"/>
      <c r="ES393" s="96"/>
      <c r="ET393" s="104"/>
      <c r="EU393" s="92"/>
      <c r="EV393" s="90"/>
      <c r="EW393" s="91"/>
      <c r="EX393" s="102"/>
      <c r="EY393" s="96"/>
      <c r="EZ393" s="104"/>
      <c r="FA393" s="92"/>
      <c r="FB393" s="90"/>
      <c r="FC393" s="91"/>
      <c r="FD393" s="102"/>
      <c r="FE393" s="96"/>
      <c r="FF393" s="104"/>
      <c r="FG393" s="92"/>
      <c r="FH393" s="90"/>
      <c r="FI393" s="91"/>
      <c r="FJ393" s="102"/>
      <c r="FK393" s="96"/>
      <c r="FL393" s="104"/>
      <c r="FM393" s="92"/>
      <c r="FN393" s="90"/>
      <c r="FO393" s="91"/>
      <c r="FP393" s="102"/>
      <c r="FQ393" s="96"/>
      <c r="FR393" s="104"/>
      <c r="FS393" s="92"/>
      <c r="FT393" s="90"/>
      <c r="FU393" s="91"/>
      <c r="FV393" s="102"/>
      <c r="FW393" s="96"/>
      <c r="FX393" s="104"/>
      <c r="FY393" s="92"/>
      <c r="FZ393" s="90"/>
      <c r="GA393" s="91"/>
      <c r="GB393" s="102"/>
      <c r="GC393" s="96"/>
      <c r="GD393" s="104"/>
      <c r="GE393" s="92"/>
      <c r="GF393" s="90"/>
      <c r="GG393" s="91"/>
      <c r="GH393" s="102"/>
      <c r="GI393" s="96"/>
      <c r="GJ393" s="104"/>
      <c r="GK393" s="92"/>
      <c r="GL393" s="90"/>
      <c r="GM393" s="91"/>
      <c r="GN393" s="102"/>
      <c r="GO393" s="96"/>
      <c r="GP393" s="104"/>
      <c r="GQ393" s="92"/>
      <c r="GR393" s="90"/>
      <c r="GS393" s="91"/>
      <c r="GT393" s="102"/>
      <c r="GU393" s="96"/>
      <c r="GV393" s="104"/>
      <c r="GW393" s="92"/>
      <c r="GX393" s="90"/>
      <c r="GY393" s="91"/>
      <c r="GZ393" s="102"/>
      <c r="HA393" s="96"/>
      <c r="HB393" s="104"/>
      <c r="HC393" s="92"/>
      <c r="HD393" s="90"/>
      <c r="HE393" s="91"/>
      <c r="HF393" s="102"/>
      <c r="HG393" s="96"/>
      <c r="HH393" s="104"/>
      <c r="HI393" s="92"/>
      <c r="HJ393" s="90"/>
      <c r="HK393" s="91"/>
      <c r="HL393" s="102"/>
      <c r="HM393" s="96"/>
      <c r="HN393" s="104"/>
      <c r="HO393" s="92"/>
      <c r="HP393" s="90"/>
      <c r="HQ393" s="91"/>
      <c r="HR393" s="102"/>
      <c r="HS393" s="96"/>
      <c r="HT393" s="104"/>
      <c r="HU393" s="92"/>
      <c r="HV393" s="125"/>
      <c r="HW393" s="126"/>
      <c r="HX393" s="127"/>
      <c r="HY393" s="128"/>
      <c r="HZ393" s="129"/>
      <c r="IA393" s="130"/>
      <c r="IB393" s="125"/>
      <c r="IC393" s="126"/>
      <c r="ID393" s="127"/>
      <c r="IE393" s="128"/>
      <c r="IF393" s="129"/>
      <c r="IG393" s="130"/>
      <c r="IH393" s="125"/>
      <c r="II393" s="126"/>
      <c r="IJ393" s="127"/>
      <c r="IK393" s="128"/>
      <c r="IL393" s="129"/>
      <c r="IM393" s="130"/>
      <c r="IN393" s="125"/>
      <c r="IO393" s="126"/>
      <c r="IP393" s="127"/>
      <c r="IQ393" s="128"/>
      <c r="IR393" s="129"/>
    </row>
    <row r="394" spans="1:252" s="1" customFormat="1">
      <c r="A394" s="54" t="s">
        <v>891</v>
      </c>
      <c r="B394" s="136">
        <f t="shared" si="57"/>
        <v>0</v>
      </c>
      <c r="C394" s="136">
        <f t="shared" si="58"/>
        <v>0</v>
      </c>
      <c r="D394" s="136">
        <f t="shared" si="59"/>
        <v>0</v>
      </c>
      <c r="E394" s="136">
        <f t="shared" si="60"/>
        <v>0</v>
      </c>
      <c r="F394" s="136">
        <f t="shared" si="61"/>
        <v>0</v>
      </c>
      <c r="G394" s="136">
        <f t="shared" si="62"/>
        <v>0</v>
      </c>
      <c r="H394" s="137">
        <f t="shared" si="66"/>
        <v>0</v>
      </c>
      <c r="I394" s="137">
        <f t="shared" si="63"/>
        <v>0</v>
      </c>
      <c r="J394" s="136">
        <f t="shared" si="64"/>
        <v>0</v>
      </c>
      <c r="K394" s="136">
        <f t="shared" si="65"/>
        <v>0</v>
      </c>
      <c r="L394" s="138">
        <f t="shared" si="56"/>
        <v>0</v>
      </c>
      <c r="M394" s="92"/>
      <c r="N394" s="90"/>
      <c r="O394" s="91"/>
      <c r="P394" s="102"/>
      <c r="Q394" s="96"/>
      <c r="R394" s="104"/>
      <c r="S394" s="92"/>
      <c r="T394" s="90"/>
      <c r="U394" s="91"/>
      <c r="V394" s="102"/>
      <c r="W394" s="96"/>
      <c r="X394" s="104"/>
      <c r="Y394" s="92"/>
      <c r="Z394" s="90"/>
      <c r="AA394" s="91"/>
      <c r="AB394" s="102"/>
      <c r="AC394" s="96"/>
      <c r="AD394" s="104"/>
      <c r="AE394" s="92"/>
      <c r="AF394" s="90"/>
      <c r="AG394" s="91"/>
      <c r="AH394" s="102"/>
      <c r="AI394" s="96"/>
      <c r="AJ394" s="104"/>
      <c r="AK394" s="92"/>
      <c r="AL394" s="90"/>
      <c r="AM394" s="91"/>
      <c r="AN394" s="102"/>
      <c r="AO394" s="96"/>
      <c r="AP394" s="104"/>
      <c r="AQ394" s="92"/>
      <c r="AR394" s="90"/>
      <c r="AS394" s="91"/>
      <c r="AT394" s="102"/>
      <c r="AU394" s="96"/>
      <c r="AV394" s="104"/>
      <c r="AW394" s="92"/>
      <c r="AX394" s="90"/>
      <c r="AY394" s="91"/>
      <c r="AZ394" s="102"/>
      <c r="BA394" s="96"/>
      <c r="BB394" s="104"/>
      <c r="BC394" s="92"/>
      <c r="BD394" s="90"/>
      <c r="BE394" s="91"/>
      <c r="BF394" s="102"/>
      <c r="BG394" s="96"/>
      <c r="BH394" s="104"/>
      <c r="BI394" s="92"/>
      <c r="BJ394" s="90"/>
      <c r="BK394" s="91"/>
      <c r="BL394" s="102"/>
      <c r="BM394" s="96"/>
      <c r="BN394" s="104"/>
      <c r="BO394" s="92"/>
      <c r="BP394" s="90"/>
      <c r="BQ394" s="91"/>
      <c r="BR394" s="102"/>
      <c r="BS394" s="96"/>
      <c r="BT394" s="104"/>
      <c r="BU394" s="92"/>
      <c r="BV394" s="90"/>
      <c r="BW394" s="91"/>
      <c r="BX394" s="102"/>
      <c r="BY394" s="96"/>
      <c r="BZ394" s="104"/>
      <c r="CA394" s="92"/>
      <c r="CB394" s="90"/>
      <c r="CC394" s="91"/>
      <c r="CD394" s="102"/>
      <c r="CE394" s="96"/>
      <c r="CF394" s="104"/>
      <c r="CG394" s="92"/>
      <c r="CH394" s="90"/>
      <c r="CI394" s="91"/>
      <c r="CJ394" s="102"/>
      <c r="CK394" s="96"/>
      <c r="CL394" s="104"/>
      <c r="CM394" s="92"/>
      <c r="CN394" s="90"/>
      <c r="CO394" s="91"/>
      <c r="CP394" s="102"/>
      <c r="CQ394" s="96"/>
      <c r="CR394" s="104"/>
      <c r="CS394" s="92"/>
      <c r="CT394" s="90"/>
      <c r="CU394" s="91"/>
      <c r="CV394" s="102"/>
      <c r="CW394" s="96"/>
      <c r="CX394" s="104"/>
      <c r="CY394" s="92"/>
      <c r="CZ394" s="90"/>
      <c r="DA394" s="91"/>
      <c r="DB394" s="102"/>
      <c r="DC394" s="96"/>
      <c r="DD394" s="104"/>
      <c r="DE394" s="92"/>
      <c r="DF394" s="90"/>
      <c r="DG394" s="91"/>
      <c r="DH394" s="102"/>
      <c r="DI394" s="96"/>
      <c r="DJ394" s="104"/>
      <c r="DK394" s="92"/>
      <c r="DL394" s="90"/>
      <c r="DM394" s="91"/>
      <c r="DN394" s="102"/>
      <c r="DO394" s="96"/>
      <c r="DP394" s="104"/>
      <c r="DQ394" s="92"/>
      <c r="DR394" s="90"/>
      <c r="DS394" s="91"/>
      <c r="DT394" s="102"/>
      <c r="DU394" s="96"/>
      <c r="DV394" s="104"/>
      <c r="DW394" s="92"/>
      <c r="DX394" s="90"/>
      <c r="DY394" s="91"/>
      <c r="DZ394" s="102"/>
      <c r="EA394" s="96"/>
      <c r="EB394" s="104"/>
      <c r="EC394" s="92"/>
      <c r="ED394" s="90"/>
      <c r="EE394" s="91"/>
      <c r="EF394" s="102"/>
      <c r="EG394" s="96"/>
      <c r="EH394" s="104"/>
      <c r="EI394" s="92"/>
      <c r="EJ394" s="90"/>
      <c r="EK394" s="91"/>
      <c r="EL394" s="102"/>
      <c r="EM394" s="96"/>
      <c r="EN394" s="104"/>
      <c r="EO394" s="92"/>
      <c r="EP394" s="90"/>
      <c r="EQ394" s="91"/>
      <c r="ER394" s="102"/>
      <c r="ES394" s="96"/>
      <c r="ET394" s="104"/>
      <c r="EU394" s="92"/>
      <c r="EV394" s="90"/>
      <c r="EW394" s="91"/>
      <c r="EX394" s="102"/>
      <c r="EY394" s="96"/>
      <c r="EZ394" s="104"/>
      <c r="FA394" s="92"/>
      <c r="FB394" s="90"/>
      <c r="FC394" s="91"/>
      <c r="FD394" s="102"/>
      <c r="FE394" s="96"/>
      <c r="FF394" s="104"/>
      <c r="FG394" s="92"/>
      <c r="FH394" s="90"/>
      <c r="FI394" s="91"/>
      <c r="FJ394" s="102"/>
      <c r="FK394" s="96"/>
      <c r="FL394" s="104"/>
      <c r="FM394" s="92"/>
      <c r="FN394" s="90"/>
      <c r="FO394" s="91"/>
      <c r="FP394" s="102"/>
      <c r="FQ394" s="96"/>
      <c r="FR394" s="104"/>
      <c r="FS394" s="92"/>
      <c r="FT394" s="90"/>
      <c r="FU394" s="91"/>
      <c r="FV394" s="102"/>
      <c r="FW394" s="96"/>
      <c r="FX394" s="104"/>
      <c r="FY394" s="92"/>
      <c r="FZ394" s="90"/>
      <c r="GA394" s="91"/>
      <c r="GB394" s="102"/>
      <c r="GC394" s="96"/>
      <c r="GD394" s="104"/>
      <c r="GE394" s="92"/>
      <c r="GF394" s="90"/>
      <c r="GG394" s="91"/>
      <c r="GH394" s="102"/>
      <c r="GI394" s="96"/>
      <c r="GJ394" s="104"/>
      <c r="GK394" s="92"/>
      <c r="GL394" s="90"/>
      <c r="GM394" s="91"/>
      <c r="GN394" s="102"/>
      <c r="GO394" s="96"/>
      <c r="GP394" s="104"/>
      <c r="GQ394" s="92"/>
      <c r="GR394" s="90"/>
      <c r="GS394" s="91"/>
      <c r="GT394" s="102"/>
      <c r="GU394" s="96"/>
      <c r="GV394" s="104"/>
      <c r="GW394" s="92"/>
      <c r="GX394" s="90"/>
      <c r="GY394" s="91"/>
      <c r="GZ394" s="102"/>
      <c r="HA394" s="96"/>
      <c r="HB394" s="104"/>
      <c r="HC394" s="92"/>
      <c r="HD394" s="90"/>
      <c r="HE394" s="91"/>
      <c r="HF394" s="102"/>
      <c r="HG394" s="96"/>
      <c r="HH394" s="104"/>
      <c r="HI394" s="92"/>
      <c r="HJ394" s="90"/>
      <c r="HK394" s="91"/>
      <c r="HL394" s="102"/>
      <c r="HM394" s="96"/>
      <c r="HN394" s="104"/>
      <c r="HO394" s="92"/>
      <c r="HP394" s="90"/>
      <c r="HQ394" s="91"/>
      <c r="HR394" s="102"/>
      <c r="HS394" s="96"/>
      <c r="HT394" s="104"/>
      <c r="HU394" s="92"/>
      <c r="HV394" s="125"/>
      <c r="HW394" s="126"/>
      <c r="HX394" s="127"/>
      <c r="HY394" s="128"/>
      <c r="HZ394" s="129"/>
      <c r="IA394" s="130"/>
      <c r="IB394" s="125"/>
      <c r="IC394" s="126"/>
      <c r="ID394" s="127"/>
      <c r="IE394" s="128"/>
      <c r="IF394" s="129"/>
      <c r="IG394" s="130"/>
      <c r="IH394" s="125"/>
      <c r="II394" s="126"/>
      <c r="IJ394" s="127"/>
      <c r="IK394" s="128"/>
      <c r="IL394" s="129"/>
      <c r="IM394" s="130"/>
      <c r="IN394" s="125"/>
      <c r="IO394" s="126"/>
      <c r="IP394" s="127"/>
      <c r="IQ394" s="128"/>
      <c r="IR394" s="129"/>
    </row>
    <row r="395" spans="1:252" s="1" customFormat="1">
      <c r="A395" s="54" t="s">
        <v>1064</v>
      </c>
      <c r="B395" s="136">
        <f t="shared" si="57"/>
        <v>0</v>
      </c>
      <c r="C395" s="136">
        <f t="shared" si="58"/>
        <v>0</v>
      </c>
      <c r="D395" s="136">
        <f t="shared" si="59"/>
        <v>0</v>
      </c>
      <c r="E395" s="136">
        <f t="shared" si="60"/>
        <v>0</v>
      </c>
      <c r="F395" s="136">
        <f t="shared" si="61"/>
        <v>0</v>
      </c>
      <c r="G395" s="136">
        <f t="shared" si="62"/>
        <v>0</v>
      </c>
      <c r="H395" s="137">
        <f t="shared" si="66"/>
        <v>0</v>
      </c>
      <c r="I395" s="137">
        <f t="shared" si="63"/>
        <v>0</v>
      </c>
      <c r="J395" s="136">
        <f t="shared" si="64"/>
        <v>0</v>
      </c>
      <c r="K395" s="136">
        <f t="shared" si="65"/>
        <v>0</v>
      </c>
      <c r="L395" s="138">
        <f t="shared" si="56"/>
        <v>0</v>
      </c>
      <c r="M395" s="92"/>
      <c r="N395" s="90"/>
      <c r="O395" s="91"/>
      <c r="P395" s="102"/>
      <c r="Q395" s="96"/>
      <c r="R395" s="104"/>
      <c r="S395" s="92"/>
      <c r="T395" s="90"/>
      <c r="U395" s="91"/>
      <c r="V395" s="102"/>
      <c r="W395" s="96"/>
      <c r="X395" s="104"/>
      <c r="Y395" s="92"/>
      <c r="Z395" s="90"/>
      <c r="AA395" s="91"/>
      <c r="AB395" s="102"/>
      <c r="AC395" s="96"/>
      <c r="AD395" s="104"/>
      <c r="AE395" s="92"/>
      <c r="AF395" s="90"/>
      <c r="AG395" s="91"/>
      <c r="AH395" s="102"/>
      <c r="AI395" s="96"/>
      <c r="AJ395" s="104"/>
      <c r="AK395" s="92"/>
      <c r="AL395" s="90"/>
      <c r="AM395" s="91"/>
      <c r="AN395" s="102"/>
      <c r="AO395" s="96"/>
      <c r="AP395" s="104"/>
      <c r="AQ395" s="92"/>
      <c r="AR395" s="90"/>
      <c r="AS395" s="91"/>
      <c r="AT395" s="102"/>
      <c r="AU395" s="96"/>
      <c r="AV395" s="104"/>
      <c r="AW395" s="92"/>
      <c r="AX395" s="90"/>
      <c r="AY395" s="91"/>
      <c r="AZ395" s="102"/>
      <c r="BA395" s="96"/>
      <c r="BB395" s="104"/>
      <c r="BC395" s="92"/>
      <c r="BD395" s="90"/>
      <c r="BE395" s="91"/>
      <c r="BF395" s="102"/>
      <c r="BG395" s="96"/>
      <c r="BH395" s="104"/>
      <c r="BI395" s="92"/>
      <c r="BJ395" s="90"/>
      <c r="BK395" s="91"/>
      <c r="BL395" s="102"/>
      <c r="BM395" s="96"/>
      <c r="BN395" s="104"/>
      <c r="BO395" s="92"/>
      <c r="BP395" s="90"/>
      <c r="BQ395" s="91"/>
      <c r="BR395" s="102"/>
      <c r="BS395" s="96"/>
      <c r="BT395" s="104"/>
      <c r="BU395" s="92"/>
      <c r="BV395" s="90"/>
      <c r="BW395" s="91"/>
      <c r="BX395" s="102"/>
      <c r="BY395" s="96"/>
      <c r="BZ395" s="104"/>
      <c r="CA395" s="92"/>
      <c r="CB395" s="90"/>
      <c r="CC395" s="91"/>
      <c r="CD395" s="102"/>
      <c r="CE395" s="96"/>
      <c r="CF395" s="104"/>
      <c r="CG395" s="92"/>
      <c r="CH395" s="90"/>
      <c r="CI395" s="91"/>
      <c r="CJ395" s="102"/>
      <c r="CK395" s="96"/>
      <c r="CL395" s="104"/>
      <c r="CM395" s="92"/>
      <c r="CN395" s="90"/>
      <c r="CO395" s="91"/>
      <c r="CP395" s="102"/>
      <c r="CQ395" s="96"/>
      <c r="CR395" s="104"/>
      <c r="CS395" s="92"/>
      <c r="CT395" s="90"/>
      <c r="CU395" s="91"/>
      <c r="CV395" s="102"/>
      <c r="CW395" s="96"/>
      <c r="CX395" s="104"/>
      <c r="CY395" s="92"/>
      <c r="CZ395" s="90"/>
      <c r="DA395" s="91"/>
      <c r="DB395" s="102"/>
      <c r="DC395" s="96"/>
      <c r="DD395" s="104"/>
      <c r="DE395" s="92"/>
      <c r="DF395" s="90"/>
      <c r="DG395" s="91"/>
      <c r="DH395" s="102"/>
      <c r="DI395" s="96"/>
      <c r="DJ395" s="104"/>
      <c r="DK395" s="92"/>
      <c r="DL395" s="90"/>
      <c r="DM395" s="91"/>
      <c r="DN395" s="102"/>
      <c r="DO395" s="96"/>
      <c r="DP395" s="104"/>
      <c r="DQ395" s="92"/>
      <c r="DR395" s="90"/>
      <c r="DS395" s="91"/>
      <c r="DT395" s="102"/>
      <c r="DU395" s="96"/>
      <c r="DV395" s="104"/>
      <c r="DW395" s="92"/>
      <c r="DX395" s="90"/>
      <c r="DY395" s="91"/>
      <c r="DZ395" s="102"/>
      <c r="EA395" s="96"/>
      <c r="EB395" s="104"/>
      <c r="EC395" s="92"/>
      <c r="ED395" s="90"/>
      <c r="EE395" s="91"/>
      <c r="EF395" s="102"/>
      <c r="EG395" s="96"/>
      <c r="EH395" s="104"/>
      <c r="EI395" s="92"/>
      <c r="EJ395" s="90"/>
      <c r="EK395" s="91"/>
      <c r="EL395" s="102"/>
      <c r="EM395" s="96"/>
      <c r="EN395" s="104"/>
      <c r="EO395" s="92"/>
      <c r="EP395" s="90"/>
      <c r="EQ395" s="91"/>
      <c r="ER395" s="102"/>
      <c r="ES395" s="96"/>
      <c r="ET395" s="104"/>
      <c r="EU395" s="92"/>
      <c r="EV395" s="90"/>
      <c r="EW395" s="91"/>
      <c r="EX395" s="102"/>
      <c r="EY395" s="96"/>
      <c r="EZ395" s="104"/>
      <c r="FA395" s="92"/>
      <c r="FB395" s="90"/>
      <c r="FC395" s="91"/>
      <c r="FD395" s="102"/>
      <c r="FE395" s="96"/>
      <c r="FF395" s="104"/>
      <c r="FG395" s="92"/>
      <c r="FH395" s="90"/>
      <c r="FI395" s="91"/>
      <c r="FJ395" s="102"/>
      <c r="FK395" s="96"/>
      <c r="FL395" s="104"/>
      <c r="FM395" s="92"/>
      <c r="FN395" s="90"/>
      <c r="FO395" s="91"/>
      <c r="FP395" s="102"/>
      <c r="FQ395" s="96"/>
      <c r="FR395" s="104"/>
      <c r="FS395" s="92"/>
      <c r="FT395" s="90"/>
      <c r="FU395" s="91"/>
      <c r="FV395" s="102"/>
      <c r="FW395" s="96"/>
      <c r="FX395" s="104"/>
      <c r="FY395" s="92"/>
      <c r="FZ395" s="90"/>
      <c r="GA395" s="91"/>
      <c r="GB395" s="102"/>
      <c r="GC395" s="96"/>
      <c r="GD395" s="104"/>
      <c r="GE395" s="92"/>
      <c r="GF395" s="90"/>
      <c r="GG395" s="91"/>
      <c r="GH395" s="102"/>
      <c r="GI395" s="96"/>
      <c r="GJ395" s="104"/>
      <c r="GK395" s="92"/>
      <c r="GL395" s="90"/>
      <c r="GM395" s="91"/>
      <c r="GN395" s="102"/>
      <c r="GO395" s="96"/>
      <c r="GP395" s="104"/>
      <c r="GQ395" s="92"/>
      <c r="GR395" s="90"/>
      <c r="GS395" s="91"/>
      <c r="GT395" s="102"/>
      <c r="GU395" s="96"/>
      <c r="GV395" s="104"/>
      <c r="GW395" s="92"/>
      <c r="GX395" s="90"/>
      <c r="GY395" s="91"/>
      <c r="GZ395" s="102"/>
      <c r="HA395" s="96"/>
      <c r="HB395" s="104"/>
      <c r="HC395" s="92"/>
      <c r="HD395" s="90"/>
      <c r="HE395" s="91"/>
      <c r="HF395" s="102"/>
      <c r="HG395" s="96"/>
      <c r="HH395" s="104"/>
      <c r="HI395" s="92"/>
      <c r="HJ395" s="90"/>
      <c r="HK395" s="91"/>
      <c r="HL395" s="102"/>
      <c r="HM395" s="96"/>
      <c r="HN395" s="104"/>
      <c r="HO395" s="92"/>
      <c r="HP395" s="90"/>
      <c r="HQ395" s="91"/>
      <c r="HR395" s="102"/>
      <c r="HS395" s="96"/>
      <c r="HT395" s="104"/>
      <c r="HU395" s="92"/>
      <c r="HV395" s="125"/>
      <c r="HW395" s="126"/>
      <c r="HX395" s="127"/>
      <c r="HY395" s="128"/>
      <c r="HZ395" s="129"/>
      <c r="IA395" s="130"/>
      <c r="IB395" s="125"/>
      <c r="IC395" s="126"/>
      <c r="ID395" s="127"/>
      <c r="IE395" s="128"/>
      <c r="IF395" s="129"/>
      <c r="IG395" s="130"/>
      <c r="IH395" s="125"/>
      <c r="II395" s="126"/>
      <c r="IJ395" s="127"/>
      <c r="IK395" s="128"/>
      <c r="IL395" s="129"/>
      <c r="IM395" s="130"/>
      <c r="IN395" s="125"/>
      <c r="IO395" s="126"/>
      <c r="IP395" s="127"/>
      <c r="IQ395" s="128"/>
      <c r="IR395" s="129"/>
    </row>
    <row r="396" spans="1:252" s="1" customFormat="1">
      <c r="A396" s="54" t="s">
        <v>209</v>
      </c>
      <c r="B396" s="136">
        <f t="shared" si="57"/>
        <v>0</v>
      </c>
      <c r="C396" s="136">
        <f t="shared" si="58"/>
        <v>0</v>
      </c>
      <c r="D396" s="136">
        <f t="shared" si="59"/>
        <v>0</v>
      </c>
      <c r="E396" s="136">
        <f t="shared" si="60"/>
        <v>0</v>
      </c>
      <c r="F396" s="136">
        <f t="shared" si="61"/>
        <v>0</v>
      </c>
      <c r="G396" s="136">
        <f t="shared" si="62"/>
        <v>0</v>
      </c>
      <c r="H396" s="137">
        <f t="shared" si="66"/>
        <v>0</v>
      </c>
      <c r="I396" s="137">
        <f t="shared" si="63"/>
        <v>0</v>
      </c>
      <c r="J396" s="136">
        <f t="shared" si="64"/>
        <v>0</v>
      </c>
      <c r="K396" s="136">
        <f t="shared" si="65"/>
        <v>0</v>
      </c>
      <c r="L396" s="138">
        <f t="shared" si="56"/>
        <v>0</v>
      </c>
      <c r="M396" s="92"/>
      <c r="N396" s="90"/>
      <c r="O396" s="91"/>
      <c r="P396" s="102"/>
      <c r="Q396" s="96"/>
      <c r="R396" s="104"/>
      <c r="S396" s="92"/>
      <c r="T396" s="90"/>
      <c r="U396" s="91"/>
      <c r="V396" s="102"/>
      <c r="W396" s="96"/>
      <c r="X396" s="104"/>
      <c r="Y396" s="92"/>
      <c r="Z396" s="90"/>
      <c r="AA396" s="91"/>
      <c r="AB396" s="102"/>
      <c r="AC396" s="96"/>
      <c r="AD396" s="104"/>
      <c r="AE396" s="92"/>
      <c r="AF396" s="90"/>
      <c r="AG396" s="91"/>
      <c r="AH396" s="102"/>
      <c r="AI396" s="96"/>
      <c r="AJ396" s="104"/>
      <c r="AK396" s="92"/>
      <c r="AL396" s="90"/>
      <c r="AM396" s="91"/>
      <c r="AN396" s="102"/>
      <c r="AO396" s="96"/>
      <c r="AP396" s="104"/>
      <c r="AQ396" s="92"/>
      <c r="AR396" s="90"/>
      <c r="AS396" s="91"/>
      <c r="AT396" s="102"/>
      <c r="AU396" s="96"/>
      <c r="AV396" s="104"/>
      <c r="AW396" s="92"/>
      <c r="AX396" s="90"/>
      <c r="AY396" s="91"/>
      <c r="AZ396" s="102"/>
      <c r="BA396" s="96"/>
      <c r="BB396" s="104"/>
      <c r="BC396" s="92"/>
      <c r="BD396" s="90"/>
      <c r="BE396" s="91"/>
      <c r="BF396" s="102"/>
      <c r="BG396" s="96"/>
      <c r="BH396" s="104"/>
      <c r="BI396" s="92"/>
      <c r="BJ396" s="90"/>
      <c r="BK396" s="91"/>
      <c r="BL396" s="102"/>
      <c r="BM396" s="96"/>
      <c r="BN396" s="104"/>
      <c r="BO396" s="92"/>
      <c r="BP396" s="90"/>
      <c r="BQ396" s="91"/>
      <c r="BR396" s="102"/>
      <c r="BS396" s="96"/>
      <c r="BT396" s="104"/>
      <c r="BU396" s="92"/>
      <c r="BV396" s="90"/>
      <c r="BW396" s="91"/>
      <c r="BX396" s="102"/>
      <c r="BY396" s="96"/>
      <c r="BZ396" s="104"/>
      <c r="CA396" s="92"/>
      <c r="CB396" s="90"/>
      <c r="CC396" s="91"/>
      <c r="CD396" s="102"/>
      <c r="CE396" s="96"/>
      <c r="CF396" s="104"/>
      <c r="CG396" s="92"/>
      <c r="CH396" s="90"/>
      <c r="CI396" s="91"/>
      <c r="CJ396" s="102"/>
      <c r="CK396" s="96"/>
      <c r="CL396" s="104"/>
      <c r="CM396" s="92"/>
      <c r="CN396" s="90"/>
      <c r="CO396" s="91"/>
      <c r="CP396" s="102"/>
      <c r="CQ396" s="96"/>
      <c r="CR396" s="104"/>
      <c r="CS396" s="92"/>
      <c r="CT396" s="90"/>
      <c r="CU396" s="91"/>
      <c r="CV396" s="102"/>
      <c r="CW396" s="96"/>
      <c r="CX396" s="104"/>
      <c r="CY396" s="92"/>
      <c r="CZ396" s="90"/>
      <c r="DA396" s="91"/>
      <c r="DB396" s="102"/>
      <c r="DC396" s="96"/>
      <c r="DD396" s="104"/>
      <c r="DE396" s="92"/>
      <c r="DF396" s="90"/>
      <c r="DG396" s="91"/>
      <c r="DH396" s="102"/>
      <c r="DI396" s="96"/>
      <c r="DJ396" s="104"/>
      <c r="DK396" s="92"/>
      <c r="DL396" s="90"/>
      <c r="DM396" s="91"/>
      <c r="DN396" s="102"/>
      <c r="DO396" s="96"/>
      <c r="DP396" s="104"/>
      <c r="DQ396" s="92"/>
      <c r="DR396" s="90"/>
      <c r="DS396" s="91"/>
      <c r="DT396" s="102"/>
      <c r="DU396" s="96"/>
      <c r="DV396" s="104"/>
      <c r="DW396" s="92"/>
      <c r="DX396" s="90"/>
      <c r="DY396" s="91"/>
      <c r="DZ396" s="102"/>
      <c r="EA396" s="96"/>
      <c r="EB396" s="104"/>
      <c r="EC396" s="92"/>
      <c r="ED396" s="90"/>
      <c r="EE396" s="91"/>
      <c r="EF396" s="102"/>
      <c r="EG396" s="96"/>
      <c r="EH396" s="104"/>
      <c r="EI396" s="92"/>
      <c r="EJ396" s="90"/>
      <c r="EK396" s="91"/>
      <c r="EL396" s="102"/>
      <c r="EM396" s="96"/>
      <c r="EN396" s="104"/>
      <c r="EO396" s="92"/>
      <c r="EP396" s="90"/>
      <c r="EQ396" s="91"/>
      <c r="ER396" s="102"/>
      <c r="ES396" s="96"/>
      <c r="ET396" s="104"/>
      <c r="EU396" s="92"/>
      <c r="EV396" s="90"/>
      <c r="EW396" s="91"/>
      <c r="EX396" s="102"/>
      <c r="EY396" s="96"/>
      <c r="EZ396" s="104"/>
      <c r="FA396" s="92"/>
      <c r="FB396" s="90"/>
      <c r="FC396" s="91"/>
      <c r="FD396" s="102"/>
      <c r="FE396" s="96"/>
      <c r="FF396" s="104"/>
      <c r="FG396" s="92"/>
      <c r="FH396" s="90"/>
      <c r="FI396" s="91"/>
      <c r="FJ396" s="102"/>
      <c r="FK396" s="96"/>
      <c r="FL396" s="104"/>
      <c r="FM396" s="92"/>
      <c r="FN396" s="90"/>
      <c r="FO396" s="91"/>
      <c r="FP396" s="102"/>
      <c r="FQ396" s="96"/>
      <c r="FR396" s="104"/>
      <c r="FS396" s="92"/>
      <c r="FT396" s="90"/>
      <c r="FU396" s="91"/>
      <c r="FV396" s="102"/>
      <c r="FW396" s="96"/>
      <c r="FX396" s="104"/>
      <c r="FY396" s="92"/>
      <c r="FZ396" s="90"/>
      <c r="GA396" s="91"/>
      <c r="GB396" s="102"/>
      <c r="GC396" s="96"/>
      <c r="GD396" s="104"/>
      <c r="GE396" s="92"/>
      <c r="GF396" s="90"/>
      <c r="GG396" s="91"/>
      <c r="GH396" s="102"/>
      <c r="GI396" s="96"/>
      <c r="GJ396" s="104"/>
      <c r="GK396" s="92"/>
      <c r="GL396" s="90"/>
      <c r="GM396" s="91"/>
      <c r="GN396" s="102"/>
      <c r="GO396" s="96"/>
      <c r="GP396" s="104"/>
      <c r="GQ396" s="92"/>
      <c r="GR396" s="90"/>
      <c r="GS396" s="91"/>
      <c r="GT396" s="102"/>
      <c r="GU396" s="96"/>
      <c r="GV396" s="104"/>
      <c r="GW396" s="92"/>
      <c r="GX396" s="90"/>
      <c r="GY396" s="91"/>
      <c r="GZ396" s="102"/>
      <c r="HA396" s="96"/>
      <c r="HB396" s="104"/>
      <c r="HC396" s="92"/>
      <c r="HD396" s="90"/>
      <c r="HE396" s="91"/>
      <c r="HF396" s="102"/>
      <c r="HG396" s="96"/>
      <c r="HH396" s="104"/>
      <c r="HI396" s="92"/>
      <c r="HJ396" s="90"/>
      <c r="HK396" s="91"/>
      <c r="HL396" s="102"/>
      <c r="HM396" s="96"/>
      <c r="HN396" s="104"/>
      <c r="HO396" s="92"/>
      <c r="HP396" s="90"/>
      <c r="HQ396" s="91"/>
      <c r="HR396" s="102"/>
      <c r="HS396" s="96"/>
      <c r="HT396" s="104"/>
      <c r="HU396" s="92"/>
      <c r="HV396" s="125"/>
      <c r="HW396" s="126"/>
      <c r="HX396" s="127"/>
      <c r="HY396" s="128"/>
      <c r="HZ396" s="129"/>
      <c r="IA396" s="130"/>
      <c r="IB396" s="125"/>
      <c r="IC396" s="126"/>
      <c r="ID396" s="127"/>
      <c r="IE396" s="128"/>
      <c r="IF396" s="129"/>
      <c r="IG396" s="130"/>
      <c r="IH396" s="125"/>
      <c r="II396" s="126"/>
      <c r="IJ396" s="127"/>
      <c r="IK396" s="128"/>
      <c r="IL396" s="129"/>
      <c r="IM396" s="130"/>
      <c r="IN396" s="125"/>
      <c r="IO396" s="126"/>
      <c r="IP396" s="127"/>
      <c r="IQ396" s="128"/>
      <c r="IR396" s="129"/>
    </row>
    <row r="397" spans="1:252" s="1" customFormat="1">
      <c r="A397" s="54" t="s">
        <v>211</v>
      </c>
      <c r="B397" s="136">
        <f t="shared" si="57"/>
        <v>0</v>
      </c>
      <c r="C397" s="136">
        <f t="shared" si="58"/>
        <v>0</v>
      </c>
      <c r="D397" s="136">
        <f t="shared" si="59"/>
        <v>0</v>
      </c>
      <c r="E397" s="136">
        <f t="shared" si="60"/>
        <v>0</v>
      </c>
      <c r="F397" s="136">
        <f t="shared" si="61"/>
        <v>0</v>
      </c>
      <c r="G397" s="136">
        <f t="shared" si="62"/>
        <v>0</v>
      </c>
      <c r="H397" s="137">
        <f t="shared" si="66"/>
        <v>0</v>
      </c>
      <c r="I397" s="137">
        <f t="shared" si="63"/>
        <v>0</v>
      </c>
      <c r="J397" s="136">
        <f t="shared" si="64"/>
        <v>0</v>
      </c>
      <c r="K397" s="136">
        <f t="shared" si="65"/>
        <v>0</v>
      </c>
      <c r="L397" s="138">
        <f t="shared" si="56"/>
        <v>0</v>
      </c>
      <c r="M397" s="92"/>
      <c r="N397" s="90"/>
      <c r="O397" s="91"/>
      <c r="P397" s="102"/>
      <c r="Q397" s="96"/>
      <c r="R397" s="104"/>
      <c r="S397" s="92"/>
      <c r="T397" s="90"/>
      <c r="U397" s="91"/>
      <c r="V397" s="102"/>
      <c r="W397" s="96"/>
      <c r="X397" s="104"/>
      <c r="Y397" s="92"/>
      <c r="Z397" s="90"/>
      <c r="AA397" s="91"/>
      <c r="AB397" s="102"/>
      <c r="AC397" s="96"/>
      <c r="AD397" s="104"/>
      <c r="AE397" s="92"/>
      <c r="AF397" s="90"/>
      <c r="AG397" s="91"/>
      <c r="AH397" s="102"/>
      <c r="AI397" s="96"/>
      <c r="AJ397" s="104"/>
      <c r="AK397" s="92"/>
      <c r="AL397" s="90"/>
      <c r="AM397" s="91"/>
      <c r="AN397" s="102"/>
      <c r="AO397" s="96"/>
      <c r="AP397" s="104"/>
      <c r="AQ397" s="92"/>
      <c r="AR397" s="90"/>
      <c r="AS397" s="91"/>
      <c r="AT397" s="102"/>
      <c r="AU397" s="96"/>
      <c r="AV397" s="104"/>
      <c r="AW397" s="92"/>
      <c r="AX397" s="90"/>
      <c r="AY397" s="91"/>
      <c r="AZ397" s="102"/>
      <c r="BA397" s="96"/>
      <c r="BB397" s="104"/>
      <c r="BC397" s="92"/>
      <c r="BD397" s="90"/>
      <c r="BE397" s="91"/>
      <c r="BF397" s="102"/>
      <c r="BG397" s="96"/>
      <c r="BH397" s="104"/>
      <c r="BI397" s="92"/>
      <c r="BJ397" s="90"/>
      <c r="BK397" s="91"/>
      <c r="BL397" s="102"/>
      <c r="BM397" s="96"/>
      <c r="BN397" s="104"/>
      <c r="BO397" s="92"/>
      <c r="BP397" s="90"/>
      <c r="BQ397" s="91"/>
      <c r="BR397" s="102"/>
      <c r="BS397" s="96"/>
      <c r="BT397" s="104"/>
      <c r="BU397" s="92"/>
      <c r="BV397" s="90"/>
      <c r="BW397" s="91"/>
      <c r="BX397" s="102"/>
      <c r="BY397" s="96"/>
      <c r="BZ397" s="104"/>
      <c r="CA397" s="92"/>
      <c r="CB397" s="90"/>
      <c r="CC397" s="91"/>
      <c r="CD397" s="102"/>
      <c r="CE397" s="96"/>
      <c r="CF397" s="104"/>
      <c r="CG397" s="92"/>
      <c r="CH397" s="90"/>
      <c r="CI397" s="91"/>
      <c r="CJ397" s="102"/>
      <c r="CK397" s="96"/>
      <c r="CL397" s="104"/>
      <c r="CM397" s="92"/>
      <c r="CN397" s="90"/>
      <c r="CO397" s="91"/>
      <c r="CP397" s="102"/>
      <c r="CQ397" s="96"/>
      <c r="CR397" s="104"/>
      <c r="CS397" s="92"/>
      <c r="CT397" s="90"/>
      <c r="CU397" s="91"/>
      <c r="CV397" s="102"/>
      <c r="CW397" s="96"/>
      <c r="CX397" s="104"/>
      <c r="CY397" s="92"/>
      <c r="CZ397" s="90"/>
      <c r="DA397" s="91"/>
      <c r="DB397" s="102"/>
      <c r="DC397" s="96"/>
      <c r="DD397" s="104"/>
      <c r="DE397" s="92"/>
      <c r="DF397" s="90"/>
      <c r="DG397" s="91"/>
      <c r="DH397" s="102"/>
      <c r="DI397" s="96"/>
      <c r="DJ397" s="104"/>
      <c r="DK397" s="92"/>
      <c r="DL397" s="90"/>
      <c r="DM397" s="91"/>
      <c r="DN397" s="102"/>
      <c r="DO397" s="96"/>
      <c r="DP397" s="104"/>
      <c r="DQ397" s="92"/>
      <c r="DR397" s="90"/>
      <c r="DS397" s="91"/>
      <c r="DT397" s="102"/>
      <c r="DU397" s="96"/>
      <c r="DV397" s="104"/>
      <c r="DW397" s="92"/>
      <c r="DX397" s="90"/>
      <c r="DY397" s="91"/>
      <c r="DZ397" s="102"/>
      <c r="EA397" s="96"/>
      <c r="EB397" s="104"/>
      <c r="EC397" s="92"/>
      <c r="ED397" s="90"/>
      <c r="EE397" s="91"/>
      <c r="EF397" s="102"/>
      <c r="EG397" s="96"/>
      <c r="EH397" s="104"/>
      <c r="EI397" s="92"/>
      <c r="EJ397" s="90"/>
      <c r="EK397" s="91"/>
      <c r="EL397" s="102"/>
      <c r="EM397" s="96"/>
      <c r="EN397" s="104"/>
      <c r="EO397" s="92"/>
      <c r="EP397" s="90"/>
      <c r="EQ397" s="91"/>
      <c r="ER397" s="102"/>
      <c r="ES397" s="96"/>
      <c r="ET397" s="104"/>
      <c r="EU397" s="92"/>
      <c r="EV397" s="90"/>
      <c r="EW397" s="91"/>
      <c r="EX397" s="102"/>
      <c r="EY397" s="96"/>
      <c r="EZ397" s="104"/>
      <c r="FA397" s="92"/>
      <c r="FB397" s="90"/>
      <c r="FC397" s="91"/>
      <c r="FD397" s="102"/>
      <c r="FE397" s="96"/>
      <c r="FF397" s="104"/>
      <c r="FG397" s="92"/>
      <c r="FH397" s="90"/>
      <c r="FI397" s="91"/>
      <c r="FJ397" s="102"/>
      <c r="FK397" s="96"/>
      <c r="FL397" s="104"/>
      <c r="FM397" s="92"/>
      <c r="FN397" s="90"/>
      <c r="FO397" s="91"/>
      <c r="FP397" s="102"/>
      <c r="FQ397" s="96"/>
      <c r="FR397" s="104"/>
      <c r="FS397" s="92"/>
      <c r="FT397" s="90"/>
      <c r="FU397" s="91"/>
      <c r="FV397" s="102"/>
      <c r="FW397" s="96"/>
      <c r="FX397" s="104"/>
      <c r="FY397" s="92"/>
      <c r="FZ397" s="90"/>
      <c r="GA397" s="91"/>
      <c r="GB397" s="102"/>
      <c r="GC397" s="96"/>
      <c r="GD397" s="104"/>
      <c r="GE397" s="92"/>
      <c r="GF397" s="90"/>
      <c r="GG397" s="91"/>
      <c r="GH397" s="102"/>
      <c r="GI397" s="96"/>
      <c r="GJ397" s="104"/>
      <c r="GK397" s="92"/>
      <c r="GL397" s="90"/>
      <c r="GM397" s="91"/>
      <c r="GN397" s="102"/>
      <c r="GO397" s="96"/>
      <c r="GP397" s="104"/>
      <c r="GQ397" s="92"/>
      <c r="GR397" s="90"/>
      <c r="GS397" s="91"/>
      <c r="GT397" s="102"/>
      <c r="GU397" s="96"/>
      <c r="GV397" s="104"/>
      <c r="GW397" s="92"/>
      <c r="GX397" s="90"/>
      <c r="GY397" s="91"/>
      <c r="GZ397" s="102"/>
      <c r="HA397" s="96"/>
      <c r="HB397" s="104"/>
      <c r="HC397" s="92"/>
      <c r="HD397" s="90"/>
      <c r="HE397" s="91"/>
      <c r="HF397" s="102"/>
      <c r="HG397" s="96"/>
      <c r="HH397" s="104"/>
      <c r="HI397" s="92"/>
      <c r="HJ397" s="90"/>
      <c r="HK397" s="91"/>
      <c r="HL397" s="102"/>
      <c r="HM397" s="96"/>
      <c r="HN397" s="104"/>
      <c r="HO397" s="92"/>
      <c r="HP397" s="90"/>
      <c r="HQ397" s="91"/>
      <c r="HR397" s="102"/>
      <c r="HS397" s="96"/>
      <c r="HT397" s="104"/>
      <c r="HU397" s="92"/>
      <c r="HV397" s="125"/>
      <c r="HW397" s="126"/>
      <c r="HX397" s="127"/>
      <c r="HY397" s="128"/>
      <c r="HZ397" s="129"/>
      <c r="IA397" s="130"/>
      <c r="IB397" s="125"/>
      <c r="IC397" s="126"/>
      <c r="ID397" s="127"/>
      <c r="IE397" s="128"/>
      <c r="IF397" s="129"/>
      <c r="IG397" s="130"/>
      <c r="IH397" s="125"/>
      <c r="II397" s="126"/>
      <c r="IJ397" s="127"/>
      <c r="IK397" s="128"/>
      <c r="IL397" s="129"/>
      <c r="IM397" s="130"/>
      <c r="IN397" s="125"/>
      <c r="IO397" s="126"/>
      <c r="IP397" s="127"/>
      <c r="IQ397" s="128"/>
      <c r="IR397" s="129"/>
    </row>
    <row r="398" spans="1:252" s="1" customFormat="1">
      <c r="A398" s="54" t="s">
        <v>892</v>
      </c>
      <c r="B398" s="136">
        <f t="shared" si="57"/>
        <v>0</v>
      </c>
      <c r="C398" s="136">
        <f t="shared" si="58"/>
        <v>0</v>
      </c>
      <c r="D398" s="136">
        <f t="shared" si="59"/>
        <v>0</v>
      </c>
      <c r="E398" s="136">
        <f t="shared" si="60"/>
        <v>0</v>
      </c>
      <c r="F398" s="136">
        <f t="shared" si="61"/>
        <v>0</v>
      </c>
      <c r="G398" s="136">
        <f t="shared" si="62"/>
        <v>0</v>
      </c>
      <c r="H398" s="137">
        <f t="shared" si="66"/>
        <v>0</v>
      </c>
      <c r="I398" s="137">
        <f t="shared" si="63"/>
        <v>0</v>
      </c>
      <c r="J398" s="136">
        <f t="shared" si="64"/>
        <v>0</v>
      </c>
      <c r="K398" s="136">
        <f t="shared" si="65"/>
        <v>0</v>
      </c>
      <c r="L398" s="138">
        <f t="shared" si="56"/>
        <v>0</v>
      </c>
      <c r="M398" s="92"/>
      <c r="N398" s="90"/>
      <c r="O398" s="91"/>
      <c r="P398" s="102"/>
      <c r="Q398" s="96"/>
      <c r="R398" s="104"/>
      <c r="S398" s="92"/>
      <c r="T398" s="90"/>
      <c r="U398" s="91"/>
      <c r="V398" s="102"/>
      <c r="W398" s="96"/>
      <c r="X398" s="104"/>
      <c r="Y398" s="92"/>
      <c r="Z398" s="90"/>
      <c r="AA398" s="91"/>
      <c r="AB398" s="102"/>
      <c r="AC398" s="96"/>
      <c r="AD398" s="104"/>
      <c r="AE398" s="92"/>
      <c r="AF398" s="90"/>
      <c r="AG398" s="91"/>
      <c r="AH398" s="102"/>
      <c r="AI398" s="96"/>
      <c r="AJ398" s="104"/>
      <c r="AK398" s="92"/>
      <c r="AL398" s="90"/>
      <c r="AM398" s="91"/>
      <c r="AN398" s="102"/>
      <c r="AO398" s="96"/>
      <c r="AP398" s="104"/>
      <c r="AQ398" s="92"/>
      <c r="AR398" s="90"/>
      <c r="AS398" s="91"/>
      <c r="AT398" s="102"/>
      <c r="AU398" s="96"/>
      <c r="AV398" s="104"/>
      <c r="AW398" s="92"/>
      <c r="AX398" s="90"/>
      <c r="AY398" s="91"/>
      <c r="AZ398" s="102"/>
      <c r="BA398" s="96"/>
      <c r="BB398" s="104"/>
      <c r="BC398" s="92"/>
      <c r="BD398" s="90"/>
      <c r="BE398" s="91"/>
      <c r="BF398" s="102"/>
      <c r="BG398" s="96"/>
      <c r="BH398" s="104"/>
      <c r="BI398" s="92"/>
      <c r="BJ398" s="90"/>
      <c r="BK398" s="91"/>
      <c r="BL398" s="102"/>
      <c r="BM398" s="96"/>
      <c r="BN398" s="104"/>
      <c r="BO398" s="92"/>
      <c r="BP398" s="90"/>
      <c r="BQ398" s="91"/>
      <c r="BR398" s="102"/>
      <c r="BS398" s="96"/>
      <c r="BT398" s="104"/>
      <c r="BU398" s="92"/>
      <c r="BV398" s="90"/>
      <c r="BW398" s="91"/>
      <c r="BX398" s="102"/>
      <c r="BY398" s="96"/>
      <c r="BZ398" s="104"/>
      <c r="CA398" s="92"/>
      <c r="CB398" s="90"/>
      <c r="CC398" s="91"/>
      <c r="CD398" s="102"/>
      <c r="CE398" s="96"/>
      <c r="CF398" s="104"/>
      <c r="CG398" s="92"/>
      <c r="CH398" s="90"/>
      <c r="CI398" s="91"/>
      <c r="CJ398" s="102"/>
      <c r="CK398" s="96"/>
      <c r="CL398" s="104"/>
      <c r="CM398" s="92"/>
      <c r="CN398" s="90"/>
      <c r="CO398" s="91"/>
      <c r="CP398" s="102"/>
      <c r="CQ398" s="96"/>
      <c r="CR398" s="104"/>
      <c r="CS398" s="92"/>
      <c r="CT398" s="90"/>
      <c r="CU398" s="91"/>
      <c r="CV398" s="102"/>
      <c r="CW398" s="96"/>
      <c r="CX398" s="104"/>
      <c r="CY398" s="92"/>
      <c r="CZ398" s="90"/>
      <c r="DA398" s="91"/>
      <c r="DB398" s="102"/>
      <c r="DC398" s="96"/>
      <c r="DD398" s="104"/>
      <c r="DE398" s="92"/>
      <c r="DF398" s="90"/>
      <c r="DG398" s="91"/>
      <c r="DH398" s="102"/>
      <c r="DI398" s="96"/>
      <c r="DJ398" s="104"/>
      <c r="DK398" s="92"/>
      <c r="DL398" s="90"/>
      <c r="DM398" s="91"/>
      <c r="DN398" s="102"/>
      <c r="DO398" s="96"/>
      <c r="DP398" s="104"/>
      <c r="DQ398" s="92"/>
      <c r="DR398" s="90"/>
      <c r="DS398" s="91"/>
      <c r="DT398" s="102"/>
      <c r="DU398" s="96"/>
      <c r="DV398" s="104"/>
      <c r="DW398" s="92"/>
      <c r="DX398" s="90"/>
      <c r="DY398" s="91"/>
      <c r="DZ398" s="102"/>
      <c r="EA398" s="96"/>
      <c r="EB398" s="104"/>
      <c r="EC398" s="92"/>
      <c r="ED398" s="90"/>
      <c r="EE398" s="91"/>
      <c r="EF398" s="102"/>
      <c r="EG398" s="96"/>
      <c r="EH398" s="104"/>
      <c r="EI398" s="92"/>
      <c r="EJ398" s="90"/>
      <c r="EK398" s="91"/>
      <c r="EL398" s="102"/>
      <c r="EM398" s="96"/>
      <c r="EN398" s="104"/>
      <c r="EO398" s="92"/>
      <c r="EP398" s="90"/>
      <c r="EQ398" s="91"/>
      <c r="ER398" s="102"/>
      <c r="ES398" s="96"/>
      <c r="ET398" s="104"/>
      <c r="EU398" s="92"/>
      <c r="EV398" s="90"/>
      <c r="EW398" s="91"/>
      <c r="EX398" s="102"/>
      <c r="EY398" s="96"/>
      <c r="EZ398" s="104"/>
      <c r="FA398" s="92"/>
      <c r="FB398" s="90"/>
      <c r="FC398" s="91"/>
      <c r="FD398" s="102"/>
      <c r="FE398" s="96"/>
      <c r="FF398" s="104"/>
      <c r="FG398" s="92"/>
      <c r="FH398" s="90"/>
      <c r="FI398" s="91"/>
      <c r="FJ398" s="102"/>
      <c r="FK398" s="96"/>
      <c r="FL398" s="104"/>
      <c r="FM398" s="92"/>
      <c r="FN398" s="90"/>
      <c r="FO398" s="91"/>
      <c r="FP398" s="102"/>
      <c r="FQ398" s="96"/>
      <c r="FR398" s="104"/>
      <c r="FS398" s="92"/>
      <c r="FT398" s="90"/>
      <c r="FU398" s="91"/>
      <c r="FV398" s="102"/>
      <c r="FW398" s="96"/>
      <c r="FX398" s="104"/>
      <c r="FY398" s="92"/>
      <c r="FZ398" s="90"/>
      <c r="GA398" s="91"/>
      <c r="GB398" s="102"/>
      <c r="GC398" s="96"/>
      <c r="GD398" s="104"/>
      <c r="GE398" s="92"/>
      <c r="GF398" s="90"/>
      <c r="GG398" s="91"/>
      <c r="GH398" s="102"/>
      <c r="GI398" s="96"/>
      <c r="GJ398" s="104"/>
      <c r="GK398" s="92"/>
      <c r="GL398" s="90"/>
      <c r="GM398" s="91"/>
      <c r="GN398" s="102"/>
      <c r="GO398" s="96"/>
      <c r="GP398" s="104"/>
      <c r="GQ398" s="92"/>
      <c r="GR398" s="90"/>
      <c r="GS398" s="91"/>
      <c r="GT398" s="102"/>
      <c r="GU398" s="96"/>
      <c r="GV398" s="104"/>
      <c r="GW398" s="92"/>
      <c r="GX398" s="90"/>
      <c r="GY398" s="91"/>
      <c r="GZ398" s="102"/>
      <c r="HA398" s="96"/>
      <c r="HB398" s="104"/>
      <c r="HC398" s="92"/>
      <c r="HD398" s="90"/>
      <c r="HE398" s="91"/>
      <c r="HF398" s="102"/>
      <c r="HG398" s="96"/>
      <c r="HH398" s="104"/>
      <c r="HI398" s="92"/>
      <c r="HJ398" s="90"/>
      <c r="HK398" s="91"/>
      <c r="HL398" s="102"/>
      <c r="HM398" s="96"/>
      <c r="HN398" s="104"/>
      <c r="HO398" s="92"/>
      <c r="HP398" s="90"/>
      <c r="HQ398" s="91"/>
      <c r="HR398" s="102"/>
      <c r="HS398" s="96"/>
      <c r="HT398" s="104"/>
      <c r="HU398" s="92"/>
      <c r="HV398" s="125"/>
      <c r="HW398" s="126"/>
      <c r="HX398" s="127"/>
      <c r="HY398" s="128"/>
      <c r="HZ398" s="129"/>
      <c r="IA398" s="130"/>
      <c r="IB398" s="125"/>
      <c r="IC398" s="126"/>
      <c r="ID398" s="127"/>
      <c r="IE398" s="128"/>
      <c r="IF398" s="129"/>
      <c r="IG398" s="130"/>
      <c r="IH398" s="125"/>
      <c r="II398" s="126"/>
      <c r="IJ398" s="127"/>
      <c r="IK398" s="128"/>
      <c r="IL398" s="129"/>
      <c r="IM398" s="130"/>
      <c r="IN398" s="125"/>
      <c r="IO398" s="126"/>
      <c r="IP398" s="127"/>
      <c r="IQ398" s="128"/>
      <c r="IR398" s="129"/>
    </row>
    <row r="399" spans="1:252" s="1" customFormat="1">
      <c r="A399" s="54" t="s">
        <v>203</v>
      </c>
      <c r="B399" s="136">
        <f t="shared" si="57"/>
        <v>14.5</v>
      </c>
      <c r="C399" s="136">
        <f t="shared" si="58"/>
        <v>14.574999999999999</v>
      </c>
      <c r="D399" s="136">
        <f t="shared" si="59"/>
        <v>14.7</v>
      </c>
      <c r="E399" s="136">
        <f t="shared" si="60"/>
        <v>11.2</v>
      </c>
      <c r="F399" s="136">
        <f t="shared" si="61"/>
        <v>11.324999999999999</v>
      </c>
      <c r="G399" s="136">
        <f t="shared" si="62"/>
        <v>11.4</v>
      </c>
      <c r="H399" s="137">
        <f t="shared" si="66"/>
        <v>4</v>
      </c>
      <c r="I399" s="137">
        <f t="shared" si="63"/>
        <v>0</v>
      </c>
      <c r="J399" s="136">
        <f t="shared" si="64"/>
        <v>0</v>
      </c>
      <c r="K399" s="136">
        <f t="shared" si="65"/>
        <v>0</v>
      </c>
      <c r="L399" s="138">
        <f t="shared" si="56"/>
        <v>0</v>
      </c>
      <c r="M399" s="92">
        <v>14.6</v>
      </c>
      <c r="N399" s="90">
        <v>11.3</v>
      </c>
      <c r="O399" s="91"/>
      <c r="P399" s="102">
        <v>14.5</v>
      </c>
      <c r="Q399" s="96">
        <v>11.2</v>
      </c>
      <c r="R399" s="104"/>
      <c r="S399" s="92">
        <v>14.5</v>
      </c>
      <c r="T399" s="90">
        <v>11.4</v>
      </c>
      <c r="U399" s="91"/>
      <c r="V399" s="102">
        <v>14.7</v>
      </c>
      <c r="W399" s="96">
        <v>11.4</v>
      </c>
      <c r="X399" s="104"/>
      <c r="Y399" s="92"/>
      <c r="Z399" s="90"/>
      <c r="AA399" s="91"/>
      <c r="AB399" s="102"/>
      <c r="AC399" s="96"/>
      <c r="AD399" s="104"/>
      <c r="AE399" s="92"/>
      <c r="AF399" s="90"/>
      <c r="AG399" s="91"/>
      <c r="AH399" s="102"/>
      <c r="AI399" s="96"/>
      <c r="AJ399" s="104"/>
      <c r="AK399" s="92"/>
      <c r="AL399" s="90"/>
      <c r="AM399" s="91"/>
      <c r="AN399" s="102"/>
      <c r="AO399" s="96"/>
      <c r="AP399" s="104"/>
      <c r="AQ399" s="92"/>
      <c r="AR399" s="90"/>
      <c r="AS399" s="91"/>
      <c r="AT399" s="102"/>
      <c r="AU399" s="96"/>
      <c r="AV399" s="104"/>
      <c r="AW399" s="92"/>
      <c r="AX399" s="90"/>
      <c r="AY399" s="91"/>
      <c r="AZ399" s="102"/>
      <c r="BA399" s="96"/>
      <c r="BB399" s="104"/>
      <c r="BC399" s="92"/>
      <c r="BD399" s="90"/>
      <c r="BE399" s="91"/>
      <c r="BF399" s="102"/>
      <c r="BG399" s="96"/>
      <c r="BH399" s="104"/>
      <c r="BI399" s="92"/>
      <c r="BJ399" s="90"/>
      <c r="BK399" s="91"/>
      <c r="BL399" s="102"/>
      <c r="BM399" s="96"/>
      <c r="BN399" s="104"/>
      <c r="BO399" s="92"/>
      <c r="BP399" s="90"/>
      <c r="BQ399" s="91"/>
      <c r="BR399" s="102"/>
      <c r="BS399" s="96"/>
      <c r="BT399" s="104"/>
      <c r="BU399" s="92"/>
      <c r="BV399" s="90"/>
      <c r="BW399" s="91"/>
      <c r="BX399" s="102"/>
      <c r="BY399" s="96"/>
      <c r="BZ399" s="104"/>
      <c r="CA399" s="92"/>
      <c r="CB399" s="90"/>
      <c r="CC399" s="91"/>
      <c r="CD399" s="102"/>
      <c r="CE399" s="96"/>
      <c r="CF399" s="104"/>
      <c r="CG399" s="92"/>
      <c r="CH399" s="90"/>
      <c r="CI399" s="91"/>
      <c r="CJ399" s="102"/>
      <c r="CK399" s="96"/>
      <c r="CL399" s="104"/>
      <c r="CM399" s="92"/>
      <c r="CN399" s="90"/>
      <c r="CO399" s="91"/>
      <c r="CP399" s="102"/>
      <c r="CQ399" s="96"/>
      <c r="CR399" s="104"/>
      <c r="CS399" s="92"/>
      <c r="CT399" s="90"/>
      <c r="CU399" s="91"/>
      <c r="CV399" s="102"/>
      <c r="CW399" s="96"/>
      <c r="CX399" s="104"/>
      <c r="CY399" s="92"/>
      <c r="CZ399" s="90"/>
      <c r="DA399" s="91"/>
      <c r="DB399" s="102"/>
      <c r="DC399" s="96"/>
      <c r="DD399" s="104"/>
      <c r="DE399" s="92"/>
      <c r="DF399" s="90"/>
      <c r="DG399" s="91"/>
      <c r="DH399" s="102"/>
      <c r="DI399" s="96"/>
      <c r="DJ399" s="104"/>
      <c r="DK399" s="92"/>
      <c r="DL399" s="90"/>
      <c r="DM399" s="91"/>
      <c r="DN399" s="102"/>
      <c r="DO399" s="96"/>
      <c r="DP399" s="104"/>
      <c r="DQ399" s="92"/>
      <c r="DR399" s="90"/>
      <c r="DS399" s="91"/>
      <c r="DT399" s="102"/>
      <c r="DU399" s="96"/>
      <c r="DV399" s="104"/>
      <c r="DW399" s="92"/>
      <c r="DX399" s="90"/>
      <c r="DY399" s="91"/>
      <c r="DZ399" s="102"/>
      <c r="EA399" s="96"/>
      <c r="EB399" s="104"/>
      <c r="EC399" s="92"/>
      <c r="ED399" s="90"/>
      <c r="EE399" s="91"/>
      <c r="EF399" s="102"/>
      <c r="EG399" s="96"/>
      <c r="EH399" s="104"/>
      <c r="EI399" s="92"/>
      <c r="EJ399" s="90"/>
      <c r="EK399" s="91"/>
      <c r="EL399" s="102"/>
      <c r="EM399" s="96"/>
      <c r="EN399" s="104"/>
      <c r="EO399" s="92"/>
      <c r="EP399" s="90"/>
      <c r="EQ399" s="91"/>
      <c r="ER399" s="102"/>
      <c r="ES399" s="96"/>
      <c r="ET399" s="104"/>
      <c r="EU399" s="92"/>
      <c r="EV399" s="90"/>
      <c r="EW399" s="91"/>
      <c r="EX399" s="102"/>
      <c r="EY399" s="96"/>
      <c r="EZ399" s="104"/>
      <c r="FA399" s="92"/>
      <c r="FB399" s="90"/>
      <c r="FC399" s="91"/>
      <c r="FD399" s="102"/>
      <c r="FE399" s="96"/>
      <c r="FF399" s="104"/>
      <c r="FG399" s="92"/>
      <c r="FH399" s="90"/>
      <c r="FI399" s="91"/>
      <c r="FJ399" s="102"/>
      <c r="FK399" s="96"/>
      <c r="FL399" s="104"/>
      <c r="FM399" s="92"/>
      <c r="FN399" s="90"/>
      <c r="FO399" s="91"/>
      <c r="FP399" s="102"/>
      <c r="FQ399" s="96"/>
      <c r="FR399" s="104"/>
      <c r="FS399" s="92"/>
      <c r="FT399" s="90"/>
      <c r="FU399" s="91"/>
      <c r="FV399" s="102"/>
      <c r="FW399" s="96"/>
      <c r="FX399" s="104"/>
      <c r="FY399" s="92"/>
      <c r="FZ399" s="90"/>
      <c r="GA399" s="91"/>
      <c r="GB399" s="102"/>
      <c r="GC399" s="96"/>
      <c r="GD399" s="104"/>
      <c r="GE399" s="92"/>
      <c r="GF399" s="90"/>
      <c r="GG399" s="91"/>
      <c r="GH399" s="102"/>
      <c r="GI399" s="96"/>
      <c r="GJ399" s="104"/>
      <c r="GK399" s="92"/>
      <c r="GL399" s="90"/>
      <c r="GM399" s="91"/>
      <c r="GN399" s="102"/>
      <c r="GO399" s="96"/>
      <c r="GP399" s="104"/>
      <c r="GQ399" s="92"/>
      <c r="GR399" s="90"/>
      <c r="GS399" s="91"/>
      <c r="GT399" s="102"/>
      <c r="GU399" s="96"/>
      <c r="GV399" s="104"/>
      <c r="GW399" s="92"/>
      <c r="GX399" s="90"/>
      <c r="GY399" s="91"/>
      <c r="GZ399" s="102"/>
      <c r="HA399" s="96"/>
      <c r="HB399" s="104"/>
      <c r="HC399" s="92"/>
      <c r="HD399" s="90"/>
      <c r="HE399" s="91"/>
      <c r="HF399" s="102"/>
      <c r="HG399" s="96"/>
      <c r="HH399" s="104"/>
      <c r="HI399" s="92"/>
      <c r="HJ399" s="90"/>
      <c r="HK399" s="91"/>
      <c r="HL399" s="102"/>
      <c r="HM399" s="96"/>
      <c r="HN399" s="104"/>
      <c r="HO399" s="92"/>
      <c r="HP399" s="90"/>
      <c r="HQ399" s="91"/>
      <c r="HR399" s="102"/>
      <c r="HS399" s="96"/>
      <c r="HT399" s="104"/>
      <c r="HU399" s="92"/>
      <c r="HV399" s="125"/>
      <c r="HW399" s="126"/>
      <c r="HX399" s="127"/>
      <c r="HY399" s="128"/>
      <c r="HZ399" s="129"/>
      <c r="IA399" s="130"/>
      <c r="IB399" s="125"/>
      <c r="IC399" s="126"/>
      <c r="ID399" s="127"/>
      <c r="IE399" s="128"/>
      <c r="IF399" s="129"/>
      <c r="IG399" s="130"/>
      <c r="IH399" s="125"/>
      <c r="II399" s="126"/>
      <c r="IJ399" s="127"/>
      <c r="IK399" s="128"/>
      <c r="IL399" s="129"/>
      <c r="IM399" s="130"/>
      <c r="IN399" s="125"/>
      <c r="IO399" s="126"/>
      <c r="IP399" s="127"/>
      <c r="IQ399" s="128"/>
      <c r="IR399" s="129"/>
    </row>
    <row r="400" spans="1:252" s="1" customFormat="1">
      <c r="A400" s="54" t="s">
        <v>217</v>
      </c>
      <c r="B400" s="136">
        <f t="shared" si="57"/>
        <v>0</v>
      </c>
      <c r="C400" s="136">
        <f t="shared" si="58"/>
        <v>0</v>
      </c>
      <c r="D400" s="136">
        <f t="shared" si="59"/>
        <v>0</v>
      </c>
      <c r="E400" s="136">
        <f t="shared" si="60"/>
        <v>0</v>
      </c>
      <c r="F400" s="136">
        <f t="shared" si="61"/>
        <v>0</v>
      </c>
      <c r="G400" s="136">
        <f t="shared" si="62"/>
        <v>0</v>
      </c>
      <c r="H400" s="137">
        <f t="shared" si="66"/>
        <v>0</v>
      </c>
      <c r="I400" s="137">
        <f t="shared" si="63"/>
        <v>0</v>
      </c>
      <c r="J400" s="136">
        <f t="shared" si="64"/>
        <v>0</v>
      </c>
      <c r="K400" s="136">
        <f t="shared" si="65"/>
        <v>0</v>
      </c>
      <c r="L400" s="138">
        <f t="shared" si="56"/>
        <v>0</v>
      </c>
      <c r="M400" s="92"/>
      <c r="N400" s="90"/>
      <c r="O400" s="91"/>
      <c r="P400" s="102"/>
      <c r="Q400" s="96"/>
      <c r="R400" s="104"/>
      <c r="S400" s="92"/>
      <c r="T400" s="90"/>
      <c r="U400" s="91"/>
      <c r="V400" s="102"/>
      <c r="W400" s="96"/>
      <c r="X400" s="104"/>
      <c r="Y400" s="92"/>
      <c r="Z400" s="90"/>
      <c r="AA400" s="91"/>
      <c r="AB400" s="102"/>
      <c r="AC400" s="96"/>
      <c r="AD400" s="104"/>
      <c r="AE400" s="92"/>
      <c r="AF400" s="90"/>
      <c r="AG400" s="91"/>
      <c r="AH400" s="102"/>
      <c r="AI400" s="96"/>
      <c r="AJ400" s="104"/>
      <c r="AK400" s="92"/>
      <c r="AL400" s="90"/>
      <c r="AM400" s="91"/>
      <c r="AN400" s="102"/>
      <c r="AO400" s="96"/>
      <c r="AP400" s="104"/>
      <c r="AQ400" s="92"/>
      <c r="AR400" s="90"/>
      <c r="AS400" s="91"/>
      <c r="AT400" s="102"/>
      <c r="AU400" s="96"/>
      <c r="AV400" s="104"/>
      <c r="AW400" s="92"/>
      <c r="AX400" s="90"/>
      <c r="AY400" s="91"/>
      <c r="AZ400" s="102"/>
      <c r="BA400" s="96"/>
      <c r="BB400" s="104"/>
      <c r="BC400" s="92"/>
      <c r="BD400" s="90"/>
      <c r="BE400" s="91"/>
      <c r="BF400" s="102"/>
      <c r="BG400" s="96"/>
      <c r="BH400" s="104"/>
      <c r="BI400" s="92"/>
      <c r="BJ400" s="90"/>
      <c r="BK400" s="91"/>
      <c r="BL400" s="102"/>
      <c r="BM400" s="96"/>
      <c r="BN400" s="104"/>
      <c r="BO400" s="92"/>
      <c r="BP400" s="90"/>
      <c r="BQ400" s="91"/>
      <c r="BR400" s="102"/>
      <c r="BS400" s="96"/>
      <c r="BT400" s="104"/>
      <c r="BU400" s="92"/>
      <c r="BV400" s="90"/>
      <c r="BW400" s="91"/>
      <c r="BX400" s="102"/>
      <c r="BY400" s="96"/>
      <c r="BZ400" s="104"/>
      <c r="CA400" s="92"/>
      <c r="CB400" s="90"/>
      <c r="CC400" s="91"/>
      <c r="CD400" s="102"/>
      <c r="CE400" s="96"/>
      <c r="CF400" s="104"/>
      <c r="CG400" s="92"/>
      <c r="CH400" s="90"/>
      <c r="CI400" s="91"/>
      <c r="CJ400" s="102"/>
      <c r="CK400" s="96"/>
      <c r="CL400" s="104"/>
      <c r="CM400" s="92"/>
      <c r="CN400" s="90"/>
      <c r="CO400" s="91"/>
      <c r="CP400" s="102"/>
      <c r="CQ400" s="96"/>
      <c r="CR400" s="104"/>
      <c r="CS400" s="92"/>
      <c r="CT400" s="90"/>
      <c r="CU400" s="91"/>
      <c r="CV400" s="102"/>
      <c r="CW400" s="96"/>
      <c r="CX400" s="104"/>
      <c r="CY400" s="92"/>
      <c r="CZ400" s="90"/>
      <c r="DA400" s="91"/>
      <c r="DB400" s="102"/>
      <c r="DC400" s="96"/>
      <c r="DD400" s="104"/>
      <c r="DE400" s="92"/>
      <c r="DF400" s="90"/>
      <c r="DG400" s="91"/>
      <c r="DH400" s="102"/>
      <c r="DI400" s="96"/>
      <c r="DJ400" s="104"/>
      <c r="DK400" s="92"/>
      <c r="DL400" s="90"/>
      <c r="DM400" s="91"/>
      <c r="DN400" s="102"/>
      <c r="DO400" s="96"/>
      <c r="DP400" s="104"/>
      <c r="DQ400" s="92"/>
      <c r="DR400" s="90"/>
      <c r="DS400" s="91"/>
      <c r="DT400" s="102"/>
      <c r="DU400" s="96"/>
      <c r="DV400" s="104"/>
      <c r="DW400" s="92"/>
      <c r="DX400" s="90"/>
      <c r="DY400" s="91"/>
      <c r="DZ400" s="102"/>
      <c r="EA400" s="96"/>
      <c r="EB400" s="104"/>
      <c r="EC400" s="92"/>
      <c r="ED400" s="90"/>
      <c r="EE400" s="91"/>
      <c r="EF400" s="102"/>
      <c r="EG400" s="96"/>
      <c r="EH400" s="104"/>
      <c r="EI400" s="92"/>
      <c r="EJ400" s="90"/>
      <c r="EK400" s="91"/>
      <c r="EL400" s="102"/>
      <c r="EM400" s="96"/>
      <c r="EN400" s="104"/>
      <c r="EO400" s="92"/>
      <c r="EP400" s="90"/>
      <c r="EQ400" s="91"/>
      <c r="ER400" s="102"/>
      <c r="ES400" s="96"/>
      <c r="ET400" s="104"/>
      <c r="EU400" s="92"/>
      <c r="EV400" s="90"/>
      <c r="EW400" s="91"/>
      <c r="EX400" s="102"/>
      <c r="EY400" s="96"/>
      <c r="EZ400" s="104"/>
      <c r="FA400" s="92"/>
      <c r="FB400" s="90"/>
      <c r="FC400" s="91"/>
      <c r="FD400" s="102"/>
      <c r="FE400" s="96"/>
      <c r="FF400" s="104"/>
      <c r="FG400" s="92"/>
      <c r="FH400" s="90"/>
      <c r="FI400" s="91"/>
      <c r="FJ400" s="102"/>
      <c r="FK400" s="96"/>
      <c r="FL400" s="104"/>
      <c r="FM400" s="92"/>
      <c r="FN400" s="90"/>
      <c r="FO400" s="91"/>
      <c r="FP400" s="102"/>
      <c r="FQ400" s="96"/>
      <c r="FR400" s="104"/>
      <c r="FS400" s="92"/>
      <c r="FT400" s="90"/>
      <c r="FU400" s="91"/>
      <c r="FV400" s="102"/>
      <c r="FW400" s="96"/>
      <c r="FX400" s="104"/>
      <c r="FY400" s="92"/>
      <c r="FZ400" s="90"/>
      <c r="GA400" s="91"/>
      <c r="GB400" s="102"/>
      <c r="GC400" s="96"/>
      <c r="GD400" s="104"/>
      <c r="GE400" s="92"/>
      <c r="GF400" s="90"/>
      <c r="GG400" s="91"/>
      <c r="GH400" s="102"/>
      <c r="GI400" s="96"/>
      <c r="GJ400" s="104"/>
      <c r="GK400" s="92"/>
      <c r="GL400" s="90"/>
      <c r="GM400" s="91"/>
      <c r="GN400" s="102"/>
      <c r="GO400" s="96"/>
      <c r="GP400" s="104"/>
      <c r="GQ400" s="92"/>
      <c r="GR400" s="90"/>
      <c r="GS400" s="91"/>
      <c r="GT400" s="102"/>
      <c r="GU400" s="96"/>
      <c r="GV400" s="104"/>
      <c r="GW400" s="92"/>
      <c r="GX400" s="90"/>
      <c r="GY400" s="91"/>
      <c r="GZ400" s="102"/>
      <c r="HA400" s="96"/>
      <c r="HB400" s="104"/>
      <c r="HC400" s="92"/>
      <c r="HD400" s="90"/>
      <c r="HE400" s="91"/>
      <c r="HF400" s="102"/>
      <c r="HG400" s="96"/>
      <c r="HH400" s="104"/>
      <c r="HI400" s="92"/>
      <c r="HJ400" s="90"/>
      <c r="HK400" s="91"/>
      <c r="HL400" s="102"/>
      <c r="HM400" s="96"/>
      <c r="HN400" s="104"/>
      <c r="HO400" s="92"/>
      <c r="HP400" s="90"/>
      <c r="HQ400" s="91"/>
      <c r="HR400" s="102"/>
      <c r="HS400" s="96"/>
      <c r="HT400" s="104"/>
      <c r="HU400" s="92"/>
      <c r="HV400" s="125"/>
      <c r="HW400" s="126"/>
      <c r="HX400" s="127"/>
      <c r="HY400" s="128"/>
      <c r="HZ400" s="129"/>
      <c r="IA400" s="130"/>
      <c r="IB400" s="125"/>
      <c r="IC400" s="126"/>
      <c r="ID400" s="127"/>
      <c r="IE400" s="128"/>
      <c r="IF400" s="129"/>
      <c r="IG400" s="130"/>
      <c r="IH400" s="125"/>
      <c r="II400" s="126"/>
      <c r="IJ400" s="127"/>
      <c r="IK400" s="128"/>
      <c r="IL400" s="129"/>
      <c r="IM400" s="130"/>
      <c r="IN400" s="125"/>
      <c r="IO400" s="126"/>
      <c r="IP400" s="127"/>
      <c r="IQ400" s="128"/>
      <c r="IR400" s="129"/>
    </row>
    <row r="401" spans="1:252" s="1" customFormat="1">
      <c r="A401" s="54" t="s">
        <v>894</v>
      </c>
      <c r="B401" s="136">
        <f t="shared" si="57"/>
        <v>0</v>
      </c>
      <c r="C401" s="136">
        <f t="shared" si="58"/>
        <v>0</v>
      </c>
      <c r="D401" s="136">
        <f t="shared" si="59"/>
        <v>0</v>
      </c>
      <c r="E401" s="136">
        <f t="shared" si="60"/>
        <v>0</v>
      </c>
      <c r="F401" s="136">
        <f t="shared" si="61"/>
        <v>0</v>
      </c>
      <c r="G401" s="136">
        <f t="shared" si="62"/>
        <v>0</v>
      </c>
      <c r="H401" s="137">
        <f t="shared" si="66"/>
        <v>0</v>
      </c>
      <c r="I401" s="137">
        <f t="shared" si="63"/>
        <v>0</v>
      </c>
      <c r="J401" s="136">
        <f t="shared" si="64"/>
        <v>0</v>
      </c>
      <c r="K401" s="136">
        <f t="shared" si="65"/>
        <v>0</v>
      </c>
      <c r="L401" s="138">
        <f t="shared" ref="L401:L464" si="67">COUNT(O401,R401,U401,X401,AA401,AD401,AG401,AJ401,AM401,AP401,AS401,AV401,AY401,BB401,BE401,BH401,BK401,BN401,BQ401,BT401,BW401,BZ401,CC401,CF401,CI401,CL401,CO401,CR401,CU401,CX401,DA401,DD401,DG401,DJ401,DM401,DP401,DS401,DV401,DY401,EB401,EE401,EH401,EK401,EN401,EQ401,ET401,EW401,EZ401,FC401,FF401,FI401,FL401,FO401,FR401,FU401,FX401,GA401,GD401,GG401,GJ401,GM401,GP401,GS401,GV401,GY401,HB401,HE401,HH401,HK401,HN401,HQ401,HT401,HW401,HZ401,IC401,IF401,II401,IL401,IO401,IR401)</f>
        <v>0</v>
      </c>
      <c r="M401" s="92"/>
      <c r="N401" s="90"/>
      <c r="O401" s="91"/>
      <c r="P401" s="102"/>
      <c r="Q401" s="96"/>
      <c r="R401" s="104"/>
      <c r="S401" s="92"/>
      <c r="T401" s="90"/>
      <c r="U401" s="91"/>
      <c r="V401" s="102"/>
      <c r="W401" s="96"/>
      <c r="X401" s="104"/>
      <c r="Y401" s="92"/>
      <c r="Z401" s="90"/>
      <c r="AA401" s="91"/>
      <c r="AB401" s="102"/>
      <c r="AC401" s="96"/>
      <c r="AD401" s="104"/>
      <c r="AE401" s="92"/>
      <c r="AF401" s="90"/>
      <c r="AG401" s="91"/>
      <c r="AH401" s="102"/>
      <c r="AI401" s="96"/>
      <c r="AJ401" s="104"/>
      <c r="AK401" s="92"/>
      <c r="AL401" s="90"/>
      <c r="AM401" s="91"/>
      <c r="AN401" s="102"/>
      <c r="AO401" s="96"/>
      <c r="AP401" s="104"/>
      <c r="AQ401" s="92"/>
      <c r="AR401" s="90"/>
      <c r="AS401" s="91"/>
      <c r="AT401" s="102"/>
      <c r="AU401" s="96"/>
      <c r="AV401" s="104"/>
      <c r="AW401" s="92"/>
      <c r="AX401" s="90"/>
      <c r="AY401" s="91"/>
      <c r="AZ401" s="102"/>
      <c r="BA401" s="96"/>
      <c r="BB401" s="104"/>
      <c r="BC401" s="92"/>
      <c r="BD401" s="90"/>
      <c r="BE401" s="91"/>
      <c r="BF401" s="102"/>
      <c r="BG401" s="96"/>
      <c r="BH401" s="104"/>
      <c r="BI401" s="92"/>
      <c r="BJ401" s="90"/>
      <c r="BK401" s="91"/>
      <c r="BL401" s="102"/>
      <c r="BM401" s="96"/>
      <c r="BN401" s="104"/>
      <c r="BO401" s="92"/>
      <c r="BP401" s="90"/>
      <c r="BQ401" s="91"/>
      <c r="BR401" s="102"/>
      <c r="BS401" s="96"/>
      <c r="BT401" s="104"/>
      <c r="BU401" s="92"/>
      <c r="BV401" s="90"/>
      <c r="BW401" s="91"/>
      <c r="BX401" s="102"/>
      <c r="BY401" s="96"/>
      <c r="BZ401" s="104"/>
      <c r="CA401" s="92"/>
      <c r="CB401" s="90"/>
      <c r="CC401" s="91"/>
      <c r="CD401" s="102"/>
      <c r="CE401" s="96"/>
      <c r="CF401" s="104"/>
      <c r="CG401" s="92"/>
      <c r="CH401" s="90"/>
      <c r="CI401" s="91"/>
      <c r="CJ401" s="102"/>
      <c r="CK401" s="96"/>
      <c r="CL401" s="104"/>
      <c r="CM401" s="92"/>
      <c r="CN401" s="90"/>
      <c r="CO401" s="91"/>
      <c r="CP401" s="102"/>
      <c r="CQ401" s="96"/>
      <c r="CR401" s="104"/>
      <c r="CS401" s="92"/>
      <c r="CT401" s="90"/>
      <c r="CU401" s="91"/>
      <c r="CV401" s="102"/>
      <c r="CW401" s="96"/>
      <c r="CX401" s="104"/>
      <c r="CY401" s="92"/>
      <c r="CZ401" s="90"/>
      <c r="DA401" s="91"/>
      <c r="DB401" s="102"/>
      <c r="DC401" s="96"/>
      <c r="DD401" s="104"/>
      <c r="DE401" s="92"/>
      <c r="DF401" s="90"/>
      <c r="DG401" s="91"/>
      <c r="DH401" s="102"/>
      <c r="DI401" s="96"/>
      <c r="DJ401" s="104"/>
      <c r="DK401" s="92"/>
      <c r="DL401" s="90"/>
      <c r="DM401" s="91"/>
      <c r="DN401" s="102"/>
      <c r="DO401" s="96"/>
      <c r="DP401" s="104"/>
      <c r="DQ401" s="92"/>
      <c r="DR401" s="90"/>
      <c r="DS401" s="91"/>
      <c r="DT401" s="102"/>
      <c r="DU401" s="96"/>
      <c r="DV401" s="104"/>
      <c r="DW401" s="92"/>
      <c r="DX401" s="90"/>
      <c r="DY401" s="91"/>
      <c r="DZ401" s="102"/>
      <c r="EA401" s="96"/>
      <c r="EB401" s="104"/>
      <c r="EC401" s="92"/>
      <c r="ED401" s="90"/>
      <c r="EE401" s="91"/>
      <c r="EF401" s="102"/>
      <c r="EG401" s="96"/>
      <c r="EH401" s="104"/>
      <c r="EI401" s="92"/>
      <c r="EJ401" s="90"/>
      <c r="EK401" s="91"/>
      <c r="EL401" s="102"/>
      <c r="EM401" s="96"/>
      <c r="EN401" s="104"/>
      <c r="EO401" s="92"/>
      <c r="EP401" s="90"/>
      <c r="EQ401" s="91"/>
      <c r="ER401" s="102"/>
      <c r="ES401" s="96"/>
      <c r="ET401" s="104"/>
      <c r="EU401" s="92"/>
      <c r="EV401" s="90"/>
      <c r="EW401" s="91"/>
      <c r="EX401" s="102"/>
      <c r="EY401" s="96"/>
      <c r="EZ401" s="104"/>
      <c r="FA401" s="92"/>
      <c r="FB401" s="90"/>
      <c r="FC401" s="91"/>
      <c r="FD401" s="102"/>
      <c r="FE401" s="96"/>
      <c r="FF401" s="104"/>
      <c r="FG401" s="92"/>
      <c r="FH401" s="90"/>
      <c r="FI401" s="91"/>
      <c r="FJ401" s="102"/>
      <c r="FK401" s="96"/>
      <c r="FL401" s="104"/>
      <c r="FM401" s="92"/>
      <c r="FN401" s="90"/>
      <c r="FO401" s="91"/>
      <c r="FP401" s="102"/>
      <c r="FQ401" s="96"/>
      <c r="FR401" s="104"/>
      <c r="FS401" s="92"/>
      <c r="FT401" s="90"/>
      <c r="FU401" s="91"/>
      <c r="FV401" s="102"/>
      <c r="FW401" s="96"/>
      <c r="FX401" s="104"/>
      <c r="FY401" s="92"/>
      <c r="FZ401" s="90"/>
      <c r="GA401" s="91"/>
      <c r="GB401" s="102"/>
      <c r="GC401" s="96"/>
      <c r="GD401" s="104"/>
      <c r="GE401" s="92"/>
      <c r="GF401" s="90"/>
      <c r="GG401" s="91"/>
      <c r="GH401" s="102"/>
      <c r="GI401" s="96"/>
      <c r="GJ401" s="104"/>
      <c r="GK401" s="92"/>
      <c r="GL401" s="90"/>
      <c r="GM401" s="91"/>
      <c r="GN401" s="102"/>
      <c r="GO401" s="96"/>
      <c r="GP401" s="104"/>
      <c r="GQ401" s="92"/>
      <c r="GR401" s="90"/>
      <c r="GS401" s="91"/>
      <c r="GT401" s="102"/>
      <c r="GU401" s="96"/>
      <c r="GV401" s="104"/>
      <c r="GW401" s="92"/>
      <c r="GX401" s="90"/>
      <c r="GY401" s="91"/>
      <c r="GZ401" s="102"/>
      <c r="HA401" s="96"/>
      <c r="HB401" s="104"/>
      <c r="HC401" s="92"/>
      <c r="HD401" s="90"/>
      <c r="HE401" s="91"/>
      <c r="HF401" s="102"/>
      <c r="HG401" s="96"/>
      <c r="HH401" s="104"/>
      <c r="HI401" s="92"/>
      <c r="HJ401" s="90"/>
      <c r="HK401" s="91"/>
      <c r="HL401" s="102"/>
      <c r="HM401" s="96"/>
      <c r="HN401" s="104"/>
      <c r="HO401" s="92"/>
      <c r="HP401" s="90"/>
      <c r="HQ401" s="91"/>
      <c r="HR401" s="102"/>
      <c r="HS401" s="96"/>
      <c r="HT401" s="104"/>
      <c r="HU401" s="92"/>
      <c r="HV401" s="125"/>
      <c r="HW401" s="126"/>
      <c r="HX401" s="127"/>
      <c r="HY401" s="128"/>
      <c r="HZ401" s="129"/>
      <c r="IA401" s="130"/>
      <c r="IB401" s="125"/>
      <c r="IC401" s="126"/>
      <c r="ID401" s="127"/>
      <c r="IE401" s="128"/>
      <c r="IF401" s="129"/>
      <c r="IG401" s="130"/>
      <c r="IH401" s="125"/>
      <c r="II401" s="126"/>
      <c r="IJ401" s="127"/>
      <c r="IK401" s="128"/>
      <c r="IL401" s="129"/>
      <c r="IM401" s="130"/>
      <c r="IN401" s="125"/>
      <c r="IO401" s="126"/>
      <c r="IP401" s="127"/>
      <c r="IQ401" s="128"/>
      <c r="IR401" s="129"/>
    </row>
    <row r="402" spans="1:252" s="1" customFormat="1">
      <c r="A402" s="54" t="s">
        <v>895</v>
      </c>
      <c r="B402" s="136">
        <f t="shared" ref="B402:B465" si="68">MIN(M402,P402,S402,V402,Y402,AB402,AE402,AH402,AK402,AN402,AQ402,AT402,AW402,AZ402,BC402,BF402,BI402,BL402,BO402,BR402,BU402,BX402,CA402,CD402,CG402,CJ402,CM402,CP402,CS402,CV402,CY402,DB402,DE402,DH402,DK402,DN402,DQ402,DT402,DW402,DZ402,EC402,EF402,EI402,EL402,EO402,ER402,EU402,EX402,FA402,FD402,FG402,FJ402,FM402,FP402,FS402,FV402,FY402,GB402,GE402,GH402,GK402,GN402,GQ402,GQ402,GT402,GW402,GZ402,HC402,HF402,HI402,HL402,HO402,HR402,HU402,HX402,IA402,ID402,IG402,IJ402,IM402,IP402)</f>
        <v>15.2</v>
      </c>
      <c r="C402" s="136">
        <f t="shared" ref="C402:C465" si="69">IF(SUM(M402+P402+S402+V402+Y402+AB402+AE402+AH402+AK402+AN402+AQ402+AT402+AW402+AZ402+BC402+BF402+BI402+BL402+BO402+BR402+BU402+BX402+CA402+CD402+CG402+CJ402+CM402+CP402+CS402+CV402+CY402+DB402+DE402+DH402+DK402+DN402+DQ402+DT402+DW402+DZ402+EC402+EF402+EI402+EL402+EO402+ER402+EU402+EX402+FA402+FD402+FG402+FJ402+FM402+FP402+FS402+FV402+FY402+GB402+GE402+GH402+GK402+GN402+GQ402+GQ402+GT402+GW402+GZ402+HC402+HF402+HI402+HL402+HO402+HR402+HU402+HX402+IA402+ID402+IG402+IJ402+IM402+IP402)=0,0,AVERAGE(M402,P402,S402,V402,Y402,AB402,AE402,AH402,AK402,AN402,AQ402,AT402,AW402,AZ402,BC402,BF402,BI402,BL402,BO402,BR402,BU402,BX402,CA402,CD402,CG402,CJ402,CM402,CP402,CS402,CV402,CY402,DB402,DE402,DH402,DK402,DN402,DQ402,DT402,DW402,DZ402,EC402,EF402,EI402,EL402,EO402,ER402,EU402,EX402,FA402,FD402,FG402,FJ402,FM402,FP402,FS402,FV402,FY402,GB402,GE402,GH402,GK402,GN402,GQ402,GQ402,GT402,GW402,GZ402,HC402,HF402,HI402,HL402,HO402,HR402,HU402,HX402,IA402,ID402,IG402,IJ402,IM402,IP402))</f>
        <v>15.988888888888889</v>
      </c>
      <c r="D402" s="136">
        <f t="shared" ref="D402:D465" si="70">MAX(M402,P402,S402,V402,Y402,AB402,AE402,AH402,AK402,AN402,AQ402,AT402,AW402,AZ402,BC402,BF402,BI402,BL402,BO402,BR402,BU402,BX402,CA402,CD402,CG402,CJ402,CM402,CP402,CS402,CV402,CY402,DB402,DE402,DH402,DK402,DN402,DQ402,DT402,DW402,DZ402,EC402,EF402,EI402,EL402,EO402,ER402,EU402,EX402,FA402,FD402,FG402,FJ402,FM402,FP402,FS402,FV402,FY402,GB402,GE402,GH402,GK402,GN402,GQ402,GQ402,GT402,GW402,GZ402,HC402,HF402,HI402,HL402,HO402,HR402,HU402,HX402,IA402,ID402,IG402,IJ402,IM402,IP402)</f>
        <v>19.399999999999999</v>
      </c>
      <c r="E402" s="136">
        <f t="shared" ref="E402:E465" si="71">MIN(N402,Q402,T402,W402,Z402,AC402,AF402,AI402,AL402,AO402,AR402,AU402,AX402,BA402,BD402,BG402,BJ402,BM402,BP402,BS402,BV402,BY402,CB402,CE402,CH402,CK402,CN402,CQ402,CT402,CW402,CZ402,DC402,DF402,DI402,DL402,DO402,DR402,DU402,DX402,EA402,ED402,EG402,EJ402,EM402,EP402,ES402,EV402,EY402,FB402,FE402,FH402,FK402,FN402,FQ402,FT402,FW402,FZ402,GC402,GF402,GI402,GL402,GO402,GR402,GR402,GU402,GX402,HA402,HD402,HG402,HJ402,HM402,HP402,HS402,HV402,HY402,IB402,IE402,IH402,IK402,IN402,IQ402)</f>
        <v>11.1</v>
      </c>
      <c r="F402" s="136">
        <f t="shared" ref="F402:F465" si="72">IF(SUM(N402+Q402+T402+W402+Z402+AC402+AF402+AI402+AL402+AO402+AR402+AU402+AX402+BA402+BD402+BG402+BJ402+BM402+BP402+BS402+BV402+BY402+CB402+CE402+CH402+CK402+CN402+CQ402+CT402+CW402+CZ402+DC402+DF402+DI402+DL402+DO402+DR402+DU402+DX402+EA402+ED402+EG402+EJ402+EM402+EP402+ES402+EV402+EY402+FB402+FE402+FH402+FK402+FN402+FQ402+FT402+FW402+FZ402+GC402+GF402+GI402+GL402+GO402+GR402+GR402+GU402+GX402+HA402+HD402+HG402+HJ402+HM402+HP402+HS402+HV402+HY402+IB402+IE402+IH402+IK402+IN402+IQ402)=0,0,AVERAGE(N402,Q402,T402,W402,Z402,AC402,AF402,AI402,AL402,AO402,AR402,AU402,AX402,BA402,BD402,BG402,BJ402,BM402,BP402,BS402,BV402,BY402,CB402,CE402,CH402,CK402,CN402,CQ402,CT402,CW402,CZ402,DC402,DF402,DI402,DL402,DO402,DR402,DU402,DX402,EA402,ED402,EG402,EJ402,EM402,EP402,ES402,EV402,EY402,FB402,FE402,FH402,FK402,FN402,FQ402,FT402,FW402,FZ402,GC402,GF402,GI402,GL402,GO402,GR402,GR402,GU402,GX402,HA402,HD402,HG402,HJ402,HM402,HP402,HS402,HV402,HY402,IB402,IE402,IH402,IK402,IN402,IQ402))</f>
        <v>11.505555555555556</v>
      </c>
      <c r="G402" s="136">
        <f t="shared" ref="G402:G465" si="73">MAX(N402,Q402,T402,W402,Z402,AC402,AF402,AI402,AL402,AO402,AR402,AU402,AX402,BA402,BD402,BG402,BJ402,BM402,BP402,BS402,BV402,BY402,CB402,CE402,CH402,CK402,CN402,CQ402,CT402,CW402,CZ402,DC402,DF402,DI402,DL402,DO402,DR402,DU402,DX402,EA402,ED402,EG402,EJ402,EM402,EP402,ES402,EV402,EY402,FB402,FE402,FH402,FK402,FN402,FQ402,FT402,FW402,FZ402,GC402,GF402,GI402,GL402,GO402,GR402,GR402,GU402,GX402,HA402,HD402,HG402,HJ402,HM402,HP402,HS402,HV402,HY402,IB402,IE402,IH402,IK402,IN402,IQ402)</f>
        <v>11.9</v>
      </c>
      <c r="H402" s="137">
        <f t="shared" si="66"/>
        <v>18</v>
      </c>
      <c r="I402" s="137">
        <f t="shared" ref="I402:I465" si="74">MIN(O402,R402,U402,X402,AA402,AD402,AG402,AJ402,AM402,AP402,AS402,AV402,AY402,BB402,BE402,BH402,BK402,BN402,BQ402,BT402,BW402,BZ402,CC402,CF402,CI402,CL402,CO402,CR402,CU402,CX402,DA402,DD402,DG402,DJ402,DM402,DP402,DS402,DV402,DY402,EB402,EE402,EH402,EK402,EN402,EQ402,ET402,EW402,EZ402,FC402,FF402,FI402,FL402,FO402,FR402,FU402,FX402,GA402,GD402,GG402,GJ402,GM402,GP402,GS402,GS402,GV402,GY402,HB402,HE402,HH402,HK402,HN402,HQ402,HT402,HW402,HZ402,IC402,IF402,II402,IL402,IO402,IR402)</f>
        <v>0</v>
      </c>
      <c r="J402" s="136">
        <f t="shared" ref="J402:J465" si="75">IF(SUM(O402+R402+U402+X402+AA402+AD402+AG402+AJ402+AM402+AP402+AS402+AV402+AY402+BB402+BE402+BH402+BK402+BN402+BQ402+BT402+BW402+BZ402+CC402+CF402+CI402+CL402+CO402+CR402+CU402+CX402+DA402+DD402+DG402+DJ402+DM402+DP402+DS402+DV402+DY402+EB402+EE402+EH402+EK402+EN402+EQ402+ET402+EW402+EZ402+FC402+FF402+FI402+FL402+FO402+FR402+FU402+FX402+GA402+GD402+GG402+GJ402+GM402+GP402+GS402+GS402+GV402+GY402+HB402+HE402+HH402+HK402+HN402+HQ402+HT402+HW402+HZ402+IC402+IF402+II402+IL402+IO402+IR402)=0,0,AVERAGE(O402,R402,U402,X402,AA402,AD402,AG402,AJ402,AM402,AP402,AS402,AV402,AY402,BB402,BE402,BH402,BK402,BN402,BQ402,BT402,BW402,BZ402,CC402,CF402,CI402,CL402,CO402,CR402,CU402,CX402,DA402,DD402,DG402,DJ402,DM402,DP402,DS402,DV402,DY402,EB402,EE402,EH402,EK402,EN402,EQ402,ET402,EW402,EZ402,FC402,FF402,FI402,FL402,FO402,FR402,FU402,FX402,GA402,GD402,GG402,GJ402,GM402,GP402,GS402,GS402,GV402,GY402,HB402,HE402,HH402,HK402,HN402,HQ402,HT402,HW402,HZ402,IC402,IF402,II402,IL402,IO402,IR402))</f>
        <v>0</v>
      </c>
      <c r="K402" s="136">
        <f t="shared" ref="K402:K465" si="76">MAX(O402,R402,U402,X402,AA402,AD402,AG402,AJ402,AM402,AP402,AS402,AV402,AY402,BB402,BE402,BH402,BK402,BN402,BQ402,BT402,BW402,BZ402,CC402,CF402,CI402,CL402,CO402,CR402,CU402,CX402,DA402,DD402,DG402,DJ402,DM402,DP402,DS402,DV402,DY402,EB402,EE402,EH402,EK402,EN402,EQ402,ET402,EW402,EZ402,FC402,FF402,FI402,FL402,FO402,FR402,FU402,FX402,GA402,GD402,GG402,GJ402,GM402,GP402,GS402,GS402,GV402,GY402,HB402,HE402,HH402,HK402,HN402,HQ402,HT402,HW402,HZ402,IC402,IF402,II402,IL402,IO402,IR402)</f>
        <v>0</v>
      </c>
      <c r="L402" s="138">
        <f t="shared" si="67"/>
        <v>0</v>
      </c>
      <c r="M402" s="92">
        <v>15.7</v>
      </c>
      <c r="N402" s="90">
        <v>11.3</v>
      </c>
      <c r="O402" s="91"/>
      <c r="P402" s="102">
        <v>15.8</v>
      </c>
      <c r="Q402" s="96">
        <v>11.5</v>
      </c>
      <c r="R402" s="104"/>
      <c r="S402" s="92">
        <v>15.2</v>
      </c>
      <c r="T402" s="90">
        <v>11.2</v>
      </c>
      <c r="U402" s="91"/>
      <c r="V402" s="102">
        <v>15.8</v>
      </c>
      <c r="W402" s="96">
        <v>11.1</v>
      </c>
      <c r="X402" s="104"/>
      <c r="Y402" s="92">
        <v>15.9</v>
      </c>
      <c r="Z402" s="90">
        <v>11.3</v>
      </c>
      <c r="AA402" s="91"/>
      <c r="AB402" s="102">
        <v>15.9</v>
      </c>
      <c r="AC402" s="96">
        <v>11.7</v>
      </c>
      <c r="AD402" s="104"/>
      <c r="AE402" s="92">
        <v>15.9</v>
      </c>
      <c r="AF402" s="90">
        <v>11.8</v>
      </c>
      <c r="AG402" s="91"/>
      <c r="AH402" s="102">
        <v>16.3</v>
      </c>
      <c r="AI402" s="96">
        <v>11.8</v>
      </c>
      <c r="AJ402" s="104"/>
      <c r="AK402" s="92">
        <v>16.100000000000001</v>
      </c>
      <c r="AL402" s="90">
        <v>11.9</v>
      </c>
      <c r="AM402" s="91"/>
      <c r="AN402" s="102">
        <v>15.2</v>
      </c>
      <c r="AO402" s="96">
        <v>11.7</v>
      </c>
      <c r="AP402" s="104"/>
      <c r="AQ402" s="92">
        <v>15.7</v>
      </c>
      <c r="AR402" s="90">
        <v>11.7</v>
      </c>
      <c r="AS402" s="91"/>
      <c r="AT402" s="102">
        <v>15.3</v>
      </c>
      <c r="AU402" s="96">
        <v>11.9</v>
      </c>
      <c r="AV402" s="104"/>
      <c r="AW402" s="92">
        <v>15.8</v>
      </c>
      <c r="AX402" s="90">
        <v>11.8</v>
      </c>
      <c r="AY402" s="91"/>
      <c r="AZ402" s="102">
        <v>15.9</v>
      </c>
      <c r="BA402" s="96">
        <v>11.2</v>
      </c>
      <c r="BB402" s="104"/>
      <c r="BC402" s="92">
        <v>15.7</v>
      </c>
      <c r="BD402" s="90">
        <v>11.2</v>
      </c>
      <c r="BE402" s="91"/>
      <c r="BF402" s="102">
        <v>15.5</v>
      </c>
      <c r="BG402" s="96">
        <v>11.3</v>
      </c>
      <c r="BH402" s="104"/>
      <c r="BI402" s="92">
        <v>16.7</v>
      </c>
      <c r="BJ402" s="90">
        <v>11.4</v>
      </c>
      <c r="BK402" s="91"/>
      <c r="BL402" s="102">
        <v>19.399999999999999</v>
      </c>
      <c r="BM402" s="96">
        <v>11.3</v>
      </c>
      <c r="BN402" s="104"/>
      <c r="BO402" s="92"/>
      <c r="BP402" s="90"/>
      <c r="BQ402" s="91"/>
      <c r="BR402" s="102"/>
      <c r="BS402" s="96"/>
      <c r="BT402" s="104"/>
      <c r="BU402" s="92"/>
      <c r="BV402" s="90"/>
      <c r="BW402" s="91"/>
      <c r="BX402" s="102"/>
      <c r="BY402" s="96"/>
      <c r="BZ402" s="104"/>
      <c r="CA402" s="92"/>
      <c r="CB402" s="90"/>
      <c r="CC402" s="91"/>
      <c r="CD402" s="102"/>
      <c r="CE402" s="96"/>
      <c r="CF402" s="104"/>
      <c r="CG402" s="92"/>
      <c r="CH402" s="90"/>
      <c r="CI402" s="91"/>
      <c r="CJ402" s="102"/>
      <c r="CK402" s="96"/>
      <c r="CL402" s="104"/>
      <c r="CM402" s="92"/>
      <c r="CN402" s="90"/>
      <c r="CO402" s="91"/>
      <c r="CP402" s="102"/>
      <c r="CQ402" s="96"/>
      <c r="CR402" s="104"/>
      <c r="CS402" s="92"/>
      <c r="CT402" s="90"/>
      <c r="CU402" s="91"/>
      <c r="CV402" s="102"/>
      <c r="CW402" s="96"/>
      <c r="CX402" s="104"/>
      <c r="CY402" s="92"/>
      <c r="CZ402" s="90"/>
      <c r="DA402" s="91"/>
      <c r="DB402" s="102"/>
      <c r="DC402" s="96"/>
      <c r="DD402" s="104"/>
      <c r="DE402" s="92"/>
      <c r="DF402" s="90"/>
      <c r="DG402" s="91"/>
      <c r="DH402" s="102"/>
      <c r="DI402" s="96"/>
      <c r="DJ402" s="104"/>
      <c r="DK402" s="92"/>
      <c r="DL402" s="90"/>
      <c r="DM402" s="91"/>
      <c r="DN402" s="102"/>
      <c r="DO402" s="96"/>
      <c r="DP402" s="104"/>
      <c r="DQ402" s="92"/>
      <c r="DR402" s="90"/>
      <c r="DS402" s="91"/>
      <c r="DT402" s="102"/>
      <c r="DU402" s="96"/>
      <c r="DV402" s="104"/>
      <c r="DW402" s="92"/>
      <c r="DX402" s="90"/>
      <c r="DY402" s="91"/>
      <c r="DZ402" s="102"/>
      <c r="EA402" s="96"/>
      <c r="EB402" s="104"/>
      <c r="EC402" s="92"/>
      <c r="ED402" s="90"/>
      <c r="EE402" s="91"/>
      <c r="EF402" s="102"/>
      <c r="EG402" s="96"/>
      <c r="EH402" s="104"/>
      <c r="EI402" s="92"/>
      <c r="EJ402" s="90"/>
      <c r="EK402" s="91"/>
      <c r="EL402" s="102"/>
      <c r="EM402" s="96"/>
      <c r="EN402" s="104"/>
      <c r="EO402" s="92"/>
      <c r="EP402" s="90"/>
      <c r="EQ402" s="91"/>
      <c r="ER402" s="102"/>
      <c r="ES402" s="96"/>
      <c r="ET402" s="104"/>
      <c r="EU402" s="92"/>
      <c r="EV402" s="90"/>
      <c r="EW402" s="91"/>
      <c r="EX402" s="102"/>
      <c r="EY402" s="96"/>
      <c r="EZ402" s="104"/>
      <c r="FA402" s="92"/>
      <c r="FB402" s="90"/>
      <c r="FC402" s="91"/>
      <c r="FD402" s="102"/>
      <c r="FE402" s="96"/>
      <c r="FF402" s="104"/>
      <c r="FG402" s="92"/>
      <c r="FH402" s="90"/>
      <c r="FI402" s="91"/>
      <c r="FJ402" s="102"/>
      <c r="FK402" s="96"/>
      <c r="FL402" s="104"/>
      <c r="FM402" s="92"/>
      <c r="FN402" s="90"/>
      <c r="FO402" s="91"/>
      <c r="FP402" s="102"/>
      <c r="FQ402" s="96"/>
      <c r="FR402" s="104"/>
      <c r="FS402" s="92"/>
      <c r="FT402" s="90"/>
      <c r="FU402" s="91"/>
      <c r="FV402" s="102"/>
      <c r="FW402" s="96"/>
      <c r="FX402" s="104"/>
      <c r="FY402" s="92"/>
      <c r="FZ402" s="90"/>
      <c r="GA402" s="91"/>
      <c r="GB402" s="102"/>
      <c r="GC402" s="96"/>
      <c r="GD402" s="104"/>
      <c r="GE402" s="92"/>
      <c r="GF402" s="90"/>
      <c r="GG402" s="91"/>
      <c r="GH402" s="102"/>
      <c r="GI402" s="96"/>
      <c r="GJ402" s="104"/>
      <c r="GK402" s="92"/>
      <c r="GL402" s="90"/>
      <c r="GM402" s="91"/>
      <c r="GN402" s="102"/>
      <c r="GO402" s="96"/>
      <c r="GP402" s="104"/>
      <c r="GQ402" s="92"/>
      <c r="GR402" s="90"/>
      <c r="GS402" s="91"/>
      <c r="GT402" s="102"/>
      <c r="GU402" s="96"/>
      <c r="GV402" s="104"/>
      <c r="GW402" s="92"/>
      <c r="GX402" s="90"/>
      <c r="GY402" s="91"/>
      <c r="GZ402" s="102"/>
      <c r="HA402" s="96"/>
      <c r="HB402" s="104"/>
      <c r="HC402" s="92"/>
      <c r="HD402" s="90"/>
      <c r="HE402" s="91"/>
      <c r="HF402" s="102"/>
      <c r="HG402" s="96"/>
      <c r="HH402" s="104"/>
      <c r="HI402" s="92"/>
      <c r="HJ402" s="90"/>
      <c r="HK402" s="91"/>
      <c r="HL402" s="102"/>
      <c r="HM402" s="96"/>
      <c r="HN402" s="104"/>
      <c r="HO402" s="92"/>
      <c r="HP402" s="90"/>
      <c r="HQ402" s="91"/>
      <c r="HR402" s="102"/>
      <c r="HS402" s="96"/>
      <c r="HT402" s="104"/>
      <c r="HU402" s="92"/>
      <c r="HV402" s="125"/>
      <c r="HW402" s="126"/>
      <c r="HX402" s="127"/>
      <c r="HY402" s="128"/>
      <c r="HZ402" s="129"/>
      <c r="IA402" s="130"/>
      <c r="IB402" s="125"/>
      <c r="IC402" s="126"/>
      <c r="ID402" s="127"/>
      <c r="IE402" s="128"/>
      <c r="IF402" s="129"/>
      <c r="IG402" s="130"/>
      <c r="IH402" s="125"/>
      <c r="II402" s="126"/>
      <c r="IJ402" s="127"/>
      <c r="IK402" s="128"/>
      <c r="IL402" s="129"/>
      <c r="IM402" s="130"/>
      <c r="IN402" s="125"/>
      <c r="IO402" s="126"/>
      <c r="IP402" s="127"/>
      <c r="IQ402" s="128"/>
      <c r="IR402" s="129"/>
    </row>
    <row r="403" spans="1:252" s="1" customFormat="1">
      <c r="A403" s="54" t="s">
        <v>215</v>
      </c>
      <c r="B403" s="136">
        <f t="shared" si="68"/>
        <v>0</v>
      </c>
      <c r="C403" s="136">
        <f t="shared" si="69"/>
        <v>0</v>
      </c>
      <c r="D403" s="136">
        <f t="shared" si="70"/>
        <v>0</v>
      </c>
      <c r="E403" s="136">
        <f t="shared" si="71"/>
        <v>0</v>
      </c>
      <c r="F403" s="136">
        <f t="shared" si="72"/>
        <v>0</v>
      </c>
      <c r="G403" s="136">
        <f t="shared" si="73"/>
        <v>0</v>
      </c>
      <c r="H403" s="137">
        <f t="shared" si="66"/>
        <v>0</v>
      </c>
      <c r="I403" s="137">
        <f t="shared" si="74"/>
        <v>0</v>
      </c>
      <c r="J403" s="136">
        <f t="shared" si="75"/>
        <v>0</v>
      </c>
      <c r="K403" s="136">
        <f t="shared" si="76"/>
        <v>0</v>
      </c>
      <c r="L403" s="138">
        <f t="shared" si="67"/>
        <v>0</v>
      </c>
      <c r="M403" s="92"/>
      <c r="N403" s="90"/>
      <c r="O403" s="91"/>
      <c r="P403" s="102"/>
      <c r="Q403" s="96"/>
      <c r="R403" s="104"/>
      <c r="S403" s="92"/>
      <c r="T403" s="90"/>
      <c r="U403" s="91"/>
      <c r="V403" s="102"/>
      <c r="W403" s="96"/>
      <c r="X403" s="104"/>
      <c r="Y403" s="92"/>
      <c r="Z403" s="90"/>
      <c r="AA403" s="91"/>
      <c r="AB403" s="102"/>
      <c r="AC403" s="96"/>
      <c r="AD403" s="104"/>
      <c r="AE403" s="92"/>
      <c r="AF403" s="90"/>
      <c r="AG403" s="91"/>
      <c r="AH403" s="102"/>
      <c r="AI403" s="96"/>
      <c r="AJ403" s="104"/>
      <c r="AK403" s="92"/>
      <c r="AL403" s="90"/>
      <c r="AM403" s="91"/>
      <c r="AN403" s="102"/>
      <c r="AO403" s="96"/>
      <c r="AP403" s="104"/>
      <c r="AQ403" s="92"/>
      <c r="AR403" s="90"/>
      <c r="AS403" s="91"/>
      <c r="AT403" s="102"/>
      <c r="AU403" s="96"/>
      <c r="AV403" s="104"/>
      <c r="AW403" s="92"/>
      <c r="AX403" s="90"/>
      <c r="AY403" s="91"/>
      <c r="AZ403" s="102"/>
      <c r="BA403" s="96"/>
      <c r="BB403" s="104"/>
      <c r="BC403" s="92"/>
      <c r="BD403" s="90"/>
      <c r="BE403" s="91"/>
      <c r="BF403" s="102"/>
      <c r="BG403" s="96"/>
      <c r="BH403" s="104"/>
      <c r="BI403" s="92"/>
      <c r="BJ403" s="90"/>
      <c r="BK403" s="91"/>
      <c r="BL403" s="102"/>
      <c r="BM403" s="96"/>
      <c r="BN403" s="104"/>
      <c r="BO403" s="92"/>
      <c r="BP403" s="90"/>
      <c r="BQ403" s="91"/>
      <c r="BR403" s="102"/>
      <c r="BS403" s="96"/>
      <c r="BT403" s="104"/>
      <c r="BU403" s="92"/>
      <c r="BV403" s="90"/>
      <c r="BW403" s="91"/>
      <c r="BX403" s="102"/>
      <c r="BY403" s="96"/>
      <c r="BZ403" s="104"/>
      <c r="CA403" s="92"/>
      <c r="CB403" s="90"/>
      <c r="CC403" s="91"/>
      <c r="CD403" s="102"/>
      <c r="CE403" s="96"/>
      <c r="CF403" s="104"/>
      <c r="CG403" s="92"/>
      <c r="CH403" s="90"/>
      <c r="CI403" s="91"/>
      <c r="CJ403" s="102"/>
      <c r="CK403" s="96"/>
      <c r="CL403" s="104"/>
      <c r="CM403" s="92"/>
      <c r="CN403" s="90"/>
      <c r="CO403" s="91"/>
      <c r="CP403" s="102"/>
      <c r="CQ403" s="96"/>
      <c r="CR403" s="104"/>
      <c r="CS403" s="92"/>
      <c r="CT403" s="90"/>
      <c r="CU403" s="91"/>
      <c r="CV403" s="102"/>
      <c r="CW403" s="96"/>
      <c r="CX403" s="104"/>
      <c r="CY403" s="92"/>
      <c r="CZ403" s="90"/>
      <c r="DA403" s="91"/>
      <c r="DB403" s="102"/>
      <c r="DC403" s="96"/>
      <c r="DD403" s="104"/>
      <c r="DE403" s="92"/>
      <c r="DF403" s="90"/>
      <c r="DG403" s="91"/>
      <c r="DH403" s="102"/>
      <c r="DI403" s="96"/>
      <c r="DJ403" s="104"/>
      <c r="DK403" s="92"/>
      <c r="DL403" s="90"/>
      <c r="DM403" s="91"/>
      <c r="DN403" s="102"/>
      <c r="DO403" s="96"/>
      <c r="DP403" s="104"/>
      <c r="DQ403" s="92"/>
      <c r="DR403" s="90"/>
      <c r="DS403" s="91"/>
      <c r="DT403" s="102"/>
      <c r="DU403" s="96"/>
      <c r="DV403" s="104"/>
      <c r="DW403" s="92"/>
      <c r="DX403" s="90"/>
      <c r="DY403" s="91"/>
      <c r="DZ403" s="102"/>
      <c r="EA403" s="96"/>
      <c r="EB403" s="104"/>
      <c r="EC403" s="92"/>
      <c r="ED403" s="90"/>
      <c r="EE403" s="91"/>
      <c r="EF403" s="102"/>
      <c r="EG403" s="96"/>
      <c r="EH403" s="104"/>
      <c r="EI403" s="92"/>
      <c r="EJ403" s="90"/>
      <c r="EK403" s="91"/>
      <c r="EL403" s="102"/>
      <c r="EM403" s="96"/>
      <c r="EN403" s="104"/>
      <c r="EO403" s="92"/>
      <c r="EP403" s="90"/>
      <c r="EQ403" s="91"/>
      <c r="ER403" s="102"/>
      <c r="ES403" s="96"/>
      <c r="ET403" s="104"/>
      <c r="EU403" s="92"/>
      <c r="EV403" s="90"/>
      <c r="EW403" s="91"/>
      <c r="EX403" s="102"/>
      <c r="EY403" s="96"/>
      <c r="EZ403" s="104"/>
      <c r="FA403" s="92"/>
      <c r="FB403" s="90"/>
      <c r="FC403" s="91"/>
      <c r="FD403" s="102"/>
      <c r="FE403" s="96"/>
      <c r="FF403" s="104"/>
      <c r="FG403" s="92"/>
      <c r="FH403" s="90"/>
      <c r="FI403" s="91"/>
      <c r="FJ403" s="102"/>
      <c r="FK403" s="96"/>
      <c r="FL403" s="104"/>
      <c r="FM403" s="92"/>
      <c r="FN403" s="90"/>
      <c r="FO403" s="91"/>
      <c r="FP403" s="102"/>
      <c r="FQ403" s="96"/>
      <c r="FR403" s="104"/>
      <c r="FS403" s="92"/>
      <c r="FT403" s="90"/>
      <c r="FU403" s="91"/>
      <c r="FV403" s="102"/>
      <c r="FW403" s="96"/>
      <c r="FX403" s="104"/>
      <c r="FY403" s="92"/>
      <c r="FZ403" s="90"/>
      <c r="GA403" s="91"/>
      <c r="GB403" s="102"/>
      <c r="GC403" s="96"/>
      <c r="GD403" s="104"/>
      <c r="GE403" s="92"/>
      <c r="GF403" s="90"/>
      <c r="GG403" s="91"/>
      <c r="GH403" s="102"/>
      <c r="GI403" s="96"/>
      <c r="GJ403" s="104"/>
      <c r="GK403" s="92"/>
      <c r="GL403" s="90"/>
      <c r="GM403" s="91"/>
      <c r="GN403" s="102"/>
      <c r="GO403" s="96"/>
      <c r="GP403" s="104"/>
      <c r="GQ403" s="92"/>
      <c r="GR403" s="90"/>
      <c r="GS403" s="91"/>
      <c r="GT403" s="102"/>
      <c r="GU403" s="96"/>
      <c r="GV403" s="104"/>
      <c r="GW403" s="92"/>
      <c r="GX403" s="90"/>
      <c r="GY403" s="91"/>
      <c r="GZ403" s="102"/>
      <c r="HA403" s="96"/>
      <c r="HB403" s="104"/>
      <c r="HC403" s="92"/>
      <c r="HD403" s="90"/>
      <c r="HE403" s="91"/>
      <c r="HF403" s="102"/>
      <c r="HG403" s="96"/>
      <c r="HH403" s="104"/>
      <c r="HI403" s="92"/>
      <c r="HJ403" s="90"/>
      <c r="HK403" s="91"/>
      <c r="HL403" s="102"/>
      <c r="HM403" s="96"/>
      <c r="HN403" s="104"/>
      <c r="HO403" s="92"/>
      <c r="HP403" s="90"/>
      <c r="HQ403" s="91"/>
      <c r="HR403" s="102"/>
      <c r="HS403" s="96"/>
      <c r="HT403" s="104"/>
      <c r="HU403" s="92"/>
      <c r="HV403" s="125"/>
      <c r="HW403" s="126"/>
      <c r="HX403" s="127"/>
      <c r="HY403" s="128"/>
      <c r="HZ403" s="129"/>
      <c r="IA403" s="130"/>
      <c r="IB403" s="125"/>
      <c r="IC403" s="126"/>
      <c r="ID403" s="127"/>
      <c r="IE403" s="128"/>
      <c r="IF403" s="129"/>
      <c r="IG403" s="130"/>
      <c r="IH403" s="125"/>
      <c r="II403" s="126"/>
      <c r="IJ403" s="127"/>
      <c r="IK403" s="128"/>
      <c r="IL403" s="129"/>
      <c r="IM403" s="130"/>
      <c r="IN403" s="125"/>
      <c r="IO403" s="126"/>
      <c r="IP403" s="127"/>
      <c r="IQ403" s="128"/>
      <c r="IR403" s="129"/>
    </row>
    <row r="404" spans="1:252" s="1" customFormat="1">
      <c r="A404" s="54" t="s">
        <v>896</v>
      </c>
      <c r="B404" s="136">
        <f t="shared" si="68"/>
        <v>0</v>
      </c>
      <c r="C404" s="136">
        <f t="shared" si="69"/>
        <v>0</v>
      </c>
      <c r="D404" s="136">
        <f t="shared" si="70"/>
        <v>0</v>
      </c>
      <c r="E404" s="136">
        <f t="shared" si="71"/>
        <v>0</v>
      </c>
      <c r="F404" s="136">
        <f t="shared" si="72"/>
        <v>0</v>
      </c>
      <c r="G404" s="136">
        <f t="shared" si="73"/>
        <v>0</v>
      </c>
      <c r="H404" s="137">
        <f t="shared" si="66"/>
        <v>0</v>
      </c>
      <c r="I404" s="137">
        <f t="shared" si="74"/>
        <v>0</v>
      </c>
      <c r="J404" s="136">
        <f t="shared" si="75"/>
        <v>0</v>
      </c>
      <c r="K404" s="136">
        <f t="shared" si="76"/>
        <v>0</v>
      </c>
      <c r="L404" s="138">
        <f t="shared" si="67"/>
        <v>0</v>
      </c>
      <c r="M404" s="92"/>
      <c r="N404" s="90"/>
      <c r="O404" s="91"/>
      <c r="P404" s="102"/>
      <c r="Q404" s="96"/>
      <c r="R404" s="104"/>
      <c r="S404" s="92"/>
      <c r="T404" s="90"/>
      <c r="U404" s="91"/>
      <c r="V404" s="102"/>
      <c r="W404" s="96"/>
      <c r="X404" s="104"/>
      <c r="Y404" s="92"/>
      <c r="Z404" s="90"/>
      <c r="AA404" s="91"/>
      <c r="AB404" s="102"/>
      <c r="AC404" s="96"/>
      <c r="AD404" s="104"/>
      <c r="AE404" s="92"/>
      <c r="AF404" s="90"/>
      <c r="AG404" s="91"/>
      <c r="AH404" s="102"/>
      <c r="AI404" s="96"/>
      <c r="AJ404" s="104"/>
      <c r="AK404" s="92"/>
      <c r="AL404" s="90"/>
      <c r="AM404" s="91"/>
      <c r="AN404" s="102"/>
      <c r="AO404" s="96"/>
      <c r="AP404" s="104"/>
      <c r="AQ404" s="92"/>
      <c r="AR404" s="90"/>
      <c r="AS404" s="91"/>
      <c r="AT404" s="102"/>
      <c r="AU404" s="96"/>
      <c r="AV404" s="104"/>
      <c r="AW404" s="92"/>
      <c r="AX404" s="90"/>
      <c r="AY404" s="91"/>
      <c r="AZ404" s="102"/>
      <c r="BA404" s="96"/>
      <c r="BB404" s="104"/>
      <c r="BC404" s="92"/>
      <c r="BD404" s="90"/>
      <c r="BE404" s="91"/>
      <c r="BF404" s="102"/>
      <c r="BG404" s="96"/>
      <c r="BH404" s="104"/>
      <c r="BI404" s="92"/>
      <c r="BJ404" s="90"/>
      <c r="BK404" s="91"/>
      <c r="BL404" s="102"/>
      <c r="BM404" s="96"/>
      <c r="BN404" s="104"/>
      <c r="BO404" s="92"/>
      <c r="BP404" s="90"/>
      <c r="BQ404" s="91"/>
      <c r="BR404" s="102"/>
      <c r="BS404" s="96"/>
      <c r="BT404" s="104"/>
      <c r="BU404" s="92"/>
      <c r="BV404" s="90"/>
      <c r="BW404" s="91"/>
      <c r="BX404" s="102"/>
      <c r="BY404" s="96"/>
      <c r="BZ404" s="104"/>
      <c r="CA404" s="92"/>
      <c r="CB404" s="90"/>
      <c r="CC404" s="91"/>
      <c r="CD404" s="102"/>
      <c r="CE404" s="96"/>
      <c r="CF404" s="104"/>
      <c r="CG404" s="92"/>
      <c r="CH404" s="90"/>
      <c r="CI404" s="91"/>
      <c r="CJ404" s="102"/>
      <c r="CK404" s="96"/>
      <c r="CL404" s="104"/>
      <c r="CM404" s="92"/>
      <c r="CN404" s="90"/>
      <c r="CO404" s="91"/>
      <c r="CP404" s="102"/>
      <c r="CQ404" s="96"/>
      <c r="CR404" s="104"/>
      <c r="CS404" s="92"/>
      <c r="CT404" s="90"/>
      <c r="CU404" s="91"/>
      <c r="CV404" s="102"/>
      <c r="CW404" s="96"/>
      <c r="CX404" s="104"/>
      <c r="CY404" s="92"/>
      <c r="CZ404" s="90"/>
      <c r="DA404" s="91"/>
      <c r="DB404" s="102"/>
      <c r="DC404" s="96"/>
      <c r="DD404" s="104"/>
      <c r="DE404" s="92"/>
      <c r="DF404" s="90"/>
      <c r="DG404" s="91"/>
      <c r="DH404" s="102"/>
      <c r="DI404" s="96"/>
      <c r="DJ404" s="104"/>
      <c r="DK404" s="92"/>
      <c r="DL404" s="90"/>
      <c r="DM404" s="91"/>
      <c r="DN404" s="102"/>
      <c r="DO404" s="96"/>
      <c r="DP404" s="104"/>
      <c r="DQ404" s="92"/>
      <c r="DR404" s="90"/>
      <c r="DS404" s="91"/>
      <c r="DT404" s="102"/>
      <c r="DU404" s="96"/>
      <c r="DV404" s="104"/>
      <c r="DW404" s="92"/>
      <c r="DX404" s="90"/>
      <c r="DY404" s="91"/>
      <c r="DZ404" s="102"/>
      <c r="EA404" s="96"/>
      <c r="EB404" s="104"/>
      <c r="EC404" s="92"/>
      <c r="ED404" s="90"/>
      <c r="EE404" s="91"/>
      <c r="EF404" s="102"/>
      <c r="EG404" s="96"/>
      <c r="EH404" s="104"/>
      <c r="EI404" s="92"/>
      <c r="EJ404" s="90"/>
      <c r="EK404" s="91"/>
      <c r="EL404" s="102"/>
      <c r="EM404" s="96"/>
      <c r="EN404" s="104"/>
      <c r="EO404" s="92"/>
      <c r="EP404" s="90"/>
      <c r="EQ404" s="91"/>
      <c r="ER404" s="102"/>
      <c r="ES404" s="96"/>
      <c r="ET404" s="104"/>
      <c r="EU404" s="92"/>
      <c r="EV404" s="90"/>
      <c r="EW404" s="91"/>
      <c r="EX404" s="102"/>
      <c r="EY404" s="96"/>
      <c r="EZ404" s="104"/>
      <c r="FA404" s="92"/>
      <c r="FB404" s="90"/>
      <c r="FC404" s="91"/>
      <c r="FD404" s="102"/>
      <c r="FE404" s="96"/>
      <c r="FF404" s="104"/>
      <c r="FG404" s="92"/>
      <c r="FH404" s="90"/>
      <c r="FI404" s="91"/>
      <c r="FJ404" s="102"/>
      <c r="FK404" s="96"/>
      <c r="FL404" s="104"/>
      <c r="FM404" s="92"/>
      <c r="FN404" s="90"/>
      <c r="FO404" s="91"/>
      <c r="FP404" s="102"/>
      <c r="FQ404" s="96"/>
      <c r="FR404" s="104"/>
      <c r="FS404" s="92"/>
      <c r="FT404" s="90"/>
      <c r="FU404" s="91"/>
      <c r="FV404" s="102"/>
      <c r="FW404" s="96"/>
      <c r="FX404" s="104"/>
      <c r="FY404" s="92"/>
      <c r="FZ404" s="90"/>
      <c r="GA404" s="91"/>
      <c r="GB404" s="102"/>
      <c r="GC404" s="96"/>
      <c r="GD404" s="104"/>
      <c r="GE404" s="92"/>
      <c r="GF404" s="90"/>
      <c r="GG404" s="91"/>
      <c r="GH404" s="102"/>
      <c r="GI404" s="96"/>
      <c r="GJ404" s="104"/>
      <c r="GK404" s="92"/>
      <c r="GL404" s="90"/>
      <c r="GM404" s="91"/>
      <c r="GN404" s="102"/>
      <c r="GO404" s="96"/>
      <c r="GP404" s="104"/>
      <c r="GQ404" s="92"/>
      <c r="GR404" s="90"/>
      <c r="GS404" s="91"/>
      <c r="GT404" s="102"/>
      <c r="GU404" s="96"/>
      <c r="GV404" s="104"/>
      <c r="GW404" s="92"/>
      <c r="GX404" s="90"/>
      <c r="GY404" s="91"/>
      <c r="GZ404" s="102"/>
      <c r="HA404" s="96"/>
      <c r="HB404" s="104"/>
      <c r="HC404" s="92"/>
      <c r="HD404" s="90"/>
      <c r="HE404" s="91"/>
      <c r="HF404" s="102"/>
      <c r="HG404" s="96"/>
      <c r="HH404" s="104"/>
      <c r="HI404" s="92"/>
      <c r="HJ404" s="90"/>
      <c r="HK404" s="91"/>
      <c r="HL404" s="102"/>
      <c r="HM404" s="96"/>
      <c r="HN404" s="104"/>
      <c r="HO404" s="92"/>
      <c r="HP404" s="90"/>
      <c r="HQ404" s="91"/>
      <c r="HR404" s="102"/>
      <c r="HS404" s="96"/>
      <c r="HT404" s="104"/>
      <c r="HU404" s="92"/>
      <c r="HV404" s="125"/>
      <c r="HW404" s="126"/>
      <c r="HX404" s="127"/>
      <c r="HY404" s="128"/>
      <c r="HZ404" s="129"/>
      <c r="IA404" s="130"/>
      <c r="IB404" s="125"/>
      <c r="IC404" s="126"/>
      <c r="ID404" s="127"/>
      <c r="IE404" s="128"/>
      <c r="IF404" s="129"/>
      <c r="IG404" s="130"/>
      <c r="IH404" s="125"/>
      <c r="II404" s="126"/>
      <c r="IJ404" s="127"/>
      <c r="IK404" s="128"/>
      <c r="IL404" s="129"/>
      <c r="IM404" s="130"/>
      <c r="IN404" s="125"/>
      <c r="IO404" s="126"/>
      <c r="IP404" s="127"/>
      <c r="IQ404" s="128"/>
      <c r="IR404" s="129"/>
    </row>
    <row r="405" spans="1:252" s="1" customFormat="1">
      <c r="A405" s="54" t="s">
        <v>897</v>
      </c>
      <c r="B405" s="136">
        <f t="shared" si="68"/>
        <v>16.2</v>
      </c>
      <c r="C405" s="136">
        <f t="shared" si="69"/>
        <v>16.333333333333332</v>
      </c>
      <c r="D405" s="136">
        <f t="shared" si="70"/>
        <v>16.5</v>
      </c>
      <c r="E405" s="136">
        <f t="shared" si="71"/>
        <v>11.1</v>
      </c>
      <c r="F405" s="136">
        <f t="shared" si="72"/>
        <v>11.266666666666667</v>
      </c>
      <c r="G405" s="136">
        <f t="shared" si="73"/>
        <v>11.4</v>
      </c>
      <c r="H405" s="137">
        <f t="shared" si="66"/>
        <v>3</v>
      </c>
      <c r="I405" s="137">
        <f t="shared" si="74"/>
        <v>0</v>
      </c>
      <c r="J405" s="136">
        <f t="shared" si="75"/>
        <v>0</v>
      </c>
      <c r="K405" s="136">
        <f t="shared" si="76"/>
        <v>0</v>
      </c>
      <c r="L405" s="138">
        <f t="shared" si="67"/>
        <v>0</v>
      </c>
      <c r="M405" s="92">
        <v>16.5</v>
      </c>
      <c r="N405" s="90">
        <v>11.4</v>
      </c>
      <c r="O405" s="91"/>
      <c r="P405" s="102">
        <v>16.2</v>
      </c>
      <c r="Q405" s="96">
        <v>11.3</v>
      </c>
      <c r="R405" s="104"/>
      <c r="S405" s="92">
        <v>16.3</v>
      </c>
      <c r="T405" s="90">
        <v>11.1</v>
      </c>
      <c r="U405" s="91"/>
      <c r="V405" s="102"/>
      <c r="W405" s="96"/>
      <c r="X405" s="104"/>
      <c r="Y405" s="92"/>
      <c r="Z405" s="90"/>
      <c r="AA405" s="91"/>
      <c r="AB405" s="102"/>
      <c r="AC405" s="96"/>
      <c r="AD405" s="104"/>
      <c r="AE405" s="92"/>
      <c r="AF405" s="90"/>
      <c r="AG405" s="91"/>
      <c r="AH405" s="102"/>
      <c r="AI405" s="96"/>
      <c r="AJ405" s="104"/>
      <c r="AK405" s="92"/>
      <c r="AL405" s="90"/>
      <c r="AM405" s="91"/>
      <c r="AN405" s="102"/>
      <c r="AO405" s="96"/>
      <c r="AP405" s="104"/>
      <c r="AQ405" s="92"/>
      <c r="AR405" s="90"/>
      <c r="AS405" s="91"/>
      <c r="AT405" s="102"/>
      <c r="AU405" s="96"/>
      <c r="AV405" s="104"/>
      <c r="AW405" s="92"/>
      <c r="AX405" s="90"/>
      <c r="AY405" s="91"/>
      <c r="AZ405" s="102"/>
      <c r="BA405" s="96"/>
      <c r="BB405" s="104"/>
      <c r="BC405" s="92"/>
      <c r="BD405" s="90"/>
      <c r="BE405" s="91"/>
      <c r="BF405" s="102"/>
      <c r="BG405" s="96"/>
      <c r="BH405" s="104"/>
      <c r="BI405" s="92"/>
      <c r="BJ405" s="90"/>
      <c r="BK405" s="91"/>
      <c r="BL405" s="102"/>
      <c r="BM405" s="96"/>
      <c r="BN405" s="104"/>
      <c r="BO405" s="92"/>
      <c r="BP405" s="90"/>
      <c r="BQ405" s="91"/>
      <c r="BR405" s="102"/>
      <c r="BS405" s="96"/>
      <c r="BT405" s="104"/>
      <c r="BU405" s="92"/>
      <c r="BV405" s="90"/>
      <c r="BW405" s="91"/>
      <c r="BX405" s="102"/>
      <c r="BY405" s="96"/>
      <c r="BZ405" s="104"/>
      <c r="CA405" s="92"/>
      <c r="CB405" s="90"/>
      <c r="CC405" s="91"/>
      <c r="CD405" s="102"/>
      <c r="CE405" s="96"/>
      <c r="CF405" s="104"/>
      <c r="CG405" s="92"/>
      <c r="CH405" s="90"/>
      <c r="CI405" s="91"/>
      <c r="CJ405" s="102"/>
      <c r="CK405" s="96"/>
      <c r="CL405" s="104"/>
      <c r="CM405" s="92"/>
      <c r="CN405" s="90"/>
      <c r="CO405" s="91"/>
      <c r="CP405" s="102"/>
      <c r="CQ405" s="96"/>
      <c r="CR405" s="104"/>
      <c r="CS405" s="92"/>
      <c r="CT405" s="90"/>
      <c r="CU405" s="91"/>
      <c r="CV405" s="102"/>
      <c r="CW405" s="96"/>
      <c r="CX405" s="104"/>
      <c r="CY405" s="92"/>
      <c r="CZ405" s="90"/>
      <c r="DA405" s="91"/>
      <c r="DB405" s="102"/>
      <c r="DC405" s="96"/>
      <c r="DD405" s="104"/>
      <c r="DE405" s="92"/>
      <c r="DF405" s="90"/>
      <c r="DG405" s="91"/>
      <c r="DH405" s="102"/>
      <c r="DI405" s="96"/>
      <c r="DJ405" s="104"/>
      <c r="DK405" s="92"/>
      <c r="DL405" s="90"/>
      <c r="DM405" s="91"/>
      <c r="DN405" s="102"/>
      <c r="DO405" s="96"/>
      <c r="DP405" s="104"/>
      <c r="DQ405" s="92"/>
      <c r="DR405" s="90"/>
      <c r="DS405" s="91"/>
      <c r="DT405" s="102"/>
      <c r="DU405" s="96"/>
      <c r="DV405" s="104"/>
      <c r="DW405" s="92"/>
      <c r="DX405" s="90"/>
      <c r="DY405" s="91"/>
      <c r="DZ405" s="102"/>
      <c r="EA405" s="96"/>
      <c r="EB405" s="104"/>
      <c r="EC405" s="92"/>
      <c r="ED405" s="90"/>
      <c r="EE405" s="91"/>
      <c r="EF405" s="102"/>
      <c r="EG405" s="96"/>
      <c r="EH405" s="104"/>
      <c r="EI405" s="92"/>
      <c r="EJ405" s="90"/>
      <c r="EK405" s="91"/>
      <c r="EL405" s="102"/>
      <c r="EM405" s="96"/>
      <c r="EN405" s="104"/>
      <c r="EO405" s="92"/>
      <c r="EP405" s="90"/>
      <c r="EQ405" s="91"/>
      <c r="ER405" s="102"/>
      <c r="ES405" s="96"/>
      <c r="ET405" s="104"/>
      <c r="EU405" s="92"/>
      <c r="EV405" s="90"/>
      <c r="EW405" s="91"/>
      <c r="EX405" s="102"/>
      <c r="EY405" s="96"/>
      <c r="EZ405" s="104"/>
      <c r="FA405" s="92"/>
      <c r="FB405" s="90"/>
      <c r="FC405" s="91"/>
      <c r="FD405" s="102"/>
      <c r="FE405" s="96"/>
      <c r="FF405" s="104"/>
      <c r="FG405" s="92"/>
      <c r="FH405" s="90"/>
      <c r="FI405" s="91"/>
      <c r="FJ405" s="102"/>
      <c r="FK405" s="96"/>
      <c r="FL405" s="104"/>
      <c r="FM405" s="92"/>
      <c r="FN405" s="90"/>
      <c r="FO405" s="91"/>
      <c r="FP405" s="102"/>
      <c r="FQ405" s="96"/>
      <c r="FR405" s="104"/>
      <c r="FS405" s="92"/>
      <c r="FT405" s="90"/>
      <c r="FU405" s="91"/>
      <c r="FV405" s="102"/>
      <c r="FW405" s="96"/>
      <c r="FX405" s="104"/>
      <c r="FY405" s="92"/>
      <c r="FZ405" s="90"/>
      <c r="GA405" s="91"/>
      <c r="GB405" s="102"/>
      <c r="GC405" s="96"/>
      <c r="GD405" s="104"/>
      <c r="GE405" s="92"/>
      <c r="GF405" s="90"/>
      <c r="GG405" s="91"/>
      <c r="GH405" s="102"/>
      <c r="GI405" s="96"/>
      <c r="GJ405" s="104"/>
      <c r="GK405" s="92"/>
      <c r="GL405" s="90"/>
      <c r="GM405" s="91"/>
      <c r="GN405" s="102"/>
      <c r="GO405" s="96"/>
      <c r="GP405" s="104"/>
      <c r="GQ405" s="92"/>
      <c r="GR405" s="90"/>
      <c r="GS405" s="91"/>
      <c r="GT405" s="102"/>
      <c r="GU405" s="96"/>
      <c r="GV405" s="104"/>
      <c r="GW405" s="92"/>
      <c r="GX405" s="90"/>
      <c r="GY405" s="91"/>
      <c r="GZ405" s="102"/>
      <c r="HA405" s="96"/>
      <c r="HB405" s="104"/>
      <c r="HC405" s="92"/>
      <c r="HD405" s="90"/>
      <c r="HE405" s="91"/>
      <c r="HF405" s="102"/>
      <c r="HG405" s="96"/>
      <c r="HH405" s="104"/>
      <c r="HI405" s="92"/>
      <c r="HJ405" s="90"/>
      <c r="HK405" s="91"/>
      <c r="HL405" s="102"/>
      <c r="HM405" s="96"/>
      <c r="HN405" s="104"/>
      <c r="HO405" s="92"/>
      <c r="HP405" s="90"/>
      <c r="HQ405" s="91"/>
      <c r="HR405" s="102"/>
      <c r="HS405" s="96"/>
      <c r="HT405" s="104"/>
      <c r="HU405" s="92"/>
      <c r="HV405" s="125"/>
      <c r="HW405" s="126"/>
      <c r="HX405" s="127"/>
      <c r="HY405" s="128"/>
      <c r="HZ405" s="129"/>
      <c r="IA405" s="130"/>
      <c r="IB405" s="125"/>
      <c r="IC405" s="126"/>
      <c r="ID405" s="127"/>
      <c r="IE405" s="128"/>
      <c r="IF405" s="129"/>
      <c r="IG405" s="130"/>
      <c r="IH405" s="125"/>
      <c r="II405" s="126"/>
      <c r="IJ405" s="127"/>
      <c r="IK405" s="128"/>
      <c r="IL405" s="129"/>
      <c r="IM405" s="130"/>
      <c r="IN405" s="125"/>
      <c r="IO405" s="126"/>
      <c r="IP405" s="127"/>
      <c r="IQ405" s="128"/>
      <c r="IR405" s="129"/>
    </row>
    <row r="406" spans="1:252" s="1" customFormat="1">
      <c r="A406" s="54" t="s">
        <v>1066</v>
      </c>
      <c r="B406" s="136">
        <f t="shared" si="68"/>
        <v>0</v>
      </c>
      <c r="C406" s="136">
        <f t="shared" si="69"/>
        <v>0</v>
      </c>
      <c r="D406" s="136">
        <f t="shared" si="70"/>
        <v>0</v>
      </c>
      <c r="E406" s="136">
        <f t="shared" si="71"/>
        <v>0</v>
      </c>
      <c r="F406" s="136">
        <f t="shared" si="72"/>
        <v>0</v>
      </c>
      <c r="G406" s="136">
        <f t="shared" si="73"/>
        <v>0</v>
      </c>
      <c r="H406" s="137">
        <f t="shared" si="66"/>
        <v>0</v>
      </c>
      <c r="I406" s="137">
        <f t="shared" si="74"/>
        <v>0</v>
      </c>
      <c r="J406" s="136">
        <f t="shared" si="75"/>
        <v>0</v>
      </c>
      <c r="K406" s="136">
        <f t="shared" si="76"/>
        <v>0</v>
      </c>
      <c r="L406" s="138">
        <f t="shared" si="67"/>
        <v>0</v>
      </c>
      <c r="M406" s="92"/>
      <c r="N406" s="90"/>
      <c r="O406" s="91"/>
      <c r="P406" s="102"/>
      <c r="Q406" s="96"/>
      <c r="R406" s="104"/>
      <c r="S406" s="92"/>
      <c r="T406" s="90"/>
      <c r="U406" s="91"/>
      <c r="V406" s="102"/>
      <c r="W406" s="96"/>
      <c r="X406" s="104"/>
      <c r="Y406" s="92"/>
      <c r="Z406" s="90"/>
      <c r="AA406" s="91"/>
      <c r="AB406" s="102"/>
      <c r="AC406" s="96"/>
      <c r="AD406" s="104"/>
      <c r="AE406" s="92"/>
      <c r="AF406" s="90"/>
      <c r="AG406" s="91"/>
      <c r="AH406" s="102"/>
      <c r="AI406" s="96"/>
      <c r="AJ406" s="104"/>
      <c r="AK406" s="92"/>
      <c r="AL406" s="90"/>
      <c r="AM406" s="91"/>
      <c r="AN406" s="102"/>
      <c r="AO406" s="96"/>
      <c r="AP406" s="104"/>
      <c r="AQ406" s="92"/>
      <c r="AR406" s="90"/>
      <c r="AS406" s="91"/>
      <c r="AT406" s="102"/>
      <c r="AU406" s="96"/>
      <c r="AV406" s="104"/>
      <c r="AW406" s="92"/>
      <c r="AX406" s="90"/>
      <c r="AY406" s="91"/>
      <c r="AZ406" s="102"/>
      <c r="BA406" s="96"/>
      <c r="BB406" s="104"/>
      <c r="BC406" s="92"/>
      <c r="BD406" s="90"/>
      <c r="BE406" s="91"/>
      <c r="BF406" s="102"/>
      <c r="BG406" s="96"/>
      <c r="BH406" s="104"/>
      <c r="BI406" s="92"/>
      <c r="BJ406" s="90"/>
      <c r="BK406" s="91"/>
      <c r="BL406" s="102"/>
      <c r="BM406" s="96"/>
      <c r="BN406" s="104"/>
      <c r="BO406" s="92"/>
      <c r="BP406" s="90"/>
      <c r="BQ406" s="91"/>
      <c r="BR406" s="102"/>
      <c r="BS406" s="96"/>
      <c r="BT406" s="104"/>
      <c r="BU406" s="92"/>
      <c r="BV406" s="90"/>
      <c r="BW406" s="91"/>
      <c r="BX406" s="102"/>
      <c r="BY406" s="96"/>
      <c r="BZ406" s="104"/>
      <c r="CA406" s="92"/>
      <c r="CB406" s="90"/>
      <c r="CC406" s="91"/>
      <c r="CD406" s="102"/>
      <c r="CE406" s="96"/>
      <c r="CF406" s="104"/>
      <c r="CG406" s="92"/>
      <c r="CH406" s="90"/>
      <c r="CI406" s="91"/>
      <c r="CJ406" s="102"/>
      <c r="CK406" s="96"/>
      <c r="CL406" s="104"/>
      <c r="CM406" s="92"/>
      <c r="CN406" s="90"/>
      <c r="CO406" s="91"/>
      <c r="CP406" s="102"/>
      <c r="CQ406" s="96"/>
      <c r="CR406" s="104"/>
      <c r="CS406" s="92"/>
      <c r="CT406" s="90"/>
      <c r="CU406" s="91"/>
      <c r="CV406" s="102"/>
      <c r="CW406" s="96"/>
      <c r="CX406" s="104"/>
      <c r="CY406" s="92"/>
      <c r="CZ406" s="90"/>
      <c r="DA406" s="91"/>
      <c r="DB406" s="102"/>
      <c r="DC406" s="96"/>
      <c r="DD406" s="104"/>
      <c r="DE406" s="92"/>
      <c r="DF406" s="90"/>
      <c r="DG406" s="91"/>
      <c r="DH406" s="102"/>
      <c r="DI406" s="96"/>
      <c r="DJ406" s="104"/>
      <c r="DK406" s="92"/>
      <c r="DL406" s="90"/>
      <c r="DM406" s="91"/>
      <c r="DN406" s="102"/>
      <c r="DO406" s="96"/>
      <c r="DP406" s="104"/>
      <c r="DQ406" s="92"/>
      <c r="DR406" s="90"/>
      <c r="DS406" s="91"/>
      <c r="DT406" s="102"/>
      <c r="DU406" s="96"/>
      <c r="DV406" s="104"/>
      <c r="DW406" s="92"/>
      <c r="DX406" s="90"/>
      <c r="DY406" s="91"/>
      <c r="DZ406" s="102"/>
      <c r="EA406" s="96"/>
      <c r="EB406" s="104"/>
      <c r="EC406" s="92"/>
      <c r="ED406" s="90"/>
      <c r="EE406" s="91"/>
      <c r="EF406" s="102"/>
      <c r="EG406" s="96"/>
      <c r="EH406" s="104"/>
      <c r="EI406" s="92"/>
      <c r="EJ406" s="90"/>
      <c r="EK406" s="91"/>
      <c r="EL406" s="102"/>
      <c r="EM406" s="96"/>
      <c r="EN406" s="104"/>
      <c r="EO406" s="92"/>
      <c r="EP406" s="90"/>
      <c r="EQ406" s="91"/>
      <c r="ER406" s="102"/>
      <c r="ES406" s="96"/>
      <c r="ET406" s="104"/>
      <c r="EU406" s="92"/>
      <c r="EV406" s="90"/>
      <c r="EW406" s="91"/>
      <c r="EX406" s="102"/>
      <c r="EY406" s="96"/>
      <c r="EZ406" s="104"/>
      <c r="FA406" s="92"/>
      <c r="FB406" s="90"/>
      <c r="FC406" s="91"/>
      <c r="FD406" s="102"/>
      <c r="FE406" s="96"/>
      <c r="FF406" s="104"/>
      <c r="FG406" s="92"/>
      <c r="FH406" s="90"/>
      <c r="FI406" s="91"/>
      <c r="FJ406" s="102"/>
      <c r="FK406" s="96"/>
      <c r="FL406" s="104"/>
      <c r="FM406" s="92"/>
      <c r="FN406" s="90"/>
      <c r="FO406" s="91"/>
      <c r="FP406" s="102"/>
      <c r="FQ406" s="96"/>
      <c r="FR406" s="104"/>
      <c r="FS406" s="92"/>
      <c r="FT406" s="90"/>
      <c r="FU406" s="91"/>
      <c r="FV406" s="102"/>
      <c r="FW406" s="96"/>
      <c r="FX406" s="104"/>
      <c r="FY406" s="92"/>
      <c r="FZ406" s="90"/>
      <c r="GA406" s="91"/>
      <c r="GB406" s="102"/>
      <c r="GC406" s="96"/>
      <c r="GD406" s="104"/>
      <c r="GE406" s="92"/>
      <c r="GF406" s="90"/>
      <c r="GG406" s="91"/>
      <c r="GH406" s="102"/>
      <c r="GI406" s="96"/>
      <c r="GJ406" s="104"/>
      <c r="GK406" s="92"/>
      <c r="GL406" s="90"/>
      <c r="GM406" s="91"/>
      <c r="GN406" s="102"/>
      <c r="GO406" s="96"/>
      <c r="GP406" s="104"/>
      <c r="GQ406" s="92"/>
      <c r="GR406" s="90"/>
      <c r="GS406" s="91"/>
      <c r="GT406" s="102"/>
      <c r="GU406" s="96"/>
      <c r="GV406" s="104"/>
      <c r="GW406" s="92"/>
      <c r="GX406" s="90"/>
      <c r="GY406" s="91"/>
      <c r="GZ406" s="102"/>
      <c r="HA406" s="96"/>
      <c r="HB406" s="104"/>
      <c r="HC406" s="92"/>
      <c r="HD406" s="90"/>
      <c r="HE406" s="91"/>
      <c r="HF406" s="102"/>
      <c r="HG406" s="96"/>
      <c r="HH406" s="104"/>
      <c r="HI406" s="92"/>
      <c r="HJ406" s="90"/>
      <c r="HK406" s="91"/>
      <c r="HL406" s="102"/>
      <c r="HM406" s="96"/>
      <c r="HN406" s="104"/>
      <c r="HO406" s="92"/>
      <c r="HP406" s="90"/>
      <c r="HQ406" s="91"/>
      <c r="HR406" s="102"/>
      <c r="HS406" s="96"/>
      <c r="HT406" s="104"/>
      <c r="HU406" s="92"/>
      <c r="HV406" s="125"/>
      <c r="HW406" s="126"/>
      <c r="HX406" s="127"/>
      <c r="HY406" s="128"/>
      <c r="HZ406" s="129"/>
      <c r="IA406" s="130"/>
      <c r="IB406" s="125"/>
      <c r="IC406" s="126"/>
      <c r="ID406" s="127"/>
      <c r="IE406" s="128"/>
      <c r="IF406" s="129"/>
      <c r="IG406" s="130"/>
      <c r="IH406" s="125"/>
      <c r="II406" s="126"/>
      <c r="IJ406" s="127"/>
      <c r="IK406" s="128"/>
      <c r="IL406" s="129"/>
      <c r="IM406" s="130"/>
      <c r="IN406" s="125"/>
      <c r="IO406" s="126"/>
      <c r="IP406" s="127"/>
      <c r="IQ406" s="128"/>
      <c r="IR406" s="129"/>
    </row>
    <row r="407" spans="1:252" s="1" customFormat="1">
      <c r="A407" s="54" t="s">
        <v>898</v>
      </c>
      <c r="B407" s="136">
        <f t="shared" si="68"/>
        <v>16.600000000000001</v>
      </c>
      <c r="C407" s="136">
        <f t="shared" si="69"/>
        <v>17.55</v>
      </c>
      <c r="D407" s="136">
        <f t="shared" si="70"/>
        <v>18.3</v>
      </c>
      <c r="E407" s="136">
        <f t="shared" si="71"/>
        <v>11.6</v>
      </c>
      <c r="F407" s="136">
        <f t="shared" si="72"/>
        <v>11.916666666666666</v>
      </c>
      <c r="G407" s="136">
        <f t="shared" si="73"/>
        <v>12.3</v>
      </c>
      <c r="H407" s="137">
        <f t="shared" si="66"/>
        <v>6</v>
      </c>
      <c r="I407" s="137">
        <f t="shared" si="74"/>
        <v>0</v>
      </c>
      <c r="J407" s="136">
        <f t="shared" si="75"/>
        <v>0</v>
      </c>
      <c r="K407" s="136">
        <f t="shared" si="76"/>
        <v>0</v>
      </c>
      <c r="L407" s="138">
        <f t="shared" si="67"/>
        <v>0</v>
      </c>
      <c r="M407" s="92">
        <v>16.600000000000001</v>
      </c>
      <c r="N407" s="90">
        <v>11.6</v>
      </c>
      <c r="O407" s="91"/>
      <c r="P407" s="102">
        <v>17.399999999999999</v>
      </c>
      <c r="Q407" s="96">
        <v>11.8</v>
      </c>
      <c r="R407" s="104"/>
      <c r="S407" s="92">
        <v>16.7</v>
      </c>
      <c r="T407" s="90">
        <v>11.7</v>
      </c>
      <c r="U407" s="91"/>
      <c r="V407" s="102">
        <v>18.100000000000001</v>
      </c>
      <c r="W407" s="96">
        <v>12.2</v>
      </c>
      <c r="X407" s="104"/>
      <c r="Y407" s="92">
        <v>18.2</v>
      </c>
      <c r="Z407" s="90">
        <v>12.3</v>
      </c>
      <c r="AA407" s="91"/>
      <c r="AB407" s="102">
        <v>18.3</v>
      </c>
      <c r="AC407" s="96">
        <v>11.9</v>
      </c>
      <c r="AD407" s="104"/>
      <c r="AE407" s="92"/>
      <c r="AF407" s="90"/>
      <c r="AG407" s="91"/>
      <c r="AH407" s="102"/>
      <c r="AI407" s="96"/>
      <c r="AJ407" s="104"/>
      <c r="AK407" s="92"/>
      <c r="AL407" s="90"/>
      <c r="AM407" s="91"/>
      <c r="AN407" s="102"/>
      <c r="AO407" s="96"/>
      <c r="AP407" s="104"/>
      <c r="AQ407" s="92"/>
      <c r="AR407" s="90"/>
      <c r="AS407" s="91"/>
      <c r="AT407" s="102"/>
      <c r="AU407" s="96"/>
      <c r="AV407" s="104"/>
      <c r="AW407" s="92"/>
      <c r="AX407" s="90"/>
      <c r="AY407" s="91"/>
      <c r="AZ407" s="102"/>
      <c r="BA407" s="96"/>
      <c r="BB407" s="104"/>
      <c r="BC407" s="92"/>
      <c r="BD407" s="90"/>
      <c r="BE407" s="91"/>
      <c r="BF407" s="102"/>
      <c r="BG407" s="96"/>
      <c r="BH407" s="104"/>
      <c r="BI407" s="92"/>
      <c r="BJ407" s="90"/>
      <c r="BK407" s="91"/>
      <c r="BL407" s="102"/>
      <c r="BM407" s="96"/>
      <c r="BN407" s="104"/>
      <c r="BO407" s="92"/>
      <c r="BP407" s="90"/>
      <c r="BQ407" s="91"/>
      <c r="BR407" s="102"/>
      <c r="BS407" s="96"/>
      <c r="BT407" s="104"/>
      <c r="BU407" s="92"/>
      <c r="BV407" s="90"/>
      <c r="BW407" s="91"/>
      <c r="BX407" s="102"/>
      <c r="BY407" s="96"/>
      <c r="BZ407" s="104"/>
      <c r="CA407" s="92"/>
      <c r="CB407" s="90"/>
      <c r="CC407" s="91"/>
      <c r="CD407" s="102"/>
      <c r="CE407" s="96"/>
      <c r="CF407" s="104"/>
      <c r="CG407" s="92"/>
      <c r="CH407" s="90"/>
      <c r="CI407" s="91"/>
      <c r="CJ407" s="102"/>
      <c r="CK407" s="96"/>
      <c r="CL407" s="104"/>
      <c r="CM407" s="92"/>
      <c r="CN407" s="90"/>
      <c r="CO407" s="91"/>
      <c r="CP407" s="102"/>
      <c r="CQ407" s="96"/>
      <c r="CR407" s="104"/>
      <c r="CS407" s="92"/>
      <c r="CT407" s="90"/>
      <c r="CU407" s="91"/>
      <c r="CV407" s="102"/>
      <c r="CW407" s="96"/>
      <c r="CX407" s="104"/>
      <c r="CY407" s="92"/>
      <c r="CZ407" s="90"/>
      <c r="DA407" s="91"/>
      <c r="DB407" s="102"/>
      <c r="DC407" s="96"/>
      <c r="DD407" s="104"/>
      <c r="DE407" s="92"/>
      <c r="DF407" s="90"/>
      <c r="DG407" s="91"/>
      <c r="DH407" s="102"/>
      <c r="DI407" s="96"/>
      <c r="DJ407" s="104"/>
      <c r="DK407" s="92"/>
      <c r="DL407" s="90"/>
      <c r="DM407" s="91"/>
      <c r="DN407" s="102"/>
      <c r="DO407" s="96"/>
      <c r="DP407" s="104"/>
      <c r="DQ407" s="92"/>
      <c r="DR407" s="90"/>
      <c r="DS407" s="91"/>
      <c r="DT407" s="102"/>
      <c r="DU407" s="96"/>
      <c r="DV407" s="104"/>
      <c r="DW407" s="92"/>
      <c r="DX407" s="90"/>
      <c r="DY407" s="91"/>
      <c r="DZ407" s="102"/>
      <c r="EA407" s="96"/>
      <c r="EB407" s="104"/>
      <c r="EC407" s="92"/>
      <c r="ED407" s="90"/>
      <c r="EE407" s="91"/>
      <c r="EF407" s="102"/>
      <c r="EG407" s="96"/>
      <c r="EH407" s="104"/>
      <c r="EI407" s="92"/>
      <c r="EJ407" s="90"/>
      <c r="EK407" s="91"/>
      <c r="EL407" s="102"/>
      <c r="EM407" s="96"/>
      <c r="EN407" s="104"/>
      <c r="EO407" s="92"/>
      <c r="EP407" s="90"/>
      <c r="EQ407" s="91"/>
      <c r="ER407" s="102"/>
      <c r="ES407" s="96"/>
      <c r="ET407" s="104"/>
      <c r="EU407" s="92"/>
      <c r="EV407" s="90"/>
      <c r="EW407" s="91"/>
      <c r="EX407" s="102"/>
      <c r="EY407" s="96"/>
      <c r="EZ407" s="104"/>
      <c r="FA407" s="92"/>
      <c r="FB407" s="90"/>
      <c r="FC407" s="91"/>
      <c r="FD407" s="102"/>
      <c r="FE407" s="96"/>
      <c r="FF407" s="104"/>
      <c r="FG407" s="92"/>
      <c r="FH407" s="90"/>
      <c r="FI407" s="91"/>
      <c r="FJ407" s="102"/>
      <c r="FK407" s="96"/>
      <c r="FL407" s="104"/>
      <c r="FM407" s="92"/>
      <c r="FN407" s="90"/>
      <c r="FO407" s="91"/>
      <c r="FP407" s="102"/>
      <c r="FQ407" s="96"/>
      <c r="FR407" s="104"/>
      <c r="FS407" s="92"/>
      <c r="FT407" s="90"/>
      <c r="FU407" s="91"/>
      <c r="FV407" s="102"/>
      <c r="FW407" s="96"/>
      <c r="FX407" s="104"/>
      <c r="FY407" s="92"/>
      <c r="FZ407" s="90"/>
      <c r="GA407" s="91"/>
      <c r="GB407" s="102"/>
      <c r="GC407" s="96"/>
      <c r="GD407" s="104"/>
      <c r="GE407" s="92"/>
      <c r="GF407" s="90"/>
      <c r="GG407" s="91"/>
      <c r="GH407" s="102"/>
      <c r="GI407" s="96"/>
      <c r="GJ407" s="104"/>
      <c r="GK407" s="92"/>
      <c r="GL407" s="90"/>
      <c r="GM407" s="91"/>
      <c r="GN407" s="102"/>
      <c r="GO407" s="96"/>
      <c r="GP407" s="104"/>
      <c r="GQ407" s="92"/>
      <c r="GR407" s="90"/>
      <c r="GS407" s="91"/>
      <c r="GT407" s="102"/>
      <c r="GU407" s="96"/>
      <c r="GV407" s="104"/>
      <c r="GW407" s="92"/>
      <c r="GX407" s="90"/>
      <c r="GY407" s="91"/>
      <c r="GZ407" s="102"/>
      <c r="HA407" s="96"/>
      <c r="HB407" s="104"/>
      <c r="HC407" s="92"/>
      <c r="HD407" s="90"/>
      <c r="HE407" s="91"/>
      <c r="HF407" s="102"/>
      <c r="HG407" s="96"/>
      <c r="HH407" s="104"/>
      <c r="HI407" s="92"/>
      <c r="HJ407" s="90"/>
      <c r="HK407" s="91"/>
      <c r="HL407" s="102"/>
      <c r="HM407" s="96"/>
      <c r="HN407" s="104"/>
      <c r="HO407" s="92"/>
      <c r="HP407" s="90"/>
      <c r="HQ407" s="91"/>
      <c r="HR407" s="102"/>
      <c r="HS407" s="96"/>
      <c r="HT407" s="104"/>
      <c r="HU407" s="92"/>
      <c r="HV407" s="125"/>
      <c r="HW407" s="126"/>
      <c r="HX407" s="127"/>
      <c r="HY407" s="128"/>
      <c r="HZ407" s="129"/>
      <c r="IA407" s="130"/>
      <c r="IB407" s="125"/>
      <c r="IC407" s="126"/>
      <c r="ID407" s="127"/>
      <c r="IE407" s="128"/>
      <c r="IF407" s="129"/>
      <c r="IG407" s="130"/>
      <c r="IH407" s="125"/>
      <c r="II407" s="126"/>
      <c r="IJ407" s="127"/>
      <c r="IK407" s="128"/>
      <c r="IL407" s="129"/>
      <c r="IM407" s="130"/>
      <c r="IN407" s="125"/>
      <c r="IO407" s="126"/>
      <c r="IP407" s="127"/>
      <c r="IQ407" s="128"/>
      <c r="IR407" s="129"/>
    </row>
    <row r="408" spans="1:252" s="1" customFormat="1">
      <c r="A408" s="54" t="s">
        <v>1067</v>
      </c>
      <c r="B408" s="136">
        <f t="shared" si="68"/>
        <v>0</v>
      </c>
      <c r="C408" s="136">
        <f t="shared" si="69"/>
        <v>0</v>
      </c>
      <c r="D408" s="136">
        <f t="shared" si="70"/>
        <v>0</v>
      </c>
      <c r="E408" s="136">
        <f t="shared" si="71"/>
        <v>0</v>
      </c>
      <c r="F408" s="136">
        <f t="shared" si="72"/>
        <v>0</v>
      </c>
      <c r="G408" s="136">
        <f t="shared" si="73"/>
        <v>0</v>
      </c>
      <c r="H408" s="137">
        <f t="shared" si="66"/>
        <v>0</v>
      </c>
      <c r="I408" s="137">
        <f t="shared" si="74"/>
        <v>0</v>
      </c>
      <c r="J408" s="136">
        <f t="shared" si="75"/>
        <v>0</v>
      </c>
      <c r="K408" s="136">
        <f t="shared" si="76"/>
        <v>0</v>
      </c>
      <c r="L408" s="138">
        <f t="shared" si="67"/>
        <v>0</v>
      </c>
      <c r="M408" s="92"/>
      <c r="N408" s="90"/>
      <c r="O408" s="91"/>
      <c r="P408" s="102"/>
      <c r="Q408" s="96"/>
      <c r="R408" s="104"/>
      <c r="S408" s="92"/>
      <c r="T408" s="90"/>
      <c r="U408" s="91"/>
      <c r="V408" s="102"/>
      <c r="W408" s="96"/>
      <c r="X408" s="104"/>
      <c r="Y408" s="92"/>
      <c r="Z408" s="90"/>
      <c r="AA408" s="91"/>
      <c r="AB408" s="102"/>
      <c r="AC408" s="96"/>
      <c r="AD408" s="104"/>
      <c r="AE408" s="92"/>
      <c r="AF408" s="90"/>
      <c r="AG408" s="91"/>
      <c r="AH408" s="102"/>
      <c r="AI408" s="96"/>
      <c r="AJ408" s="104"/>
      <c r="AK408" s="92"/>
      <c r="AL408" s="90"/>
      <c r="AM408" s="91"/>
      <c r="AN408" s="102"/>
      <c r="AO408" s="96"/>
      <c r="AP408" s="104"/>
      <c r="AQ408" s="92"/>
      <c r="AR408" s="90"/>
      <c r="AS408" s="91"/>
      <c r="AT408" s="102"/>
      <c r="AU408" s="96"/>
      <c r="AV408" s="104"/>
      <c r="AW408" s="92"/>
      <c r="AX408" s="90"/>
      <c r="AY408" s="91"/>
      <c r="AZ408" s="102"/>
      <c r="BA408" s="96"/>
      <c r="BB408" s="104"/>
      <c r="BC408" s="92"/>
      <c r="BD408" s="90"/>
      <c r="BE408" s="91"/>
      <c r="BF408" s="102"/>
      <c r="BG408" s="96"/>
      <c r="BH408" s="104"/>
      <c r="BI408" s="92"/>
      <c r="BJ408" s="90"/>
      <c r="BK408" s="91"/>
      <c r="BL408" s="102"/>
      <c r="BM408" s="96"/>
      <c r="BN408" s="104"/>
      <c r="BO408" s="92"/>
      <c r="BP408" s="90"/>
      <c r="BQ408" s="91"/>
      <c r="BR408" s="102"/>
      <c r="BS408" s="96"/>
      <c r="BT408" s="104"/>
      <c r="BU408" s="92"/>
      <c r="BV408" s="90"/>
      <c r="BW408" s="91"/>
      <c r="BX408" s="102"/>
      <c r="BY408" s="96"/>
      <c r="BZ408" s="104"/>
      <c r="CA408" s="92"/>
      <c r="CB408" s="90"/>
      <c r="CC408" s="91"/>
      <c r="CD408" s="102"/>
      <c r="CE408" s="96"/>
      <c r="CF408" s="104"/>
      <c r="CG408" s="92"/>
      <c r="CH408" s="90"/>
      <c r="CI408" s="91"/>
      <c r="CJ408" s="102"/>
      <c r="CK408" s="96"/>
      <c r="CL408" s="104"/>
      <c r="CM408" s="92"/>
      <c r="CN408" s="90"/>
      <c r="CO408" s="91"/>
      <c r="CP408" s="102"/>
      <c r="CQ408" s="96"/>
      <c r="CR408" s="104"/>
      <c r="CS408" s="92"/>
      <c r="CT408" s="90"/>
      <c r="CU408" s="91"/>
      <c r="CV408" s="102"/>
      <c r="CW408" s="96"/>
      <c r="CX408" s="104"/>
      <c r="CY408" s="92"/>
      <c r="CZ408" s="90"/>
      <c r="DA408" s="91"/>
      <c r="DB408" s="102"/>
      <c r="DC408" s="96"/>
      <c r="DD408" s="104"/>
      <c r="DE408" s="92"/>
      <c r="DF408" s="90"/>
      <c r="DG408" s="91"/>
      <c r="DH408" s="102"/>
      <c r="DI408" s="96"/>
      <c r="DJ408" s="104"/>
      <c r="DK408" s="92"/>
      <c r="DL408" s="90"/>
      <c r="DM408" s="91"/>
      <c r="DN408" s="102"/>
      <c r="DO408" s="96"/>
      <c r="DP408" s="104"/>
      <c r="DQ408" s="92"/>
      <c r="DR408" s="90"/>
      <c r="DS408" s="91"/>
      <c r="DT408" s="102"/>
      <c r="DU408" s="96"/>
      <c r="DV408" s="104"/>
      <c r="DW408" s="92"/>
      <c r="DX408" s="90"/>
      <c r="DY408" s="91"/>
      <c r="DZ408" s="102"/>
      <c r="EA408" s="96"/>
      <c r="EB408" s="104"/>
      <c r="EC408" s="92"/>
      <c r="ED408" s="90"/>
      <c r="EE408" s="91"/>
      <c r="EF408" s="102"/>
      <c r="EG408" s="96"/>
      <c r="EH408" s="104"/>
      <c r="EI408" s="92"/>
      <c r="EJ408" s="90"/>
      <c r="EK408" s="91"/>
      <c r="EL408" s="102"/>
      <c r="EM408" s="96"/>
      <c r="EN408" s="104"/>
      <c r="EO408" s="92"/>
      <c r="EP408" s="90"/>
      <c r="EQ408" s="91"/>
      <c r="ER408" s="102"/>
      <c r="ES408" s="96"/>
      <c r="ET408" s="104"/>
      <c r="EU408" s="92"/>
      <c r="EV408" s="90"/>
      <c r="EW408" s="91"/>
      <c r="EX408" s="102"/>
      <c r="EY408" s="96"/>
      <c r="EZ408" s="104"/>
      <c r="FA408" s="92"/>
      <c r="FB408" s="90"/>
      <c r="FC408" s="91"/>
      <c r="FD408" s="102"/>
      <c r="FE408" s="96"/>
      <c r="FF408" s="104"/>
      <c r="FG408" s="92"/>
      <c r="FH408" s="90"/>
      <c r="FI408" s="91"/>
      <c r="FJ408" s="102"/>
      <c r="FK408" s="96"/>
      <c r="FL408" s="104"/>
      <c r="FM408" s="92"/>
      <c r="FN408" s="90"/>
      <c r="FO408" s="91"/>
      <c r="FP408" s="102"/>
      <c r="FQ408" s="96"/>
      <c r="FR408" s="104"/>
      <c r="FS408" s="92"/>
      <c r="FT408" s="90"/>
      <c r="FU408" s="91"/>
      <c r="FV408" s="102"/>
      <c r="FW408" s="96"/>
      <c r="FX408" s="104"/>
      <c r="FY408" s="92"/>
      <c r="FZ408" s="90"/>
      <c r="GA408" s="91"/>
      <c r="GB408" s="102"/>
      <c r="GC408" s="96"/>
      <c r="GD408" s="104"/>
      <c r="GE408" s="92"/>
      <c r="GF408" s="90"/>
      <c r="GG408" s="91"/>
      <c r="GH408" s="102"/>
      <c r="GI408" s="96"/>
      <c r="GJ408" s="104"/>
      <c r="GK408" s="92"/>
      <c r="GL408" s="90"/>
      <c r="GM408" s="91"/>
      <c r="GN408" s="102"/>
      <c r="GO408" s="96"/>
      <c r="GP408" s="104"/>
      <c r="GQ408" s="92"/>
      <c r="GR408" s="90"/>
      <c r="GS408" s="91"/>
      <c r="GT408" s="102"/>
      <c r="GU408" s="96"/>
      <c r="GV408" s="104"/>
      <c r="GW408" s="92"/>
      <c r="GX408" s="90"/>
      <c r="GY408" s="91"/>
      <c r="GZ408" s="102"/>
      <c r="HA408" s="96"/>
      <c r="HB408" s="104"/>
      <c r="HC408" s="92"/>
      <c r="HD408" s="90"/>
      <c r="HE408" s="91"/>
      <c r="HF408" s="102"/>
      <c r="HG408" s="96"/>
      <c r="HH408" s="104"/>
      <c r="HI408" s="92"/>
      <c r="HJ408" s="90"/>
      <c r="HK408" s="91"/>
      <c r="HL408" s="102"/>
      <c r="HM408" s="96"/>
      <c r="HN408" s="104"/>
      <c r="HO408" s="92"/>
      <c r="HP408" s="90"/>
      <c r="HQ408" s="91"/>
      <c r="HR408" s="102"/>
      <c r="HS408" s="96"/>
      <c r="HT408" s="104"/>
      <c r="HU408" s="92"/>
      <c r="HV408" s="125"/>
      <c r="HW408" s="126"/>
      <c r="HX408" s="127"/>
      <c r="HY408" s="128"/>
      <c r="HZ408" s="129"/>
      <c r="IA408" s="130"/>
      <c r="IB408" s="125"/>
      <c r="IC408" s="126"/>
      <c r="ID408" s="127"/>
      <c r="IE408" s="128"/>
      <c r="IF408" s="129"/>
      <c r="IG408" s="130"/>
      <c r="IH408" s="125"/>
      <c r="II408" s="126"/>
      <c r="IJ408" s="127"/>
      <c r="IK408" s="128"/>
      <c r="IL408" s="129"/>
      <c r="IM408" s="130"/>
      <c r="IN408" s="125"/>
      <c r="IO408" s="126"/>
      <c r="IP408" s="127"/>
      <c r="IQ408" s="128"/>
      <c r="IR408" s="129"/>
    </row>
    <row r="409" spans="1:252" s="1" customFormat="1">
      <c r="A409" s="54" t="s">
        <v>899</v>
      </c>
      <c r="B409" s="136">
        <f t="shared" si="68"/>
        <v>0</v>
      </c>
      <c r="C409" s="136">
        <f t="shared" si="69"/>
        <v>0</v>
      </c>
      <c r="D409" s="136">
        <f t="shared" si="70"/>
        <v>0</v>
      </c>
      <c r="E409" s="136">
        <f t="shared" si="71"/>
        <v>0</v>
      </c>
      <c r="F409" s="136">
        <f t="shared" si="72"/>
        <v>0</v>
      </c>
      <c r="G409" s="136">
        <f t="shared" si="73"/>
        <v>0</v>
      </c>
      <c r="H409" s="137">
        <f t="shared" si="66"/>
        <v>0</v>
      </c>
      <c r="I409" s="137">
        <f t="shared" si="74"/>
        <v>0</v>
      </c>
      <c r="J409" s="136">
        <f t="shared" si="75"/>
        <v>0</v>
      </c>
      <c r="K409" s="136">
        <f t="shared" si="76"/>
        <v>0</v>
      </c>
      <c r="L409" s="138">
        <f t="shared" si="67"/>
        <v>0</v>
      </c>
      <c r="M409" s="92"/>
      <c r="N409" s="90"/>
      <c r="O409" s="91"/>
      <c r="P409" s="102"/>
      <c r="Q409" s="96"/>
      <c r="R409" s="104"/>
      <c r="S409" s="92"/>
      <c r="T409" s="90"/>
      <c r="U409" s="91"/>
      <c r="V409" s="102"/>
      <c r="W409" s="96"/>
      <c r="X409" s="104"/>
      <c r="Y409" s="92"/>
      <c r="Z409" s="90"/>
      <c r="AA409" s="91"/>
      <c r="AB409" s="102"/>
      <c r="AC409" s="96"/>
      <c r="AD409" s="104"/>
      <c r="AE409" s="92"/>
      <c r="AF409" s="90"/>
      <c r="AG409" s="91"/>
      <c r="AH409" s="102"/>
      <c r="AI409" s="96"/>
      <c r="AJ409" s="104"/>
      <c r="AK409" s="92"/>
      <c r="AL409" s="90"/>
      <c r="AM409" s="91"/>
      <c r="AN409" s="102"/>
      <c r="AO409" s="96"/>
      <c r="AP409" s="104"/>
      <c r="AQ409" s="92"/>
      <c r="AR409" s="90"/>
      <c r="AS409" s="91"/>
      <c r="AT409" s="102"/>
      <c r="AU409" s="96"/>
      <c r="AV409" s="104"/>
      <c r="AW409" s="92"/>
      <c r="AX409" s="90"/>
      <c r="AY409" s="91"/>
      <c r="AZ409" s="102"/>
      <c r="BA409" s="96"/>
      <c r="BB409" s="104"/>
      <c r="BC409" s="92"/>
      <c r="BD409" s="90"/>
      <c r="BE409" s="91"/>
      <c r="BF409" s="102"/>
      <c r="BG409" s="96"/>
      <c r="BH409" s="104"/>
      <c r="BI409" s="92"/>
      <c r="BJ409" s="90"/>
      <c r="BK409" s="91"/>
      <c r="BL409" s="102"/>
      <c r="BM409" s="96"/>
      <c r="BN409" s="104"/>
      <c r="BO409" s="92"/>
      <c r="BP409" s="90"/>
      <c r="BQ409" s="91"/>
      <c r="BR409" s="102"/>
      <c r="BS409" s="96"/>
      <c r="BT409" s="104"/>
      <c r="BU409" s="92"/>
      <c r="BV409" s="90"/>
      <c r="BW409" s="91"/>
      <c r="BX409" s="102"/>
      <c r="BY409" s="96"/>
      <c r="BZ409" s="104"/>
      <c r="CA409" s="92"/>
      <c r="CB409" s="90"/>
      <c r="CC409" s="91"/>
      <c r="CD409" s="102"/>
      <c r="CE409" s="96"/>
      <c r="CF409" s="104"/>
      <c r="CG409" s="92"/>
      <c r="CH409" s="90"/>
      <c r="CI409" s="91"/>
      <c r="CJ409" s="102"/>
      <c r="CK409" s="96"/>
      <c r="CL409" s="104"/>
      <c r="CM409" s="92"/>
      <c r="CN409" s="90"/>
      <c r="CO409" s="91"/>
      <c r="CP409" s="102"/>
      <c r="CQ409" s="96"/>
      <c r="CR409" s="104"/>
      <c r="CS409" s="92"/>
      <c r="CT409" s="90"/>
      <c r="CU409" s="91"/>
      <c r="CV409" s="102"/>
      <c r="CW409" s="96"/>
      <c r="CX409" s="104"/>
      <c r="CY409" s="92"/>
      <c r="CZ409" s="90"/>
      <c r="DA409" s="91"/>
      <c r="DB409" s="102"/>
      <c r="DC409" s="96"/>
      <c r="DD409" s="104"/>
      <c r="DE409" s="92"/>
      <c r="DF409" s="90"/>
      <c r="DG409" s="91"/>
      <c r="DH409" s="102"/>
      <c r="DI409" s="96"/>
      <c r="DJ409" s="104"/>
      <c r="DK409" s="92"/>
      <c r="DL409" s="90"/>
      <c r="DM409" s="91"/>
      <c r="DN409" s="102"/>
      <c r="DO409" s="96"/>
      <c r="DP409" s="104"/>
      <c r="DQ409" s="92"/>
      <c r="DR409" s="90"/>
      <c r="DS409" s="91"/>
      <c r="DT409" s="102"/>
      <c r="DU409" s="96"/>
      <c r="DV409" s="104"/>
      <c r="DW409" s="92"/>
      <c r="DX409" s="90"/>
      <c r="DY409" s="91"/>
      <c r="DZ409" s="102"/>
      <c r="EA409" s="96"/>
      <c r="EB409" s="104"/>
      <c r="EC409" s="92"/>
      <c r="ED409" s="90"/>
      <c r="EE409" s="91"/>
      <c r="EF409" s="102"/>
      <c r="EG409" s="96"/>
      <c r="EH409" s="104"/>
      <c r="EI409" s="92"/>
      <c r="EJ409" s="90"/>
      <c r="EK409" s="91"/>
      <c r="EL409" s="102"/>
      <c r="EM409" s="96"/>
      <c r="EN409" s="104"/>
      <c r="EO409" s="92"/>
      <c r="EP409" s="90"/>
      <c r="EQ409" s="91"/>
      <c r="ER409" s="102"/>
      <c r="ES409" s="96"/>
      <c r="ET409" s="104"/>
      <c r="EU409" s="92"/>
      <c r="EV409" s="90"/>
      <c r="EW409" s="91"/>
      <c r="EX409" s="102"/>
      <c r="EY409" s="96"/>
      <c r="EZ409" s="104"/>
      <c r="FA409" s="92"/>
      <c r="FB409" s="90"/>
      <c r="FC409" s="91"/>
      <c r="FD409" s="102"/>
      <c r="FE409" s="96"/>
      <c r="FF409" s="104"/>
      <c r="FG409" s="92"/>
      <c r="FH409" s="90"/>
      <c r="FI409" s="91"/>
      <c r="FJ409" s="102"/>
      <c r="FK409" s="96"/>
      <c r="FL409" s="104"/>
      <c r="FM409" s="92"/>
      <c r="FN409" s="90"/>
      <c r="FO409" s="91"/>
      <c r="FP409" s="102"/>
      <c r="FQ409" s="96"/>
      <c r="FR409" s="104"/>
      <c r="FS409" s="92"/>
      <c r="FT409" s="90"/>
      <c r="FU409" s="91"/>
      <c r="FV409" s="102"/>
      <c r="FW409" s="96"/>
      <c r="FX409" s="104"/>
      <c r="FY409" s="92"/>
      <c r="FZ409" s="90"/>
      <c r="GA409" s="91"/>
      <c r="GB409" s="102"/>
      <c r="GC409" s="96"/>
      <c r="GD409" s="104"/>
      <c r="GE409" s="92"/>
      <c r="GF409" s="90"/>
      <c r="GG409" s="91"/>
      <c r="GH409" s="102"/>
      <c r="GI409" s="96"/>
      <c r="GJ409" s="104"/>
      <c r="GK409" s="92"/>
      <c r="GL409" s="90"/>
      <c r="GM409" s="91"/>
      <c r="GN409" s="102"/>
      <c r="GO409" s="96"/>
      <c r="GP409" s="104"/>
      <c r="GQ409" s="92"/>
      <c r="GR409" s="90"/>
      <c r="GS409" s="91"/>
      <c r="GT409" s="102"/>
      <c r="GU409" s="96"/>
      <c r="GV409" s="104"/>
      <c r="GW409" s="92"/>
      <c r="GX409" s="90"/>
      <c r="GY409" s="91"/>
      <c r="GZ409" s="102"/>
      <c r="HA409" s="96"/>
      <c r="HB409" s="104"/>
      <c r="HC409" s="92"/>
      <c r="HD409" s="90"/>
      <c r="HE409" s="91"/>
      <c r="HF409" s="102"/>
      <c r="HG409" s="96"/>
      <c r="HH409" s="104"/>
      <c r="HI409" s="92"/>
      <c r="HJ409" s="90"/>
      <c r="HK409" s="91"/>
      <c r="HL409" s="102"/>
      <c r="HM409" s="96"/>
      <c r="HN409" s="104"/>
      <c r="HO409" s="92"/>
      <c r="HP409" s="90"/>
      <c r="HQ409" s="91"/>
      <c r="HR409" s="102"/>
      <c r="HS409" s="96"/>
      <c r="HT409" s="104"/>
      <c r="HU409" s="92"/>
      <c r="HV409" s="125"/>
      <c r="HW409" s="126"/>
      <c r="HX409" s="127"/>
      <c r="HY409" s="128"/>
      <c r="HZ409" s="129"/>
      <c r="IA409" s="130"/>
      <c r="IB409" s="125"/>
      <c r="IC409" s="126"/>
      <c r="ID409" s="127"/>
      <c r="IE409" s="128"/>
      <c r="IF409" s="129"/>
      <c r="IG409" s="130"/>
      <c r="IH409" s="125"/>
      <c r="II409" s="126"/>
      <c r="IJ409" s="127"/>
      <c r="IK409" s="128"/>
      <c r="IL409" s="129"/>
      <c r="IM409" s="130"/>
      <c r="IN409" s="125"/>
      <c r="IO409" s="126"/>
      <c r="IP409" s="127"/>
      <c r="IQ409" s="128"/>
      <c r="IR409" s="129"/>
    </row>
    <row r="410" spans="1:252" s="1" customFormat="1">
      <c r="A410" s="54" t="s">
        <v>901</v>
      </c>
      <c r="B410" s="136">
        <f t="shared" si="68"/>
        <v>0</v>
      </c>
      <c r="C410" s="136">
        <f t="shared" si="69"/>
        <v>0</v>
      </c>
      <c r="D410" s="136">
        <f t="shared" si="70"/>
        <v>0</v>
      </c>
      <c r="E410" s="136">
        <f t="shared" si="71"/>
        <v>0</v>
      </c>
      <c r="F410" s="136">
        <f t="shared" si="72"/>
        <v>0</v>
      </c>
      <c r="G410" s="136">
        <f t="shared" si="73"/>
        <v>0</v>
      </c>
      <c r="H410" s="137">
        <f t="shared" si="66"/>
        <v>0</v>
      </c>
      <c r="I410" s="137">
        <f t="shared" si="74"/>
        <v>0</v>
      </c>
      <c r="J410" s="136">
        <f t="shared" si="75"/>
        <v>0</v>
      </c>
      <c r="K410" s="136">
        <f t="shared" si="76"/>
        <v>0</v>
      </c>
      <c r="L410" s="138">
        <f t="shared" si="67"/>
        <v>0</v>
      </c>
      <c r="M410" s="92"/>
      <c r="N410" s="90"/>
      <c r="O410" s="91"/>
      <c r="P410" s="102"/>
      <c r="Q410" s="96"/>
      <c r="R410" s="104"/>
      <c r="S410" s="92"/>
      <c r="T410" s="90"/>
      <c r="U410" s="91"/>
      <c r="V410" s="102"/>
      <c r="W410" s="96"/>
      <c r="X410" s="104"/>
      <c r="Y410" s="92"/>
      <c r="Z410" s="90"/>
      <c r="AA410" s="91"/>
      <c r="AB410" s="102"/>
      <c r="AC410" s="96"/>
      <c r="AD410" s="104"/>
      <c r="AE410" s="92"/>
      <c r="AF410" s="90"/>
      <c r="AG410" s="91"/>
      <c r="AH410" s="102"/>
      <c r="AI410" s="96"/>
      <c r="AJ410" s="104"/>
      <c r="AK410" s="92"/>
      <c r="AL410" s="90"/>
      <c r="AM410" s="91"/>
      <c r="AN410" s="102"/>
      <c r="AO410" s="96"/>
      <c r="AP410" s="104"/>
      <c r="AQ410" s="92"/>
      <c r="AR410" s="90"/>
      <c r="AS410" s="91"/>
      <c r="AT410" s="102"/>
      <c r="AU410" s="96"/>
      <c r="AV410" s="104"/>
      <c r="AW410" s="92"/>
      <c r="AX410" s="90"/>
      <c r="AY410" s="91"/>
      <c r="AZ410" s="102"/>
      <c r="BA410" s="96"/>
      <c r="BB410" s="104"/>
      <c r="BC410" s="92"/>
      <c r="BD410" s="90"/>
      <c r="BE410" s="91"/>
      <c r="BF410" s="102"/>
      <c r="BG410" s="96"/>
      <c r="BH410" s="104"/>
      <c r="BI410" s="92"/>
      <c r="BJ410" s="90"/>
      <c r="BK410" s="91"/>
      <c r="BL410" s="102"/>
      <c r="BM410" s="96"/>
      <c r="BN410" s="104"/>
      <c r="BO410" s="92"/>
      <c r="BP410" s="90"/>
      <c r="BQ410" s="91"/>
      <c r="BR410" s="102"/>
      <c r="BS410" s="96"/>
      <c r="BT410" s="104"/>
      <c r="BU410" s="92"/>
      <c r="BV410" s="90"/>
      <c r="BW410" s="91"/>
      <c r="BX410" s="102"/>
      <c r="BY410" s="96"/>
      <c r="BZ410" s="104"/>
      <c r="CA410" s="92"/>
      <c r="CB410" s="90"/>
      <c r="CC410" s="91"/>
      <c r="CD410" s="102"/>
      <c r="CE410" s="96"/>
      <c r="CF410" s="104"/>
      <c r="CG410" s="92"/>
      <c r="CH410" s="90"/>
      <c r="CI410" s="91"/>
      <c r="CJ410" s="102"/>
      <c r="CK410" s="96"/>
      <c r="CL410" s="104"/>
      <c r="CM410" s="92"/>
      <c r="CN410" s="90"/>
      <c r="CO410" s="91"/>
      <c r="CP410" s="102"/>
      <c r="CQ410" s="96"/>
      <c r="CR410" s="104"/>
      <c r="CS410" s="92"/>
      <c r="CT410" s="90"/>
      <c r="CU410" s="91"/>
      <c r="CV410" s="102"/>
      <c r="CW410" s="96"/>
      <c r="CX410" s="104"/>
      <c r="CY410" s="92"/>
      <c r="CZ410" s="90"/>
      <c r="DA410" s="91"/>
      <c r="DB410" s="102"/>
      <c r="DC410" s="96"/>
      <c r="DD410" s="104"/>
      <c r="DE410" s="92"/>
      <c r="DF410" s="90"/>
      <c r="DG410" s="91"/>
      <c r="DH410" s="102"/>
      <c r="DI410" s="96"/>
      <c r="DJ410" s="104"/>
      <c r="DK410" s="92"/>
      <c r="DL410" s="90"/>
      <c r="DM410" s="91"/>
      <c r="DN410" s="102"/>
      <c r="DO410" s="96"/>
      <c r="DP410" s="104"/>
      <c r="DQ410" s="92"/>
      <c r="DR410" s="90"/>
      <c r="DS410" s="91"/>
      <c r="DT410" s="102"/>
      <c r="DU410" s="96"/>
      <c r="DV410" s="104"/>
      <c r="DW410" s="92"/>
      <c r="DX410" s="90"/>
      <c r="DY410" s="91"/>
      <c r="DZ410" s="102"/>
      <c r="EA410" s="96"/>
      <c r="EB410" s="104"/>
      <c r="EC410" s="92"/>
      <c r="ED410" s="90"/>
      <c r="EE410" s="91"/>
      <c r="EF410" s="102"/>
      <c r="EG410" s="96"/>
      <c r="EH410" s="104"/>
      <c r="EI410" s="92"/>
      <c r="EJ410" s="90"/>
      <c r="EK410" s="91"/>
      <c r="EL410" s="102"/>
      <c r="EM410" s="96"/>
      <c r="EN410" s="104"/>
      <c r="EO410" s="92"/>
      <c r="EP410" s="90"/>
      <c r="EQ410" s="91"/>
      <c r="ER410" s="102"/>
      <c r="ES410" s="96"/>
      <c r="ET410" s="104"/>
      <c r="EU410" s="92"/>
      <c r="EV410" s="90"/>
      <c r="EW410" s="91"/>
      <c r="EX410" s="102"/>
      <c r="EY410" s="96"/>
      <c r="EZ410" s="104"/>
      <c r="FA410" s="92"/>
      <c r="FB410" s="90"/>
      <c r="FC410" s="91"/>
      <c r="FD410" s="102"/>
      <c r="FE410" s="96"/>
      <c r="FF410" s="104"/>
      <c r="FG410" s="92"/>
      <c r="FH410" s="90"/>
      <c r="FI410" s="91"/>
      <c r="FJ410" s="102"/>
      <c r="FK410" s="96"/>
      <c r="FL410" s="104"/>
      <c r="FM410" s="92"/>
      <c r="FN410" s="90"/>
      <c r="FO410" s="91"/>
      <c r="FP410" s="102"/>
      <c r="FQ410" s="96"/>
      <c r="FR410" s="104"/>
      <c r="FS410" s="92"/>
      <c r="FT410" s="90"/>
      <c r="FU410" s="91"/>
      <c r="FV410" s="102"/>
      <c r="FW410" s="96"/>
      <c r="FX410" s="104"/>
      <c r="FY410" s="92"/>
      <c r="FZ410" s="90"/>
      <c r="GA410" s="91"/>
      <c r="GB410" s="102"/>
      <c r="GC410" s="96"/>
      <c r="GD410" s="104"/>
      <c r="GE410" s="92"/>
      <c r="GF410" s="90"/>
      <c r="GG410" s="91"/>
      <c r="GH410" s="102"/>
      <c r="GI410" s="96"/>
      <c r="GJ410" s="104"/>
      <c r="GK410" s="92"/>
      <c r="GL410" s="90"/>
      <c r="GM410" s="91"/>
      <c r="GN410" s="102"/>
      <c r="GO410" s="96"/>
      <c r="GP410" s="104"/>
      <c r="GQ410" s="92"/>
      <c r="GR410" s="90"/>
      <c r="GS410" s="91"/>
      <c r="GT410" s="102"/>
      <c r="GU410" s="96"/>
      <c r="GV410" s="104"/>
      <c r="GW410" s="92"/>
      <c r="GX410" s="90"/>
      <c r="GY410" s="91"/>
      <c r="GZ410" s="102"/>
      <c r="HA410" s="96"/>
      <c r="HB410" s="104"/>
      <c r="HC410" s="92"/>
      <c r="HD410" s="90"/>
      <c r="HE410" s="91"/>
      <c r="HF410" s="102"/>
      <c r="HG410" s="96"/>
      <c r="HH410" s="104"/>
      <c r="HI410" s="92"/>
      <c r="HJ410" s="90"/>
      <c r="HK410" s="91"/>
      <c r="HL410" s="102"/>
      <c r="HM410" s="96"/>
      <c r="HN410" s="104"/>
      <c r="HO410" s="92"/>
      <c r="HP410" s="90"/>
      <c r="HQ410" s="91"/>
      <c r="HR410" s="102"/>
      <c r="HS410" s="96"/>
      <c r="HT410" s="104"/>
      <c r="HU410" s="92"/>
      <c r="HV410" s="125"/>
      <c r="HW410" s="126"/>
      <c r="HX410" s="127"/>
      <c r="HY410" s="128"/>
      <c r="HZ410" s="129"/>
      <c r="IA410" s="130"/>
      <c r="IB410" s="125"/>
      <c r="IC410" s="126"/>
      <c r="ID410" s="127"/>
      <c r="IE410" s="128"/>
      <c r="IF410" s="129"/>
      <c r="IG410" s="130"/>
      <c r="IH410" s="125"/>
      <c r="II410" s="126"/>
      <c r="IJ410" s="127"/>
      <c r="IK410" s="128"/>
      <c r="IL410" s="129"/>
      <c r="IM410" s="130"/>
      <c r="IN410" s="125"/>
      <c r="IO410" s="126"/>
      <c r="IP410" s="127"/>
      <c r="IQ410" s="128"/>
      <c r="IR410" s="129"/>
    </row>
    <row r="411" spans="1:252" s="1" customFormat="1">
      <c r="A411" s="54" t="s">
        <v>902</v>
      </c>
      <c r="B411" s="136">
        <f t="shared" si="68"/>
        <v>0</v>
      </c>
      <c r="C411" s="136">
        <f t="shared" si="69"/>
        <v>0</v>
      </c>
      <c r="D411" s="136">
        <f t="shared" si="70"/>
        <v>0</v>
      </c>
      <c r="E411" s="136">
        <f t="shared" si="71"/>
        <v>0</v>
      </c>
      <c r="F411" s="136">
        <f t="shared" si="72"/>
        <v>0</v>
      </c>
      <c r="G411" s="136">
        <f t="shared" si="73"/>
        <v>0</v>
      </c>
      <c r="H411" s="137">
        <f t="shared" si="66"/>
        <v>0</v>
      </c>
      <c r="I411" s="137">
        <f t="shared" si="74"/>
        <v>0</v>
      </c>
      <c r="J411" s="136">
        <f t="shared" si="75"/>
        <v>0</v>
      </c>
      <c r="K411" s="136">
        <f t="shared" si="76"/>
        <v>0</v>
      </c>
      <c r="L411" s="138">
        <f t="shared" si="67"/>
        <v>0</v>
      </c>
      <c r="M411" s="92"/>
      <c r="N411" s="90"/>
      <c r="O411" s="91"/>
      <c r="P411" s="102"/>
      <c r="Q411" s="96"/>
      <c r="R411" s="104"/>
      <c r="S411" s="92"/>
      <c r="T411" s="90"/>
      <c r="U411" s="91"/>
      <c r="V411" s="102"/>
      <c r="W411" s="96"/>
      <c r="X411" s="104"/>
      <c r="Y411" s="92"/>
      <c r="Z411" s="90"/>
      <c r="AA411" s="91"/>
      <c r="AB411" s="102"/>
      <c r="AC411" s="96"/>
      <c r="AD411" s="104"/>
      <c r="AE411" s="92"/>
      <c r="AF411" s="90"/>
      <c r="AG411" s="91"/>
      <c r="AH411" s="102"/>
      <c r="AI411" s="96"/>
      <c r="AJ411" s="104"/>
      <c r="AK411" s="92"/>
      <c r="AL411" s="90"/>
      <c r="AM411" s="91"/>
      <c r="AN411" s="102"/>
      <c r="AO411" s="96"/>
      <c r="AP411" s="104"/>
      <c r="AQ411" s="92"/>
      <c r="AR411" s="90"/>
      <c r="AS411" s="91"/>
      <c r="AT411" s="102"/>
      <c r="AU411" s="96"/>
      <c r="AV411" s="104"/>
      <c r="AW411" s="92"/>
      <c r="AX411" s="90"/>
      <c r="AY411" s="91"/>
      <c r="AZ411" s="102"/>
      <c r="BA411" s="96"/>
      <c r="BB411" s="104"/>
      <c r="BC411" s="92"/>
      <c r="BD411" s="90"/>
      <c r="BE411" s="91"/>
      <c r="BF411" s="102"/>
      <c r="BG411" s="96"/>
      <c r="BH411" s="104"/>
      <c r="BI411" s="92"/>
      <c r="BJ411" s="90"/>
      <c r="BK411" s="91"/>
      <c r="BL411" s="102"/>
      <c r="BM411" s="96"/>
      <c r="BN411" s="104"/>
      <c r="BO411" s="92"/>
      <c r="BP411" s="90"/>
      <c r="BQ411" s="91"/>
      <c r="BR411" s="102"/>
      <c r="BS411" s="96"/>
      <c r="BT411" s="104"/>
      <c r="BU411" s="92"/>
      <c r="BV411" s="90"/>
      <c r="BW411" s="91"/>
      <c r="BX411" s="102"/>
      <c r="BY411" s="96"/>
      <c r="BZ411" s="104"/>
      <c r="CA411" s="92"/>
      <c r="CB411" s="90"/>
      <c r="CC411" s="91"/>
      <c r="CD411" s="102"/>
      <c r="CE411" s="96"/>
      <c r="CF411" s="104"/>
      <c r="CG411" s="92"/>
      <c r="CH411" s="90"/>
      <c r="CI411" s="91"/>
      <c r="CJ411" s="102"/>
      <c r="CK411" s="96"/>
      <c r="CL411" s="104"/>
      <c r="CM411" s="92"/>
      <c r="CN411" s="90"/>
      <c r="CO411" s="91"/>
      <c r="CP411" s="102"/>
      <c r="CQ411" s="96"/>
      <c r="CR411" s="104"/>
      <c r="CS411" s="92"/>
      <c r="CT411" s="90"/>
      <c r="CU411" s="91"/>
      <c r="CV411" s="102"/>
      <c r="CW411" s="96"/>
      <c r="CX411" s="104"/>
      <c r="CY411" s="92"/>
      <c r="CZ411" s="90"/>
      <c r="DA411" s="91"/>
      <c r="DB411" s="102"/>
      <c r="DC411" s="96"/>
      <c r="DD411" s="104"/>
      <c r="DE411" s="92"/>
      <c r="DF411" s="90"/>
      <c r="DG411" s="91"/>
      <c r="DH411" s="102"/>
      <c r="DI411" s="96"/>
      <c r="DJ411" s="104"/>
      <c r="DK411" s="92"/>
      <c r="DL411" s="90"/>
      <c r="DM411" s="91"/>
      <c r="DN411" s="102"/>
      <c r="DO411" s="96"/>
      <c r="DP411" s="104"/>
      <c r="DQ411" s="92"/>
      <c r="DR411" s="90"/>
      <c r="DS411" s="91"/>
      <c r="DT411" s="102"/>
      <c r="DU411" s="96"/>
      <c r="DV411" s="104"/>
      <c r="DW411" s="92"/>
      <c r="DX411" s="90"/>
      <c r="DY411" s="91"/>
      <c r="DZ411" s="102"/>
      <c r="EA411" s="96"/>
      <c r="EB411" s="104"/>
      <c r="EC411" s="92"/>
      <c r="ED411" s="90"/>
      <c r="EE411" s="91"/>
      <c r="EF411" s="102"/>
      <c r="EG411" s="96"/>
      <c r="EH411" s="104"/>
      <c r="EI411" s="92"/>
      <c r="EJ411" s="90"/>
      <c r="EK411" s="91"/>
      <c r="EL411" s="102"/>
      <c r="EM411" s="96"/>
      <c r="EN411" s="104"/>
      <c r="EO411" s="92"/>
      <c r="EP411" s="90"/>
      <c r="EQ411" s="91"/>
      <c r="ER411" s="102"/>
      <c r="ES411" s="96"/>
      <c r="ET411" s="104"/>
      <c r="EU411" s="92"/>
      <c r="EV411" s="90"/>
      <c r="EW411" s="91"/>
      <c r="EX411" s="102"/>
      <c r="EY411" s="96"/>
      <c r="EZ411" s="104"/>
      <c r="FA411" s="92"/>
      <c r="FB411" s="90"/>
      <c r="FC411" s="91"/>
      <c r="FD411" s="102"/>
      <c r="FE411" s="96"/>
      <c r="FF411" s="104"/>
      <c r="FG411" s="92"/>
      <c r="FH411" s="90"/>
      <c r="FI411" s="91"/>
      <c r="FJ411" s="102"/>
      <c r="FK411" s="96"/>
      <c r="FL411" s="104"/>
      <c r="FM411" s="92"/>
      <c r="FN411" s="90"/>
      <c r="FO411" s="91"/>
      <c r="FP411" s="102"/>
      <c r="FQ411" s="96"/>
      <c r="FR411" s="104"/>
      <c r="FS411" s="92"/>
      <c r="FT411" s="90"/>
      <c r="FU411" s="91"/>
      <c r="FV411" s="102"/>
      <c r="FW411" s="96"/>
      <c r="FX411" s="104"/>
      <c r="FY411" s="92"/>
      <c r="FZ411" s="90"/>
      <c r="GA411" s="91"/>
      <c r="GB411" s="102"/>
      <c r="GC411" s="96"/>
      <c r="GD411" s="104"/>
      <c r="GE411" s="92"/>
      <c r="GF411" s="90"/>
      <c r="GG411" s="91"/>
      <c r="GH411" s="102"/>
      <c r="GI411" s="96"/>
      <c r="GJ411" s="104"/>
      <c r="GK411" s="92"/>
      <c r="GL411" s="90"/>
      <c r="GM411" s="91"/>
      <c r="GN411" s="102"/>
      <c r="GO411" s="96"/>
      <c r="GP411" s="104"/>
      <c r="GQ411" s="92"/>
      <c r="GR411" s="90"/>
      <c r="GS411" s="91"/>
      <c r="GT411" s="102"/>
      <c r="GU411" s="96"/>
      <c r="GV411" s="104"/>
      <c r="GW411" s="92"/>
      <c r="GX411" s="90"/>
      <c r="GY411" s="91"/>
      <c r="GZ411" s="102"/>
      <c r="HA411" s="96"/>
      <c r="HB411" s="104"/>
      <c r="HC411" s="92"/>
      <c r="HD411" s="90"/>
      <c r="HE411" s="91"/>
      <c r="HF411" s="102"/>
      <c r="HG411" s="96"/>
      <c r="HH411" s="104"/>
      <c r="HI411" s="92"/>
      <c r="HJ411" s="90"/>
      <c r="HK411" s="91"/>
      <c r="HL411" s="102"/>
      <c r="HM411" s="96"/>
      <c r="HN411" s="104"/>
      <c r="HO411" s="92"/>
      <c r="HP411" s="90"/>
      <c r="HQ411" s="91"/>
      <c r="HR411" s="102"/>
      <c r="HS411" s="96"/>
      <c r="HT411" s="104"/>
      <c r="HU411" s="92"/>
      <c r="HV411" s="125"/>
      <c r="HW411" s="126"/>
      <c r="HX411" s="127"/>
      <c r="HY411" s="128"/>
      <c r="HZ411" s="129"/>
      <c r="IA411" s="130"/>
      <c r="IB411" s="125"/>
      <c r="IC411" s="126"/>
      <c r="ID411" s="127"/>
      <c r="IE411" s="128"/>
      <c r="IF411" s="129"/>
      <c r="IG411" s="130"/>
      <c r="IH411" s="125"/>
      <c r="II411" s="126"/>
      <c r="IJ411" s="127"/>
      <c r="IK411" s="128"/>
      <c r="IL411" s="129"/>
      <c r="IM411" s="130"/>
      <c r="IN411" s="125"/>
      <c r="IO411" s="126"/>
      <c r="IP411" s="127"/>
      <c r="IQ411" s="128"/>
      <c r="IR411" s="129"/>
    </row>
    <row r="412" spans="1:252" s="1" customFormat="1">
      <c r="A412" s="54" t="s">
        <v>224</v>
      </c>
      <c r="B412" s="136">
        <f t="shared" si="68"/>
        <v>0</v>
      </c>
      <c r="C412" s="136">
        <f t="shared" si="69"/>
        <v>0</v>
      </c>
      <c r="D412" s="136">
        <f t="shared" si="70"/>
        <v>0</v>
      </c>
      <c r="E412" s="136">
        <f t="shared" si="71"/>
        <v>0</v>
      </c>
      <c r="F412" s="136">
        <f t="shared" si="72"/>
        <v>0</v>
      </c>
      <c r="G412" s="136">
        <f t="shared" si="73"/>
        <v>0</v>
      </c>
      <c r="H412" s="137">
        <f t="shared" si="66"/>
        <v>0</v>
      </c>
      <c r="I412" s="137">
        <f t="shared" si="74"/>
        <v>0</v>
      </c>
      <c r="J412" s="136">
        <f t="shared" si="75"/>
        <v>0</v>
      </c>
      <c r="K412" s="136">
        <f t="shared" si="76"/>
        <v>0</v>
      </c>
      <c r="L412" s="138">
        <f t="shared" si="67"/>
        <v>0</v>
      </c>
      <c r="M412" s="92"/>
      <c r="N412" s="90"/>
      <c r="O412" s="91"/>
      <c r="P412" s="102"/>
      <c r="Q412" s="96"/>
      <c r="R412" s="104"/>
      <c r="S412" s="92"/>
      <c r="T412" s="90"/>
      <c r="U412" s="91"/>
      <c r="V412" s="102"/>
      <c r="W412" s="96"/>
      <c r="X412" s="104"/>
      <c r="Y412" s="92"/>
      <c r="Z412" s="90"/>
      <c r="AA412" s="91"/>
      <c r="AB412" s="102"/>
      <c r="AC412" s="96"/>
      <c r="AD412" s="104"/>
      <c r="AE412" s="92"/>
      <c r="AF412" s="90"/>
      <c r="AG412" s="91"/>
      <c r="AH412" s="102"/>
      <c r="AI412" s="96"/>
      <c r="AJ412" s="104"/>
      <c r="AK412" s="92"/>
      <c r="AL412" s="90"/>
      <c r="AM412" s="91"/>
      <c r="AN412" s="102"/>
      <c r="AO412" s="96"/>
      <c r="AP412" s="104"/>
      <c r="AQ412" s="92"/>
      <c r="AR412" s="90"/>
      <c r="AS412" s="91"/>
      <c r="AT412" s="102"/>
      <c r="AU412" s="96"/>
      <c r="AV412" s="104"/>
      <c r="AW412" s="92"/>
      <c r="AX412" s="90"/>
      <c r="AY412" s="91"/>
      <c r="AZ412" s="102"/>
      <c r="BA412" s="96"/>
      <c r="BB412" s="104"/>
      <c r="BC412" s="92"/>
      <c r="BD412" s="90"/>
      <c r="BE412" s="91"/>
      <c r="BF412" s="102"/>
      <c r="BG412" s="96"/>
      <c r="BH412" s="104"/>
      <c r="BI412" s="92"/>
      <c r="BJ412" s="90"/>
      <c r="BK412" s="91"/>
      <c r="BL412" s="102"/>
      <c r="BM412" s="96"/>
      <c r="BN412" s="104"/>
      <c r="BO412" s="92"/>
      <c r="BP412" s="90"/>
      <c r="BQ412" s="91"/>
      <c r="BR412" s="102"/>
      <c r="BS412" s="96"/>
      <c r="BT412" s="104"/>
      <c r="BU412" s="92"/>
      <c r="BV412" s="90"/>
      <c r="BW412" s="91"/>
      <c r="BX412" s="102"/>
      <c r="BY412" s="96"/>
      <c r="BZ412" s="104"/>
      <c r="CA412" s="92"/>
      <c r="CB412" s="90"/>
      <c r="CC412" s="91"/>
      <c r="CD412" s="102"/>
      <c r="CE412" s="96"/>
      <c r="CF412" s="104"/>
      <c r="CG412" s="92"/>
      <c r="CH412" s="90"/>
      <c r="CI412" s="91"/>
      <c r="CJ412" s="102"/>
      <c r="CK412" s="96"/>
      <c r="CL412" s="104"/>
      <c r="CM412" s="92"/>
      <c r="CN412" s="90"/>
      <c r="CO412" s="91"/>
      <c r="CP412" s="102"/>
      <c r="CQ412" s="96"/>
      <c r="CR412" s="104"/>
      <c r="CS412" s="92"/>
      <c r="CT412" s="90"/>
      <c r="CU412" s="91"/>
      <c r="CV412" s="102"/>
      <c r="CW412" s="96"/>
      <c r="CX412" s="104"/>
      <c r="CY412" s="92"/>
      <c r="CZ412" s="90"/>
      <c r="DA412" s="91"/>
      <c r="DB412" s="102"/>
      <c r="DC412" s="96"/>
      <c r="DD412" s="104"/>
      <c r="DE412" s="92"/>
      <c r="DF412" s="90"/>
      <c r="DG412" s="91"/>
      <c r="DH412" s="102"/>
      <c r="DI412" s="96"/>
      <c r="DJ412" s="104"/>
      <c r="DK412" s="92"/>
      <c r="DL412" s="90"/>
      <c r="DM412" s="91"/>
      <c r="DN412" s="102"/>
      <c r="DO412" s="96"/>
      <c r="DP412" s="104"/>
      <c r="DQ412" s="92"/>
      <c r="DR412" s="90"/>
      <c r="DS412" s="91"/>
      <c r="DT412" s="102"/>
      <c r="DU412" s="96"/>
      <c r="DV412" s="104"/>
      <c r="DW412" s="92"/>
      <c r="DX412" s="90"/>
      <c r="DY412" s="91"/>
      <c r="DZ412" s="102"/>
      <c r="EA412" s="96"/>
      <c r="EB412" s="104"/>
      <c r="EC412" s="92"/>
      <c r="ED412" s="90"/>
      <c r="EE412" s="91"/>
      <c r="EF412" s="102"/>
      <c r="EG412" s="96"/>
      <c r="EH412" s="104"/>
      <c r="EI412" s="92"/>
      <c r="EJ412" s="90"/>
      <c r="EK412" s="91"/>
      <c r="EL412" s="102"/>
      <c r="EM412" s="96"/>
      <c r="EN412" s="104"/>
      <c r="EO412" s="92"/>
      <c r="EP412" s="90"/>
      <c r="EQ412" s="91"/>
      <c r="ER412" s="102"/>
      <c r="ES412" s="96"/>
      <c r="ET412" s="104"/>
      <c r="EU412" s="92"/>
      <c r="EV412" s="90"/>
      <c r="EW412" s="91"/>
      <c r="EX412" s="102"/>
      <c r="EY412" s="96"/>
      <c r="EZ412" s="104"/>
      <c r="FA412" s="92"/>
      <c r="FB412" s="90"/>
      <c r="FC412" s="91"/>
      <c r="FD412" s="102"/>
      <c r="FE412" s="96"/>
      <c r="FF412" s="104"/>
      <c r="FG412" s="92"/>
      <c r="FH412" s="90"/>
      <c r="FI412" s="91"/>
      <c r="FJ412" s="102"/>
      <c r="FK412" s="96"/>
      <c r="FL412" s="104"/>
      <c r="FM412" s="92"/>
      <c r="FN412" s="90"/>
      <c r="FO412" s="91"/>
      <c r="FP412" s="102"/>
      <c r="FQ412" s="96"/>
      <c r="FR412" s="104"/>
      <c r="FS412" s="92"/>
      <c r="FT412" s="90"/>
      <c r="FU412" s="91"/>
      <c r="FV412" s="102"/>
      <c r="FW412" s="96"/>
      <c r="FX412" s="104"/>
      <c r="FY412" s="92"/>
      <c r="FZ412" s="90"/>
      <c r="GA412" s="91"/>
      <c r="GB412" s="102"/>
      <c r="GC412" s="96"/>
      <c r="GD412" s="104"/>
      <c r="GE412" s="92"/>
      <c r="GF412" s="90"/>
      <c r="GG412" s="91"/>
      <c r="GH412" s="102"/>
      <c r="GI412" s="96"/>
      <c r="GJ412" s="104"/>
      <c r="GK412" s="92"/>
      <c r="GL412" s="90"/>
      <c r="GM412" s="91"/>
      <c r="GN412" s="102"/>
      <c r="GO412" s="96"/>
      <c r="GP412" s="104"/>
      <c r="GQ412" s="92"/>
      <c r="GR412" s="90"/>
      <c r="GS412" s="91"/>
      <c r="GT412" s="102"/>
      <c r="GU412" s="96"/>
      <c r="GV412" s="104"/>
      <c r="GW412" s="92"/>
      <c r="GX412" s="90"/>
      <c r="GY412" s="91"/>
      <c r="GZ412" s="102"/>
      <c r="HA412" s="96"/>
      <c r="HB412" s="104"/>
      <c r="HC412" s="92"/>
      <c r="HD412" s="90"/>
      <c r="HE412" s="91"/>
      <c r="HF412" s="102"/>
      <c r="HG412" s="96"/>
      <c r="HH412" s="104"/>
      <c r="HI412" s="92"/>
      <c r="HJ412" s="90"/>
      <c r="HK412" s="91"/>
      <c r="HL412" s="102"/>
      <c r="HM412" s="96"/>
      <c r="HN412" s="104"/>
      <c r="HO412" s="92"/>
      <c r="HP412" s="90"/>
      <c r="HQ412" s="91"/>
      <c r="HR412" s="102"/>
      <c r="HS412" s="96"/>
      <c r="HT412" s="104"/>
      <c r="HU412" s="92"/>
      <c r="HV412" s="125"/>
      <c r="HW412" s="126"/>
      <c r="HX412" s="127"/>
      <c r="HY412" s="128"/>
      <c r="HZ412" s="129"/>
      <c r="IA412" s="130"/>
      <c r="IB412" s="125"/>
      <c r="IC412" s="126"/>
      <c r="ID412" s="127"/>
      <c r="IE412" s="128"/>
      <c r="IF412" s="129"/>
      <c r="IG412" s="130"/>
      <c r="IH412" s="125"/>
      <c r="II412" s="126"/>
      <c r="IJ412" s="127"/>
      <c r="IK412" s="128"/>
      <c r="IL412" s="129"/>
      <c r="IM412" s="130"/>
      <c r="IN412" s="125"/>
      <c r="IO412" s="126"/>
      <c r="IP412" s="127"/>
      <c r="IQ412" s="128"/>
      <c r="IR412" s="129"/>
    </row>
    <row r="413" spans="1:252" s="1" customFormat="1">
      <c r="A413" s="54" t="s">
        <v>223</v>
      </c>
      <c r="B413" s="136">
        <f t="shared" si="68"/>
        <v>19.399999999999999</v>
      </c>
      <c r="C413" s="136">
        <f t="shared" si="69"/>
        <v>20.183333333333334</v>
      </c>
      <c r="D413" s="136">
        <f t="shared" si="70"/>
        <v>22.4</v>
      </c>
      <c r="E413" s="136">
        <f t="shared" si="71"/>
        <v>14.1</v>
      </c>
      <c r="F413" s="136">
        <f t="shared" si="72"/>
        <v>14.866666666666667</v>
      </c>
      <c r="G413" s="136">
        <f t="shared" si="73"/>
        <v>15.3</v>
      </c>
      <c r="H413" s="137">
        <f t="shared" si="66"/>
        <v>6</v>
      </c>
      <c r="I413" s="137">
        <f t="shared" si="74"/>
        <v>0</v>
      </c>
      <c r="J413" s="136">
        <f t="shared" si="75"/>
        <v>0</v>
      </c>
      <c r="K413" s="136">
        <f t="shared" si="76"/>
        <v>0</v>
      </c>
      <c r="L413" s="138">
        <f t="shared" si="67"/>
        <v>0</v>
      </c>
      <c r="M413" s="92">
        <v>20.2</v>
      </c>
      <c r="N413" s="90">
        <v>14.6</v>
      </c>
      <c r="O413" s="91"/>
      <c r="P413" s="102">
        <v>22.4</v>
      </c>
      <c r="Q413" s="96">
        <v>14.9</v>
      </c>
      <c r="R413" s="104"/>
      <c r="S413" s="92">
        <v>19.899999999999999</v>
      </c>
      <c r="T413" s="90">
        <v>14.1</v>
      </c>
      <c r="U413" s="91"/>
      <c r="V413" s="102">
        <v>19.600000000000001</v>
      </c>
      <c r="W413" s="96">
        <v>15.1</v>
      </c>
      <c r="X413" s="104"/>
      <c r="Y413" s="92">
        <v>19.399999999999999</v>
      </c>
      <c r="Z413" s="90">
        <v>15.2</v>
      </c>
      <c r="AA413" s="91"/>
      <c r="AB413" s="102">
        <v>19.600000000000001</v>
      </c>
      <c r="AC413" s="96">
        <v>15.3</v>
      </c>
      <c r="AD413" s="104"/>
      <c r="AE413" s="92"/>
      <c r="AF413" s="90"/>
      <c r="AG413" s="91"/>
      <c r="AH413" s="102"/>
      <c r="AI413" s="96"/>
      <c r="AJ413" s="104"/>
      <c r="AK413" s="92"/>
      <c r="AL413" s="90"/>
      <c r="AM413" s="91"/>
      <c r="AN413" s="102"/>
      <c r="AO413" s="96"/>
      <c r="AP413" s="104"/>
      <c r="AQ413" s="92"/>
      <c r="AR413" s="90"/>
      <c r="AS413" s="91"/>
      <c r="AT413" s="102"/>
      <c r="AU413" s="96"/>
      <c r="AV413" s="104"/>
      <c r="AW413" s="92"/>
      <c r="AX413" s="90"/>
      <c r="AY413" s="91"/>
      <c r="AZ413" s="102"/>
      <c r="BA413" s="96"/>
      <c r="BB413" s="104"/>
      <c r="BC413" s="92"/>
      <c r="BD413" s="90"/>
      <c r="BE413" s="91"/>
      <c r="BF413" s="102"/>
      <c r="BG413" s="96"/>
      <c r="BH413" s="104"/>
      <c r="BI413" s="92"/>
      <c r="BJ413" s="90"/>
      <c r="BK413" s="91"/>
      <c r="BL413" s="102"/>
      <c r="BM413" s="96"/>
      <c r="BN413" s="104"/>
      <c r="BO413" s="92"/>
      <c r="BP413" s="90"/>
      <c r="BQ413" s="91"/>
      <c r="BR413" s="102"/>
      <c r="BS413" s="96"/>
      <c r="BT413" s="104"/>
      <c r="BU413" s="92"/>
      <c r="BV413" s="90"/>
      <c r="BW413" s="91"/>
      <c r="BX413" s="102"/>
      <c r="BY413" s="96"/>
      <c r="BZ413" s="104"/>
      <c r="CA413" s="92"/>
      <c r="CB413" s="90"/>
      <c r="CC413" s="91"/>
      <c r="CD413" s="102"/>
      <c r="CE413" s="96"/>
      <c r="CF413" s="104"/>
      <c r="CG413" s="92"/>
      <c r="CH413" s="90"/>
      <c r="CI413" s="91"/>
      <c r="CJ413" s="102"/>
      <c r="CK413" s="96"/>
      <c r="CL413" s="104"/>
      <c r="CM413" s="92"/>
      <c r="CN413" s="90"/>
      <c r="CO413" s="91"/>
      <c r="CP413" s="102"/>
      <c r="CQ413" s="96"/>
      <c r="CR413" s="104"/>
      <c r="CS413" s="92"/>
      <c r="CT413" s="90"/>
      <c r="CU413" s="91"/>
      <c r="CV413" s="102"/>
      <c r="CW413" s="96"/>
      <c r="CX413" s="104"/>
      <c r="CY413" s="92"/>
      <c r="CZ413" s="90"/>
      <c r="DA413" s="91"/>
      <c r="DB413" s="102"/>
      <c r="DC413" s="96"/>
      <c r="DD413" s="104"/>
      <c r="DE413" s="92"/>
      <c r="DF413" s="90"/>
      <c r="DG413" s="91"/>
      <c r="DH413" s="102"/>
      <c r="DI413" s="96"/>
      <c r="DJ413" s="104"/>
      <c r="DK413" s="92"/>
      <c r="DL413" s="90"/>
      <c r="DM413" s="91"/>
      <c r="DN413" s="102"/>
      <c r="DO413" s="96"/>
      <c r="DP413" s="104"/>
      <c r="DQ413" s="92"/>
      <c r="DR413" s="90"/>
      <c r="DS413" s="91"/>
      <c r="DT413" s="102"/>
      <c r="DU413" s="96"/>
      <c r="DV413" s="104"/>
      <c r="DW413" s="92"/>
      <c r="DX413" s="90"/>
      <c r="DY413" s="91"/>
      <c r="DZ413" s="102"/>
      <c r="EA413" s="96"/>
      <c r="EB413" s="104"/>
      <c r="EC413" s="92"/>
      <c r="ED413" s="90"/>
      <c r="EE413" s="91"/>
      <c r="EF413" s="102"/>
      <c r="EG413" s="96"/>
      <c r="EH413" s="104"/>
      <c r="EI413" s="92"/>
      <c r="EJ413" s="90"/>
      <c r="EK413" s="91"/>
      <c r="EL413" s="102"/>
      <c r="EM413" s="96"/>
      <c r="EN413" s="104"/>
      <c r="EO413" s="92"/>
      <c r="EP413" s="90"/>
      <c r="EQ413" s="91"/>
      <c r="ER413" s="102"/>
      <c r="ES413" s="96"/>
      <c r="ET413" s="104"/>
      <c r="EU413" s="92"/>
      <c r="EV413" s="90"/>
      <c r="EW413" s="91"/>
      <c r="EX413" s="102"/>
      <c r="EY413" s="96"/>
      <c r="EZ413" s="104"/>
      <c r="FA413" s="92"/>
      <c r="FB413" s="90"/>
      <c r="FC413" s="91"/>
      <c r="FD413" s="102"/>
      <c r="FE413" s="96"/>
      <c r="FF413" s="104"/>
      <c r="FG413" s="92"/>
      <c r="FH413" s="90"/>
      <c r="FI413" s="91"/>
      <c r="FJ413" s="102"/>
      <c r="FK413" s="96"/>
      <c r="FL413" s="104"/>
      <c r="FM413" s="92"/>
      <c r="FN413" s="90"/>
      <c r="FO413" s="91"/>
      <c r="FP413" s="102"/>
      <c r="FQ413" s="96"/>
      <c r="FR413" s="104"/>
      <c r="FS413" s="92"/>
      <c r="FT413" s="90"/>
      <c r="FU413" s="91"/>
      <c r="FV413" s="102"/>
      <c r="FW413" s="96"/>
      <c r="FX413" s="104"/>
      <c r="FY413" s="92"/>
      <c r="FZ413" s="90"/>
      <c r="GA413" s="91"/>
      <c r="GB413" s="102"/>
      <c r="GC413" s="96"/>
      <c r="GD413" s="104"/>
      <c r="GE413" s="92"/>
      <c r="GF413" s="90"/>
      <c r="GG413" s="91"/>
      <c r="GH413" s="102"/>
      <c r="GI413" s="96"/>
      <c r="GJ413" s="104"/>
      <c r="GK413" s="92"/>
      <c r="GL413" s="90"/>
      <c r="GM413" s="91"/>
      <c r="GN413" s="102"/>
      <c r="GO413" s="96"/>
      <c r="GP413" s="104"/>
      <c r="GQ413" s="92"/>
      <c r="GR413" s="90"/>
      <c r="GS413" s="91"/>
      <c r="GT413" s="102"/>
      <c r="GU413" s="96"/>
      <c r="GV413" s="104"/>
      <c r="GW413" s="92"/>
      <c r="GX413" s="90"/>
      <c r="GY413" s="91"/>
      <c r="GZ413" s="102"/>
      <c r="HA413" s="96"/>
      <c r="HB413" s="104"/>
      <c r="HC413" s="92"/>
      <c r="HD413" s="90"/>
      <c r="HE413" s="91"/>
      <c r="HF413" s="102"/>
      <c r="HG413" s="96"/>
      <c r="HH413" s="104"/>
      <c r="HI413" s="92"/>
      <c r="HJ413" s="90"/>
      <c r="HK413" s="91"/>
      <c r="HL413" s="102"/>
      <c r="HM413" s="96"/>
      <c r="HN413" s="104"/>
      <c r="HO413" s="92"/>
      <c r="HP413" s="90"/>
      <c r="HQ413" s="91"/>
      <c r="HR413" s="102"/>
      <c r="HS413" s="96"/>
      <c r="HT413" s="104"/>
      <c r="HU413" s="92"/>
      <c r="HV413" s="125"/>
      <c r="HW413" s="126"/>
      <c r="HX413" s="127"/>
      <c r="HY413" s="128"/>
      <c r="HZ413" s="129"/>
      <c r="IA413" s="130"/>
      <c r="IB413" s="125"/>
      <c r="IC413" s="126"/>
      <c r="ID413" s="127"/>
      <c r="IE413" s="128"/>
      <c r="IF413" s="129"/>
      <c r="IG413" s="130"/>
      <c r="IH413" s="125"/>
      <c r="II413" s="126"/>
      <c r="IJ413" s="127"/>
      <c r="IK413" s="128"/>
      <c r="IL413" s="129"/>
      <c r="IM413" s="130"/>
      <c r="IN413" s="125"/>
      <c r="IO413" s="126"/>
      <c r="IP413" s="127"/>
      <c r="IQ413" s="128"/>
      <c r="IR413" s="129"/>
    </row>
    <row r="414" spans="1:252" s="1" customFormat="1">
      <c r="A414" s="54" t="s">
        <v>906</v>
      </c>
      <c r="B414" s="136">
        <f t="shared" si="68"/>
        <v>0</v>
      </c>
      <c r="C414" s="136">
        <f t="shared" si="69"/>
        <v>0</v>
      </c>
      <c r="D414" s="136">
        <f t="shared" si="70"/>
        <v>0</v>
      </c>
      <c r="E414" s="136">
        <f t="shared" si="71"/>
        <v>0</v>
      </c>
      <c r="F414" s="136">
        <f t="shared" si="72"/>
        <v>0</v>
      </c>
      <c r="G414" s="136">
        <f t="shared" si="73"/>
        <v>0</v>
      </c>
      <c r="H414" s="137">
        <f t="shared" si="66"/>
        <v>0</v>
      </c>
      <c r="I414" s="137">
        <f t="shared" si="74"/>
        <v>0</v>
      </c>
      <c r="J414" s="136">
        <f t="shared" si="75"/>
        <v>0</v>
      </c>
      <c r="K414" s="136">
        <f t="shared" si="76"/>
        <v>0</v>
      </c>
      <c r="L414" s="138">
        <f t="shared" si="67"/>
        <v>0</v>
      </c>
      <c r="M414" s="92"/>
      <c r="N414" s="90"/>
      <c r="O414" s="91"/>
      <c r="P414" s="102"/>
      <c r="Q414" s="96"/>
      <c r="R414" s="104"/>
      <c r="S414" s="92"/>
      <c r="T414" s="90"/>
      <c r="U414" s="91"/>
      <c r="V414" s="102"/>
      <c r="W414" s="96"/>
      <c r="X414" s="104"/>
      <c r="Y414" s="92"/>
      <c r="Z414" s="90"/>
      <c r="AA414" s="91"/>
      <c r="AB414" s="102"/>
      <c r="AC414" s="96"/>
      <c r="AD414" s="104"/>
      <c r="AE414" s="92"/>
      <c r="AF414" s="90"/>
      <c r="AG414" s="91"/>
      <c r="AH414" s="102"/>
      <c r="AI414" s="96"/>
      <c r="AJ414" s="104"/>
      <c r="AK414" s="92"/>
      <c r="AL414" s="90"/>
      <c r="AM414" s="91"/>
      <c r="AN414" s="102"/>
      <c r="AO414" s="96"/>
      <c r="AP414" s="104"/>
      <c r="AQ414" s="92"/>
      <c r="AR414" s="90"/>
      <c r="AS414" s="91"/>
      <c r="AT414" s="102"/>
      <c r="AU414" s="96"/>
      <c r="AV414" s="104"/>
      <c r="AW414" s="92"/>
      <c r="AX414" s="90"/>
      <c r="AY414" s="91"/>
      <c r="AZ414" s="102"/>
      <c r="BA414" s="96"/>
      <c r="BB414" s="104"/>
      <c r="BC414" s="92"/>
      <c r="BD414" s="90"/>
      <c r="BE414" s="91"/>
      <c r="BF414" s="102"/>
      <c r="BG414" s="96"/>
      <c r="BH414" s="104"/>
      <c r="BI414" s="92"/>
      <c r="BJ414" s="90"/>
      <c r="BK414" s="91"/>
      <c r="BL414" s="102"/>
      <c r="BM414" s="96"/>
      <c r="BN414" s="104"/>
      <c r="BO414" s="92"/>
      <c r="BP414" s="90"/>
      <c r="BQ414" s="91"/>
      <c r="BR414" s="102"/>
      <c r="BS414" s="96"/>
      <c r="BT414" s="104"/>
      <c r="BU414" s="92"/>
      <c r="BV414" s="90"/>
      <c r="BW414" s="91"/>
      <c r="BX414" s="102"/>
      <c r="BY414" s="96"/>
      <c r="BZ414" s="104"/>
      <c r="CA414" s="92"/>
      <c r="CB414" s="90"/>
      <c r="CC414" s="91"/>
      <c r="CD414" s="102"/>
      <c r="CE414" s="96"/>
      <c r="CF414" s="104"/>
      <c r="CG414" s="92"/>
      <c r="CH414" s="90"/>
      <c r="CI414" s="91"/>
      <c r="CJ414" s="102"/>
      <c r="CK414" s="96"/>
      <c r="CL414" s="104"/>
      <c r="CM414" s="92"/>
      <c r="CN414" s="90"/>
      <c r="CO414" s="91"/>
      <c r="CP414" s="102"/>
      <c r="CQ414" s="96"/>
      <c r="CR414" s="104"/>
      <c r="CS414" s="92"/>
      <c r="CT414" s="90"/>
      <c r="CU414" s="91"/>
      <c r="CV414" s="102"/>
      <c r="CW414" s="96"/>
      <c r="CX414" s="104"/>
      <c r="CY414" s="92"/>
      <c r="CZ414" s="90"/>
      <c r="DA414" s="91"/>
      <c r="DB414" s="102"/>
      <c r="DC414" s="96"/>
      <c r="DD414" s="104"/>
      <c r="DE414" s="92"/>
      <c r="DF414" s="90"/>
      <c r="DG414" s="91"/>
      <c r="DH414" s="102"/>
      <c r="DI414" s="96"/>
      <c r="DJ414" s="104"/>
      <c r="DK414" s="92"/>
      <c r="DL414" s="90"/>
      <c r="DM414" s="91"/>
      <c r="DN414" s="102"/>
      <c r="DO414" s="96"/>
      <c r="DP414" s="104"/>
      <c r="DQ414" s="92"/>
      <c r="DR414" s="90"/>
      <c r="DS414" s="91"/>
      <c r="DT414" s="102"/>
      <c r="DU414" s="96"/>
      <c r="DV414" s="104"/>
      <c r="DW414" s="92"/>
      <c r="DX414" s="90"/>
      <c r="DY414" s="91"/>
      <c r="DZ414" s="102"/>
      <c r="EA414" s="96"/>
      <c r="EB414" s="104"/>
      <c r="EC414" s="92"/>
      <c r="ED414" s="90"/>
      <c r="EE414" s="91"/>
      <c r="EF414" s="102"/>
      <c r="EG414" s="96"/>
      <c r="EH414" s="104"/>
      <c r="EI414" s="92"/>
      <c r="EJ414" s="90"/>
      <c r="EK414" s="91"/>
      <c r="EL414" s="102"/>
      <c r="EM414" s="96"/>
      <c r="EN414" s="104"/>
      <c r="EO414" s="92"/>
      <c r="EP414" s="90"/>
      <c r="EQ414" s="91"/>
      <c r="ER414" s="102"/>
      <c r="ES414" s="96"/>
      <c r="ET414" s="104"/>
      <c r="EU414" s="92"/>
      <c r="EV414" s="90"/>
      <c r="EW414" s="91"/>
      <c r="EX414" s="102"/>
      <c r="EY414" s="96"/>
      <c r="EZ414" s="104"/>
      <c r="FA414" s="92"/>
      <c r="FB414" s="90"/>
      <c r="FC414" s="91"/>
      <c r="FD414" s="102"/>
      <c r="FE414" s="96"/>
      <c r="FF414" s="104"/>
      <c r="FG414" s="92"/>
      <c r="FH414" s="90"/>
      <c r="FI414" s="91"/>
      <c r="FJ414" s="102"/>
      <c r="FK414" s="96"/>
      <c r="FL414" s="104"/>
      <c r="FM414" s="92"/>
      <c r="FN414" s="90"/>
      <c r="FO414" s="91"/>
      <c r="FP414" s="102"/>
      <c r="FQ414" s="96"/>
      <c r="FR414" s="104"/>
      <c r="FS414" s="92"/>
      <c r="FT414" s="90"/>
      <c r="FU414" s="91"/>
      <c r="FV414" s="102"/>
      <c r="FW414" s="96"/>
      <c r="FX414" s="104"/>
      <c r="FY414" s="92"/>
      <c r="FZ414" s="90"/>
      <c r="GA414" s="91"/>
      <c r="GB414" s="102"/>
      <c r="GC414" s="96"/>
      <c r="GD414" s="104"/>
      <c r="GE414" s="92"/>
      <c r="GF414" s="90"/>
      <c r="GG414" s="91"/>
      <c r="GH414" s="102"/>
      <c r="GI414" s="96"/>
      <c r="GJ414" s="104"/>
      <c r="GK414" s="92"/>
      <c r="GL414" s="90"/>
      <c r="GM414" s="91"/>
      <c r="GN414" s="102"/>
      <c r="GO414" s="96"/>
      <c r="GP414" s="104"/>
      <c r="GQ414" s="92"/>
      <c r="GR414" s="90"/>
      <c r="GS414" s="91"/>
      <c r="GT414" s="102"/>
      <c r="GU414" s="96"/>
      <c r="GV414" s="104"/>
      <c r="GW414" s="92"/>
      <c r="GX414" s="90"/>
      <c r="GY414" s="91"/>
      <c r="GZ414" s="102"/>
      <c r="HA414" s="96"/>
      <c r="HB414" s="104"/>
      <c r="HC414" s="92"/>
      <c r="HD414" s="90"/>
      <c r="HE414" s="91"/>
      <c r="HF414" s="102"/>
      <c r="HG414" s="96"/>
      <c r="HH414" s="104"/>
      <c r="HI414" s="92"/>
      <c r="HJ414" s="90"/>
      <c r="HK414" s="91"/>
      <c r="HL414" s="102"/>
      <c r="HM414" s="96"/>
      <c r="HN414" s="104"/>
      <c r="HO414" s="92"/>
      <c r="HP414" s="90"/>
      <c r="HQ414" s="91"/>
      <c r="HR414" s="102"/>
      <c r="HS414" s="96"/>
      <c r="HT414" s="104"/>
      <c r="HU414" s="92"/>
      <c r="HV414" s="125"/>
      <c r="HW414" s="126"/>
      <c r="HX414" s="127"/>
      <c r="HY414" s="128"/>
      <c r="HZ414" s="129"/>
      <c r="IA414" s="130"/>
      <c r="IB414" s="125"/>
      <c r="IC414" s="126"/>
      <c r="ID414" s="127"/>
      <c r="IE414" s="128"/>
      <c r="IF414" s="129"/>
      <c r="IG414" s="130"/>
      <c r="IH414" s="125"/>
      <c r="II414" s="126"/>
      <c r="IJ414" s="127"/>
      <c r="IK414" s="128"/>
      <c r="IL414" s="129"/>
      <c r="IM414" s="130"/>
      <c r="IN414" s="125"/>
      <c r="IO414" s="126"/>
      <c r="IP414" s="127"/>
      <c r="IQ414" s="128"/>
      <c r="IR414" s="129"/>
    </row>
    <row r="415" spans="1:252" s="1" customFormat="1">
      <c r="A415" s="54" t="s">
        <v>907</v>
      </c>
      <c r="B415" s="136">
        <f t="shared" si="68"/>
        <v>0</v>
      </c>
      <c r="C415" s="136">
        <f t="shared" si="69"/>
        <v>0</v>
      </c>
      <c r="D415" s="136">
        <f t="shared" si="70"/>
        <v>0</v>
      </c>
      <c r="E415" s="136">
        <f t="shared" si="71"/>
        <v>0</v>
      </c>
      <c r="F415" s="136">
        <f t="shared" si="72"/>
        <v>0</v>
      </c>
      <c r="G415" s="136">
        <f t="shared" si="73"/>
        <v>0</v>
      </c>
      <c r="H415" s="137">
        <f t="shared" si="66"/>
        <v>0</v>
      </c>
      <c r="I415" s="137">
        <f t="shared" si="74"/>
        <v>0</v>
      </c>
      <c r="J415" s="136">
        <f t="shared" si="75"/>
        <v>0</v>
      </c>
      <c r="K415" s="136">
        <f t="shared" si="76"/>
        <v>0</v>
      </c>
      <c r="L415" s="138">
        <f t="shared" si="67"/>
        <v>0</v>
      </c>
      <c r="M415" s="92"/>
      <c r="N415" s="90"/>
      <c r="O415" s="91"/>
      <c r="P415" s="102"/>
      <c r="Q415" s="96"/>
      <c r="R415" s="104"/>
      <c r="S415" s="92"/>
      <c r="T415" s="90"/>
      <c r="U415" s="91"/>
      <c r="V415" s="102"/>
      <c r="W415" s="96"/>
      <c r="X415" s="104"/>
      <c r="Y415" s="92"/>
      <c r="Z415" s="90"/>
      <c r="AA415" s="91"/>
      <c r="AB415" s="102"/>
      <c r="AC415" s="96"/>
      <c r="AD415" s="104"/>
      <c r="AE415" s="92"/>
      <c r="AF415" s="90"/>
      <c r="AG415" s="91"/>
      <c r="AH415" s="102"/>
      <c r="AI415" s="96"/>
      <c r="AJ415" s="104"/>
      <c r="AK415" s="92"/>
      <c r="AL415" s="90"/>
      <c r="AM415" s="91"/>
      <c r="AN415" s="102"/>
      <c r="AO415" s="96"/>
      <c r="AP415" s="104"/>
      <c r="AQ415" s="92"/>
      <c r="AR415" s="90"/>
      <c r="AS415" s="91"/>
      <c r="AT415" s="102"/>
      <c r="AU415" s="96"/>
      <c r="AV415" s="104"/>
      <c r="AW415" s="92"/>
      <c r="AX415" s="90"/>
      <c r="AY415" s="91"/>
      <c r="AZ415" s="102"/>
      <c r="BA415" s="96"/>
      <c r="BB415" s="104"/>
      <c r="BC415" s="92"/>
      <c r="BD415" s="90"/>
      <c r="BE415" s="91"/>
      <c r="BF415" s="102"/>
      <c r="BG415" s="96"/>
      <c r="BH415" s="104"/>
      <c r="BI415" s="92"/>
      <c r="BJ415" s="90"/>
      <c r="BK415" s="91"/>
      <c r="BL415" s="102"/>
      <c r="BM415" s="96"/>
      <c r="BN415" s="104"/>
      <c r="BO415" s="92"/>
      <c r="BP415" s="90"/>
      <c r="BQ415" s="91"/>
      <c r="BR415" s="102"/>
      <c r="BS415" s="96"/>
      <c r="BT415" s="104"/>
      <c r="BU415" s="92"/>
      <c r="BV415" s="90"/>
      <c r="BW415" s="91"/>
      <c r="BX415" s="102"/>
      <c r="BY415" s="96"/>
      <c r="BZ415" s="104"/>
      <c r="CA415" s="92"/>
      <c r="CB415" s="90"/>
      <c r="CC415" s="91"/>
      <c r="CD415" s="102"/>
      <c r="CE415" s="96"/>
      <c r="CF415" s="104"/>
      <c r="CG415" s="92"/>
      <c r="CH415" s="90"/>
      <c r="CI415" s="91"/>
      <c r="CJ415" s="102"/>
      <c r="CK415" s="96"/>
      <c r="CL415" s="104"/>
      <c r="CM415" s="92"/>
      <c r="CN415" s="90"/>
      <c r="CO415" s="91"/>
      <c r="CP415" s="102"/>
      <c r="CQ415" s="96"/>
      <c r="CR415" s="104"/>
      <c r="CS415" s="92"/>
      <c r="CT415" s="90"/>
      <c r="CU415" s="91"/>
      <c r="CV415" s="102"/>
      <c r="CW415" s="96"/>
      <c r="CX415" s="104"/>
      <c r="CY415" s="92"/>
      <c r="CZ415" s="90"/>
      <c r="DA415" s="91"/>
      <c r="DB415" s="102"/>
      <c r="DC415" s="96"/>
      <c r="DD415" s="104"/>
      <c r="DE415" s="92"/>
      <c r="DF415" s="90"/>
      <c r="DG415" s="91"/>
      <c r="DH415" s="102"/>
      <c r="DI415" s="96"/>
      <c r="DJ415" s="104"/>
      <c r="DK415" s="92"/>
      <c r="DL415" s="90"/>
      <c r="DM415" s="91"/>
      <c r="DN415" s="102"/>
      <c r="DO415" s="96"/>
      <c r="DP415" s="104"/>
      <c r="DQ415" s="92"/>
      <c r="DR415" s="90"/>
      <c r="DS415" s="91"/>
      <c r="DT415" s="102"/>
      <c r="DU415" s="96"/>
      <c r="DV415" s="104"/>
      <c r="DW415" s="92"/>
      <c r="DX415" s="90"/>
      <c r="DY415" s="91"/>
      <c r="DZ415" s="102"/>
      <c r="EA415" s="96"/>
      <c r="EB415" s="104"/>
      <c r="EC415" s="92"/>
      <c r="ED415" s="90"/>
      <c r="EE415" s="91"/>
      <c r="EF415" s="102"/>
      <c r="EG415" s="96"/>
      <c r="EH415" s="104"/>
      <c r="EI415" s="92"/>
      <c r="EJ415" s="90"/>
      <c r="EK415" s="91"/>
      <c r="EL415" s="102"/>
      <c r="EM415" s="96"/>
      <c r="EN415" s="104"/>
      <c r="EO415" s="92"/>
      <c r="EP415" s="90"/>
      <c r="EQ415" s="91"/>
      <c r="ER415" s="102"/>
      <c r="ES415" s="96"/>
      <c r="ET415" s="104"/>
      <c r="EU415" s="92"/>
      <c r="EV415" s="90"/>
      <c r="EW415" s="91"/>
      <c r="EX415" s="102"/>
      <c r="EY415" s="96"/>
      <c r="EZ415" s="104"/>
      <c r="FA415" s="92"/>
      <c r="FB415" s="90"/>
      <c r="FC415" s="91"/>
      <c r="FD415" s="102"/>
      <c r="FE415" s="96"/>
      <c r="FF415" s="104"/>
      <c r="FG415" s="92"/>
      <c r="FH415" s="90"/>
      <c r="FI415" s="91"/>
      <c r="FJ415" s="102"/>
      <c r="FK415" s="96"/>
      <c r="FL415" s="104"/>
      <c r="FM415" s="92"/>
      <c r="FN415" s="90"/>
      <c r="FO415" s="91"/>
      <c r="FP415" s="102"/>
      <c r="FQ415" s="96"/>
      <c r="FR415" s="104"/>
      <c r="FS415" s="92"/>
      <c r="FT415" s="90"/>
      <c r="FU415" s="91"/>
      <c r="FV415" s="102"/>
      <c r="FW415" s="96"/>
      <c r="FX415" s="104"/>
      <c r="FY415" s="92"/>
      <c r="FZ415" s="90"/>
      <c r="GA415" s="91"/>
      <c r="GB415" s="102"/>
      <c r="GC415" s="96"/>
      <c r="GD415" s="104"/>
      <c r="GE415" s="92"/>
      <c r="GF415" s="90"/>
      <c r="GG415" s="91"/>
      <c r="GH415" s="102"/>
      <c r="GI415" s="96"/>
      <c r="GJ415" s="104"/>
      <c r="GK415" s="92"/>
      <c r="GL415" s="90"/>
      <c r="GM415" s="91"/>
      <c r="GN415" s="102"/>
      <c r="GO415" s="96"/>
      <c r="GP415" s="104"/>
      <c r="GQ415" s="92"/>
      <c r="GR415" s="90"/>
      <c r="GS415" s="91"/>
      <c r="GT415" s="102"/>
      <c r="GU415" s="96"/>
      <c r="GV415" s="104"/>
      <c r="GW415" s="92"/>
      <c r="GX415" s="90"/>
      <c r="GY415" s="91"/>
      <c r="GZ415" s="102"/>
      <c r="HA415" s="96"/>
      <c r="HB415" s="104"/>
      <c r="HC415" s="92"/>
      <c r="HD415" s="90"/>
      <c r="HE415" s="91"/>
      <c r="HF415" s="102"/>
      <c r="HG415" s="96"/>
      <c r="HH415" s="104"/>
      <c r="HI415" s="92"/>
      <c r="HJ415" s="90"/>
      <c r="HK415" s="91"/>
      <c r="HL415" s="102"/>
      <c r="HM415" s="96"/>
      <c r="HN415" s="104"/>
      <c r="HO415" s="92"/>
      <c r="HP415" s="90"/>
      <c r="HQ415" s="91"/>
      <c r="HR415" s="102"/>
      <c r="HS415" s="96"/>
      <c r="HT415" s="104"/>
      <c r="HU415" s="92"/>
      <c r="HV415" s="125"/>
      <c r="HW415" s="126"/>
      <c r="HX415" s="127"/>
      <c r="HY415" s="128"/>
      <c r="HZ415" s="129"/>
      <c r="IA415" s="130"/>
      <c r="IB415" s="125"/>
      <c r="IC415" s="126"/>
      <c r="ID415" s="127"/>
      <c r="IE415" s="128"/>
      <c r="IF415" s="129"/>
      <c r="IG415" s="130"/>
      <c r="IH415" s="125"/>
      <c r="II415" s="126"/>
      <c r="IJ415" s="127"/>
      <c r="IK415" s="128"/>
      <c r="IL415" s="129"/>
      <c r="IM415" s="130"/>
      <c r="IN415" s="125"/>
      <c r="IO415" s="126"/>
      <c r="IP415" s="127"/>
      <c r="IQ415" s="128"/>
      <c r="IR415" s="129"/>
    </row>
    <row r="416" spans="1:252" s="1" customFormat="1">
      <c r="A416" s="54" t="s">
        <v>229</v>
      </c>
      <c r="B416" s="136">
        <f t="shared" si="68"/>
        <v>0</v>
      </c>
      <c r="C416" s="136">
        <f t="shared" si="69"/>
        <v>0</v>
      </c>
      <c r="D416" s="136">
        <f t="shared" si="70"/>
        <v>0</v>
      </c>
      <c r="E416" s="136">
        <f t="shared" si="71"/>
        <v>0</v>
      </c>
      <c r="F416" s="136">
        <f t="shared" si="72"/>
        <v>0</v>
      </c>
      <c r="G416" s="136">
        <f t="shared" si="73"/>
        <v>0</v>
      </c>
      <c r="H416" s="137">
        <f t="shared" si="66"/>
        <v>0</v>
      </c>
      <c r="I416" s="137">
        <f t="shared" si="74"/>
        <v>0</v>
      </c>
      <c r="J416" s="136">
        <f t="shared" si="75"/>
        <v>0</v>
      </c>
      <c r="K416" s="136">
        <f t="shared" si="76"/>
        <v>0</v>
      </c>
      <c r="L416" s="138">
        <f t="shared" si="67"/>
        <v>0</v>
      </c>
      <c r="M416" s="92"/>
      <c r="N416" s="90"/>
      <c r="O416" s="91"/>
      <c r="P416" s="102"/>
      <c r="Q416" s="96"/>
      <c r="R416" s="104"/>
      <c r="S416" s="92"/>
      <c r="T416" s="90"/>
      <c r="U416" s="91"/>
      <c r="V416" s="102"/>
      <c r="W416" s="96"/>
      <c r="X416" s="104"/>
      <c r="Y416" s="92"/>
      <c r="Z416" s="90"/>
      <c r="AA416" s="91"/>
      <c r="AB416" s="102"/>
      <c r="AC416" s="96"/>
      <c r="AD416" s="104"/>
      <c r="AE416" s="92"/>
      <c r="AF416" s="90"/>
      <c r="AG416" s="91"/>
      <c r="AH416" s="102"/>
      <c r="AI416" s="96"/>
      <c r="AJ416" s="104"/>
      <c r="AK416" s="92"/>
      <c r="AL416" s="90"/>
      <c r="AM416" s="91"/>
      <c r="AN416" s="102"/>
      <c r="AO416" s="96"/>
      <c r="AP416" s="104"/>
      <c r="AQ416" s="92"/>
      <c r="AR416" s="90"/>
      <c r="AS416" s="91"/>
      <c r="AT416" s="102"/>
      <c r="AU416" s="96"/>
      <c r="AV416" s="104"/>
      <c r="AW416" s="92"/>
      <c r="AX416" s="90"/>
      <c r="AY416" s="91"/>
      <c r="AZ416" s="102"/>
      <c r="BA416" s="96"/>
      <c r="BB416" s="104"/>
      <c r="BC416" s="92"/>
      <c r="BD416" s="90"/>
      <c r="BE416" s="91"/>
      <c r="BF416" s="102"/>
      <c r="BG416" s="96"/>
      <c r="BH416" s="104"/>
      <c r="BI416" s="92"/>
      <c r="BJ416" s="90"/>
      <c r="BK416" s="91"/>
      <c r="BL416" s="102"/>
      <c r="BM416" s="96"/>
      <c r="BN416" s="104"/>
      <c r="BO416" s="92"/>
      <c r="BP416" s="90"/>
      <c r="BQ416" s="91"/>
      <c r="BR416" s="102"/>
      <c r="BS416" s="96"/>
      <c r="BT416" s="104"/>
      <c r="BU416" s="92"/>
      <c r="BV416" s="90"/>
      <c r="BW416" s="91"/>
      <c r="BX416" s="102"/>
      <c r="BY416" s="96"/>
      <c r="BZ416" s="104"/>
      <c r="CA416" s="92"/>
      <c r="CB416" s="90"/>
      <c r="CC416" s="91"/>
      <c r="CD416" s="102"/>
      <c r="CE416" s="96"/>
      <c r="CF416" s="104"/>
      <c r="CG416" s="92"/>
      <c r="CH416" s="90"/>
      <c r="CI416" s="91"/>
      <c r="CJ416" s="102"/>
      <c r="CK416" s="96"/>
      <c r="CL416" s="104"/>
      <c r="CM416" s="92"/>
      <c r="CN416" s="90"/>
      <c r="CO416" s="91"/>
      <c r="CP416" s="102"/>
      <c r="CQ416" s="96"/>
      <c r="CR416" s="104"/>
      <c r="CS416" s="92"/>
      <c r="CT416" s="90"/>
      <c r="CU416" s="91"/>
      <c r="CV416" s="102"/>
      <c r="CW416" s="96"/>
      <c r="CX416" s="104"/>
      <c r="CY416" s="92"/>
      <c r="CZ416" s="90"/>
      <c r="DA416" s="91"/>
      <c r="DB416" s="102"/>
      <c r="DC416" s="96"/>
      <c r="DD416" s="104"/>
      <c r="DE416" s="92"/>
      <c r="DF416" s="90"/>
      <c r="DG416" s="91"/>
      <c r="DH416" s="102"/>
      <c r="DI416" s="96"/>
      <c r="DJ416" s="104"/>
      <c r="DK416" s="92"/>
      <c r="DL416" s="90"/>
      <c r="DM416" s="91"/>
      <c r="DN416" s="102"/>
      <c r="DO416" s="96"/>
      <c r="DP416" s="104"/>
      <c r="DQ416" s="92"/>
      <c r="DR416" s="90"/>
      <c r="DS416" s="91"/>
      <c r="DT416" s="102"/>
      <c r="DU416" s="96"/>
      <c r="DV416" s="104"/>
      <c r="DW416" s="92"/>
      <c r="DX416" s="90"/>
      <c r="DY416" s="91"/>
      <c r="DZ416" s="102"/>
      <c r="EA416" s="96"/>
      <c r="EB416" s="104"/>
      <c r="EC416" s="92"/>
      <c r="ED416" s="90"/>
      <c r="EE416" s="91"/>
      <c r="EF416" s="102"/>
      <c r="EG416" s="96"/>
      <c r="EH416" s="104"/>
      <c r="EI416" s="92"/>
      <c r="EJ416" s="90"/>
      <c r="EK416" s="91"/>
      <c r="EL416" s="102"/>
      <c r="EM416" s="96"/>
      <c r="EN416" s="104"/>
      <c r="EO416" s="92"/>
      <c r="EP416" s="90"/>
      <c r="EQ416" s="91"/>
      <c r="ER416" s="102"/>
      <c r="ES416" s="96"/>
      <c r="ET416" s="104"/>
      <c r="EU416" s="92"/>
      <c r="EV416" s="90"/>
      <c r="EW416" s="91"/>
      <c r="EX416" s="102"/>
      <c r="EY416" s="96"/>
      <c r="EZ416" s="104"/>
      <c r="FA416" s="92"/>
      <c r="FB416" s="90"/>
      <c r="FC416" s="91"/>
      <c r="FD416" s="102"/>
      <c r="FE416" s="96"/>
      <c r="FF416" s="104"/>
      <c r="FG416" s="92"/>
      <c r="FH416" s="90"/>
      <c r="FI416" s="91"/>
      <c r="FJ416" s="102"/>
      <c r="FK416" s="96"/>
      <c r="FL416" s="104"/>
      <c r="FM416" s="92"/>
      <c r="FN416" s="90"/>
      <c r="FO416" s="91"/>
      <c r="FP416" s="102"/>
      <c r="FQ416" s="96"/>
      <c r="FR416" s="104"/>
      <c r="FS416" s="92"/>
      <c r="FT416" s="90"/>
      <c r="FU416" s="91"/>
      <c r="FV416" s="102"/>
      <c r="FW416" s="96"/>
      <c r="FX416" s="104"/>
      <c r="FY416" s="92"/>
      <c r="FZ416" s="90"/>
      <c r="GA416" s="91"/>
      <c r="GB416" s="102"/>
      <c r="GC416" s="96"/>
      <c r="GD416" s="104"/>
      <c r="GE416" s="92"/>
      <c r="GF416" s="90"/>
      <c r="GG416" s="91"/>
      <c r="GH416" s="102"/>
      <c r="GI416" s="96"/>
      <c r="GJ416" s="104"/>
      <c r="GK416" s="92"/>
      <c r="GL416" s="90"/>
      <c r="GM416" s="91"/>
      <c r="GN416" s="102"/>
      <c r="GO416" s="96"/>
      <c r="GP416" s="104"/>
      <c r="GQ416" s="92"/>
      <c r="GR416" s="90"/>
      <c r="GS416" s="91"/>
      <c r="GT416" s="102"/>
      <c r="GU416" s="96"/>
      <c r="GV416" s="104"/>
      <c r="GW416" s="92"/>
      <c r="GX416" s="90"/>
      <c r="GY416" s="91"/>
      <c r="GZ416" s="102"/>
      <c r="HA416" s="96"/>
      <c r="HB416" s="104"/>
      <c r="HC416" s="92"/>
      <c r="HD416" s="90"/>
      <c r="HE416" s="91"/>
      <c r="HF416" s="102"/>
      <c r="HG416" s="96"/>
      <c r="HH416" s="104"/>
      <c r="HI416" s="92"/>
      <c r="HJ416" s="90"/>
      <c r="HK416" s="91"/>
      <c r="HL416" s="102"/>
      <c r="HM416" s="96"/>
      <c r="HN416" s="104"/>
      <c r="HO416" s="92"/>
      <c r="HP416" s="90"/>
      <c r="HQ416" s="91"/>
      <c r="HR416" s="102"/>
      <c r="HS416" s="96"/>
      <c r="HT416" s="104"/>
      <c r="HU416" s="92"/>
      <c r="HV416" s="125"/>
      <c r="HW416" s="126"/>
      <c r="HX416" s="127"/>
      <c r="HY416" s="128"/>
      <c r="HZ416" s="129"/>
      <c r="IA416" s="130"/>
      <c r="IB416" s="125"/>
      <c r="IC416" s="126"/>
      <c r="ID416" s="127"/>
      <c r="IE416" s="128"/>
      <c r="IF416" s="129"/>
      <c r="IG416" s="130"/>
      <c r="IH416" s="125"/>
      <c r="II416" s="126"/>
      <c r="IJ416" s="127"/>
      <c r="IK416" s="128"/>
      <c r="IL416" s="129"/>
      <c r="IM416" s="130"/>
      <c r="IN416" s="125"/>
      <c r="IO416" s="126"/>
      <c r="IP416" s="127"/>
      <c r="IQ416" s="128"/>
      <c r="IR416" s="129"/>
    </row>
    <row r="417" spans="1:252" s="1" customFormat="1">
      <c r="A417" s="54" t="s">
        <v>909</v>
      </c>
      <c r="B417" s="136">
        <f t="shared" si="68"/>
        <v>0</v>
      </c>
      <c r="C417" s="136">
        <f t="shared" si="69"/>
        <v>0</v>
      </c>
      <c r="D417" s="136">
        <f t="shared" si="70"/>
        <v>0</v>
      </c>
      <c r="E417" s="136">
        <f t="shared" si="71"/>
        <v>0</v>
      </c>
      <c r="F417" s="136">
        <f t="shared" si="72"/>
        <v>0</v>
      </c>
      <c r="G417" s="136">
        <f t="shared" si="73"/>
        <v>0</v>
      </c>
      <c r="H417" s="137">
        <f t="shared" si="66"/>
        <v>0</v>
      </c>
      <c r="I417" s="137">
        <f t="shared" si="74"/>
        <v>0</v>
      </c>
      <c r="J417" s="136">
        <f t="shared" si="75"/>
        <v>0</v>
      </c>
      <c r="K417" s="136">
        <f t="shared" si="76"/>
        <v>0</v>
      </c>
      <c r="L417" s="138">
        <f t="shared" si="67"/>
        <v>0</v>
      </c>
      <c r="M417" s="92"/>
      <c r="N417" s="90"/>
      <c r="O417" s="91"/>
      <c r="P417" s="102"/>
      <c r="Q417" s="96"/>
      <c r="R417" s="104"/>
      <c r="S417" s="92"/>
      <c r="T417" s="90"/>
      <c r="U417" s="91"/>
      <c r="V417" s="102"/>
      <c r="W417" s="96"/>
      <c r="X417" s="104"/>
      <c r="Y417" s="92"/>
      <c r="Z417" s="90"/>
      <c r="AA417" s="91"/>
      <c r="AB417" s="102"/>
      <c r="AC417" s="96"/>
      <c r="AD417" s="104"/>
      <c r="AE417" s="92"/>
      <c r="AF417" s="90"/>
      <c r="AG417" s="91"/>
      <c r="AH417" s="102"/>
      <c r="AI417" s="96"/>
      <c r="AJ417" s="104"/>
      <c r="AK417" s="92"/>
      <c r="AL417" s="90"/>
      <c r="AM417" s="91"/>
      <c r="AN417" s="102"/>
      <c r="AO417" s="96"/>
      <c r="AP417" s="104"/>
      <c r="AQ417" s="92"/>
      <c r="AR417" s="90"/>
      <c r="AS417" s="91"/>
      <c r="AT417" s="102"/>
      <c r="AU417" s="96"/>
      <c r="AV417" s="104"/>
      <c r="AW417" s="92"/>
      <c r="AX417" s="90"/>
      <c r="AY417" s="91"/>
      <c r="AZ417" s="102"/>
      <c r="BA417" s="96"/>
      <c r="BB417" s="104"/>
      <c r="BC417" s="92"/>
      <c r="BD417" s="90"/>
      <c r="BE417" s="91"/>
      <c r="BF417" s="102"/>
      <c r="BG417" s="96"/>
      <c r="BH417" s="104"/>
      <c r="BI417" s="92"/>
      <c r="BJ417" s="90"/>
      <c r="BK417" s="91"/>
      <c r="BL417" s="102"/>
      <c r="BM417" s="96"/>
      <c r="BN417" s="104"/>
      <c r="BO417" s="92"/>
      <c r="BP417" s="90"/>
      <c r="BQ417" s="91"/>
      <c r="BR417" s="102"/>
      <c r="BS417" s="96"/>
      <c r="BT417" s="104"/>
      <c r="BU417" s="92"/>
      <c r="BV417" s="90"/>
      <c r="BW417" s="91"/>
      <c r="BX417" s="102"/>
      <c r="BY417" s="96"/>
      <c r="BZ417" s="104"/>
      <c r="CA417" s="92"/>
      <c r="CB417" s="90"/>
      <c r="CC417" s="91"/>
      <c r="CD417" s="102"/>
      <c r="CE417" s="96"/>
      <c r="CF417" s="104"/>
      <c r="CG417" s="92"/>
      <c r="CH417" s="90"/>
      <c r="CI417" s="91"/>
      <c r="CJ417" s="102"/>
      <c r="CK417" s="96"/>
      <c r="CL417" s="104"/>
      <c r="CM417" s="92"/>
      <c r="CN417" s="90"/>
      <c r="CO417" s="91"/>
      <c r="CP417" s="102"/>
      <c r="CQ417" s="96"/>
      <c r="CR417" s="104"/>
      <c r="CS417" s="92"/>
      <c r="CT417" s="90"/>
      <c r="CU417" s="91"/>
      <c r="CV417" s="102"/>
      <c r="CW417" s="96"/>
      <c r="CX417" s="104"/>
      <c r="CY417" s="92"/>
      <c r="CZ417" s="90"/>
      <c r="DA417" s="91"/>
      <c r="DB417" s="102"/>
      <c r="DC417" s="96"/>
      <c r="DD417" s="104"/>
      <c r="DE417" s="92"/>
      <c r="DF417" s="90"/>
      <c r="DG417" s="91"/>
      <c r="DH417" s="102"/>
      <c r="DI417" s="96"/>
      <c r="DJ417" s="104"/>
      <c r="DK417" s="92"/>
      <c r="DL417" s="90"/>
      <c r="DM417" s="91"/>
      <c r="DN417" s="102"/>
      <c r="DO417" s="96"/>
      <c r="DP417" s="104"/>
      <c r="DQ417" s="92"/>
      <c r="DR417" s="90"/>
      <c r="DS417" s="91"/>
      <c r="DT417" s="102"/>
      <c r="DU417" s="96"/>
      <c r="DV417" s="104"/>
      <c r="DW417" s="92"/>
      <c r="DX417" s="90"/>
      <c r="DY417" s="91"/>
      <c r="DZ417" s="102"/>
      <c r="EA417" s="96"/>
      <c r="EB417" s="104"/>
      <c r="EC417" s="92"/>
      <c r="ED417" s="90"/>
      <c r="EE417" s="91"/>
      <c r="EF417" s="102"/>
      <c r="EG417" s="96"/>
      <c r="EH417" s="104"/>
      <c r="EI417" s="92"/>
      <c r="EJ417" s="90"/>
      <c r="EK417" s="91"/>
      <c r="EL417" s="102"/>
      <c r="EM417" s="96"/>
      <c r="EN417" s="104"/>
      <c r="EO417" s="92"/>
      <c r="EP417" s="90"/>
      <c r="EQ417" s="91"/>
      <c r="ER417" s="102"/>
      <c r="ES417" s="96"/>
      <c r="ET417" s="104"/>
      <c r="EU417" s="92"/>
      <c r="EV417" s="90"/>
      <c r="EW417" s="91"/>
      <c r="EX417" s="102"/>
      <c r="EY417" s="96"/>
      <c r="EZ417" s="104"/>
      <c r="FA417" s="92"/>
      <c r="FB417" s="90"/>
      <c r="FC417" s="91"/>
      <c r="FD417" s="102"/>
      <c r="FE417" s="96"/>
      <c r="FF417" s="104"/>
      <c r="FG417" s="92"/>
      <c r="FH417" s="90"/>
      <c r="FI417" s="91"/>
      <c r="FJ417" s="102"/>
      <c r="FK417" s="96"/>
      <c r="FL417" s="104"/>
      <c r="FM417" s="92"/>
      <c r="FN417" s="90"/>
      <c r="FO417" s="91"/>
      <c r="FP417" s="102"/>
      <c r="FQ417" s="96"/>
      <c r="FR417" s="104"/>
      <c r="FS417" s="92"/>
      <c r="FT417" s="90"/>
      <c r="FU417" s="91"/>
      <c r="FV417" s="102"/>
      <c r="FW417" s="96"/>
      <c r="FX417" s="104"/>
      <c r="FY417" s="92"/>
      <c r="FZ417" s="90"/>
      <c r="GA417" s="91"/>
      <c r="GB417" s="102"/>
      <c r="GC417" s="96"/>
      <c r="GD417" s="104"/>
      <c r="GE417" s="92"/>
      <c r="GF417" s="90"/>
      <c r="GG417" s="91"/>
      <c r="GH417" s="102"/>
      <c r="GI417" s="96"/>
      <c r="GJ417" s="104"/>
      <c r="GK417" s="92"/>
      <c r="GL417" s="90"/>
      <c r="GM417" s="91"/>
      <c r="GN417" s="102"/>
      <c r="GO417" s="96"/>
      <c r="GP417" s="104"/>
      <c r="GQ417" s="92"/>
      <c r="GR417" s="90"/>
      <c r="GS417" s="91"/>
      <c r="GT417" s="102"/>
      <c r="GU417" s="96"/>
      <c r="GV417" s="104"/>
      <c r="GW417" s="92"/>
      <c r="GX417" s="90"/>
      <c r="GY417" s="91"/>
      <c r="GZ417" s="102"/>
      <c r="HA417" s="96"/>
      <c r="HB417" s="104"/>
      <c r="HC417" s="92"/>
      <c r="HD417" s="90"/>
      <c r="HE417" s="91"/>
      <c r="HF417" s="102"/>
      <c r="HG417" s="96"/>
      <c r="HH417" s="104"/>
      <c r="HI417" s="92"/>
      <c r="HJ417" s="90"/>
      <c r="HK417" s="91"/>
      <c r="HL417" s="102"/>
      <c r="HM417" s="96"/>
      <c r="HN417" s="104"/>
      <c r="HO417" s="92"/>
      <c r="HP417" s="90"/>
      <c r="HQ417" s="91"/>
      <c r="HR417" s="102"/>
      <c r="HS417" s="96"/>
      <c r="HT417" s="104"/>
      <c r="HU417" s="92"/>
      <c r="HV417" s="125"/>
      <c r="HW417" s="126"/>
      <c r="HX417" s="127"/>
      <c r="HY417" s="128"/>
      <c r="HZ417" s="129"/>
      <c r="IA417" s="130"/>
      <c r="IB417" s="125"/>
      <c r="IC417" s="126"/>
      <c r="ID417" s="127"/>
      <c r="IE417" s="128"/>
      <c r="IF417" s="129"/>
      <c r="IG417" s="130"/>
      <c r="IH417" s="125"/>
      <c r="II417" s="126"/>
      <c r="IJ417" s="127"/>
      <c r="IK417" s="128"/>
      <c r="IL417" s="129"/>
      <c r="IM417" s="130"/>
      <c r="IN417" s="125"/>
      <c r="IO417" s="126"/>
      <c r="IP417" s="127"/>
      <c r="IQ417" s="128"/>
      <c r="IR417" s="129"/>
    </row>
    <row r="418" spans="1:252" s="1" customFormat="1">
      <c r="A418" s="54" t="s">
        <v>225</v>
      </c>
      <c r="B418" s="136">
        <f t="shared" si="68"/>
        <v>0</v>
      </c>
      <c r="C418" s="136">
        <f t="shared" si="69"/>
        <v>0</v>
      </c>
      <c r="D418" s="136">
        <f t="shared" si="70"/>
        <v>0</v>
      </c>
      <c r="E418" s="136">
        <f t="shared" si="71"/>
        <v>0</v>
      </c>
      <c r="F418" s="136">
        <f t="shared" si="72"/>
        <v>0</v>
      </c>
      <c r="G418" s="136">
        <f t="shared" si="73"/>
        <v>0</v>
      </c>
      <c r="H418" s="137">
        <f t="shared" si="66"/>
        <v>0</v>
      </c>
      <c r="I418" s="137">
        <f t="shared" si="74"/>
        <v>0</v>
      </c>
      <c r="J418" s="136">
        <f t="shared" si="75"/>
        <v>0</v>
      </c>
      <c r="K418" s="136">
        <f t="shared" si="76"/>
        <v>0</v>
      </c>
      <c r="L418" s="138">
        <f t="shared" si="67"/>
        <v>0</v>
      </c>
      <c r="M418" s="92"/>
      <c r="N418" s="90"/>
      <c r="O418" s="91"/>
      <c r="P418" s="102"/>
      <c r="Q418" s="96"/>
      <c r="R418" s="104"/>
      <c r="S418" s="92"/>
      <c r="T418" s="90"/>
      <c r="U418" s="91"/>
      <c r="V418" s="102"/>
      <c r="W418" s="96"/>
      <c r="X418" s="104"/>
      <c r="Y418" s="92"/>
      <c r="Z418" s="90"/>
      <c r="AA418" s="91"/>
      <c r="AB418" s="102"/>
      <c r="AC418" s="96"/>
      <c r="AD418" s="104"/>
      <c r="AE418" s="92"/>
      <c r="AF418" s="90"/>
      <c r="AG418" s="91"/>
      <c r="AH418" s="102"/>
      <c r="AI418" s="96"/>
      <c r="AJ418" s="104"/>
      <c r="AK418" s="92"/>
      <c r="AL418" s="90"/>
      <c r="AM418" s="91"/>
      <c r="AN418" s="102"/>
      <c r="AO418" s="96"/>
      <c r="AP418" s="104"/>
      <c r="AQ418" s="92"/>
      <c r="AR418" s="90"/>
      <c r="AS418" s="91"/>
      <c r="AT418" s="102"/>
      <c r="AU418" s="96"/>
      <c r="AV418" s="104"/>
      <c r="AW418" s="92"/>
      <c r="AX418" s="90"/>
      <c r="AY418" s="91"/>
      <c r="AZ418" s="102"/>
      <c r="BA418" s="96"/>
      <c r="BB418" s="104"/>
      <c r="BC418" s="92"/>
      <c r="BD418" s="90"/>
      <c r="BE418" s="91"/>
      <c r="BF418" s="102"/>
      <c r="BG418" s="96"/>
      <c r="BH418" s="104"/>
      <c r="BI418" s="92"/>
      <c r="BJ418" s="90"/>
      <c r="BK418" s="91"/>
      <c r="BL418" s="102"/>
      <c r="BM418" s="96"/>
      <c r="BN418" s="104"/>
      <c r="BO418" s="92"/>
      <c r="BP418" s="90"/>
      <c r="BQ418" s="91"/>
      <c r="BR418" s="102"/>
      <c r="BS418" s="96"/>
      <c r="BT418" s="104"/>
      <c r="BU418" s="92"/>
      <c r="BV418" s="90"/>
      <c r="BW418" s="91"/>
      <c r="BX418" s="102"/>
      <c r="BY418" s="96"/>
      <c r="BZ418" s="104"/>
      <c r="CA418" s="92"/>
      <c r="CB418" s="90"/>
      <c r="CC418" s="91"/>
      <c r="CD418" s="102"/>
      <c r="CE418" s="96"/>
      <c r="CF418" s="104"/>
      <c r="CG418" s="92"/>
      <c r="CH418" s="90"/>
      <c r="CI418" s="91"/>
      <c r="CJ418" s="102"/>
      <c r="CK418" s="96"/>
      <c r="CL418" s="104"/>
      <c r="CM418" s="92"/>
      <c r="CN418" s="90"/>
      <c r="CO418" s="91"/>
      <c r="CP418" s="102"/>
      <c r="CQ418" s="96"/>
      <c r="CR418" s="104"/>
      <c r="CS418" s="92"/>
      <c r="CT418" s="90"/>
      <c r="CU418" s="91"/>
      <c r="CV418" s="102"/>
      <c r="CW418" s="96"/>
      <c r="CX418" s="104"/>
      <c r="CY418" s="92"/>
      <c r="CZ418" s="90"/>
      <c r="DA418" s="91"/>
      <c r="DB418" s="102"/>
      <c r="DC418" s="96"/>
      <c r="DD418" s="104"/>
      <c r="DE418" s="92"/>
      <c r="DF418" s="90"/>
      <c r="DG418" s="91"/>
      <c r="DH418" s="102"/>
      <c r="DI418" s="96"/>
      <c r="DJ418" s="104"/>
      <c r="DK418" s="92"/>
      <c r="DL418" s="90"/>
      <c r="DM418" s="91"/>
      <c r="DN418" s="102"/>
      <c r="DO418" s="96"/>
      <c r="DP418" s="104"/>
      <c r="DQ418" s="92"/>
      <c r="DR418" s="90"/>
      <c r="DS418" s="91"/>
      <c r="DT418" s="102"/>
      <c r="DU418" s="96"/>
      <c r="DV418" s="104"/>
      <c r="DW418" s="92"/>
      <c r="DX418" s="90"/>
      <c r="DY418" s="91"/>
      <c r="DZ418" s="102"/>
      <c r="EA418" s="96"/>
      <c r="EB418" s="104"/>
      <c r="EC418" s="92"/>
      <c r="ED418" s="90"/>
      <c r="EE418" s="91"/>
      <c r="EF418" s="102"/>
      <c r="EG418" s="96"/>
      <c r="EH418" s="104"/>
      <c r="EI418" s="92"/>
      <c r="EJ418" s="90"/>
      <c r="EK418" s="91"/>
      <c r="EL418" s="102"/>
      <c r="EM418" s="96"/>
      <c r="EN418" s="104"/>
      <c r="EO418" s="92"/>
      <c r="EP418" s="90"/>
      <c r="EQ418" s="91"/>
      <c r="ER418" s="102"/>
      <c r="ES418" s="96"/>
      <c r="ET418" s="104"/>
      <c r="EU418" s="92"/>
      <c r="EV418" s="90"/>
      <c r="EW418" s="91"/>
      <c r="EX418" s="102"/>
      <c r="EY418" s="96"/>
      <c r="EZ418" s="104"/>
      <c r="FA418" s="92"/>
      <c r="FB418" s="90"/>
      <c r="FC418" s="91"/>
      <c r="FD418" s="102"/>
      <c r="FE418" s="96"/>
      <c r="FF418" s="104"/>
      <c r="FG418" s="92"/>
      <c r="FH418" s="90"/>
      <c r="FI418" s="91"/>
      <c r="FJ418" s="102"/>
      <c r="FK418" s="96"/>
      <c r="FL418" s="104"/>
      <c r="FM418" s="92"/>
      <c r="FN418" s="90"/>
      <c r="FO418" s="91"/>
      <c r="FP418" s="102"/>
      <c r="FQ418" s="96"/>
      <c r="FR418" s="104"/>
      <c r="FS418" s="92"/>
      <c r="FT418" s="90"/>
      <c r="FU418" s="91"/>
      <c r="FV418" s="102"/>
      <c r="FW418" s="96"/>
      <c r="FX418" s="104"/>
      <c r="FY418" s="92"/>
      <c r="FZ418" s="90"/>
      <c r="GA418" s="91"/>
      <c r="GB418" s="102"/>
      <c r="GC418" s="96"/>
      <c r="GD418" s="104"/>
      <c r="GE418" s="92"/>
      <c r="GF418" s="90"/>
      <c r="GG418" s="91"/>
      <c r="GH418" s="102"/>
      <c r="GI418" s="96"/>
      <c r="GJ418" s="104"/>
      <c r="GK418" s="92"/>
      <c r="GL418" s="90"/>
      <c r="GM418" s="91"/>
      <c r="GN418" s="102"/>
      <c r="GO418" s="96"/>
      <c r="GP418" s="104"/>
      <c r="GQ418" s="92"/>
      <c r="GR418" s="90"/>
      <c r="GS418" s="91"/>
      <c r="GT418" s="102"/>
      <c r="GU418" s="96"/>
      <c r="GV418" s="104"/>
      <c r="GW418" s="92"/>
      <c r="GX418" s="90"/>
      <c r="GY418" s="91"/>
      <c r="GZ418" s="102"/>
      <c r="HA418" s="96"/>
      <c r="HB418" s="104"/>
      <c r="HC418" s="92"/>
      <c r="HD418" s="90"/>
      <c r="HE418" s="91"/>
      <c r="HF418" s="102"/>
      <c r="HG418" s="96"/>
      <c r="HH418" s="104"/>
      <c r="HI418" s="92"/>
      <c r="HJ418" s="90"/>
      <c r="HK418" s="91"/>
      <c r="HL418" s="102"/>
      <c r="HM418" s="96"/>
      <c r="HN418" s="104"/>
      <c r="HO418" s="92"/>
      <c r="HP418" s="90"/>
      <c r="HQ418" s="91"/>
      <c r="HR418" s="102"/>
      <c r="HS418" s="96"/>
      <c r="HT418" s="104"/>
      <c r="HU418" s="92"/>
      <c r="HV418" s="125"/>
      <c r="HW418" s="126"/>
      <c r="HX418" s="127"/>
      <c r="HY418" s="128"/>
      <c r="HZ418" s="129"/>
      <c r="IA418" s="130"/>
      <c r="IB418" s="125"/>
      <c r="IC418" s="126"/>
      <c r="ID418" s="127"/>
      <c r="IE418" s="128"/>
      <c r="IF418" s="129"/>
      <c r="IG418" s="130"/>
      <c r="IH418" s="125"/>
      <c r="II418" s="126"/>
      <c r="IJ418" s="127"/>
      <c r="IK418" s="128"/>
      <c r="IL418" s="129"/>
      <c r="IM418" s="130"/>
      <c r="IN418" s="125"/>
      <c r="IO418" s="126"/>
      <c r="IP418" s="127"/>
      <c r="IQ418" s="128"/>
      <c r="IR418" s="129"/>
    </row>
    <row r="419" spans="1:252" s="1" customFormat="1">
      <c r="A419" s="54" t="s">
        <v>227</v>
      </c>
      <c r="B419" s="136">
        <f t="shared" si="68"/>
        <v>15.9</v>
      </c>
      <c r="C419" s="136">
        <f t="shared" si="69"/>
        <v>16.600000000000001</v>
      </c>
      <c r="D419" s="136">
        <f t="shared" si="70"/>
        <v>18.100000000000001</v>
      </c>
      <c r="E419" s="136">
        <f t="shared" si="71"/>
        <v>12</v>
      </c>
      <c r="F419" s="136">
        <f t="shared" si="72"/>
        <v>12.672222222222222</v>
      </c>
      <c r="G419" s="136">
        <f t="shared" si="73"/>
        <v>13.2</v>
      </c>
      <c r="H419" s="137">
        <f t="shared" si="66"/>
        <v>18</v>
      </c>
      <c r="I419" s="137">
        <f t="shared" si="74"/>
        <v>0</v>
      </c>
      <c r="J419" s="136">
        <f t="shared" si="75"/>
        <v>0</v>
      </c>
      <c r="K419" s="136">
        <f t="shared" si="76"/>
        <v>0</v>
      </c>
      <c r="L419" s="138">
        <f t="shared" si="67"/>
        <v>0</v>
      </c>
      <c r="M419" s="92">
        <v>16.899999999999999</v>
      </c>
      <c r="N419" s="90">
        <v>12.8</v>
      </c>
      <c r="O419" s="91"/>
      <c r="P419" s="102">
        <v>16.7</v>
      </c>
      <c r="Q419" s="96">
        <v>13</v>
      </c>
      <c r="R419" s="104"/>
      <c r="S419" s="92">
        <v>16.5</v>
      </c>
      <c r="T419" s="90">
        <v>12.5</v>
      </c>
      <c r="U419" s="91"/>
      <c r="V419" s="102">
        <v>16.5</v>
      </c>
      <c r="W419" s="96">
        <v>12</v>
      </c>
      <c r="X419" s="104"/>
      <c r="Y419" s="92">
        <v>16.7</v>
      </c>
      <c r="Z419" s="90">
        <v>12.5</v>
      </c>
      <c r="AA419" s="91"/>
      <c r="AB419" s="102">
        <v>16</v>
      </c>
      <c r="AC419" s="96">
        <v>12.1</v>
      </c>
      <c r="AD419" s="104"/>
      <c r="AE419" s="92">
        <v>16.2</v>
      </c>
      <c r="AF419" s="90">
        <v>13.2</v>
      </c>
      <c r="AG419" s="91"/>
      <c r="AH419" s="102">
        <v>16.5</v>
      </c>
      <c r="AI419" s="96">
        <v>12.8</v>
      </c>
      <c r="AJ419" s="104"/>
      <c r="AK419" s="92">
        <v>18.100000000000001</v>
      </c>
      <c r="AL419" s="90">
        <v>12.9</v>
      </c>
      <c r="AM419" s="91"/>
      <c r="AN419" s="102">
        <v>17.7</v>
      </c>
      <c r="AO419" s="96">
        <v>12.9</v>
      </c>
      <c r="AP419" s="104"/>
      <c r="AQ419" s="92">
        <v>16.399999999999999</v>
      </c>
      <c r="AR419" s="90">
        <v>12.4</v>
      </c>
      <c r="AS419" s="91"/>
      <c r="AT419" s="102">
        <v>16</v>
      </c>
      <c r="AU419" s="96">
        <v>12.3</v>
      </c>
      <c r="AV419" s="104"/>
      <c r="AW419" s="92">
        <v>16.2</v>
      </c>
      <c r="AX419" s="90">
        <v>12.7</v>
      </c>
      <c r="AY419" s="91"/>
      <c r="AZ419" s="102">
        <v>16.399999999999999</v>
      </c>
      <c r="BA419" s="96">
        <v>12.8</v>
      </c>
      <c r="BB419" s="104"/>
      <c r="BC419" s="92">
        <v>16.5</v>
      </c>
      <c r="BD419" s="90">
        <v>12.7</v>
      </c>
      <c r="BE419" s="91"/>
      <c r="BF419" s="102">
        <v>15.9</v>
      </c>
      <c r="BG419" s="96">
        <v>12.5</v>
      </c>
      <c r="BH419" s="104"/>
      <c r="BI419" s="92">
        <v>16.600000000000001</v>
      </c>
      <c r="BJ419" s="90">
        <v>13</v>
      </c>
      <c r="BK419" s="91"/>
      <c r="BL419" s="102">
        <v>17</v>
      </c>
      <c r="BM419" s="96">
        <v>13</v>
      </c>
      <c r="BN419" s="104"/>
      <c r="BO419" s="92"/>
      <c r="BP419" s="90"/>
      <c r="BQ419" s="91"/>
      <c r="BR419" s="102"/>
      <c r="BS419" s="96"/>
      <c r="BT419" s="104"/>
      <c r="BU419" s="92"/>
      <c r="BV419" s="90"/>
      <c r="BW419" s="91"/>
      <c r="BX419" s="102"/>
      <c r="BY419" s="96"/>
      <c r="BZ419" s="104"/>
      <c r="CA419" s="92"/>
      <c r="CB419" s="90"/>
      <c r="CC419" s="91"/>
      <c r="CD419" s="102"/>
      <c r="CE419" s="96"/>
      <c r="CF419" s="104"/>
      <c r="CG419" s="92"/>
      <c r="CH419" s="90"/>
      <c r="CI419" s="91"/>
      <c r="CJ419" s="102"/>
      <c r="CK419" s="96"/>
      <c r="CL419" s="104"/>
      <c r="CM419" s="92"/>
      <c r="CN419" s="90"/>
      <c r="CO419" s="91"/>
      <c r="CP419" s="102"/>
      <c r="CQ419" s="96"/>
      <c r="CR419" s="104"/>
      <c r="CS419" s="92"/>
      <c r="CT419" s="90"/>
      <c r="CU419" s="91"/>
      <c r="CV419" s="102"/>
      <c r="CW419" s="96"/>
      <c r="CX419" s="104"/>
      <c r="CY419" s="92"/>
      <c r="CZ419" s="90"/>
      <c r="DA419" s="91"/>
      <c r="DB419" s="102"/>
      <c r="DC419" s="96"/>
      <c r="DD419" s="104"/>
      <c r="DE419" s="92"/>
      <c r="DF419" s="90"/>
      <c r="DG419" s="91"/>
      <c r="DH419" s="102"/>
      <c r="DI419" s="96"/>
      <c r="DJ419" s="104"/>
      <c r="DK419" s="92"/>
      <c r="DL419" s="90"/>
      <c r="DM419" s="91"/>
      <c r="DN419" s="102"/>
      <c r="DO419" s="96"/>
      <c r="DP419" s="104"/>
      <c r="DQ419" s="92"/>
      <c r="DR419" s="90"/>
      <c r="DS419" s="91"/>
      <c r="DT419" s="102"/>
      <c r="DU419" s="96"/>
      <c r="DV419" s="104"/>
      <c r="DW419" s="92"/>
      <c r="DX419" s="90"/>
      <c r="DY419" s="91"/>
      <c r="DZ419" s="102"/>
      <c r="EA419" s="96"/>
      <c r="EB419" s="104"/>
      <c r="EC419" s="92"/>
      <c r="ED419" s="90"/>
      <c r="EE419" s="91"/>
      <c r="EF419" s="102"/>
      <c r="EG419" s="96"/>
      <c r="EH419" s="104"/>
      <c r="EI419" s="92"/>
      <c r="EJ419" s="90"/>
      <c r="EK419" s="91"/>
      <c r="EL419" s="102"/>
      <c r="EM419" s="96"/>
      <c r="EN419" s="104"/>
      <c r="EO419" s="92"/>
      <c r="EP419" s="90"/>
      <c r="EQ419" s="91"/>
      <c r="ER419" s="102"/>
      <c r="ES419" s="96"/>
      <c r="ET419" s="104"/>
      <c r="EU419" s="92"/>
      <c r="EV419" s="90"/>
      <c r="EW419" s="91"/>
      <c r="EX419" s="102"/>
      <c r="EY419" s="96"/>
      <c r="EZ419" s="104"/>
      <c r="FA419" s="92"/>
      <c r="FB419" s="90"/>
      <c r="FC419" s="91"/>
      <c r="FD419" s="102"/>
      <c r="FE419" s="96"/>
      <c r="FF419" s="104"/>
      <c r="FG419" s="92"/>
      <c r="FH419" s="90"/>
      <c r="FI419" s="91"/>
      <c r="FJ419" s="102"/>
      <c r="FK419" s="96"/>
      <c r="FL419" s="104"/>
      <c r="FM419" s="92"/>
      <c r="FN419" s="90"/>
      <c r="FO419" s="91"/>
      <c r="FP419" s="102"/>
      <c r="FQ419" s="96"/>
      <c r="FR419" s="104"/>
      <c r="FS419" s="92"/>
      <c r="FT419" s="90"/>
      <c r="FU419" s="91"/>
      <c r="FV419" s="102"/>
      <c r="FW419" s="96"/>
      <c r="FX419" s="104"/>
      <c r="FY419" s="92"/>
      <c r="FZ419" s="90"/>
      <c r="GA419" s="91"/>
      <c r="GB419" s="102"/>
      <c r="GC419" s="96"/>
      <c r="GD419" s="104"/>
      <c r="GE419" s="92"/>
      <c r="GF419" s="90"/>
      <c r="GG419" s="91"/>
      <c r="GH419" s="102"/>
      <c r="GI419" s="96"/>
      <c r="GJ419" s="104"/>
      <c r="GK419" s="92"/>
      <c r="GL419" s="90"/>
      <c r="GM419" s="91"/>
      <c r="GN419" s="102"/>
      <c r="GO419" s="96"/>
      <c r="GP419" s="104"/>
      <c r="GQ419" s="92"/>
      <c r="GR419" s="90"/>
      <c r="GS419" s="91"/>
      <c r="GT419" s="102"/>
      <c r="GU419" s="96"/>
      <c r="GV419" s="104"/>
      <c r="GW419" s="92"/>
      <c r="GX419" s="90"/>
      <c r="GY419" s="91"/>
      <c r="GZ419" s="102"/>
      <c r="HA419" s="96"/>
      <c r="HB419" s="104"/>
      <c r="HC419" s="92"/>
      <c r="HD419" s="90"/>
      <c r="HE419" s="91"/>
      <c r="HF419" s="102"/>
      <c r="HG419" s="96"/>
      <c r="HH419" s="104"/>
      <c r="HI419" s="92"/>
      <c r="HJ419" s="90"/>
      <c r="HK419" s="91"/>
      <c r="HL419" s="102"/>
      <c r="HM419" s="96"/>
      <c r="HN419" s="104"/>
      <c r="HO419" s="92"/>
      <c r="HP419" s="90"/>
      <c r="HQ419" s="91"/>
      <c r="HR419" s="102"/>
      <c r="HS419" s="96"/>
      <c r="HT419" s="104"/>
      <c r="HU419" s="92"/>
      <c r="HV419" s="125"/>
      <c r="HW419" s="126"/>
      <c r="HX419" s="127"/>
      <c r="HY419" s="128"/>
      <c r="HZ419" s="129"/>
      <c r="IA419" s="130"/>
      <c r="IB419" s="125"/>
      <c r="IC419" s="126"/>
      <c r="ID419" s="127"/>
      <c r="IE419" s="128"/>
      <c r="IF419" s="129"/>
      <c r="IG419" s="130"/>
      <c r="IH419" s="125"/>
      <c r="II419" s="126"/>
      <c r="IJ419" s="127"/>
      <c r="IK419" s="128"/>
      <c r="IL419" s="129"/>
      <c r="IM419" s="130"/>
      <c r="IN419" s="125"/>
      <c r="IO419" s="126"/>
      <c r="IP419" s="127"/>
      <c r="IQ419" s="128"/>
      <c r="IR419" s="129"/>
    </row>
    <row r="420" spans="1:252" s="1" customFormat="1">
      <c r="A420" s="54" t="s">
        <v>911</v>
      </c>
      <c r="B420" s="136">
        <f t="shared" si="68"/>
        <v>20.2</v>
      </c>
      <c r="C420" s="136">
        <f t="shared" si="69"/>
        <v>21.639999999999997</v>
      </c>
      <c r="D420" s="136">
        <f t="shared" si="70"/>
        <v>23.5</v>
      </c>
      <c r="E420" s="136">
        <f t="shared" si="71"/>
        <v>15.4</v>
      </c>
      <c r="F420" s="136">
        <f t="shared" si="72"/>
        <v>16.100000000000001</v>
      </c>
      <c r="G420" s="136">
        <f t="shared" si="73"/>
        <v>16.8</v>
      </c>
      <c r="H420" s="137">
        <f t="shared" si="66"/>
        <v>5</v>
      </c>
      <c r="I420" s="137">
        <f t="shared" si="74"/>
        <v>0</v>
      </c>
      <c r="J420" s="136">
        <f t="shared" si="75"/>
        <v>0</v>
      </c>
      <c r="K420" s="136">
        <f t="shared" si="76"/>
        <v>0</v>
      </c>
      <c r="L420" s="138">
        <f t="shared" si="67"/>
        <v>0</v>
      </c>
      <c r="M420" s="92">
        <v>21.4</v>
      </c>
      <c r="N420" s="90">
        <v>16.2</v>
      </c>
      <c r="O420" s="91"/>
      <c r="P420" s="102">
        <v>20.2</v>
      </c>
      <c r="Q420" s="96">
        <v>16</v>
      </c>
      <c r="R420" s="104"/>
      <c r="S420" s="92">
        <v>20.7</v>
      </c>
      <c r="T420" s="90">
        <v>16.8</v>
      </c>
      <c r="U420" s="91"/>
      <c r="V420" s="102">
        <v>22.4</v>
      </c>
      <c r="W420" s="96">
        <v>15.4</v>
      </c>
      <c r="X420" s="104"/>
      <c r="Y420" s="92">
        <v>23.5</v>
      </c>
      <c r="Z420" s="90">
        <v>16.100000000000001</v>
      </c>
      <c r="AA420" s="91"/>
      <c r="AB420" s="102"/>
      <c r="AC420" s="96"/>
      <c r="AD420" s="104"/>
      <c r="AE420" s="92"/>
      <c r="AF420" s="90"/>
      <c r="AG420" s="91"/>
      <c r="AH420" s="102"/>
      <c r="AI420" s="96"/>
      <c r="AJ420" s="104"/>
      <c r="AK420" s="92"/>
      <c r="AL420" s="90"/>
      <c r="AM420" s="91"/>
      <c r="AN420" s="102"/>
      <c r="AO420" s="96"/>
      <c r="AP420" s="104"/>
      <c r="AQ420" s="92"/>
      <c r="AR420" s="90"/>
      <c r="AS420" s="91"/>
      <c r="AT420" s="102"/>
      <c r="AU420" s="96"/>
      <c r="AV420" s="104"/>
      <c r="AW420" s="92"/>
      <c r="AX420" s="90"/>
      <c r="AY420" s="91"/>
      <c r="AZ420" s="102"/>
      <c r="BA420" s="96"/>
      <c r="BB420" s="104"/>
      <c r="BC420" s="92"/>
      <c r="BD420" s="90"/>
      <c r="BE420" s="91"/>
      <c r="BF420" s="102"/>
      <c r="BG420" s="96"/>
      <c r="BH420" s="104"/>
      <c r="BI420" s="92"/>
      <c r="BJ420" s="90"/>
      <c r="BK420" s="91"/>
      <c r="BL420" s="102"/>
      <c r="BM420" s="96"/>
      <c r="BN420" s="104"/>
      <c r="BO420" s="92"/>
      <c r="BP420" s="90"/>
      <c r="BQ420" s="91"/>
      <c r="BR420" s="102"/>
      <c r="BS420" s="96"/>
      <c r="BT420" s="104"/>
      <c r="BU420" s="92"/>
      <c r="BV420" s="90"/>
      <c r="BW420" s="91"/>
      <c r="BX420" s="102"/>
      <c r="BY420" s="96"/>
      <c r="BZ420" s="104"/>
      <c r="CA420" s="92"/>
      <c r="CB420" s="90"/>
      <c r="CC420" s="91"/>
      <c r="CD420" s="102"/>
      <c r="CE420" s="96"/>
      <c r="CF420" s="104"/>
      <c r="CG420" s="92"/>
      <c r="CH420" s="90"/>
      <c r="CI420" s="91"/>
      <c r="CJ420" s="102"/>
      <c r="CK420" s="96"/>
      <c r="CL420" s="104"/>
      <c r="CM420" s="92"/>
      <c r="CN420" s="90"/>
      <c r="CO420" s="91"/>
      <c r="CP420" s="102"/>
      <c r="CQ420" s="96"/>
      <c r="CR420" s="104"/>
      <c r="CS420" s="92"/>
      <c r="CT420" s="90"/>
      <c r="CU420" s="91"/>
      <c r="CV420" s="102"/>
      <c r="CW420" s="96"/>
      <c r="CX420" s="104"/>
      <c r="CY420" s="92"/>
      <c r="CZ420" s="90"/>
      <c r="DA420" s="91"/>
      <c r="DB420" s="102"/>
      <c r="DC420" s="96"/>
      <c r="DD420" s="104"/>
      <c r="DE420" s="92"/>
      <c r="DF420" s="90"/>
      <c r="DG420" s="91"/>
      <c r="DH420" s="102"/>
      <c r="DI420" s="96"/>
      <c r="DJ420" s="104"/>
      <c r="DK420" s="92"/>
      <c r="DL420" s="90"/>
      <c r="DM420" s="91"/>
      <c r="DN420" s="102"/>
      <c r="DO420" s="96"/>
      <c r="DP420" s="104"/>
      <c r="DQ420" s="92"/>
      <c r="DR420" s="90"/>
      <c r="DS420" s="91"/>
      <c r="DT420" s="102"/>
      <c r="DU420" s="96"/>
      <c r="DV420" s="104"/>
      <c r="DW420" s="92"/>
      <c r="DX420" s="90"/>
      <c r="DY420" s="91"/>
      <c r="DZ420" s="102"/>
      <c r="EA420" s="96"/>
      <c r="EB420" s="104"/>
      <c r="EC420" s="92"/>
      <c r="ED420" s="90"/>
      <c r="EE420" s="91"/>
      <c r="EF420" s="102"/>
      <c r="EG420" s="96"/>
      <c r="EH420" s="104"/>
      <c r="EI420" s="92"/>
      <c r="EJ420" s="90"/>
      <c r="EK420" s="91"/>
      <c r="EL420" s="102"/>
      <c r="EM420" s="96"/>
      <c r="EN420" s="104"/>
      <c r="EO420" s="92"/>
      <c r="EP420" s="90"/>
      <c r="EQ420" s="91"/>
      <c r="ER420" s="102"/>
      <c r="ES420" s="96"/>
      <c r="ET420" s="104"/>
      <c r="EU420" s="92"/>
      <c r="EV420" s="90"/>
      <c r="EW420" s="91"/>
      <c r="EX420" s="102"/>
      <c r="EY420" s="96"/>
      <c r="EZ420" s="104"/>
      <c r="FA420" s="92"/>
      <c r="FB420" s="90"/>
      <c r="FC420" s="91"/>
      <c r="FD420" s="102"/>
      <c r="FE420" s="96"/>
      <c r="FF420" s="104"/>
      <c r="FG420" s="92"/>
      <c r="FH420" s="90"/>
      <c r="FI420" s="91"/>
      <c r="FJ420" s="102"/>
      <c r="FK420" s="96"/>
      <c r="FL420" s="104"/>
      <c r="FM420" s="92"/>
      <c r="FN420" s="90"/>
      <c r="FO420" s="91"/>
      <c r="FP420" s="102"/>
      <c r="FQ420" s="96"/>
      <c r="FR420" s="104"/>
      <c r="FS420" s="92"/>
      <c r="FT420" s="90"/>
      <c r="FU420" s="91"/>
      <c r="FV420" s="102"/>
      <c r="FW420" s="96"/>
      <c r="FX420" s="104"/>
      <c r="FY420" s="92"/>
      <c r="FZ420" s="90"/>
      <c r="GA420" s="91"/>
      <c r="GB420" s="102"/>
      <c r="GC420" s="96"/>
      <c r="GD420" s="104"/>
      <c r="GE420" s="92"/>
      <c r="GF420" s="90"/>
      <c r="GG420" s="91"/>
      <c r="GH420" s="102"/>
      <c r="GI420" s="96"/>
      <c r="GJ420" s="104"/>
      <c r="GK420" s="92"/>
      <c r="GL420" s="90"/>
      <c r="GM420" s="91"/>
      <c r="GN420" s="102"/>
      <c r="GO420" s="96"/>
      <c r="GP420" s="104"/>
      <c r="GQ420" s="92"/>
      <c r="GR420" s="90"/>
      <c r="GS420" s="91"/>
      <c r="GT420" s="102"/>
      <c r="GU420" s="96"/>
      <c r="GV420" s="104"/>
      <c r="GW420" s="92"/>
      <c r="GX420" s="90"/>
      <c r="GY420" s="91"/>
      <c r="GZ420" s="102"/>
      <c r="HA420" s="96"/>
      <c r="HB420" s="104"/>
      <c r="HC420" s="92"/>
      <c r="HD420" s="90"/>
      <c r="HE420" s="91"/>
      <c r="HF420" s="102"/>
      <c r="HG420" s="96"/>
      <c r="HH420" s="104"/>
      <c r="HI420" s="92"/>
      <c r="HJ420" s="90"/>
      <c r="HK420" s="91"/>
      <c r="HL420" s="102"/>
      <c r="HM420" s="96"/>
      <c r="HN420" s="104"/>
      <c r="HO420" s="92"/>
      <c r="HP420" s="90"/>
      <c r="HQ420" s="91"/>
      <c r="HR420" s="102"/>
      <c r="HS420" s="96"/>
      <c r="HT420" s="104"/>
      <c r="HU420" s="92"/>
      <c r="HV420" s="125"/>
      <c r="HW420" s="126"/>
      <c r="HX420" s="127"/>
      <c r="HY420" s="128"/>
      <c r="HZ420" s="129"/>
      <c r="IA420" s="130"/>
      <c r="IB420" s="125"/>
      <c r="IC420" s="126"/>
      <c r="ID420" s="127"/>
      <c r="IE420" s="128"/>
      <c r="IF420" s="129"/>
      <c r="IG420" s="130"/>
      <c r="IH420" s="125"/>
      <c r="II420" s="126"/>
      <c r="IJ420" s="127"/>
      <c r="IK420" s="128"/>
      <c r="IL420" s="129"/>
      <c r="IM420" s="130"/>
      <c r="IN420" s="125"/>
      <c r="IO420" s="126"/>
      <c r="IP420" s="127"/>
      <c r="IQ420" s="128"/>
      <c r="IR420" s="129"/>
    </row>
    <row r="421" spans="1:252" s="1" customFormat="1">
      <c r="A421" s="54" t="s">
        <v>913</v>
      </c>
      <c r="B421" s="136">
        <f t="shared" si="68"/>
        <v>0</v>
      </c>
      <c r="C421" s="136">
        <f t="shared" si="69"/>
        <v>0</v>
      </c>
      <c r="D421" s="136">
        <f t="shared" si="70"/>
        <v>0</v>
      </c>
      <c r="E421" s="136">
        <f t="shared" si="71"/>
        <v>0</v>
      </c>
      <c r="F421" s="136">
        <f t="shared" si="72"/>
        <v>0</v>
      </c>
      <c r="G421" s="136">
        <f t="shared" si="73"/>
        <v>0</v>
      </c>
      <c r="H421" s="137">
        <f t="shared" si="66"/>
        <v>0</v>
      </c>
      <c r="I421" s="137">
        <f t="shared" si="74"/>
        <v>0</v>
      </c>
      <c r="J421" s="136">
        <f t="shared" si="75"/>
        <v>0</v>
      </c>
      <c r="K421" s="136">
        <f t="shared" si="76"/>
        <v>0</v>
      </c>
      <c r="L421" s="138">
        <f t="shared" si="67"/>
        <v>0</v>
      </c>
      <c r="M421" s="92"/>
      <c r="N421" s="90"/>
      <c r="O421" s="91"/>
      <c r="P421" s="102"/>
      <c r="Q421" s="96"/>
      <c r="R421" s="104"/>
      <c r="S421" s="92"/>
      <c r="T421" s="90"/>
      <c r="U421" s="91"/>
      <c r="V421" s="102"/>
      <c r="W421" s="96"/>
      <c r="X421" s="104"/>
      <c r="Y421" s="92"/>
      <c r="Z421" s="90"/>
      <c r="AA421" s="91"/>
      <c r="AB421" s="102"/>
      <c r="AC421" s="96"/>
      <c r="AD421" s="104"/>
      <c r="AE421" s="92"/>
      <c r="AF421" s="90"/>
      <c r="AG421" s="91"/>
      <c r="AH421" s="102"/>
      <c r="AI421" s="96"/>
      <c r="AJ421" s="104"/>
      <c r="AK421" s="92"/>
      <c r="AL421" s="90"/>
      <c r="AM421" s="91"/>
      <c r="AN421" s="102"/>
      <c r="AO421" s="96"/>
      <c r="AP421" s="104"/>
      <c r="AQ421" s="92"/>
      <c r="AR421" s="90"/>
      <c r="AS421" s="91"/>
      <c r="AT421" s="102"/>
      <c r="AU421" s="96"/>
      <c r="AV421" s="104"/>
      <c r="AW421" s="92"/>
      <c r="AX421" s="90"/>
      <c r="AY421" s="91"/>
      <c r="AZ421" s="102"/>
      <c r="BA421" s="96"/>
      <c r="BB421" s="104"/>
      <c r="BC421" s="92"/>
      <c r="BD421" s="90"/>
      <c r="BE421" s="91"/>
      <c r="BF421" s="102"/>
      <c r="BG421" s="96"/>
      <c r="BH421" s="104"/>
      <c r="BI421" s="92"/>
      <c r="BJ421" s="90"/>
      <c r="BK421" s="91"/>
      <c r="BL421" s="102"/>
      <c r="BM421" s="96"/>
      <c r="BN421" s="104"/>
      <c r="BO421" s="92"/>
      <c r="BP421" s="90"/>
      <c r="BQ421" s="91"/>
      <c r="BR421" s="102"/>
      <c r="BS421" s="96"/>
      <c r="BT421" s="104"/>
      <c r="BU421" s="92"/>
      <c r="BV421" s="90"/>
      <c r="BW421" s="91"/>
      <c r="BX421" s="102"/>
      <c r="BY421" s="96"/>
      <c r="BZ421" s="104"/>
      <c r="CA421" s="92"/>
      <c r="CB421" s="90"/>
      <c r="CC421" s="91"/>
      <c r="CD421" s="102"/>
      <c r="CE421" s="96"/>
      <c r="CF421" s="104"/>
      <c r="CG421" s="92"/>
      <c r="CH421" s="90"/>
      <c r="CI421" s="91"/>
      <c r="CJ421" s="102"/>
      <c r="CK421" s="96"/>
      <c r="CL421" s="104"/>
      <c r="CM421" s="92"/>
      <c r="CN421" s="90"/>
      <c r="CO421" s="91"/>
      <c r="CP421" s="102"/>
      <c r="CQ421" s="96"/>
      <c r="CR421" s="104"/>
      <c r="CS421" s="92"/>
      <c r="CT421" s="90"/>
      <c r="CU421" s="91"/>
      <c r="CV421" s="102"/>
      <c r="CW421" s="96"/>
      <c r="CX421" s="104"/>
      <c r="CY421" s="92"/>
      <c r="CZ421" s="90"/>
      <c r="DA421" s="91"/>
      <c r="DB421" s="102"/>
      <c r="DC421" s="96"/>
      <c r="DD421" s="104"/>
      <c r="DE421" s="92"/>
      <c r="DF421" s="90"/>
      <c r="DG421" s="91"/>
      <c r="DH421" s="102"/>
      <c r="DI421" s="96"/>
      <c r="DJ421" s="104"/>
      <c r="DK421" s="92"/>
      <c r="DL421" s="90"/>
      <c r="DM421" s="91"/>
      <c r="DN421" s="102"/>
      <c r="DO421" s="96"/>
      <c r="DP421" s="104"/>
      <c r="DQ421" s="92"/>
      <c r="DR421" s="90"/>
      <c r="DS421" s="91"/>
      <c r="DT421" s="102"/>
      <c r="DU421" s="96"/>
      <c r="DV421" s="104"/>
      <c r="DW421" s="92"/>
      <c r="DX421" s="90"/>
      <c r="DY421" s="91"/>
      <c r="DZ421" s="102"/>
      <c r="EA421" s="96"/>
      <c r="EB421" s="104"/>
      <c r="EC421" s="92"/>
      <c r="ED421" s="90"/>
      <c r="EE421" s="91"/>
      <c r="EF421" s="102"/>
      <c r="EG421" s="96"/>
      <c r="EH421" s="104"/>
      <c r="EI421" s="92"/>
      <c r="EJ421" s="90"/>
      <c r="EK421" s="91"/>
      <c r="EL421" s="102"/>
      <c r="EM421" s="96"/>
      <c r="EN421" s="104"/>
      <c r="EO421" s="92"/>
      <c r="EP421" s="90"/>
      <c r="EQ421" s="91"/>
      <c r="ER421" s="102"/>
      <c r="ES421" s="96"/>
      <c r="ET421" s="104"/>
      <c r="EU421" s="92"/>
      <c r="EV421" s="90"/>
      <c r="EW421" s="91"/>
      <c r="EX421" s="102"/>
      <c r="EY421" s="96"/>
      <c r="EZ421" s="104"/>
      <c r="FA421" s="92"/>
      <c r="FB421" s="90"/>
      <c r="FC421" s="91"/>
      <c r="FD421" s="102"/>
      <c r="FE421" s="96"/>
      <c r="FF421" s="104"/>
      <c r="FG421" s="92"/>
      <c r="FH421" s="90"/>
      <c r="FI421" s="91"/>
      <c r="FJ421" s="102"/>
      <c r="FK421" s="96"/>
      <c r="FL421" s="104"/>
      <c r="FM421" s="92"/>
      <c r="FN421" s="90"/>
      <c r="FO421" s="91"/>
      <c r="FP421" s="102"/>
      <c r="FQ421" s="96"/>
      <c r="FR421" s="104"/>
      <c r="FS421" s="92"/>
      <c r="FT421" s="90"/>
      <c r="FU421" s="91"/>
      <c r="FV421" s="102"/>
      <c r="FW421" s="96"/>
      <c r="FX421" s="104"/>
      <c r="FY421" s="92"/>
      <c r="FZ421" s="90"/>
      <c r="GA421" s="91"/>
      <c r="GB421" s="102"/>
      <c r="GC421" s="96"/>
      <c r="GD421" s="104"/>
      <c r="GE421" s="92"/>
      <c r="GF421" s="90"/>
      <c r="GG421" s="91"/>
      <c r="GH421" s="102"/>
      <c r="GI421" s="96"/>
      <c r="GJ421" s="104"/>
      <c r="GK421" s="92"/>
      <c r="GL421" s="90"/>
      <c r="GM421" s="91"/>
      <c r="GN421" s="102"/>
      <c r="GO421" s="96"/>
      <c r="GP421" s="104"/>
      <c r="GQ421" s="92"/>
      <c r="GR421" s="90"/>
      <c r="GS421" s="91"/>
      <c r="GT421" s="102"/>
      <c r="GU421" s="96"/>
      <c r="GV421" s="104"/>
      <c r="GW421" s="92"/>
      <c r="GX421" s="90"/>
      <c r="GY421" s="91"/>
      <c r="GZ421" s="102"/>
      <c r="HA421" s="96"/>
      <c r="HB421" s="104"/>
      <c r="HC421" s="92"/>
      <c r="HD421" s="90"/>
      <c r="HE421" s="91"/>
      <c r="HF421" s="102"/>
      <c r="HG421" s="96"/>
      <c r="HH421" s="104"/>
      <c r="HI421" s="92"/>
      <c r="HJ421" s="90"/>
      <c r="HK421" s="91"/>
      <c r="HL421" s="102"/>
      <c r="HM421" s="96"/>
      <c r="HN421" s="104"/>
      <c r="HO421" s="92"/>
      <c r="HP421" s="90"/>
      <c r="HQ421" s="91"/>
      <c r="HR421" s="102"/>
      <c r="HS421" s="96"/>
      <c r="HT421" s="104"/>
      <c r="HU421" s="92"/>
      <c r="HV421" s="125"/>
      <c r="HW421" s="126"/>
      <c r="HX421" s="127"/>
      <c r="HY421" s="128"/>
      <c r="HZ421" s="129"/>
      <c r="IA421" s="130"/>
      <c r="IB421" s="125"/>
      <c r="IC421" s="126"/>
      <c r="ID421" s="127"/>
      <c r="IE421" s="128"/>
      <c r="IF421" s="129"/>
      <c r="IG421" s="130"/>
      <c r="IH421" s="125"/>
      <c r="II421" s="126"/>
      <c r="IJ421" s="127"/>
      <c r="IK421" s="128"/>
      <c r="IL421" s="129"/>
      <c r="IM421" s="130"/>
      <c r="IN421" s="125"/>
      <c r="IO421" s="126"/>
      <c r="IP421" s="127"/>
      <c r="IQ421" s="128"/>
      <c r="IR421" s="129"/>
    </row>
    <row r="422" spans="1:252" s="1" customFormat="1">
      <c r="A422" s="54" t="s">
        <v>914</v>
      </c>
      <c r="B422" s="136">
        <f t="shared" si="68"/>
        <v>0</v>
      </c>
      <c r="C422" s="136">
        <f t="shared" si="69"/>
        <v>0</v>
      </c>
      <c r="D422" s="136">
        <f t="shared" si="70"/>
        <v>0</v>
      </c>
      <c r="E422" s="136">
        <f t="shared" si="71"/>
        <v>0</v>
      </c>
      <c r="F422" s="136">
        <f t="shared" si="72"/>
        <v>0</v>
      </c>
      <c r="G422" s="136">
        <f t="shared" si="73"/>
        <v>0</v>
      </c>
      <c r="H422" s="137">
        <f t="shared" si="66"/>
        <v>0</v>
      </c>
      <c r="I422" s="137">
        <f t="shared" si="74"/>
        <v>0</v>
      </c>
      <c r="J422" s="136">
        <f t="shared" si="75"/>
        <v>0</v>
      </c>
      <c r="K422" s="136">
        <f t="shared" si="76"/>
        <v>0</v>
      </c>
      <c r="L422" s="138">
        <f t="shared" si="67"/>
        <v>0</v>
      </c>
      <c r="M422" s="92"/>
      <c r="N422" s="90"/>
      <c r="O422" s="91"/>
      <c r="P422" s="102"/>
      <c r="Q422" s="96"/>
      <c r="R422" s="104"/>
      <c r="S422" s="92"/>
      <c r="T422" s="90"/>
      <c r="U422" s="91"/>
      <c r="V422" s="102"/>
      <c r="W422" s="96"/>
      <c r="X422" s="104"/>
      <c r="Y422" s="92"/>
      <c r="Z422" s="90"/>
      <c r="AA422" s="91"/>
      <c r="AB422" s="102"/>
      <c r="AC422" s="96"/>
      <c r="AD422" s="104"/>
      <c r="AE422" s="92"/>
      <c r="AF422" s="90"/>
      <c r="AG422" s="91"/>
      <c r="AH422" s="102"/>
      <c r="AI422" s="96"/>
      <c r="AJ422" s="104"/>
      <c r="AK422" s="92"/>
      <c r="AL422" s="90"/>
      <c r="AM422" s="91"/>
      <c r="AN422" s="102"/>
      <c r="AO422" s="96"/>
      <c r="AP422" s="104"/>
      <c r="AQ422" s="92"/>
      <c r="AR422" s="90"/>
      <c r="AS422" s="91"/>
      <c r="AT422" s="102"/>
      <c r="AU422" s="96"/>
      <c r="AV422" s="104"/>
      <c r="AW422" s="92"/>
      <c r="AX422" s="90"/>
      <c r="AY422" s="91"/>
      <c r="AZ422" s="102"/>
      <c r="BA422" s="96"/>
      <c r="BB422" s="104"/>
      <c r="BC422" s="92"/>
      <c r="BD422" s="90"/>
      <c r="BE422" s="91"/>
      <c r="BF422" s="102"/>
      <c r="BG422" s="96"/>
      <c r="BH422" s="104"/>
      <c r="BI422" s="92"/>
      <c r="BJ422" s="90"/>
      <c r="BK422" s="91"/>
      <c r="BL422" s="102"/>
      <c r="BM422" s="96"/>
      <c r="BN422" s="104"/>
      <c r="BO422" s="92"/>
      <c r="BP422" s="90"/>
      <c r="BQ422" s="91"/>
      <c r="BR422" s="102"/>
      <c r="BS422" s="96"/>
      <c r="BT422" s="104"/>
      <c r="BU422" s="92"/>
      <c r="BV422" s="90"/>
      <c r="BW422" s="91"/>
      <c r="BX422" s="102"/>
      <c r="BY422" s="96"/>
      <c r="BZ422" s="104"/>
      <c r="CA422" s="92"/>
      <c r="CB422" s="90"/>
      <c r="CC422" s="91"/>
      <c r="CD422" s="102"/>
      <c r="CE422" s="96"/>
      <c r="CF422" s="104"/>
      <c r="CG422" s="92"/>
      <c r="CH422" s="90"/>
      <c r="CI422" s="91"/>
      <c r="CJ422" s="102"/>
      <c r="CK422" s="96"/>
      <c r="CL422" s="104"/>
      <c r="CM422" s="92"/>
      <c r="CN422" s="90"/>
      <c r="CO422" s="91"/>
      <c r="CP422" s="102"/>
      <c r="CQ422" s="96"/>
      <c r="CR422" s="104"/>
      <c r="CS422" s="92"/>
      <c r="CT422" s="90"/>
      <c r="CU422" s="91"/>
      <c r="CV422" s="102"/>
      <c r="CW422" s="96"/>
      <c r="CX422" s="104"/>
      <c r="CY422" s="92"/>
      <c r="CZ422" s="90"/>
      <c r="DA422" s="91"/>
      <c r="DB422" s="102"/>
      <c r="DC422" s="96"/>
      <c r="DD422" s="104"/>
      <c r="DE422" s="92"/>
      <c r="DF422" s="90"/>
      <c r="DG422" s="91"/>
      <c r="DH422" s="102"/>
      <c r="DI422" s="96"/>
      <c r="DJ422" s="104"/>
      <c r="DK422" s="92"/>
      <c r="DL422" s="90"/>
      <c r="DM422" s="91"/>
      <c r="DN422" s="102"/>
      <c r="DO422" s="96"/>
      <c r="DP422" s="104"/>
      <c r="DQ422" s="92"/>
      <c r="DR422" s="90"/>
      <c r="DS422" s="91"/>
      <c r="DT422" s="102"/>
      <c r="DU422" s="96"/>
      <c r="DV422" s="104"/>
      <c r="DW422" s="92"/>
      <c r="DX422" s="90"/>
      <c r="DY422" s="91"/>
      <c r="DZ422" s="102"/>
      <c r="EA422" s="96"/>
      <c r="EB422" s="104"/>
      <c r="EC422" s="92"/>
      <c r="ED422" s="90"/>
      <c r="EE422" s="91"/>
      <c r="EF422" s="102"/>
      <c r="EG422" s="96"/>
      <c r="EH422" s="104"/>
      <c r="EI422" s="92"/>
      <c r="EJ422" s="90"/>
      <c r="EK422" s="91"/>
      <c r="EL422" s="102"/>
      <c r="EM422" s="96"/>
      <c r="EN422" s="104"/>
      <c r="EO422" s="92"/>
      <c r="EP422" s="90"/>
      <c r="EQ422" s="91"/>
      <c r="ER422" s="102"/>
      <c r="ES422" s="96"/>
      <c r="ET422" s="104"/>
      <c r="EU422" s="92"/>
      <c r="EV422" s="90"/>
      <c r="EW422" s="91"/>
      <c r="EX422" s="102"/>
      <c r="EY422" s="96"/>
      <c r="EZ422" s="104"/>
      <c r="FA422" s="92"/>
      <c r="FB422" s="90"/>
      <c r="FC422" s="91"/>
      <c r="FD422" s="102"/>
      <c r="FE422" s="96"/>
      <c r="FF422" s="104"/>
      <c r="FG422" s="92"/>
      <c r="FH422" s="90"/>
      <c r="FI422" s="91"/>
      <c r="FJ422" s="102"/>
      <c r="FK422" s="96"/>
      <c r="FL422" s="104"/>
      <c r="FM422" s="92"/>
      <c r="FN422" s="90"/>
      <c r="FO422" s="91"/>
      <c r="FP422" s="102"/>
      <c r="FQ422" s="96"/>
      <c r="FR422" s="104"/>
      <c r="FS422" s="92"/>
      <c r="FT422" s="90"/>
      <c r="FU422" s="91"/>
      <c r="FV422" s="102"/>
      <c r="FW422" s="96"/>
      <c r="FX422" s="104"/>
      <c r="FY422" s="92"/>
      <c r="FZ422" s="90"/>
      <c r="GA422" s="91"/>
      <c r="GB422" s="102"/>
      <c r="GC422" s="96"/>
      <c r="GD422" s="104"/>
      <c r="GE422" s="92"/>
      <c r="GF422" s="90"/>
      <c r="GG422" s="91"/>
      <c r="GH422" s="102"/>
      <c r="GI422" s="96"/>
      <c r="GJ422" s="104"/>
      <c r="GK422" s="92"/>
      <c r="GL422" s="90"/>
      <c r="GM422" s="91"/>
      <c r="GN422" s="102"/>
      <c r="GO422" s="96"/>
      <c r="GP422" s="104"/>
      <c r="GQ422" s="92"/>
      <c r="GR422" s="90"/>
      <c r="GS422" s="91"/>
      <c r="GT422" s="102"/>
      <c r="GU422" s="96"/>
      <c r="GV422" s="104"/>
      <c r="GW422" s="92"/>
      <c r="GX422" s="90"/>
      <c r="GY422" s="91"/>
      <c r="GZ422" s="102"/>
      <c r="HA422" s="96"/>
      <c r="HB422" s="104"/>
      <c r="HC422" s="92"/>
      <c r="HD422" s="90"/>
      <c r="HE422" s="91"/>
      <c r="HF422" s="102"/>
      <c r="HG422" s="96"/>
      <c r="HH422" s="104"/>
      <c r="HI422" s="92"/>
      <c r="HJ422" s="90"/>
      <c r="HK422" s="91"/>
      <c r="HL422" s="102"/>
      <c r="HM422" s="96"/>
      <c r="HN422" s="104"/>
      <c r="HO422" s="92"/>
      <c r="HP422" s="90"/>
      <c r="HQ422" s="91"/>
      <c r="HR422" s="102"/>
      <c r="HS422" s="96"/>
      <c r="HT422" s="104"/>
      <c r="HU422" s="92"/>
      <c r="HV422" s="125"/>
      <c r="HW422" s="126"/>
      <c r="HX422" s="127"/>
      <c r="HY422" s="128"/>
      <c r="HZ422" s="129"/>
      <c r="IA422" s="130"/>
      <c r="IB422" s="125"/>
      <c r="IC422" s="126"/>
      <c r="ID422" s="127"/>
      <c r="IE422" s="128"/>
      <c r="IF422" s="129"/>
      <c r="IG422" s="130"/>
      <c r="IH422" s="125"/>
      <c r="II422" s="126"/>
      <c r="IJ422" s="127"/>
      <c r="IK422" s="128"/>
      <c r="IL422" s="129"/>
      <c r="IM422" s="130"/>
      <c r="IN422" s="125"/>
      <c r="IO422" s="126"/>
      <c r="IP422" s="127"/>
      <c r="IQ422" s="128"/>
      <c r="IR422" s="129"/>
    </row>
    <row r="423" spans="1:252" s="1" customFormat="1">
      <c r="A423" s="54" t="s">
        <v>915</v>
      </c>
      <c r="B423" s="136">
        <f t="shared" si="68"/>
        <v>0</v>
      </c>
      <c r="C423" s="136">
        <f t="shared" si="69"/>
        <v>0</v>
      </c>
      <c r="D423" s="136">
        <f t="shared" si="70"/>
        <v>0</v>
      </c>
      <c r="E423" s="136">
        <f t="shared" si="71"/>
        <v>0</v>
      </c>
      <c r="F423" s="136">
        <f t="shared" si="72"/>
        <v>0</v>
      </c>
      <c r="G423" s="136">
        <f t="shared" si="73"/>
        <v>0</v>
      </c>
      <c r="H423" s="137">
        <f t="shared" si="66"/>
        <v>0</v>
      </c>
      <c r="I423" s="137">
        <f t="shared" si="74"/>
        <v>0</v>
      </c>
      <c r="J423" s="136">
        <f t="shared" si="75"/>
        <v>0</v>
      </c>
      <c r="K423" s="136">
        <f t="shared" si="76"/>
        <v>0</v>
      </c>
      <c r="L423" s="138">
        <f t="shared" si="67"/>
        <v>0</v>
      </c>
      <c r="M423" s="92"/>
      <c r="N423" s="90"/>
      <c r="O423" s="91"/>
      <c r="P423" s="102"/>
      <c r="Q423" s="96"/>
      <c r="R423" s="104"/>
      <c r="S423" s="92"/>
      <c r="T423" s="90"/>
      <c r="U423" s="91"/>
      <c r="V423" s="102"/>
      <c r="W423" s="96"/>
      <c r="X423" s="104"/>
      <c r="Y423" s="92"/>
      <c r="Z423" s="90"/>
      <c r="AA423" s="91"/>
      <c r="AB423" s="102"/>
      <c r="AC423" s="96"/>
      <c r="AD423" s="104"/>
      <c r="AE423" s="92"/>
      <c r="AF423" s="90"/>
      <c r="AG423" s="91"/>
      <c r="AH423" s="102"/>
      <c r="AI423" s="96"/>
      <c r="AJ423" s="104"/>
      <c r="AK423" s="92"/>
      <c r="AL423" s="90"/>
      <c r="AM423" s="91"/>
      <c r="AN423" s="102"/>
      <c r="AO423" s="96"/>
      <c r="AP423" s="104"/>
      <c r="AQ423" s="92"/>
      <c r="AR423" s="90"/>
      <c r="AS423" s="91"/>
      <c r="AT423" s="102"/>
      <c r="AU423" s="96"/>
      <c r="AV423" s="104"/>
      <c r="AW423" s="92"/>
      <c r="AX423" s="90"/>
      <c r="AY423" s="91"/>
      <c r="AZ423" s="102"/>
      <c r="BA423" s="96"/>
      <c r="BB423" s="104"/>
      <c r="BC423" s="92"/>
      <c r="BD423" s="90"/>
      <c r="BE423" s="91"/>
      <c r="BF423" s="102"/>
      <c r="BG423" s="96"/>
      <c r="BH423" s="104"/>
      <c r="BI423" s="92"/>
      <c r="BJ423" s="90"/>
      <c r="BK423" s="91"/>
      <c r="BL423" s="102"/>
      <c r="BM423" s="96"/>
      <c r="BN423" s="104"/>
      <c r="BO423" s="92"/>
      <c r="BP423" s="90"/>
      <c r="BQ423" s="91"/>
      <c r="BR423" s="102"/>
      <c r="BS423" s="96"/>
      <c r="BT423" s="104"/>
      <c r="BU423" s="92"/>
      <c r="BV423" s="90"/>
      <c r="BW423" s="91"/>
      <c r="BX423" s="102"/>
      <c r="BY423" s="96"/>
      <c r="BZ423" s="104"/>
      <c r="CA423" s="92"/>
      <c r="CB423" s="90"/>
      <c r="CC423" s="91"/>
      <c r="CD423" s="102"/>
      <c r="CE423" s="96"/>
      <c r="CF423" s="104"/>
      <c r="CG423" s="92"/>
      <c r="CH423" s="90"/>
      <c r="CI423" s="91"/>
      <c r="CJ423" s="102"/>
      <c r="CK423" s="96"/>
      <c r="CL423" s="104"/>
      <c r="CM423" s="92"/>
      <c r="CN423" s="90"/>
      <c r="CO423" s="91"/>
      <c r="CP423" s="102"/>
      <c r="CQ423" s="96"/>
      <c r="CR423" s="104"/>
      <c r="CS423" s="92"/>
      <c r="CT423" s="90"/>
      <c r="CU423" s="91"/>
      <c r="CV423" s="102"/>
      <c r="CW423" s="96"/>
      <c r="CX423" s="104"/>
      <c r="CY423" s="92"/>
      <c r="CZ423" s="90"/>
      <c r="DA423" s="91"/>
      <c r="DB423" s="102"/>
      <c r="DC423" s="96"/>
      <c r="DD423" s="104"/>
      <c r="DE423" s="92"/>
      <c r="DF423" s="90"/>
      <c r="DG423" s="91"/>
      <c r="DH423" s="102"/>
      <c r="DI423" s="96"/>
      <c r="DJ423" s="104"/>
      <c r="DK423" s="92"/>
      <c r="DL423" s="90"/>
      <c r="DM423" s="91"/>
      <c r="DN423" s="102"/>
      <c r="DO423" s="96"/>
      <c r="DP423" s="104"/>
      <c r="DQ423" s="92"/>
      <c r="DR423" s="90"/>
      <c r="DS423" s="91"/>
      <c r="DT423" s="102"/>
      <c r="DU423" s="96"/>
      <c r="DV423" s="104"/>
      <c r="DW423" s="92"/>
      <c r="DX423" s="90"/>
      <c r="DY423" s="91"/>
      <c r="DZ423" s="102"/>
      <c r="EA423" s="96"/>
      <c r="EB423" s="104"/>
      <c r="EC423" s="92"/>
      <c r="ED423" s="90"/>
      <c r="EE423" s="91"/>
      <c r="EF423" s="102"/>
      <c r="EG423" s="96"/>
      <c r="EH423" s="104"/>
      <c r="EI423" s="92"/>
      <c r="EJ423" s="90"/>
      <c r="EK423" s="91"/>
      <c r="EL423" s="102"/>
      <c r="EM423" s="96"/>
      <c r="EN423" s="104"/>
      <c r="EO423" s="92"/>
      <c r="EP423" s="90"/>
      <c r="EQ423" s="91"/>
      <c r="ER423" s="102"/>
      <c r="ES423" s="96"/>
      <c r="ET423" s="104"/>
      <c r="EU423" s="92"/>
      <c r="EV423" s="90"/>
      <c r="EW423" s="91"/>
      <c r="EX423" s="102"/>
      <c r="EY423" s="96"/>
      <c r="EZ423" s="104"/>
      <c r="FA423" s="92"/>
      <c r="FB423" s="90"/>
      <c r="FC423" s="91"/>
      <c r="FD423" s="102"/>
      <c r="FE423" s="96"/>
      <c r="FF423" s="104"/>
      <c r="FG423" s="92"/>
      <c r="FH423" s="90"/>
      <c r="FI423" s="91"/>
      <c r="FJ423" s="102"/>
      <c r="FK423" s="96"/>
      <c r="FL423" s="104"/>
      <c r="FM423" s="92"/>
      <c r="FN423" s="90"/>
      <c r="FO423" s="91"/>
      <c r="FP423" s="102"/>
      <c r="FQ423" s="96"/>
      <c r="FR423" s="104"/>
      <c r="FS423" s="92"/>
      <c r="FT423" s="90"/>
      <c r="FU423" s="91"/>
      <c r="FV423" s="102"/>
      <c r="FW423" s="96"/>
      <c r="FX423" s="104"/>
      <c r="FY423" s="92"/>
      <c r="FZ423" s="90"/>
      <c r="GA423" s="91"/>
      <c r="GB423" s="102"/>
      <c r="GC423" s="96"/>
      <c r="GD423" s="104"/>
      <c r="GE423" s="92"/>
      <c r="GF423" s="90"/>
      <c r="GG423" s="91"/>
      <c r="GH423" s="102"/>
      <c r="GI423" s="96"/>
      <c r="GJ423" s="104"/>
      <c r="GK423" s="92"/>
      <c r="GL423" s="90"/>
      <c r="GM423" s="91"/>
      <c r="GN423" s="102"/>
      <c r="GO423" s="96"/>
      <c r="GP423" s="104"/>
      <c r="GQ423" s="92"/>
      <c r="GR423" s="90"/>
      <c r="GS423" s="91"/>
      <c r="GT423" s="102"/>
      <c r="GU423" s="96"/>
      <c r="GV423" s="104"/>
      <c r="GW423" s="92"/>
      <c r="GX423" s="90"/>
      <c r="GY423" s="91"/>
      <c r="GZ423" s="102"/>
      <c r="HA423" s="96"/>
      <c r="HB423" s="104"/>
      <c r="HC423" s="92"/>
      <c r="HD423" s="90"/>
      <c r="HE423" s="91"/>
      <c r="HF423" s="102"/>
      <c r="HG423" s="96"/>
      <c r="HH423" s="104"/>
      <c r="HI423" s="92"/>
      <c r="HJ423" s="90"/>
      <c r="HK423" s="91"/>
      <c r="HL423" s="102"/>
      <c r="HM423" s="96"/>
      <c r="HN423" s="104"/>
      <c r="HO423" s="92"/>
      <c r="HP423" s="90"/>
      <c r="HQ423" s="91"/>
      <c r="HR423" s="102"/>
      <c r="HS423" s="96"/>
      <c r="HT423" s="104"/>
      <c r="HU423" s="92"/>
      <c r="HV423" s="125"/>
      <c r="HW423" s="126"/>
      <c r="HX423" s="127"/>
      <c r="HY423" s="128"/>
      <c r="HZ423" s="129"/>
      <c r="IA423" s="130"/>
      <c r="IB423" s="125"/>
      <c r="IC423" s="126"/>
      <c r="ID423" s="127"/>
      <c r="IE423" s="128"/>
      <c r="IF423" s="129"/>
      <c r="IG423" s="130"/>
      <c r="IH423" s="125"/>
      <c r="II423" s="126"/>
      <c r="IJ423" s="127"/>
      <c r="IK423" s="128"/>
      <c r="IL423" s="129"/>
      <c r="IM423" s="130"/>
      <c r="IN423" s="125"/>
      <c r="IO423" s="126"/>
      <c r="IP423" s="127"/>
      <c r="IQ423" s="128"/>
      <c r="IR423" s="129"/>
    </row>
    <row r="424" spans="1:252" s="1" customFormat="1">
      <c r="A424" s="54" t="s">
        <v>916</v>
      </c>
      <c r="B424" s="136">
        <f t="shared" si="68"/>
        <v>25.9</v>
      </c>
      <c r="C424" s="136">
        <f t="shared" si="69"/>
        <v>25.9</v>
      </c>
      <c r="D424" s="136">
        <f t="shared" si="70"/>
        <v>25.9</v>
      </c>
      <c r="E424" s="136">
        <f t="shared" si="71"/>
        <v>19.5</v>
      </c>
      <c r="F424" s="136">
        <f t="shared" si="72"/>
        <v>19.5</v>
      </c>
      <c r="G424" s="136">
        <f t="shared" si="73"/>
        <v>19.5</v>
      </c>
      <c r="H424" s="137">
        <f t="shared" si="66"/>
        <v>1</v>
      </c>
      <c r="I424" s="137">
        <f t="shared" si="74"/>
        <v>0</v>
      </c>
      <c r="J424" s="136">
        <f t="shared" si="75"/>
        <v>0</v>
      </c>
      <c r="K424" s="136">
        <f t="shared" si="76"/>
        <v>0</v>
      </c>
      <c r="L424" s="138">
        <f t="shared" si="67"/>
        <v>0</v>
      </c>
      <c r="M424" s="92">
        <v>25.9</v>
      </c>
      <c r="N424" s="90">
        <v>19.5</v>
      </c>
      <c r="O424" s="91"/>
      <c r="P424" s="102"/>
      <c r="Q424" s="96"/>
      <c r="R424" s="104"/>
      <c r="S424" s="92"/>
      <c r="T424" s="90"/>
      <c r="U424" s="91"/>
      <c r="V424" s="102"/>
      <c r="W424" s="96"/>
      <c r="X424" s="104"/>
      <c r="Y424" s="92"/>
      <c r="Z424" s="90"/>
      <c r="AA424" s="91"/>
      <c r="AB424" s="102"/>
      <c r="AC424" s="96"/>
      <c r="AD424" s="104"/>
      <c r="AE424" s="92"/>
      <c r="AF424" s="90"/>
      <c r="AG424" s="91"/>
      <c r="AH424" s="102"/>
      <c r="AI424" s="96"/>
      <c r="AJ424" s="104"/>
      <c r="AK424" s="92"/>
      <c r="AL424" s="90"/>
      <c r="AM424" s="91"/>
      <c r="AN424" s="102"/>
      <c r="AO424" s="96"/>
      <c r="AP424" s="104"/>
      <c r="AQ424" s="92"/>
      <c r="AR424" s="90"/>
      <c r="AS424" s="91"/>
      <c r="AT424" s="102"/>
      <c r="AU424" s="96"/>
      <c r="AV424" s="104"/>
      <c r="AW424" s="92"/>
      <c r="AX424" s="90"/>
      <c r="AY424" s="91"/>
      <c r="AZ424" s="102"/>
      <c r="BA424" s="96"/>
      <c r="BB424" s="104"/>
      <c r="BC424" s="92"/>
      <c r="BD424" s="90"/>
      <c r="BE424" s="91"/>
      <c r="BF424" s="102"/>
      <c r="BG424" s="96"/>
      <c r="BH424" s="104"/>
      <c r="BI424" s="92"/>
      <c r="BJ424" s="90"/>
      <c r="BK424" s="91"/>
      <c r="BL424" s="102"/>
      <c r="BM424" s="96"/>
      <c r="BN424" s="104"/>
      <c r="BO424" s="92"/>
      <c r="BP424" s="90"/>
      <c r="BQ424" s="91"/>
      <c r="BR424" s="102"/>
      <c r="BS424" s="96"/>
      <c r="BT424" s="104"/>
      <c r="BU424" s="92"/>
      <c r="BV424" s="90"/>
      <c r="BW424" s="91"/>
      <c r="BX424" s="102"/>
      <c r="BY424" s="96"/>
      <c r="BZ424" s="104"/>
      <c r="CA424" s="92"/>
      <c r="CB424" s="90"/>
      <c r="CC424" s="91"/>
      <c r="CD424" s="102"/>
      <c r="CE424" s="96"/>
      <c r="CF424" s="104"/>
      <c r="CG424" s="92"/>
      <c r="CH424" s="90"/>
      <c r="CI424" s="91"/>
      <c r="CJ424" s="102"/>
      <c r="CK424" s="96"/>
      <c r="CL424" s="104"/>
      <c r="CM424" s="92"/>
      <c r="CN424" s="90"/>
      <c r="CO424" s="91"/>
      <c r="CP424" s="102"/>
      <c r="CQ424" s="96"/>
      <c r="CR424" s="104"/>
      <c r="CS424" s="92"/>
      <c r="CT424" s="90"/>
      <c r="CU424" s="91"/>
      <c r="CV424" s="102"/>
      <c r="CW424" s="96"/>
      <c r="CX424" s="104"/>
      <c r="CY424" s="92"/>
      <c r="CZ424" s="90"/>
      <c r="DA424" s="91"/>
      <c r="DB424" s="102"/>
      <c r="DC424" s="96"/>
      <c r="DD424" s="104"/>
      <c r="DE424" s="92"/>
      <c r="DF424" s="90"/>
      <c r="DG424" s="91"/>
      <c r="DH424" s="102"/>
      <c r="DI424" s="96"/>
      <c r="DJ424" s="104"/>
      <c r="DK424" s="92"/>
      <c r="DL424" s="90"/>
      <c r="DM424" s="91"/>
      <c r="DN424" s="102"/>
      <c r="DO424" s="96"/>
      <c r="DP424" s="104"/>
      <c r="DQ424" s="92"/>
      <c r="DR424" s="90"/>
      <c r="DS424" s="91"/>
      <c r="DT424" s="102"/>
      <c r="DU424" s="96"/>
      <c r="DV424" s="104"/>
      <c r="DW424" s="92"/>
      <c r="DX424" s="90"/>
      <c r="DY424" s="91"/>
      <c r="DZ424" s="102"/>
      <c r="EA424" s="96"/>
      <c r="EB424" s="104"/>
      <c r="EC424" s="92"/>
      <c r="ED424" s="90"/>
      <c r="EE424" s="91"/>
      <c r="EF424" s="102"/>
      <c r="EG424" s="96"/>
      <c r="EH424" s="104"/>
      <c r="EI424" s="92"/>
      <c r="EJ424" s="90"/>
      <c r="EK424" s="91"/>
      <c r="EL424" s="102"/>
      <c r="EM424" s="96"/>
      <c r="EN424" s="104"/>
      <c r="EO424" s="92"/>
      <c r="EP424" s="90"/>
      <c r="EQ424" s="91"/>
      <c r="ER424" s="102"/>
      <c r="ES424" s="96"/>
      <c r="ET424" s="104"/>
      <c r="EU424" s="92"/>
      <c r="EV424" s="90"/>
      <c r="EW424" s="91"/>
      <c r="EX424" s="102"/>
      <c r="EY424" s="96"/>
      <c r="EZ424" s="104"/>
      <c r="FA424" s="92"/>
      <c r="FB424" s="90"/>
      <c r="FC424" s="91"/>
      <c r="FD424" s="102"/>
      <c r="FE424" s="96"/>
      <c r="FF424" s="104"/>
      <c r="FG424" s="92"/>
      <c r="FH424" s="90"/>
      <c r="FI424" s="91"/>
      <c r="FJ424" s="102"/>
      <c r="FK424" s="96"/>
      <c r="FL424" s="104"/>
      <c r="FM424" s="92"/>
      <c r="FN424" s="90"/>
      <c r="FO424" s="91"/>
      <c r="FP424" s="102"/>
      <c r="FQ424" s="96"/>
      <c r="FR424" s="104"/>
      <c r="FS424" s="92"/>
      <c r="FT424" s="90"/>
      <c r="FU424" s="91"/>
      <c r="FV424" s="102"/>
      <c r="FW424" s="96"/>
      <c r="FX424" s="104"/>
      <c r="FY424" s="92"/>
      <c r="FZ424" s="90"/>
      <c r="GA424" s="91"/>
      <c r="GB424" s="102"/>
      <c r="GC424" s="96"/>
      <c r="GD424" s="104"/>
      <c r="GE424" s="92"/>
      <c r="GF424" s="90"/>
      <c r="GG424" s="91"/>
      <c r="GH424" s="102"/>
      <c r="GI424" s="96"/>
      <c r="GJ424" s="104"/>
      <c r="GK424" s="92"/>
      <c r="GL424" s="90"/>
      <c r="GM424" s="91"/>
      <c r="GN424" s="102"/>
      <c r="GO424" s="96"/>
      <c r="GP424" s="104"/>
      <c r="GQ424" s="92"/>
      <c r="GR424" s="90"/>
      <c r="GS424" s="91"/>
      <c r="GT424" s="102"/>
      <c r="GU424" s="96"/>
      <c r="GV424" s="104"/>
      <c r="GW424" s="92"/>
      <c r="GX424" s="90"/>
      <c r="GY424" s="91"/>
      <c r="GZ424" s="102"/>
      <c r="HA424" s="96"/>
      <c r="HB424" s="104"/>
      <c r="HC424" s="92"/>
      <c r="HD424" s="90"/>
      <c r="HE424" s="91"/>
      <c r="HF424" s="102"/>
      <c r="HG424" s="96"/>
      <c r="HH424" s="104"/>
      <c r="HI424" s="92"/>
      <c r="HJ424" s="90"/>
      <c r="HK424" s="91"/>
      <c r="HL424" s="102"/>
      <c r="HM424" s="96"/>
      <c r="HN424" s="104"/>
      <c r="HO424" s="92"/>
      <c r="HP424" s="90"/>
      <c r="HQ424" s="91"/>
      <c r="HR424" s="102"/>
      <c r="HS424" s="96"/>
      <c r="HT424" s="104"/>
      <c r="HU424" s="92"/>
      <c r="HV424" s="125"/>
      <c r="HW424" s="126"/>
      <c r="HX424" s="127"/>
      <c r="HY424" s="128"/>
      <c r="HZ424" s="129"/>
      <c r="IA424" s="130"/>
      <c r="IB424" s="125"/>
      <c r="IC424" s="126"/>
      <c r="ID424" s="127"/>
      <c r="IE424" s="128"/>
      <c r="IF424" s="129"/>
      <c r="IG424" s="130"/>
      <c r="IH424" s="125"/>
      <c r="II424" s="126"/>
      <c r="IJ424" s="127"/>
      <c r="IK424" s="128"/>
      <c r="IL424" s="129"/>
      <c r="IM424" s="130"/>
      <c r="IN424" s="125"/>
      <c r="IO424" s="126"/>
      <c r="IP424" s="127"/>
      <c r="IQ424" s="128"/>
      <c r="IR424" s="129"/>
    </row>
    <row r="425" spans="1:252" s="1" customFormat="1">
      <c r="A425" s="54" t="s">
        <v>917</v>
      </c>
      <c r="B425" s="136">
        <f t="shared" si="68"/>
        <v>26.4</v>
      </c>
      <c r="C425" s="136">
        <f t="shared" si="69"/>
        <v>26.5</v>
      </c>
      <c r="D425" s="136">
        <f t="shared" si="70"/>
        <v>26.6</v>
      </c>
      <c r="E425" s="136">
        <f t="shared" si="71"/>
        <v>20.2</v>
      </c>
      <c r="F425" s="136">
        <f t="shared" si="72"/>
        <v>20.2</v>
      </c>
      <c r="G425" s="136">
        <f t="shared" si="73"/>
        <v>20.2</v>
      </c>
      <c r="H425" s="137">
        <f t="shared" si="66"/>
        <v>2</v>
      </c>
      <c r="I425" s="137">
        <f t="shared" si="74"/>
        <v>0</v>
      </c>
      <c r="J425" s="136">
        <f t="shared" si="75"/>
        <v>0</v>
      </c>
      <c r="K425" s="136">
        <f t="shared" si="76"/>
        <v>0</v>
      </c>
      <c r="L425" s="138">
        <f t="shared" si="67"/>
        <v>0</v>
      </c>
      <c r="M425" s="92">
        <v>26.6</v>
      </c>
      <c r="N425" s="90">
        <v>20.2</v>
      </c>
      <c r="O425" s="91"/>
      <c r="P425" s="102">
        <v>26.4</v>
      </c>
      <c r="Q425" s="96">
        <v>20.2</v>
      </c>
      <c r="R425" s="104"/>
      <c r="S425" s="92"/>
      <c r="T425" s="90"/>
      <c r="U425" s="91"/>
      <c r="V425" s="102"/>
      <c r="W425" s="96"/>
      <c r="X425" s="104"/>
      <c r="Y425" s="92"/>
      <c r="Z425" s="90"/>
      <c r="AA425" s="91"/>
      <c r="AB425" s="102"/>
      <c r="AC425" s="96"/>
      <c r="AD425" s="104"/>
      <c r="AE425" s="92"/>
      <c r="AF425" s="90"/>
      <c r="AG425" s="91"/>
      <c r="AH425" s="102"/>
      <c r="AI425" s="96"/>
      <c r="AJ425" s="104"/>
      <c r="AK425" s="92"/>
      <c r="AL425" s="90"/>
      <c r="AM425" s="91"/>
      <c r="AN425" s="102"/>
      <c r="AO425" s="96"/>
      <c r="AP425" s="104"/>
      <c r="AQ425" s="92"/>
      <c r="AR425" s="90"/>
      <c r="AS425" s="91"/>
      <c r="AT425" s="102"/>
      <c r="AU425" s="96"/>
      <c r="AV425" s="104"/>
      <c r="AW425" s="92"/>
      <c r="AX425" s="90"/>
      <c r="AY425" s="91"/>
      <c r="AZ425" s="102"/>
      <c r="BA425" s="96"/>
      <c r="BB425" s="104"/>
      <c r="BC425" s="92"/>
      <c r="BD425" s="90"/>
      <c r="BE425" s="91"/>
      <c r="BF425" s="102"/>
      <c r="BG425" s="96"/>
      <c r="BH425" s="104"/>
      <c r="BI425" s="92"/>
      <c r="BJ425" s="90"/>
      <c r="BK425" s="91"/>
      <c r="BL425" s="102"/>
      <c r="BM425" s="96"/>
      <c r="BN425" s="104"/>
      <c r="BO425" s="92"/>
      <c r="BP425" s="90"/>
      <c r="BQ425" s="91"/>
      <c r="BR425" s="102"/>
      <c r="BS425" s="96"/>
      <c r="BT425" s="104"/>
      <c r="BU425" s="92"/>
      <c r="BV425" s="90"/>
      <c r="BW425" s="91"/>
      <c r="BX425" s="102"/>
      <c r="BY425" s="96"/>
      <c r="BZ425" s="104"/>
      <c r="CA425" s="92"/>
      <c r="CB425" s="90"/>
      <c r="CC425" s="91"/>
      <c r="CD425" s="102"/>
      <c r="CE425" s="96"/>
      <c r="CF425" s="104"/>
      <c r="CG425" s="92"/>
      <c r="CH425" s="90"/>
      <c r="CI425" s="91"/>
      <c r="CJ425" s="102"/>
      <c r="CK425" s="96"/>
      <c r="CL425" s="104"/>
      <c r="CM425" s="92"/>
      <c r="CN425" s="90"/>
      <c r="CO425" s="91"/>
      <c r="CP425" s="102"/>
      <c r="CQ425" s="96"/>
      <c r="CR425" s="104"/>
      <c r="CS425" s="92"/>
      <c r="CT425" s="90"/>
      <c r="CU425" s="91"/>
      <c r="CV425" s="102"/>
      <c r="CW425" s="96"/>
      <c r="CX425" s="104"/>
      <c r="CY425" s="92"/>
      <c r="CZ425" s="90"/>
      <c r="DA425" s="91"/>
      <c r="DB425" s="102"/>
      <c r="DC425" s="96"/>
      <c r="DD425" s="104"/>
      <c r="DE425" s="92"/>
      <c r="DF425" s="90"/>
      <c r="DG425" s="91"/>
      <c r="DH425" s="102"/>
      <c r="DI425" s="96"/>
      <c r="DJ425" s="104"/>
      <c r="DK425" s="92"/>
      <c r="DL425" s="90"/>
      <c r="DM425" s="91"/>
      <c r="DN425" s="102"/>
      <c r="DO425" s="96"/>
      <c r="DP425" s="104"/>
      <c r="DQ425" s="92"/>
      <c r="DR425" s="90"/>
      <c r="DS425" s="91"/>
      <c r="DT425" s="102"/>
      <c r="DU425" s="96"/>
      <c r="DV425" s="104"/>
      <c r="DW425" s="92"/>
      <c r="DX425" s="90"/>
      <c r="DY425" s="91"/>
      <c r="DZ425" s="102"/>
      <c r="EA425" s="96"/>
      <c r="EB425" s="104"/>
      <c r="EC425" s="92"/>
      <c r="ED425" s="90"/>
      <c r="EE425" s="91"/>
      <c r="EF425" s="102"/>
      <c r="EG425" s="96"/>
      <c r="EH425" s="104"/>
      <c r="EI425" s="92"/>
      <c r="EJ425" s="90"/>
      <c r="EK425" s="91"/>
      <c r="EL425" s="102"/>
      <c r="EM425" s="96"/>
      <c r="EN425" s="104"/>
      <c r="EO425" s="92"/>
      <c r="EP425" s="90"/>
      <c r="EQ425" s="91"/>
      <c r="ER425" s="102"/>
      <c r="ES425" s="96"/>
      <c r="ET425" s="104"/>
      <c r="EU425" s="92"/>
      <c r="EV425" s="90"/>
      <c r="EW425" s="91"/>
      <c r="EX425" s="102"/>
      <c r="EY425" s="96"/>
      <c r="EZ425" s="104"/>
      <c r="FA425" s="92"/>
      <c r="FB425" s="90"/>
      <c r="FC425" s="91"/>
      <c r="FD425" s="102"/>
      <c r="FE425" s="96"/>
      <c r="FF425" s="104"/>
      <c r="FG425" s="92"/>
      <c r="FH425" s="90"/>
      <c r="FI425" s="91"/>
      <c r="FJ425" s="102"/>
      <c r="FK425" s="96"/>
      <c r="FL425" s="104"/>
      <c r="FM425" s="92"/>
      <c r="FN425" s="90"/>
      <c r="FO425" s="91"/>
      <c r="FP425" s="102"/>
      <c r="FQ425" s="96"/>
      <c r="FR425" s="104"/>
      <c r="FS425" s="92"/>
      <c r="FT425" s="90"/>
      <c r="FU425" s="91"/>
      <c r="FV425" s="102"/>
      <c r="FW425" s="96"/>
      <c r="FX425" s="104"/>
      <c r="FY425" s="92"/>
      <c r="FZ425" s="90"/>
      <c r="GA425" s="91"/>
      <c r="GB425" s="102"/>
      <c r="GC425" s="96"/>
      <c r="GD425" s="104"/>
      <c r="GE425" s="92"/>
      <c r="GF425" s="90"/>
      <c r="GG425" s="91"/>
      <c r="GH425" s="102"/>
      <c r="GI425" s="96"/>
      <c r="GJ425" s="104"/>
      <c r="GK425" s="92"/>
      <c r="GL425" s="90"/>
      <c r="GM425" s="91"/>
      <c r="GN425" s="102"/>
      <c r="GO425" s="96"/>
      <c r="GP425" s="104"/>
      <c r="GQ425" s="92"/>
      <c r="GR425" s="90"/>
      <c r="GS425" s="91"/>
      <c r="GT425" s="102"/>
      <c r="GU425" s="96"/>
      <c r="GV425" s="104"/>
      <c r="GW425" s="92"/>
      <c r="GX425" s="90"/>
      <c r="GY425" s="91"/>
      <c r="GZ425" s="102"/>
      <c r="HA425" s="96"/>
      <c r="HB425" s="104"/>
      <c r="HC425" s="92"/>
      <c r="HD425" s="90"/>
      <c r="HE425" s="91"/>
      <c r="HF425" s="102"/>
      <c r="HG425" s="96"/>
      <c r="HH425" s="104"/>
      <c r="HI425" s="92"/>
      <c r="HJ425" s="90"/>
      <c r="HK425" s="91"/>
      <c r="HL425" s="102"/>
      <c r="HM425" s="96"/>
      <c r="HN425" s="104"/>
      <c r="HO425" s="92"/>
      <c r="HP425" s="90"/>
      <c r="HQ425" s="91"/>
      <c r="HR425" s="102"/>
      <c r="HS425" s="96"/>
      <c r="HT425" s="104"/>
      <c r="HU425" s="92"/>
      <c r="HV425" s="125"/>
      <c r="HW425" s="126"/>
      <c r="HX425" s="127"/>
      <c r="HY425" s="128"/>
      <c r="HZ425" s="129"/>
      <c r="IA425" s="130"/>
      <c r="IB425" s="125"/>
      <c r="IC425" s="126"/>
      <c r="ID425" s="127"/>
      <c r="IE425" s="128"/>
      <c r="IF425" s="129"/>
      <c r="IG425" s="130"/>
      <c r="IH425" s="125"/>
      <c r="II425" s="126"/>
      <c r="IJ425" s="127"/>
      <c r="IK425" s="128"/>
      <c r="IL425" s="129"/>
      <c r="IM425" s="130"/>
      <c r="IN425" s="125"/>
      <c r="IO425" s="126"/>
      <c r="IP425" s="127"/>
      <c r="IQ425" s="128"/>
      <c r="IR425" s="129"/>
    </row>
    <row r="426" spans="1:252" s="1" customFormat="1">
      <c r="A426" s="54" t="s">
        <v>201</v>
      </c>
      <c r="B426" s="136">
        <f t="shared" si="68"/>
        <v>21.8</v>
      </c>
      <c r="C426" s="136">
        <f t="shared" si="69"/>
        <v>22.25</v>
      </c>
      <c r="D426" s="136">
        <f t="shared" si="70"/>
        <v>22.7</v>
      </c>
      <c r="E426" s="136">
        <f t="shared" si="71"/>
        <v>16.100000000000001</v>
      </c>
      <c r="F426" s="136">
        <f t="shared" si="72"/>
        <v>16.200000000000003</v>
      </c>
      <c r="G426" s="136">
        <f t="shared" si="73"/>
        <v>16.3</v>
      </c>
      <c r="H426" s="137">
        <f t="shared" si="66"/>
        <v>2</v>
      </c>
      <c r="I426" s="137">
        <f t="shared" si="74"/>
        <v>0</v>
      </c>
      <c r="J426" s="136">
        <f t="shared" si="75"/>
        <v>0</v>
      </c>
      <c r="K426" s="136">
        <f t="shared" si="76"/>
        <v>0</v>
      </c>
      <c r="L426" s="138">
        <f t="shared" si="67"/>
        <v>0</v>
      </c>
      <c r="M426" s="92">
        <v>21.8</v>
      </c>
      <c r="N426" s="90">
        <v>16.3</v>
      </c>
      <c r="O426" s="91"/>
      <c r="P426" s="102">
        <v>22.7</v>
      </c>
      <c r="Q426" s="96">
        <v>16.100000000000001</v>
      </c>
      <c r="R426" s="104"/>
      <c r="S426" s="92"/>
      <c r="T426" s="90"/>
      <c r="U426" s="91"/>
      <c r="V426" s="102"/>
      <c r="W426" s="96"/>
      <c r="X426" s="104"/>
      <c r="Y426" s="92"/>
      <c r="Z426" s="90"/>
      <c r="AA426" s="91"/>
      <c r="AB426" s="102"/>
      <c r="AC426" s="96"/>
      <c r="AD426" s="104"/>
      <c r="AE426" s="92"/>
      <c r="AF426" s="90"/>
      <c r="AG426" s="91"/>
      <c r="AH426" s="102"/>
      <c r="AI426" s="96"/>
      <c r="AJ426" s="104"/>
      <c r="AK426" s="92"/>
      <c r="AL426" s="90"/>
      <c r="AM426" s="91"/>
      <c r="AN426" s="102"/>
      <c r="AO426" s="96"/>
      <c r="AP426" s="104"/>
      <c r="AQ426" s="92"/>
      <c r="AR426" s="90"/>
      <c r="AS426" s="91"/>
      <c r="AT426" s="102"/>
      <c r="AU426" s="96"/>
      <c r="AV426" s="104"/>
      <c r="AW426" s="92"/>
      <c r="AX426" s="90"/>
      <c r="AY426" s="91"/>
      <c r="AZ426" s="102"/>
      <c r="BA426" s="96"/>
      <c r="BB426" s="104"/>
      <c r="BC426" s="92"/>
      <c r="BD426" s="90"/>
      <c r="BE426" s="91"/>
      <c r="BF426" s="102"/>
      <c r="BG426" s="96"/>
      <c r="BH426" s="104"/>
      <c r="BI426" s="92"/>
      <c r="BJ426" s="90"/>
      <c r="BK426" s="91"/>
      <c r="BL426" s="102"/>
      <c r="BM426" s="96"/>
      <c r="BN426" s="104"/>
      <c r="BO426" s="92"/>
      <c r="BP426" s="90"/>
      <c r="BQ426" s="91"/>
      <c r="BR426" s="102"/>
      <c r="BS426" s="96"/>
      <c r="BT426" s="104"/>
      <c r="BU426" s="92"/>
      <c r="BV426" s="90"/>
      <c r="BW426" s="91"/>
      <c r="BX426" s="102"/>
      <c r="BY426" s="96"/>
      <c r="BZ426" s="104"/>
      <c r="CA426" s="92"/>
      <c r="CB426" s="90"/>
      <c r="CC426" s="91"/>
      <c r="CD426" s="102"/>
      <c r="CE426" s="96"/>
      <c r="CF426" s="104"/>
      <c r="CG426" s="92"/>
      <c r="CH426" s="90"/>
      <c r="CI426" s="91"/>
      <c r="CJ426" s="102"/>
      <c r="CK426" s="96"/>
      <c r="CL426" s="104"/>
      <c r="CM426" s="92"/>
      <c r="CN426" s="90"/>
      <c r="CO426" s="91"/>
      <c r="CP426" s="102"/>
      <c r="CQ426" s="96"/>
      <c r="CR426" s="104"/>
      <c r="CS426" s="92"/>
      <c r="CT426" s="90"/>
      <c r="CU426" s="91"/>
      <c r="CV426" s="102"/>
      <c r="CW426" s="96"/>
      <c r="CX426" s="104"/>
      <c r="CY426" s="92"/>
      <c r="CZ426" s="90"/>
      <c r="DA426" s="91"/>
      <c r="DB426" s="102"/>
      <c r="DC426" s="96"/>
      <c r="DD426" s="104"/>
      <c r="DE426" s="92"/>
      <c r="DF426" s="90"/>
      <c r="DG426" s="91"/>
      <c r="DH426" s="102"/>
      <c r="DI426" s="96"/>
      <c r="DJ426" s="104"/>
      <c r="DK426" s="92"/>
      <c r="DL426" s="90"/>
      <c r="DM426" s="91"/>
      <c r="DN426" s="102"/>
      <c r="DO426" s="96"/>
      <c r="DP426" s="104"/>
      <c r="DQ426" s="92"/>
      <c r="DR426" s="90"/>
      <c r="DS426" s="91"/>
      <c r="DT426" s="102"/>
      <c r="DU426" s="96"/>
      <c r="DV426" s="104"/>
      <c r="DW426" s="92"/>
      <c r="DX426" s="90"/>
      <c r="DY426" s="91"/>
      <c r="DZ426" s="102"/>
      <c r="EA426" s="96"/>
      <c r="EB426" s="104"/>
      <c r="EC426" s="92"/>
      <c r="ED426" s="90"/>
      <c r="EE426" s="91"/>
      <c r="EF426" s="102"/>
      <c r="EG426" s="96"/>
      <c r="EH426" s="104"/>
      <c r="EI426" s="92"/>
      <c r="EJ426" s="90"/>
      <c r="EK426" s="91"/>
      <c r="EL426" s="102"/>
      <c r="EM426" s="96"/>
      <c r="EN426" s="104"/>
      <c r="EO426" s="92"/>
      <c r="EP426" s="90"/>
      <c r="EQ426" s="91"/>
      <c r="ER426" s="102"/>
      <c r="ES426" s="96"/>
      <c r="ET426" s="104"/>
      <c r="EU426" s="92"/>
      <c r="EV426" s="90"/>
      <c r="EW426" s="91"/>
      <c r="EX426" s="102"/>
      <c r="EY426" s="96"/>
      <c r="EZ426" s="104"/>
      <c r="FA426" s="92"/>
      <c r="FB426" s="90"/>
      <c r="FC426" s="91"/>
      <c r="FD426" s="102"/>
      <c r="FE426" s="96"/>
      <c r="FF426" s="104"/>
      <c r="FG426" s="92"/>
      <c r="FH426" s="90"/>
      <c r="FI426" s="91"/>
      <c r="FJ426" s="102"/>
      <c r="FK426" s="96"/>
      <c r="FL426" s="104"/>
      <c r="FM426" s="92"/>
      <c r="FN426" s="90"/>
      <c r="FO426" s="91"/>
      <c r="FP426" s="102"/>
      <c r="FQ426" s="96"/>
      <c r="FR426" s="104"/>
      <c r="FS426" s="92"/>
      <c r="FT426" s="90"/>
      <c r="FU426" s="91"/>
      <c r="FV426" s="102"/>
      <c r="FW426" s="96"/>
      <c r="FX426" s="104"/>
      <c r="FY426" s="92"/>
      <c r="FZ426" s="90"/>
      <c r="GA426" s="91"/>
      <c r="GB426" s="102"/>
      <c r="GC426" s="96"/>
      <c r="GD426" s="104"/>
      <c r="GE426" s="92"/>
      <c r="GF426" s="90"/>
      <c r="GG426" s="91"/>
      <c r="GH426" s="102"/>
      <c r="GI426" s="96"/>
      <c r="GJ426" s="104"/>
      <c r="GK426" s="92"/>
      <c r="GL426" s="90"/>
      <c r="GM426" s="91"/>
      <c r="GN426" s="102"/>
      <c r="GO426" s="96"/>
      <c r="GP426" s="104"/>
      <c r="GQ426" s="92"/>
      <c r="GR426" s="90"/>
      <c r="GS426" s="91"/>
      <c r="GT426" s="102"/>
      <c r="GU426" s="96"/>
      <c r="GV426" s="104"/>
      <c r="GW426" s="92"/>
      <c r="GX426" s="90"/>
      <c r="GY426" s="91"/>
      <c r="GZ426" s="102"/>
      <c r="HA426" s="96"/>
      <c r="HB426" s="104"/>
      <c r="HC426" s="92"/>
      <c r="HD426" s="90"/>
      <c r="HE426" s="91"/>
      <c r="HF426" s="102"/>
      <c r="HG426" s="96"/>
      <c r="HH426" s="104"/>
      <c r="HI426" s="92"/>
      <c r="HJ426" s="90"/>
      <c r="HK426" s="91"/>
      <c r="HL426" s="102"/>
      <c r="HM426" s="96"/>
      <c r="HN426" s="104"/>
      <c r="HO426" s="92"/>
      <c r="HP426" s="90"/>
      <c r="HQ426" s="91"/>
      <c r="HR426" s="102"/>
      <c r="HS426" s="96"/>
      <c r="HT426" s="104"/>
      <c r="HU426" s="92"/>
      <c r="HV426" s="125"/>
      <c r="HW426" s="126"/>
      <c r="HX426" s="127"/>
      <c r="HY426" s="128"/>
      <c r="HZ426" s="129"/>
      <c r="IA426" s="130"/>
      <c r="IB426" s="125"/>
      <c r="IC426" s="126"/>
      <c r="ID426" s="127"/>
      <c r="IE426" s="128"/>
      <c r="IF426" s="129"/>
      <c r="IG426" s="130"/>
      <c r="IH426" s="125"/>
      <c r="II426" s="126"/>
      <c r="IJ426" s="127"/>
      <c r="IK426" s="128"/>
      <c r="IL426" s="129"/>
      <c r="IM426" s="130"/>
      <c r="IN426" s="125"/>
      <c r="IO426" s="126"/>
      <c r="IP426" s="127"/>
      <c r="IQ426" s="128"/>
      <c r="IR426" s="129"/>
    </row>
    <row r="427" spans="1:252" s="1" customFormat="1">
      <c r="A427" s="54" t="s">
        <v>144</v>
      </c>
      <c r="B427" s="136">
        <f t="shared" si="68"/>
        <v>17.3</v>
      </c>
      <c r="C427" s="136">
        <f t="shared" si="69"/>
        <v>17.833333333333336</v>
      </c>
      <c r="D427" s="136">
        <f t="shared" si="70"/>
        <v>18.100000000000001</v>
      </c>
      <c r="E427" s="136">
        <f t="shared" si="71"/>
        <v>13</v>
      </c>
      <c r="F427" s="136">
        <f t="shared" si="72"/>
        <v>13.266666666666666</v>
      </c>
      <c r="G427" s="136">
        <f t="shared" si="73"/>
        <v>13.5</v>
      </c>
      <c r="H427" s="137">
        <f t="shared" si="66"/>
        <v>3</v>
      </c>
      <c r="I427" s="137">
        <f t="shared" si="74"/>
        <v>0</v>
      </c>
      <c r="J427" s="136">
        <f t="shared" si="75"/>
        <v>0</v>
      </c>
      <c r="K427" s="136">
        <f t="shared" si="76"/>
        <v>0</v>
      </c>
      <c r="L427" s="138">
        <f t="shared" si="67"/>
        <v>0</v>
      </c>
      <c r="M427" s="92">
        <v>18.100000000000001</v>
      </c>
      <c r="N427" s="90">
        <v>13</v>
      </c>
      <c r="O427" s="91"/>
      <c r="P427" s="102">
        <v>17.3</v>
      </c>
      <c r="Q427" s="96">
        <v>13.5</v>
      </c>
      <c r="R427" s="104"/>
      <c r="S427" s="92">
        <v>18.100000000000001</v>
      </c>
      <c r="T427" s="90">
        <v>13.3</v>
      </c>
      <c r="U427" s="91"/>
      <c r="V427" s="102"/>
      <c r="W427" s="96"/>
      <c r="X427" s="104"/>
      <c r="Y427" s="92"/>
      <c r="Z427" s="90"/>
      <c r="AA427" s="91"/>
      <c r="AB427" s="102"/>
      <c r="AC427" s="96"/>
      <c r="AD427" s="104"/>
      <c r="AE427" s="92"/>
      <c r="AF427" s="90"/>
      <c r="AG427" s="91"/>
      <c r="AH427" s="102"/>
      <c r="AI427" s="96"/>
      <c r="AJ427" s="104"/>
      <c r="AK427" s="92"/>
      <c r="AL427" s="90"/>
      <c r="AM427" s="91"/>
      <c r="AN427" s="102"/>
      <c r="AO427" s="96"/>
      <c r="AP427" s="104"/>
      <c r="AQ427" s="92"/>
      <c r="AR427" s="90"/>
      <c r="AS427" s="91"/>
      <c r="AT427" s="102"/>
      <c r="AU427" s="96"/>
      <c r="AV427" s="104"/>
      <c r="AW427" s="92"/>
      <c r="AX427" s="90"/>
      <c r="AY427" s="91"/>
      <c r="AZ427" s="102"/>
      <c r="BA427" s="96"/>
      <c r="BB427" s="104"/>
      <c r="BC427" s="92"/>
      <c r="BD427" s="90"/>
      <c r="BE427" s="91"/>
      <c r="BF427" s="102"/>
      <c r="BG427" s="96"/>
      <c r="BH427" s="104"/>
      <c r="BI427" s="92"/>
      <c r="BJ427" s="90"/>
      <c r="BK427" s="91"/>
      <c r="BL427" s="102"/>
      <c r="BM427" s="96"/>
      <c r="BN427" s="104"/>
      <c r="BO427" s="92"/>
      <c r="BP427" s="90"/>
      <c r="BQ427" s="91"/>
      <c r="BR427" s="102"/>
      <c r="BS427" s="96"/>
      <c r="BT427" s="104"/>
      <c r="BU427" s="92"/>
      <c r="BV427" s="90"/>
      <c r="BW427" s="91"/>
      <c r="BX427" s="102"/>
      <c r="BY427" s="96"/>
      <c r="BZ427" s="104"/>
      <c r="CA427" s="92"/>
      <c r="CB427" s="90"/>
      <c r="CC427" s="91"/>
      <c r="CD427" s="102"/>
      <c r="CE427" s="96"/>
      <c r="CF427" s="104"/>
      <c r="CG427" s="92"/>
      <c r="CH427" s="90"/>
      <c r="CI427" s="91"/>
      <c r="CJ427" s="102"/>
      <c r="CK427" s="96"/>
      <c r="CL427" s="104"/>
      <c r="CM427" s="92"/>
      <c r="CN427" s="90"/>
      <c r="CO427" s="91"/>
      <c r="CP427" s="102"/>
      <c r="CQ427" s="96"/>
      <c r="CR427" s="104"/>
      <c r="CS427" s="92"/>
      <c r="CT427" s="90"/>
      <c r="CU427" s="91"/>
      <c r="CV427" s="102"/>
      <c r="CW427" s="96"/>
      <c r="CX427" s="104"/>
      <c r="CY427" s="92"/>
      <c r="CZ427" s="90"/>
      <c r="DA427" s="91"/>
      <c r="DB427" s="102"/>
      <c r="DC427" s="96"/>
      <c r="DD427" s="104"/>
      <c r="DE427" s="92"/>
      <c r="DF427" s="90"/>
      <c r="DG427" s="91"/>
      <c r="DH427" s="102"/>
      <c r="DI427" s="96"/>
      <c r="DJ427" s="104"/>
      <c r="DK427" s="92"/>
      <c r="DL427" s="90"/>
      <c r="DM427" s="91"/>
      <c r="DN427" s="102"/>
      <c r="DO427" s="96"/>
      <c r="DP427" s="104"/>
      <c r="DQ427" s="92"/>
      <c r="DR427" s="90"/>
      <c r="DS427" s="91"/>
      <c r="DT427" s="102"/>
      <c r="DU427" s="96"/>
      <c r="DV427" s="104"/>
      <c r="DW427" s="92"/>
      <c r="DX427" s="90"/>
      <c r="DY427" s="91"/>
      <c r="DZ427" s="102"/>
      <c r="EA427" s="96"/>
      <c r="EB427" s="104"/>
      <c r="EC427" s="92"/>
      <c r="ED427" s="90"/>
      <c r="EE427" s="91"/>
      <c r="EF427" s="102"/>
      <c r="EG427" s="96"/>
      <c r="EH427" s="104"/>
      <c r="EI427" s="92"/>
      <c r="EJ427" s="90"/>
      <c r="EK427" s="91"/>
      <c r="EL427" s="102"/>
      <c r="EM427" s="96"/>
      <c r="EN427" s="104"/>
      <c r="EO427" s="92"/>
      <c r="EP427" s="90"/>
      <c r="EQ427" s="91"/>
      <c r="ER427" s="102"/>
      <c r="ES427" s="96"/>
      <c r="ET427" s="104"/>
      <c r="EU427" s="92"/>
      <c r="EV427" s="90"/>
      <c r="EW427" s="91"/>
      <c r="EX427" s="102"/>
      <c r="EY427" s="96"/>
      <c r="EZ427" s="104"/>
      <c r="FA427" s="92"/>
      <c r="FB427" s="90"/>
      <c r="FC427" s="91"/>
      <c r="FD427" s="102"/>
      <c r="FE427" s="96"/>
      <c r="FF427" s="104"/>
      <c r="FG427" s="92"/>
      <c r="FH427" s="90"/>
      <c r="FI427" s="91"/>
      <c r="FJ427" s="102"/>
      <c r="FK427" s="96"/>
      <c r="FL427" s="104"/>
      <c r="FM427" s="92"/>
      <c r="FN427" s="90"/>
      <c r="FO427" s="91"/>
      <c r="FP427" s="102"/>
      <c r="FQ427" s="96"/>
      <c r="FR427" s="104"/>
      <c r="FS427" s="92"/>
      <c r="FT427" s="90"/>
      <c r="FU427" s="91"/>
      <c r="FV427" s="102"/>
      <c r="FW427" s="96"/>
      <c r="FX427" s="104"/>
      <c r="FY427" s="92"/>
      <c r="FZ427" s="90"/>
      <c r="GA427" s="91"/>
      <c r="GB427" s="102"/>
      <c r="GC427" s="96"/>
      <c r="GD427" s="104"/>
      <c r="GE427" s="92"/>
      <c r="GF427" s="90"/>
      <c r="GG427" s="91"/>
      <c r="GH427" s="102"/>
      <c r="GI427" s="96"/>
      <c r="GJ427" s="104"/>
      <c r="GK427" s="92"/>
      <c r="GL427" s="90"/>
      <c r="GM427" s="91"/>
      <c r="GN427" s="102"/>
      <c r="GO427" s="96"/>
      <c r="GP427" s="104"/>
      <c r="GQ427" s="92"/>
      <c r="GR427" s="90"/>
      <c r="GS427" s="91"/>
      <c r="GT427" s="102"/>
      <c r="GU427" s="96"/>
      <c r="GV427" s="104"/>
      <c r="GW427" s="92"/>
      <c r="GX427" s="90"/>
      <c r="GY427" s="91"/>
      <c r="GZ427" s="102"/>
      <c r="HA427" s="96"/>
      <c r="HB427" s="104"/>
      <c r="HC427" s="92"/>
      <c r="HD427" s="90"/>
      <c r="HE427" s="91"/>
      <c r="HF427" s="102"/>
      <c r="HG427" s="96"/>
      <c r="HH427" s="104"/>
      <c r="HI427" s="92"/>
      <c r="HJ427" s="90"/>
      <c r="HK427" s="91"/>
      <c r="HL427" s="102"/>
      <c r="HM427" s="96"/>
      <c r="HN427" s="104"/>
      <c r="HO427" s="92"/>
      <c r="HP427" s="90"/>
      <c r="HQ427" s="91"/>
      <c r="HR427" s="102"/>
      <c r="HS427" s="96"/>
      <c r="HT427" s="104"/>
      <c r="HU427" s="92"/>
      <c r="HV427" s="125"/>
      <c r="HW427" s="126"/>
      <c r="HX427" s="127"/>
      <c r="HY427" s="128"/>
      <c r="HZ427" s="129"/>
      <c r="IA427" s="130"/>
      <c r="IB427" s="125"/>
      <c r="IC427" s="126"/>
      <c r="ID427" s="127"/>
      <c r="IE427" s="128"/>
      <c r="IF427" s="129"/>
      <c r="IG427" s="130"/>
      <c r="IH427" s="125"/>
      <c r="II427" s="126"/>
      <c r="IJ427" s="127"/>
      <c r="IK427" s="128"/>
      <c r="IL427" s="129"/>
      <c r="IM427" s="130"/>
      <c r="IN427" s="125"/>
      <c r="IO427" s="126"/>
      <c r="IP427" s="127"/>
      <c r="IQ427" s="128"/>
      <c r="IR427" s="129"/>
    </row>
    <row r="428" spans="1:252" s="1" customFormat="1">
      <c r="A428" s="54" t="s">
        <v>920</v>
      </c>
      <c r="B428" s="136">
        <f t="shared" si="68"/>
        <v>0</v>
      </c>
      <c r="C428" s="136">
        <f t="shared" si="69"/>
        <v>0</v>
      </c>
      <c r="D428" s="136">
        <f t="shared" si="70"/>
        <v>0</v>
      </c>
      <c r="E428" s="136">
        <f t="shared" si="71"/>
        <v>0</v>
      </c>
      <c r="F428" s="136">
        <f t="shared" si="72"/>
        <v>0</v>
      </c>
      <c r="G428" s="136">
        <f t="shared" si="73"/>
        <v>0</v>
      </c>
      <c r="H428" s="137">
        <f t="shared" si="66"/>
        <v>0</v>
      </c>
      <c r="I428" s="137">
        <f t="shared" si="74"/>
        <v>0</v>
      </c>
      <c r="J428" s="136">
        <f t="shared" si="75"/>
        <v>0</v>
      </c>
      <c r="K428" s="136">
        <f t="shared" si="76"/>
        <v>0</v>
      </c>
      <c r="L428" s="138">
        <f t="shared" si="67"/>
        <v>0</v>
      </c>
      <c r="M428" s="92"/>
      <c r="N428" s="90"/>
      <c r="O428" s="91"/>
      <c r="P428" s="102"/>
      <c r="Q428" s="96"/>
      <c r="R428" s="104"/>
      <c r="S428" s="92"/>
      <c r="T428" s="90"/>
      <c r="U428" s="91"/>
      <c r="V428" s="102"/>
      <c r="W428" s="96"/>
      <c r="X428" s="104"/>
      <c r="Y428" s="92"/>
      <c r="Z428" s="90"/>
      <c r="AA428" s="91"/>
      <c r="AB428" s="102"/>
      <c r="AC428" s="96"/>
      <c r="AD428" s="104"/>
      <c r="AE428" s="92"/>
      <c r="AF428" s="90"/>
      <c r="AG428" s="91"/>
      <c r="AH428" s="102"/>
      <c r="AI428" s="96"/>
      <c r="AJ428" s="104"/>
      <c r="AK428" s="92"/>
      <c r="AL428" s="90"/>
      <c r="AM428" s="91"/>
      <c r="AN428" s="102"/>
      <c r="AO428" s="96"/>
      <c r="AP428" s="104"/>
      <c r="AQ428" s="92"/>
      <c r="AR428" s="90"/>
      <c r="AS428" s="91"/>
      <c r="AT428" s="102"/>
      <c r="AU428" s="96"/>
      <c r="AV428" s="104"/>
      <c r="AW428" s="92"/>
      <c r="AX428" s="90"/>
      <c r="AY428" s="91"/>
      <c r="AZ428" s="102"/>
      <c r="BA428" s="96"/>
      <c r="BB428" s="104"/>
      <c r="BC428" s="92"/>
      <c r="BD428" s="90"/>
      <c r="BE428" s="91"/>
      <c r="BF428" s="102"/>
      <c r="BG428" s="96"/>
      <c r="BH428" s="104"/>
      <c r="BI428" s="92"/>
      <c r="BJ428" s="90"/>
      <c r="BK428" s="91"/>
      <c r="BL428" s="102"/>
      <c r="BM428" s="96"/>
      <c r="BN428" s="104"/>
      <c r="BO428" s="92"/>
      <c r="BP428" s="90"/>
      <c r="BQ428" s="91"/>
      <c r="BR428" s="102"/>
      <c r="BS428" s="96"/>
      <c r="BT428" s="104"/>
      <c r="BU428" s="92"/>
      <c r="BV428" s="90"/>
      <c r="BW428" s="91"/>
      <c r="BX428" s="102"/>
      <c r="BY428" s="96"/>
      <c r="BZ428" s="104"/>
      <c r="CA428" s="92"/>
      <c r="CB428" s="90"/>
      <c r="CC428" s="91"/>
      <c r="CD428" s="102"/>
      <c r="CE428" s="96"/>
      <c r="CF428" s="104"/>
      <c r="CG428" s="92"/>
      <c r="CH428" s="90"/>
      <c r="CI428" s="91"/>
      <c r="CJ428" s="102"/>
      <c r="CK428" s="96"/>
      <c r="CL428" s="104"/>
      <c r="CM428" s="92"/>
      <c r="CN428" s="90"/>
      <c r="CO428" s="91"/>
      <c r="CP428" s="102"/>
      <c r="CQ428" s="96"/>
      <c r="CR428" s="104"/>
      <c r="CS428" s="92"/>
      <c r="CT428" s="90"/>
      <c r="CU428" s="91"/>
      <c r="CV428" s="102"/>
      <c r="CW428" s="96"/>
      <c r="CX428" s="104"/>
      <c r="CY428" s="92"/>
      <c r="CZ428" s="90"/>
      <c r="DA428" s="91"/>
      <c r="DB428" s="102"/>
      <c r="DC428" s="96"/>
      <c r="DD428" s="104"/>
      <c r="DE428" s="92"/>
      <c r="DF428" s="90"/>
      <c r="DG428" s="91"/>
      <c r="DH428" s="102"/>
      <c r="DI428" s="96"/>
      <c r="DJ428" s="104"/>
      <c r="DK428" s="92"/>
      <c r="DL428" s="90"/>
      <c r="DM428" s="91"/>
      <c r="DN428" s="102"/>
      <c r="DO428" s="96"/>
      <c r="DP428" s="104"/>
      <c r="DQ428" s="92"/>
      <c r="DR428" s="90"/>
      <c r="DS428" s="91"/>
      <c r="DT428" s="102"/>
      <c r="DU428" s="96"/>
      <c r="DV428" s="104"/>
      <c r="DW428" s="92"/>
      <c r="DX428" s="90"/>
      <c r="DY428" s="91"/>
      <c r="DZ428" s="102"/>
      <c r="EA428" s="96"/>
      <c r="EB428" s="104"/>
      <c r="EC428" s="92"/>
      <c r="ED428" s="90"/>
      <c r="EE428" s="91"/>
      <c r="EF428" s="102"/>
      <c r="EG428" s="96"/>
      <c r="EH428" s="104"/>
      <c r="EI428" s="92"/>
      <c r="EJ428" s="90"/>
      <c r="EK428" s="91"/>
      <c r="EL428" s="102"/>
      <c r="EM428" s="96"/>
      <c r="EN428" s="104"/>
      <c r="EO428" s="92"/>
      <c r="EP428" s="90"/>
      <c r="EQ428" s="91"/>
      <c r="ER428" s="102"/>
      <c r="ES428" s="96"/>
      <c r="ET428" s="104"/>
      <c r="EU428" s="92"/>
      <c r="EV428" s="90"/>
      <c r="EW428" s="91"/>
      <c r="EX428" s="102"/>
      <c r="EY428" s="96"/>
      <c r="EZ428" s="104"/>
      <c r="FA428" s="92"/>
      <c r="FB428" s="90"/>
      <c r="FC428" s="91"/>
      <c r="FD428" s="102"/>
      <c r="FE428" s="96"/>
      <c r="FF428" s="104"/>
      <c r="FG428" s="92"/>
      <c r="FH428" s="90"/>
      <c r="FI428" s="91"/>
      <c r="FJ428" s="102"/>
      <c r="FK428" s="96"/>
      <c r="FL428" s="104"/>
      <c r="FM428" s="92"/>
      <c r="FN428" s="90"/>
      <c r="FO428" s="91"/>
      <c r="FP428" s="102"/>
      <c r="FQ428" s="96"/>
      <c r="FR428" s="104"/>
      <c r="FS428" s="92"/>
      <c r="FT428" s="90"/>
      <c r="FU428" s="91"/>
      <c r="FV428" s="102"/>
      <c r="FW428" s="96"/>
      <c r="FX428" s="104"/>
      <c r="FY428" s="92"/>
      <c r="FZ428" s="90"/>
      <c r="GA428" s="91"/>
      <c r="GB428" s="102"/>
      <c r="GC428" s="96"/>
      <c r="GD428" s="104"/>
      <c r="GE428" s="92"/>
      <c r="GF428" s="90"/>
      <c r="GG428" s="91"/>
      <c r="GH428" s="102"/>
      <c r="GI428" s="96"/>
      <c r="GJ428" s="104"/>
      <c r="GK428" s="92"/>
      <c r="GL428" s="90"/>
      <c r="GM428" s="91"/>
      <c r="GN428" s="102"/>
      <c r="GO428" s="96"/>
      <c r="GP428" s="104"/>
      <c r="GQ428" s="92"/>
      <c r="GR428" s="90"/>
      <c r="GS428" s="91"/>
      <c r="GT428" s="102"/>
      <c r="GU428" s="96"/>
      <c r="GV428" s="104"/>
      <c r="GW428" s="92"/>
      <c r="GX428" s="90"/>
      <c r="GY428" s="91"/>
      <c r="GZ428" s="102"/>
      <c r="HA428" s="96"/>
      <c r="HB428" s="104"/>
      <c r="HC428" s="92"/>
      <c r="HD428" s="90"/>
      <c r="HE428" s="91"/>
      <c r="HF428" s="102"/>
      <c r="HG428" s="96"/>
      <c r="HH428" s="104"/>
      <c r="HI428" s="92"/>
      <c r="HJ428" s="90"/>
      <c r="HK428" s="91"/>
      <c r="HL428" s="102"/>
      <c r="HM428" s="96"/>
      <c r="HN428" s="104"/>
      <c r="HO428" s="92"/>
      <c r="HP428" s="90"/>
      <c r="HQ428" s="91"/>
      <c r="HR428" s="102"/>
      <c r="HS428" s="96"/>
      <c r="HT428" s="104"/>
      <c r="HU428" s="92"/>
      <c r="HV428" s="125"/>
      <c r="HW428" s="126"/>
      <c r="HX428" s="127"/>
      <c r="HY428" s="128"/>
      <c r="HZ428" s="129"/>
      <c r="IA428" s="130"/>
      <c r="IB428" s="125"/>
      <c r="IC428" s="126"/>
      <c r="ID428" s="127"/>
      <c r="IE428" s="128"/>
      <c r="IF428" s="129"/>
      <c r="IG428" s="130"/>
      <c r="IH428" s="125"/>
      <c r="II428" s="126"/>
      <c r="IJ428" s="127"/>
      <c r="IK428" s="128"/>
      <c r="IL428" s="129"/>
      <c r="IM428" s="130"/>
      <c r="IN428" s="125"/>
      <c r="IO428" s="126"/>
      <c r="IP428" s="127"/>
      <c r="IQ428" s="128"/>
      <c r="IR428" s="129"/>
    </row>
    <row r="429" spans="1:252" s="1" customFormat="1">
      <c r="A429" s="54" t="s">
        <v>921</v>
      </c>
      <c r="B429" s="136">
        <f t="shared" si="68"/>
        <v>0</v>
      </c>
      <c r="C429" s="136">
        <f t="shared" si="69"/>
        <v>0</v>
      </c>
      <c r="D429" s="136">
        <f t="shared" si="70"/>
        <v>0</v>
      </c>
      <c r="E429" s="136">
        <f t="shared" si="71"/>
        <v>0</v>
      </c>
      <c r="F429" s="136">
        <f t="shared" si="72"/>
        <v>0</v>
      </c>
      <c r="G429" s="136">
        <f t="shared" si="73"/>
        <v>0</v>
      </c>
      <c r="H429" s="137">
        <f t="shared" si="66"/>
        <v>0</v>
      </c>
      <c r="I429" s="137">
        <f t="shared" si="74"/>
        <v>0</v>
      </c>
      <c r="J429" s="136">
        <f t="shared" si="75"/>
        <v>0</v>
      </c>
      <c r="K429" s="136">
        <f t="shared" si="76"/>
        <v>0</v>
      </c>
      <c r="L429" s="138">
        <f t="shared" si="67"/>
        <v>0</v>
      </c>
      <c r="M429" s="92"/>
      <c r="N429" s="90"/>
      <c r="O429" s="91"/>
      <c r="P429" s="102"/>
      <c r="Q429" s="96"/>
      <c r="R429" s="104"/>
      <c r="S429" s="92"/>
      <c r="T429" s="90"/>
      <c r="U429" s="91"/>
      <c r="V429" s="102"/>
      <c r="W429" s="96"/>
      <c r="X429" s="104"/>
      <c r="Y429" s="92"/>
      <c r="Z429" s="90"/>
      <c r="AA429" s="91"/>
      <c r="AB429" s="102"/>
      <c r="AC429" s="96"/>
      <c r="AD429" s="104"/>
      <c r="AE429" s="92"/>
      <c r="AF429" s="90"/>
      <c r="AG429" s="91"/>
      <c r="AH429" s="102"/>
      <c r="AI429" s="96"/>
      <c r="AJ429" s="104"/>
      <c r="AK429" s="92"/>
      <c r="AL429" s="90"/>
      <c r="AM429" s="91"/>
      <c r="AN429" s="102"/>
      <c r="AO429" s="96"/>
      <c r="AP429" s="104"/>
      <c r="AQ429" s="92"/>
      <c r="AR429" s="90"/>
      <c r="AS429" s="91"/>
      <c r="AT429" s="102"/>
      <c r="AU429" s="96"/>
      <c r="AV429" s="104"/>
      <c r="AW429" s="92"/>
      <c r="AX429" s="90"/>
      <c r="AY429" s="91"/>
      <c r="AZ429" s="102"/>
      <c r="BA429" s="96"/>
      <c r="BB429" s="104"/>
      <c r="BC429" s="92"/>
      <c r="BD429" s="90"/>
      <c r="BE429" s="91"/>
      <c r="BF429" s="102"/>
      <c r="BG429" s="96"/>
      <c r="BH429" s="104"/>
      <c r="BI429" s="92"/>
      <c r="BJ429" s="90"/>
      <c r="BK429" s="91"/>
      <c r="BL429" s="102"/>
      <c r="BM429" s="96"/>
      <c r="BN429" s="104"/>
      <c r="BO429" s="92"/>
      <c r="BP429" s="90"/>
      <c r="BQ429" s="91"/>
      <c r="BR429" s="102"/>
      <c r="BS429" s="96"/>
      <c r="BT429" s="104"/>
      <c r="BU429" s="92"/>
      <c r="BV429" s="90"/>
      <c r="BW429" s="91"/>
      <c r="BX429" s="102"/>
      <c r="BY429" s="96"/>
      <c r="BZ429" s="104"/>
      <c r="CA429" s="92"/>
      <c r="CB429" s="90"/>
      <c r="CC429" s="91"/>
      <c r="CD429" s="102"/>
      <c r="CE429" s="96"/>
      <c r="CF429" s="104"/>
      <c r="CG429" s="92"/>
      <c r="CH429" s="90"/>
      <c r="CI429" s="91"/>
      <c r="CJ429" s="102"/>
      <c r="CK429" s="96"/>
      <c r="CL429" s="104"/>
      <c r="CM429" s="92"/>
      <c r="CN429" s="90"/>
      <c r="CO429" s="91"/>
      <c r="CP429" s="102"/>
      <c r="CQ429" s="96"/>
      <c r="CR429" s="104"/>
      <c r="CS429" s="92"/>
      <c r="CT429" s="90"/>
      <c r="CU429" s="91"/>
      <c r="CV429" s="102"/>
      <c r="CW429" s="96"/>
      <c r="CX429" s="104"/>
      <c r="CY429" s="92"/>
      <c r="CZ429" s="90"/>
      <c r="DA429" s="91"/>
      <c r="DB429" s="102"/>
      <c r="DC429" s="96"/>
      <c r="DD429" s="104"/>
      <c r="DE429" s="92"/>
      <c r="DF429" s="90"/>
      <c r="DG429" s="91"/>
      <c r="DH429" s="102"/>
      <c r="DI429" s="96"/>
      <c r="DJ429" s="104"/>
      <c r="DK429" s="92"/>
      <c r="DL429" s="90"/>
      <c r="DM429" s="91"/>
      <c r="DN429" s="102"/>
      <c r="DO429" s="96"/>
      <c r="DP429" s="104"/>
      <c r="DQ429" s="92"/>
      <c r="DR429" s="90"/>
      <c r="DS429" s="91"/>
      <c r="DT429" s="102"/>
      <c r="DU429" s="96"/>
      <c r="DV429" s="104"/>
      <c r="DW429" s="92"/>
      <c r="DX429" s="90"/>
      <c r="DY429" s="91"/>
      <c r="DZ429" s="102"/>
      <c r="EA429" s="96"/>
      <c r="EB429" s="104"/>
      <c r="EC429" s="92"/>
      <c r="ED429" s="90"/>
      <c r="EE429" s="91"/>
      <c r="EF429" s="102"/>
      <c r="EG429" s="96"/>
      <c r="EH429" s="104"/>
      <c r="EI429" s="92"/>
      <c r="EJ429" s="90"/>
      <c r="EK429" s="91"/>
      <c r="EL429" s="102"/>
      <c r="EM429" s="96"/>
      <c r="EN429" s="104"/>
      <c r="EO429" s="92"/>
      <c r="EP429" s="90"/>
      <c r="EQ429" s="91"/>
      <c r="ER429" s="102"/>
      <c r="ES429" s="96"/>
      <c r="ET429" s="104"/>
      <c r="EU429" s="92"/>
      <c r="EV429" s="90"/>
      <c r="EW429" s="91"/>
      <c r="EX429" s="102"/>
      <c r="EY429" s="96"/>
      <c r="EZ429" s="104"/>
      <c r="FA429" s="92"/>
      <c r="FB429" s="90"/>
      <c r="FC429" s="91"/>
      <c r="FD429" s="102"/>
      <c r="FE429" s="96"/>
      <c r="FF429" s="104"/>
      <c r="FG429" s="92"/>
      <c r="FH429" s="90"/>
      <c r="FI429" s="91"/>
      <c r="FJ429" s="102"/>
      <c r="FK429" s="96"/>
      <c r="FL429" s="104"/>
      <c r="FM429" s="92"/>
      <c r="FN429" s="90"/>
      <c r="FO429" s="91"/>
      <c r="FP429" s="102"/>
      <c r="FQ429" s="96"/>
      <c r="FR429" s="104"/>
      <c r="FS429" s="92"/>
      <c r="FT429" s="90"/>
      <c r="FU429" s="91"/>
      <c r="FV429" s="102"/>
      <c r="FW429" s="96"/>
      <c r="FX429" s="104"/>
      <c r="FY429" s="92"/>
      <c r="FZ429" s="90"/>
      <c r="GA429" s="91"/>
      <c r="GB429" s="102"/>
      <c r="GC429" s="96"/>
      <c r="GD429" s="104"/>
      <c r="GE429" s="92"/>
      <c r="GF429" s="90"/>
      <c r="GG429" s="91"/>
      <c r="GH429" s="102"/>
      <c r="GI429" s="96"/>
      <c r="GJ429" s="104"/>
      <c r="GK429" s="92"/>
      <c r="GL429" s="90"/>
      <c r="GM429" s="91"/>
      <c r="GN429" s="102"/>
      <c r="GO429" s="96"/>
      <c r="GP429" s="104"/>
      <c r="GQ429" s="92"/>
      <c r="GR429" s="90"/>
      <c r="GS429" s="91"/>
      <c r="GT429" s="102"/>
      <c r="GU429" s="96"/>
      <c r="GV429" s="104"/>
      <c r="GW429" s="92"/>
      <c r="GX429" s="90"/>
      <c r="GY429" s="91"/>
      <c r="GZ429" s="102"/>
      <c r="HA429" s="96"/>
      <c r="HB429" s="104"/>
      <c r="HC429" s="92"/>
      <c r="HD429" s="90"/>
      <c r="HE429" s="91"/>
      <c r="HF429" s="102"/>
      <c r="HG429" s="96"/>
      <c r="HH429" s="104"/>
      <c r="HI429" s="92"/>
      <c r="HJ429" s="90"/>
      <c r="HK429" s="91"/>
      <c r="HL429" s="102"/>
      <c r="HM429" s="96"/>
      <c r="HN429" s="104"/>
      <c r="HO429" s="92"/>
      <c r="HP429" s="90"/>
      <c r="HQ429" s="91"/>
      <c r="HR429" s="102"/>
      <c r="HS429" s="96"/>
      <c r="HT429" s="104"/>
      <c r="HU429" s="92"/>
      <c r="HV429" s="125"/>
      <c r="HW429" s="126"/>
      <c r="HX429" s="127"/>
      <c r="HY429" s="128"/>
      <c r="HZ429" s="129"/>
      <c r="IA429" s="130"/>
      <c r="IB429" s="125"/>
      <c r="IC429" s="126"/>
      <c r="ID429" s="127"/>
      <c r="IE429" s="128"/>
      <c r="IF429" s="129"/>
      <c r="IG429" s="130"/>
      <c r="IH429" s="125"/>
      <c r="II429" s="126"/>
      <c r="IJ429" s="127"/>
      <c r="IK429" s="128"/>
      <c r="IL429" s="129"/>
      <c r="IM429" s="130"/>
      <c r="IN429" s="125"/>
      <c r="IO429" s="126"/>
      <c r="IP429" s="127"/>
      <c r="IQ429" s="128"/>
      <c r="IR429" s="129"/>
    </row>
    <row r="430" spans="1:252" s="1" customFormat="1">
      <c r="A430" s="54" t="s">
        <v>922</v>
      </c>
      <c r="B430" s="136">
        <f t="shared" si="68"/>
        <v>16.8</v>
      </c>
      <c r="C430" s="136">
        <f t="shared" si="69"/>
        <v>17.375</v>
      </c>
      <c r="D430" s="136">
        <f t="shared" si="70"/>
        <v>18</v>
      </c>
      <c r="E430" s="136">
        <f t="shared" si="71"/>
        <v>13</v>
      </c>
      <c r="F430" s="136">
        <f t="shared" si="72"/>
        <v>13.450000000000001</v>
      </c>
      <c r="G430" s="136">
        <f t="shared" si="73"/>
        <v>13.7</v>
      </c>
      <c r="H430" s="137">
        <f t="shared" si="66"/>
        <v>4</v>
      </c>
      <c r="I430" s="137">
        <f t="shared" si="74"/>
        <v>0</v>
      </c>
      <c r="J430" s="136">
        <f t="shared" si="75"/>
        <v>0</v>
      </c>
      <c r="K430" s="136">
        <f t="shared" si="76"/>
        <v>0</v>
      </c>
      <c r="L430" s="138">
        <f t="shared" si="67"/>
        <v>0</v>
      </c>
      <c r="M430" s="92">
        <v>17.8</v>
      </c>
      <c r="N430" s="90">
        <v>13</v>
      </c>
      <c r="O430" s="91"/>
      <c r="P430" s="102">
        <v>16.8</v>
      </c>
      <c r="Q430" s="96">
        <v>13.7</v>
      </c>
      <c r="R430" s="104"/>
      <c r="S430" s="92">
        <v>18</v>
      </c>
      <c r="T430" s="90">
        <v>13.5</v>
      </c>
      <c r="U430" s="91"/>
      <c r="V430" s="102">
        <v>16.899999999999999</v>
      </c>
      <c r="W430" s="96">
        <v>13.6</v>
      </c>
      <c r="X430" s="104"/>
      <c r="Y430" s="92"/>
      <c r="Z430" s="90"/>
      <c r="AA430" s="91"/>
      <c r="AB430" s="102"/>
      <c r="AC430" s="96"/>
      <c r="AD430" s="104"/>
      <c r="AE430" s="92"/>
      <c r="AF430" s="90"/>
      <c r="AG430" s="91"/>
      <c r="AH430" s="102"/>
      <c r="AI430" s="96"/>
      <c r="AJ430" s="104"/>
      <c r="AK430" s="92"/>
      <c r="AL430" s="90"/>
      <c r="AM430" s="91"/>
      <c r="AN430" s="102"/>
      <c r="AO430" s="96"/>
      <c r="AP430" s="104"/>
      <c r="AQ430" s="92"/>
      <c r="AR430" s="90"/>
      <c r="AS430" s="91"/>
      <c r="AT430" s="102"/>
      <c r="AU430" s="96"/>
      <c r="AV430" s="104"/>
      <c r="AW430" s="92"/>
      <c r="AX430" s="90"/>
      <c r="AY430" s="91"/>
      <c r="AZ430" s="102"/>
      <c r="BA430" s="96"/>
      <c r="BB430" s="104"/>
      <c r="BC430" s="92"/>
      <c r="BD430" s="90"/>
      <c r="BE430" s="91"/>
      <c r="BF430" s="102"/>
      <c r="BG430" s="96"/>
      <c r="BH430" s="104"/>
      <c r="BI430" s="92"/>
      <c r="BJ430" s="90"/>
      <c r="BK430" s="91"/>
      <c r="BL430" s="102"/>
      <c r="BM430" s="96"/>
      <c r="BN430" s="104"/>
      <c r="BO430" s="92"/>
      <c r="BP430" s="90"/>
      <c r="BQ430" s="91"/>
      <c r="BR430" s="102"/>
      <c r="BS430" s="96"/>
      <c r="BT430" s="104"/>
      <c r="BU430" s="92"/>
      <c r="BV430" s="90"/>
      <c r="BW430" s="91"/>
      <c r="BX430" s="102"/>
      <c r="BY430" s="96"/>
      <c r="BZ430" s="104"/>
      <c r="CA430" s="92"/>
      <c r="CB430" s="90"/>
      <c r="CC430" s="91"/>
      <c r="CD430" s="102"/>
      <c r="CE430" s="96"/>
      <c r="CF430" s="104"/>
      <c r="CG430" s="92"/>
      <c r="CH430" s="90"/>
      <c r="CI430" s="91"/>
      <c r="CJ430" s="102"/>
      <c r="CK430" s="96"/>
      <c r="CL430" s="104"/>
      <c r="CM430" s="92"/>
      <c r="CN430" s="90"/>
      <c r="CO430" s="91"/>
      <c r="CP430" s="102"/>
      <c r="CQ430" s="96"/>
      <c r="CR430" s="104"/>
      <c r="CS430" s="92"/>
      <c r="CT430" s="90"/>
      <c r="CU430" s="91"/>
      <c r="CV430" s="102"/>
      <c r="CW430" s="96"/>
      <c r="CX430" s="104"/>
      <c r="CY430" s="92"/>
      <c r="CZ430" s="90"/>
      <c r="DA430" s="91"/>
      <c r="DB430" s="102"/>
      <c r="DC430" s="96"/>
      <c r="DD430" s="104"/>
      <c r="DE430" s="92"/>
      <c r="DF430" s="90"/>
      <c r="DG430" s="91"/>
      <c r="DH430" s="102"/>
      <c r="DI430" s="96"/>
      <c r="DJ430" s="104"/>
      <c r="DK430" s="92"/>
      <c r="DL430" s="90"/>
      <c r="DM430" s="91"/>
      <c r="DN430" s="102"/>
      <c r="DO430" s="96"/>
      <c r="DP430" s="104"/>
      <c r="DQ430" s="92"/>
      <c r="DR430" s="90"/>
      <c r="DS430" s="91"/>
      <c r="DT430" s="102"/>
      <c r="DU430" s="96"/>
      <c r="DV430" s="104"/>
      <c r="DW430" s="92"/>
      <c r="DX430" s="90"/>
      <c r="DY430" s="91"/>
      <c r="DZ430" s="102"/>
      <c r="EA430" s="96"/>
      <c r="EB430" s="104"/>
      <c r="EC430" s="92"/>
      <c r="ED430" s="90"/>
      <c r="EE430" s="91"/>
      <c r="EF430" s="102"/>
      <c r="EG430" s="96"/>
      <c r="EH430" s="104"/>
      <c r="EI430" s="92"/>
      <c r="EJ430" s="90"/>
      <c r="EK430" s="91"/>
      <c r="EL430" s="102"/>
      <c r="EM430" s="96"/>
      <c r="EN430" s="104"/>
      <c r="EO430" s="92"/>
      <c r="EP430" s="90"/>
      <c r="EQ430" s="91"/>
      <c r="ER430" s="102"/>
      <c r="ES430" s="96"/>
      <c r="ET430" s="104"/>
      <c r="EU430" s="92"/>
      <c r="EV430" s="90"/>
      <c r="EW430" s="91"/>
      <c r="EX430" s="102"/>
      <c r="EY430" s="96"/>
      <c r="EZ430" s="104"/>
      <c r="FA430" s="92"/>
      <c r="FB430" s="90"/>
      <c r="FC430" s="91"/>
      <c r="FD430" s="102"/>
      <c r="FE430" s="96"/>
      <c r="FF430" s="104"/>
      <c r="FG430" s="92"/>
      <c r="FH430" s="90"/>
      <c r="FI430" s="91"/>
      <c r="FJ430" s="102"/>
      <c r="FK430" s="96"/>
      <c r="FL430" s="104"/>
      <c r="FM430" s="92"/>
      <c r="FN430" s="90"/>
      <c r="FO430" s="91"/>
      <c r="FP430" s="102"/>
      <c r="FQ430" s="96"/>
      <c r="FR430" s="104"/>
      <c r="FS430" s="92"/>
      <c r="FT430" s="90"/>
      <c r="FU430" s="91"/>
      <c r="FV430" s="102"/>
      <c r="FW430" s="96"/>
      <c r="FX430" s="104"/>
      <c r="FY430" s="92"/>
      <c r="FZ430" s="90"/>
      <c r="GA430" s="91"/>
      <c r="GB430" s="102"/>
      <c r="GC430" s="96"/>
      <c r="GD430" s="104"/>
      <c r="GE430" s="92"/>
      <c r="GF430" s="90"/>
      <c r="GG430" s="91"/>
      <c r="GH430" s="102"/>
      <c r="GI430" s="96"/>
      <c r="GJ430" s="104"/>
      <c r="GK430" s="92"/>
      <c r="GL430" s="90"/>
      <c r="GM430" s="91"/>
      <c r="GN430" s="102"/>
      <c r="GO430" s="96"/>
      <c r="GP430" s="104"/>
      <c r="GQ430" s="92"/>
      <c r="GR430" s="90"/>
      <c r="GS430" s="91"/>
      <c r="GT430" s="102"/>
      <c r="GU430" s="96"/>
      <c r="GV430" s="104"/>
      <c r="GW430" s="92"/>
      <c r="GX430" s="90"/>
      <c r="GY430" s="91"/>
      <c r="GZ430" s="102"/>
      <c r="HA430" s="96"/>
      <c r="HB430" s="104"/>
      <c r="HC430" s="92"/>
      <c r="HD430" s="90"/>
      <c r="HE430" s="91"/>
      <c r="HF430" s="102"/>
      <c r="HG430" s="96"/>
      <c r="HH430" s="104"/>
      <c r="HI430" s="92"/>
      <c r="HJ430" s="90"/>
      <c r="HK430" s="91"/>
      <c r="HL430" s="102"/>
      <c r="HM430" s="96"/>
      <c r="HN430" s="104"/>
      <c r="HO430" s="92"/>
      <c r="HP430" s="90"/>
      <c r="HQ430" s="91"/>
      <c r="HR430" s="102"/>
      <c r="HS430" s="96"/>
      <c r="HT430" s="104"/>
      <c r="HU430" s="92"/>
      <c r="HV430" s="125"/>
      <c r="HW430" s="126"/>
      <c r="HX430" s="127"/>
      <c r="HY430" s="128"/>
      <c r="HZ430" s="129"/>
      <c r="IA430" s="130"/>
      <c r="IB430" s="125"/>
      <c r="IC430" s="126"/>
      <c r="ID430" s="127"/>
      <c r="IE430" s="128"/>
      <c r="IF430" s="129"/>
      <c r="IG430" s="130"/>
      <c r="IH430" s="125"/>
      <c r="II430" s="126"/>
      <c r="IJ430" s="127"/>
      <c r="IK430" s="128"/>
      <c r="IL430" s="129"/>
      <c r="IM430" s="130"/>
      <c r="IN430" s="125"/>
      <c r="IO430" s="126"/>
      <c r="IP430" s="127"/>
      <c r="IQ430" s="128"/>
      <c r="IR430" s="129"/>
    </row>
    <row r="431" spans="1:252" s="1" customFormat="1">
      <c r="A431" s="54" t="s">
        <v>146</v>
      </c>
      <c r="B431" s="136">
        <f t="shared" si="68"/>
        <v>0</v>
      </c>
      <c r="C431" s="136">
        <f t="shared" si="69"/>
        <v>0</v>
      </c>
      <c r="D431" s="136">
        <f t="shared" si="70"/>
        <v>0</v>
      </c>
      <c r="E431" s="136">
        <f t="shared" si="71"/>
        <v>0</v>
      </c>
      <c r="F431" s="136">
        <f t="shared" si="72"/>
        <v>0</v>
      </c>
      <c r="G431" s="136">
        <f t="shared" si="73"/>
        <v>0</v>
      </c>
      <c r="H431" s="137">
        <f t="shared" si="66"/>
        <v>0</v>
      </c>
      <c r="I431" s="137">
        <f t="shared" si="74"/>
        <v>0</v>
      </c>
      <c r="J431" s="136">
        <f t="shared" si="75"/>
        <v>0</v>
      </c>
      <c r="K431" s="136">
        <f t="shared" si="76"/>
        <v>0</v>
      </c>
      <c r="L431" s="138">
        <f t="shared" si="67"/>
        <v>0</v>
      </c>
      <c r="M431" s="92"/>
      <c r="N431" s="90"/>
      <c r="O431" s="91"/>
      <c r="P431" s="102"/>
      <c r="Q431" s="96"/>
      <c r="R431" s="104"/>
      <c r="S431" s="92"/>
      <c r="T431" s="90"/>
      <c r="U431" s="91"/>
      <c r="V431" s="102"/>
      <c r="W431" s="96"/>
      <c r="X431" s="104"/>
      <c r="Y431" s="92"/>
      <c r="Z431" s="90"/>
      <c r="AA431" s="91"/>
      <c r="AB431" s="102"/>
      <c r="AC431" s="96"/>
      <c r="AD431" s="104"/>
      <c r="AE431" s="92"/>
      <c r="AF431" s="90"/>
      <c r="AG431" s="91"/>
      <c r="AH431" s="102"/>
      <c r="AI431" s="96"/>
      <c r="AJ431" s="104"/>
      <c r="AK431" s="92"/>
      <c r="AL431" s="90"/>
      <c r="AM431" s="91"/>
      <c r="AN431" s="102"/>
      <c r="AO431" s="96"/>
      <c r="AP431" s="104"/>
      <c r="AQ431" s="92"/>
      <c r="AR431" s="90"/>
      <c r="AS431" s="91"/>
      <c r="AT431" s="102"/>
      <c r="AU431" s="96"/>
      <c r="AV431" s="104"/>
      <c r="AW431" s="92"/>
      <c r="AX431" s="90"/>
      <c r="AY431" s="91"/>
      <c r="AZ431" s="102"/>
      <c r="BA431" s="96"/>
      <c r="BB431" s="104"/>
      <c r="BC431" s="92"/>
      <c r="BD431" s="90"/>
      <c r="BE431" s="91"/>
      <c r="BF431" s="102"/>
      <c r="BG431" s="96"/>
      <c r="BH431" s="104"/>
      <c r="BI431" s="92"/>
      <c r="BJ431" s="90"/>
      <c r="BK431" s="91"/>
      <c r="BL431" s="102"/>
      <c r="BM431" s="96"/>
      <c r="BN431" s="104"/>
      <c r="BO431" s="92"/>
      <c r="BP431" s="90"/>
      <c r="BQ431" s="91"/>
      <c r="BR431" s="102"/>
      <c r="BS431" s="96"/>
      <c r="BT431" s="104"/>
      <c r="BU431" s="92"/>
      <c r="BV431" s="90"/>
      <c r="BW431" s="91"/>
      <c r="BX431" s="102"/>
      <c r="BY431" s="96"/>
      <c r="BZ431" s="104"/>
      <c r="CA431" s="92"/>
      <c r="CB431" s="90"/>
      <c r="CC431" s="91"/>
      <c r="CD431" s="102"/>
      <c r="CE431" s="96"/>
      <c r="CF431" s="104"/>
      <c r="CG431" s="92"/>
      <c r="CH431" s="90"/>
      <c r="CI431" s="91"/>
      <c r="CJ431" s="102"/>
      <c r="CK431" s="96"/>
      <c r="CL431" s="104"/>
      <c r="CM431" s="92"/>
      <c r="CN431" s="90"/>
      <c r="CO431" s="91"/>
      <c r="CP431" s="102"/>
      <c r="CQ431" s="96"/>
      <c r="CR431" s="104"/>
      <c r="CS431" s="92"/>
      <c r="CT431" s="90"/>
      <c r="CU431" s="91"/>
      <c r="CV431" s="102"/>
      <c r="CW431" s="96"/>
      <c r="CX431" s="104"/>
      <c r="CY431" s="92"/>
      <c r="CZ431" s="90"/>
      <c r="DA431" s="91"/>
      <c r="DB431" s="102"/>
      <c r="DC431" s="96"/>
      <c r="DD431" s="104"/>
      <c r="DE431" s="92"/>
      <c r="DF431" s="90"/>
      <c r="DG431" s="91"/>
      <c r="DH431" s="102"/>
      <c r="DI431" s="96"/>
      <c r="DJ431" s="104"/>
      <c r="DK431" s="92"/>
      <c r="DL431" s="90"/>
      <c r="DM431" s="91"/>
      <c r="DN431" s="102"/>
      <c r="DO431" s="96"/>
      <c r="DP431" s="104"/>
      <c r="DQ431" s="92"/>
      <c r="DR431" s="90"/>
      <c r="DS431" s="91"/>
      <c r="DT431" s="102"/>
      <c r="DU431" s="96"/>
      <c r="DV431" s="104"/>
      <c r="DW431" s="92"/>
      <c r="DX431" s="90"/>
      <c r="DY431" s="91"/>
      <c r="DZ431" s="102"/>
      <c r="EA431" s="96"/>
      <c r="EB431" s="104"/>
      <c r="EC431" s="92"/>
      <c r="ED431" s="90"/>
      <c r="EE431" s="91"/>
      <c r="EF431" s="102"/>
      <c r="EG431" s="96"/>
      <c r="EH431" s="104"/>
      <c r="EI431" s="92"/>
      <c r="EJ431" s="90"/>
      <c r="EK431" s="91"/>
      <c r="EL431" s="102"/>
      <c r="EM431" s="96"/>
      <c r="EN431" s="104"/>
      <c r="EO431" s="92"/>
      <c r="EP431" s="90"/>
      <c r="EQ431" s="91"/>
      <c r="ER431" s="102"/>
      <c r="ES431" s="96"/>
      <c r="ET431" s="104"/>
      <c r="EU431" s="92"/>
      <c r="EV431" s="90"/>
      <c r="EW431" s="91"/>
      <c r="EX431" s="102"/>
      <c r="EY431" s="96"/>
      <c r="EZ431" s="104"/>
      <c r="FA431" s="92"/>
      <c r="FB431" s="90"/>
      <c r="FC431" s="91"/>
      <c r="FD431" s="102"/>
      <c r="FE431" s="96"/>
      <c r="FF431" s="104"/>
      <c r="FG431" s="92"/>
      <c r="FH431" s="90"/>
      <c r="FI431" s="91"/>
      <c r="FJ431" s="102"/>
      <c r="FK431" s="96"/>
      <c r="FL431" s="104"/>
      <c r="FM431" s="92"/>
      <c r="FN431" s="90"/>
      <c r="FO431" s="91"/>
      <c r="FP431" s="102"/>
      <c r="FQ431" s="96"/>
      <c r="FR431" s="104"/>
      <c r="FS431" s="92"/>
      <c r="FT431" s="90"/>
      <c r="FU431" s="91"/>
      <c r="FV431" s="102"/>
      <c r="FW431" s="96"/>
      <c r="FX431" s="104"/>
      <c r="FY431" s="92"/>
      <c r="FZ431" s="90"/>
      <c r="GA431" s="91"/>
      <c r="GB431" s="102"/>
      <c r="GC431" s="96"/>
      <c r="GD431" s="104"/>
      <c r="GE431" s="92"/>
      <c r="GF431" s="90"/>
      <c r="GG431" s="91"/>
      <c r="GH431" s="102"/>
      <c r="GI431" s="96"/>
      <c r="GJ431" s="104"/>
      <c r="GK431" s="92"/>
      <c r="GL431" s="90"/>
      <c r="GM431" s="91"/>
      <c r="GN431" s="102"/>
      <c r="GO431" s="96"/>
      <c r="GP431" s="104"/>
      <c r="GQ431" s="92"/>
      <c r="GR431" s="90"/>
      <c r="GS431" s="91"/>
      <c r="GT431" s="102"/>
      <c r="GU431" s="96"/>
      <c r="GV431" s="104"/>
      <c r="GW431" s="92"/>
      <c r="GX431" s="90"/>
      <c r="GY431" s="91"/>
      <c r="GZ431" s="102"/>
      <c r="HA431" s="96"/>
      <c r="HB431" s="104"/>
      <c r="HC431" s="92"/>
      <c r="HD431" s="90"/>
      <c r="HE431" s="91"/>
      <c r="HF431" s="102"/>
      <c r="HG431" s="96"/>
      <c r="HH431" s="104"/>
      <c r="HI431" s="92"/>
      <c r="HJ431" s="90"/>
      <c r="HK431" s="91"/>
      <c r="HL431" s="102"/>
      <c r="HM431" s="96"/>
      <c r="HN431" s="104"/>
      <c r="HO431" s="92"/>
      <c r="HP431" s="90"/>
      <c r="HQ431" s="91"/>
      <c r="HR431" s="102"/>
      <c r="HS431" s="96"/>
      <c r="HT431" s="104"/>
      <c r="HU431" s="92"/>
      <c r="HV431" s="125"/>
      <c r="HW431" s="126"/>
      <c r="HX431" s="127"/>
      <c r="HY431" s="128"/>
      <c r="HZ431" s="129"/>
      <c r="IA431" s="130"/>
      <c r="IB431" s="125"/>
      <c r="IC431" s="126"/>
      <c r="ID431" s="127"/>
      <c r="IE431" s="128"/>
      <c r="IF431" s="129"/>
      <c r="IG431" s="130"/>
      <c r="IH431" s="125"/>
      <c r="II431" s="126"/>
      <c r="IJ431" s="127"/>
      <c r="IK431" s="128"/>
      <c r="IL431" s="129"/>
      <c r="IM431" s="130"/>
      <c r="IN431" s="125"/>
      <c r="IO431" s="126"/>
      <c r="IP431" s="127"/>
      <c r="IQ431" s="128"/>
      <c r="IR431" s="129"/>
    </row>
    <row r="432" spans="1:252" s="1" customFormat="1">
      <c r="A432" s="54" t="s">
        <v>152</v>
      </c>
      <c r="B432" s="136">
        <f t="shared" si="68"/>
        <v>13.2</v>
      </c>
      <c r="C432" s="136">
        <f t="shared" si="69"/>
        <v>14.5375</v>
      </c>
      <c r="D432" s="136">
        <f t="shared" si="70"/>
        <v>15.2</v>
      </c>
      <c r="E432" s="136">
        <f t="shared" si="71"/>
        <v>9.5</v>
      </c>
      <c r="F432" s="136">
        <f t="shared" si="72"/>
        <v>9.8375000000000004</v>
      </c>
      <c r="G432" s="136">
        <f t="shared" si="73"/>
        <v>10.1</v>
      </c>
      <c r="H432" s="137">
        <f t="shared" si="66"/>
        <v>8</v>
      </c>
      <c r="I432" s="137">
        <f t="shared" si="74"/>
        <v>0</v>
      </c>
      <c r="J432" s="136">
        <f t="shared" si="75"/>
        <v>0</v>
      </c>
      <c r="K432" s="136">
        <f t="shared" si="76"/>
        <v>0</v>
      </c>
      <c r="L432" s="138">
        <f t="shared" si="67"/>
        <v>0</v>
      </c>
      <c r="M432" s="92">
        <v>15.2</v>
      </c>
      <c r="N432" s="90">
        <v>9.8000000000000007</v>
      </c>
      <c r="O432" s="91"/>
      <c r="P432" s="102">
        <v>15</v>
      </c>
      <c r="Q432" s="96">
        <v>9.9</v>
      </c>
      <c r="R432" s="104"/>
      <c r="S432" s="92">
        <v>14.9</v>
      </c>
      <c r="T432" s="90">
        <v>9.9</v>
      </c>
      <c r="U432" s="91"/>
      <c r="V432" s="102">
        <v>15</v>
      </c>
      <c r="W432" s="96">
        <v>9.8000000000000007</v>
      </c>
      <c r="X432" s="104"/>
      <c r="Y432" s="92">
        <v>14.9</v>
      </c>
      <c r="Z432" s="90">
        <v>9.8000000000000007</v>
      </c>
      <c r="AA432" s="91"/>
      <c r="AB432" s="102">
        <v>14.1</v>
      </c>
      <c r="AC432" s="96">
        <v>9.5</v>
      </c>
      <c r="AD432" s="104"/>
      <c r="AE432" s="92">
        <v>14</v>
      </c>
      <c r="AF432" s="90">
        <v>9.9</v>
      </c>
      <c r="AG432" s="91"/>
      <c r="AH432" s="102">
        <v>13.2</v>
      </c>
      <c r="AI432" s="96">
        <v>10.1</v>
      </c>
      <c r="AJ432" s="104"/>
      <c r="AK432" s="92"/>
      <c r="AL432" s="90"/>
      <c r="AM432" s="91"/>
      <c r="AN432" s="102"/>
      <c r="AO432" s="96"/>
      <c r="AP432" s="104"/>
      <c r="AQ432" s="92"/>
      <c r="AR432" s="90"/>
      <c r="AS432" s="91"/>
      <c r="AT432" s="102"/>
      <c r="AU432" s="96"/>
      <c r="AV432" s="104"/>
      <c r="AW432" s="92"/>
      <c r="AX432" s="90"/>
      <c r="AY432" s="91"/>
      <c r="AZ432" s="102"/>
      <c r="BA432" s="96"/>
      <c r="BB432" s="104"/>
      <c r="BC432" s="92"/>
      <c r="BD432" s="90"/>
      <c r="BE432" s="91"/>
      <c r="BF432" s="102"/>
      <c r="BG432" s="96"/>
      <c r="BH432" s="104"/>
      <c r="BI432" s="92"/>
      <c r="BJ432" s="90"/>
      <c r="BK432" s="91"/>
      <c r="BL432" s="102"/>
      <c r="BM432" s="96"/>
      <c r="BN432" s="104"/>
      <c r="BO432" s="92"/>
      <c r="BP432" s="90"/>
      <c r="BQ432" s="91"/>
      <c r="BR432" s="102"/>
      <c r="BS432" s="96"/>
      <c r="BT432" s="104"/>
      <c r="BU432" s="92"/>
      <c r="BV432" s="90"/>
      <c r="BW432" s="91"/>
      <c r="BX432" s="102"/>
      <c r="BY432" s="96"/>
      <c r="BZ432" s="104"/>
      <c r="CA432" s="92"/>
      <c r="CB432" s="90"/>
      <c r="CC432" s="91"/>
      <c r="CD432" s="102"/>
      <c r="CE432" s="96"/>
      <c r="CF432" s="104"/>
      <c r="CG432" s="92"/>
      <c r="CH432" s="90"/>
      <c r="CI432" s="91"/>
      <c r="CJ432" s="102"/>
      <c r="CK432" s="96"/>
      <c r="CL432" s="104"/>
      <c r="CM432" s="92"/>
      <c r="CN432" s="90"/>
      <c r="CO432" s="91"/>
      <c r="CP432" s="102"/>
      <c r="CQ432" s="96"/>
      <c r="CR432" s="104"/>
      <c r="CS432" s="92"/>
      <c r="CT432" s="90"/>
      <c r="CU432" s="91"/>
      <c r="CV432" s="102"/>
      <c r="CW432" s="96"/>
      <c r="CX432" s="104"/>
      <c r="CY432" s="92"/>
      <c r="CZ432" s="90"/>
      <c r="DA432" s="91"/>
      <c r="DB432" s="102"/>
      <c r="DC432" s="96"/>
      <c r="DD432" s="104"/>
      <c r="DE432" s="92"/>
      <c r="DF432" s="90"/>
      <c r="DG432" s="91"/>
      <c r="DH432" s="102"/>
      <c r="DI432" s="96"/>
      <c r="DJ432" s="104"/>
      <c r="DK432" s="92"/>
      <c r="DL432" s="90"/>
      <c r="DM432" s="91"/>
      <c r="DN432" s="102"/>
      <c r="DO432" s="96"/>
      <c r="DP432" s="104"/>
      <c r="DQ432" s="92"/>
      <c r="DR432" s="90"/>
      <c r="DS432" s="91"/>
      <c r="DT432" s="102"/>
      <c r="DU432" s="96"/>
      <c r="DV432" s="104"/>
      <c r="DW432" s="92"/>
      <c r="DX432" s="90"/>
      <c r="DY432" s="91"/>
      <c r="DZ432" s="102"/>
      <c r="EA432" s="96"/>
      <c r="EB432" s="104"/>
      <c r="EC432" s="92"/>
      <c r="ED432" s="90"/>
      <c r="EE432" s="91"/>
      <c r="EF432" s="102"/>
      <c r="EG432" s="96"/>
      <c r="EH432" s="104"/>
      <c r="EI432" s="92"/>
      <c r="EJ432" s="90"/>
      <c r="EK432" s="91"/>
      <c r="EL432" s="102"/>
      <c r="EM432" s="96"/>
      <c r="EN432" s="104"/>
      <c r="EO432" s="92"/>
      <c r="EP432" s="90"/>
      <c r="EQ432" s="91"/>
      <c r="ER432" s="102"/>
      <c r="ES432" s="96"/>
      <c r="ET432" s="104"/>
      <c r="EU432" s="92"/>
      <c r="EV432" s="90"/>
      <c r="EW432" s="91"/>
      <c r="EX432" s="102"/>
      <c r="EY432" s="96"/>
      <c r="EZ432" s="104"/>
      <c r="FA432" s="92"/>
      <c r="FB432" s="90"/>
      <c r="FC432" s="91"/>
      <c r="FD432" s="102"/>
      <c r="FE432" s="96"/>
      <c r="FF432" s="104"/>
      <c r="FG432" s="92"/>
      <c r="FH432" s="90"/>
      <c r="FI432" s="91"/>
      <c r="FJ432" s="102"/>
      <c r="FK432" s="96"/>
      <c r="FL432" s="104"/>
      <c r="FM432" s="92"/>
      <c r="FN432" s="90"/>
      <c r="FO432" s="91"/>
      <c r="FP432" s="102"/>
      <c r="FQ432" s="96"/>
      <c r="FR432" s="104"/>
      <c r="FS432" s="92"/>
      <c r="FT432" s="90"/>
      <c r="FU432" s="91"/>
      <c r="FV432" s="102"/>
      <c r="FW432" s="96"/>
      <c r="FX432" s="104"/>
      <c r="FY432" s="92"/>
      <c r="FZ432" s="90"/>
      <c r="GA432" s="91"/>
      <c r="GB432" s="102"/>
      <c r="GC432" s="96"/>
      <c r="GD432" s="104"/>
      <c r="GE432" s="92"/>
      <c r="GF432" s="90"/>
      <c r="GG432" s="91"/>
      <c r="GH432" s="102"/>
      <c r="GI432" s="96"/>
      <c r="GJ432" s="104"/>
      <c r="GK432" s="92"/>
      <c r="GL432" s="90"/>
      <c r="GM432" s="91"/>
      <c r="GN432" s="102"/>
      <c r="GO432" s="96"/>
      <c r="GP432" s="104"/>
      <c r="GQ432" s="92"/>
      <c r="GR432" s="90"/>
      <c r="GS432" s="91"/>
      <c r="GT432" s="102"/>
      <c r="GU432" s="96"/>
      <c r="GV432" s="104"/>
      <c r="GW432" s="92"/>
      <c r="GX432" s="90"/>
      <c r="GY432" s="91"/>
      <c r="GZ432" s="102"/>
      <c r="HA432" s="96"/>
      <c r="HB432" s="104"/>
      <c r="HC432" s="92"/>
      <c r="HD432" s="90"/>
      <c r="HE432" s="91"/>
      <c r="HF432" s="102"/>
      <c r="HG432" s="96"/>
      <c r="HH432" s="104"/>
      <c r="HI432" s="92"/>
      <c r="HJ432" s="90"/>
      <c r="HK432" s="91"/>
      <c r="HL432" s="102"/>
      <c r="HM432" s="96"/>
      <c r="HN432" s="104"/>
      <c r="HO432" s="92"/>
      <c r="HP432" s="90"/>
      <c r="HQ432" s="91"/>
      <c r="HR432" s="102"/>
      <c r="HS432" s="96"/>
      <c r="HT432" s="104"/>
      <c r="HU432" s="92"/>
      <c r="HV432" s="125"/>
      <c r="HW432" s="126"/>
      <c r="HX432" s="127"/>
      <c r="HY432" s="128"/>
      <c r="HZ432" s="129"/>
      <c r="IA432" s="130"/>
      <c r="IB432" s="125"/>
      <c r="IC432" s="126"/>
      <c r="ID432" s="127"/>
      <c r="IE432" s="128"/>
      <c r="IF432" s="129"/>
      <c r="IG432" s="130"/>
      <c r="IH432" s="125"/>
      <c r="II432" s="126"/>
      <c r="IJ432" s="127"/>
      <c r="IK432" s="128"/>
      <c r="IL432" s="129"/>
      <c r="IM432" s="130"/>
      <c r="IN432" s="125"/>
      <c r="IO432" s="126"/>
      <c r="IP432" s="127"/>
      <c r="IQ432" s="128"/>
      <c r="IR432" s="129"/>
    </row>
    <row r="433" spans="1:252" s="1" customFormat="1">
      <c r="A433" s="54" t="s">
        <v>150</v>
      </c>
      <c r="B433" s="136">
        <f t="shared" si="68"/>
        <v>13.7</v>
      </c>
      <c r="C433" s="136">
        <f t="shared" si="69"/>
        <v>13.920000000000002</v>
      </c>
      <c r="D433" s="136">
        <f t="shared" si="70"/>
        <v>14.3</v>
      </c>
      <c r="E433" s="136">
        <f t="shared" si="71"/>
        <v>9.3000000000000007</v>
      </c>
      <c r="F433" s="136">
        <f t="shared" si="72"/>
        <v>9.66</v>
      </c>
      <c r="G433" s="136">
        <f t="shared" si="73"/>
        <v>9.9</v>
      </c>
      <c r="H433" s="137">
        <f t="shared" si="66"/>
        <v>5</v>
      </c>
      <c r="I433" s="137">
        <f t="shared" si="74"/>
        <v>0</v>
      </c>
      <c r="J433" s="136">
        <f t="shared" si="75"/>
        <v>0</v>
      </c>
      <c r="K433" s="136">
        <f t="shared" si="76"/>
        <v>0</v>
      </c>
      <c r="L433" s="138">
        <f t="shared" si="67"/>
        <v>0</v>
      </c>
      <c r="M433" s="92">
        <v>13.9</v>
      </c>
      <c r="N433" s="90">
        <v>9.6999999999999993</v>
      </c>
      <c r="O433" s="91"/>
      <c r="P433" s="102">
        <v>13.9</v>
      </c>
      <c r="Q433" s="96">
        <v>9.6999999999999993</v>
      </c>
      <c r="R433" s="104"/>
      <c r="S433" s="92">
        <v>13.8</v>
      </c>
      <c r="T433" s="90">
        <v>9.9</v>
      </c>
      <c r="U433" s="91"/>
      <c r="V433" s="102">
        <v>14.3</v>
      </c>
      <c r="W433" s="96">
        <v>9.6999999999999993</v>
      </c>
      <c r="X433" s="104"/>
      <c r="Y433" s="92">
        <v>13.7</v>
      </c>
      <c r="Z433" s="90">
        <v>9.3000000000000007</v>
      </c>
      <c r="AA433" s="91"/>
      <c r="AB433" s="102"/>
      <c r="AC433" s="96"/>
      <c r="AD433" s="104"/>
      <c r="AE433" s="92"/>
      <c r="AF433" s="90"/>
      <c r="AG433" s="91"/>
      <c r="AH433" s="102"/>
      <c r="AI433" s="96"/>
      <c r="AJ433" s="104"/>
      <c r="AK433" s="92"/>
      <c r="AL433" s="90"/>
      <c r="AM433" s="91"/>
      <c r="AN433" s="102"/>
      <c r="AO433" s="96"/>
      <c r="AP433" s="104"/>
      <c r="AQ433" s="92"/>
      <c r="AR433" s="90"/>
      <c r="AS433" s="91"/>
      <c r="AT433" s="102"/>
      <c r="AU433" s="96"/>
      <c r="AV433" s="104"/>
      <c r="AW433" s="92"/>
      <c r="AX433" s="90"/>
      <c r="AY433" s="91"/>
      <c r="AZ433" s="102"/>
      <c r="BA433" s="96"/>
      <c r="BB433" s="104"/>
      <c r="BC433" s="92"/>
      <c r="BD433" s="90"/>
      <c r="BE433" s="91"/>
      <c r="BF433" s="102"/>
      <c r="BG433" s="96"/>
      <c r="BH433" s="104"/>
      <c r="BI433" s="92"/>
      <c r="BJ433" s="90"/>
      <c r="BK433" s="91"/>
      <c r="BL433" s="102"/>
      <c r="BM433" s="96"/>
      <c r="BN433" s="104"/>
      <c r="BO433" s="92"/>
      <c r="BP433" s="90"/>
      <c r="BQ433" s="91"/>
      <c r="BR433" s="102"/>
      <c r="BS433" s="96"/>
      <c r="BT433" s="104"/>
      <c r="BU433" s="92"/>
      <c r="BV433" s="90"/>
      <c r="BW433" s="91"/>
      <c r="BX433" s="102"/>
      <c r="BY433" s="96"/>
      <c r="BZ433" s="104"/>
      <c r="CA433" s="92"/>
      <c r="CB433" s="90"/>
      <c r="CC433" s="91"/>
      <c r="CD433" s="102"/>
      <c r="CE433" s="96"/>
      <c r="CF433" s="104"/>
      <c r="CG433" s="92"/>
      <c r="CH433" s="90"/>
      <c r="CI433" s="91"/>
      <c r="CJ433" s="102"/>
      <c r="CK433" s="96"/>
      <c r="CL433" s="104"/>
      <c r="CM433" s="92"/>
      <c r="CN433" s="90"/>
      <c r="CO433" s="91"/>
      <c r="CP433" s="102"/>
      <c r="CQ433" s="96"/>
      <c r="CR433" s="104"/>
      <c r="CS433" s="92"/>
      <c r="CT433" s="90"/>
      <c r="CU433" s="91"/>
      <c r="CV433" s="102"/>
      <c r="CW433" s="96"/>
      <c r="CX433" s="104"/>
      <c r="CY433" s="92"/>
      <c r="CZ433" s="90"/>
      <c r="DA433" s="91"/>
      <c r="DB433" s="102"/>
      <c r="DC433" s="96"/>
      <c r="DD433" s="104"/>
      <c r="DE433" s="92"/>
      <c r="DF433" s="90"/>
      <c r="DG433" s="91"/>
      <c r="DH433" s="102"/>
      <c r="DI433" s="96"/>
      <c r="DJ433" s="104"/>
      <c r="DK433" s="92"/>
      <c r="DL433" s="90"/>
      <c r="DM433" s="91"/>
      <c r="DN433" s="102"/>
      <c r="DO433" s="96"/>
      <c r="DP433" s="104"/>
      <c r="DQ433" s="92"/>
      <c r="DR433" s="90"/>
      <c r="DS433" s="91"/>
      <c r="DT433" s="102"/>
      <c r="DU433" s="96"/>
      <c r="DV433" s="104"/>
      <c r="DW433" s="92"/>
      <c r="DX433" s="90"/>
      <c r="DY433" s="91"/>
      <c r="DZ433" s="102"/>
      <c r="EA433" s="96"/>
      <c r="EB433" s="104"/>
      <c r="EC433" s="92"/>
      <c r="ED433" s="90"/>
      <c r="EE433" s="91"/>
      <c r="EF433" s="102"/>
      <c r="EG433" s="96"/>
      <c r="EH433" s="104"/>
      <c r="EI433" s="92"/>
      <c r="EJ433" s="90"/>
      <c r="EK433" s="91"/>
      <c r="EL433" s="102"/>
      <c r="EM433" s="96"/>
      <c r="EN433" s="104"/>
      <c r="EO433" s="92"/>
      <c r="EP433" s="90"/>
      <c r="EQ433" s="91"/>
      <c r="ER433" s="102"/>
      <c r="ES433" s="96"/>
      <c r="ET433" s="104"/>
      <c r="EU433" s="92"/>
      <c r="EV433" s="90"/>
      <c r="EW433" s="91"/>
      <c r="EX433" s="102"/>
      <c r="EY433" s="96"/>
      <c r="EZ433" s="104"/>
      <c r="FA433" s="92"/>
      <c r="FB433" s="90"/>
      <c r="FC433" s="91"/>
      <c r="FD433" s="102"/>
      <c r="FE433" s="96"/>
      <c r="FF433" s="104"/>
      <c r="FG433" s="92"/>
      <c r="FH433" s="90"/>
      <c r="FI433" s="91"/>
      <c r="FJ433" s="102"/>
      <c r="FK433" s="96"/>
      <c r="FL433" s="104"/>
      <c r="FM433" s="92"/>
      <c r="FN433" s="90"/>
      <c r="FO433" s="91"/>
      <c r="FP433" s="102"/>
      <c r="FQ433" s="96"/>
      <c r="FR433" s="104"/>
      <c r="FS433" s="92"/>
      <c r="FT433" s="90"/>
      <c r="FU433" s="91"/>
      <c r="FV433" s="102"/>
      <c r="FW433" s="96"/>
      <c r="FX433" s="104"/>
      <c r="FY433" s="92"/>
      <c r="FZ433" s="90"/>
      <c r="GA433" s="91"/>
      <c r="GB433" s="102"/>
      <c r="GC433" s="96"/>
      <c r="GD433" s="104"/>
      <c r="GE433" s="92"/>
      <c r="GF433" s="90"/>
      <c r="GG433" s="91"/>
      <c r="GH433" s="102"/>
      <c r="GI433" s="96"/>
      <c r="GJ433" s="104"/>
      <c r="GK433" s="92"/>
      <c r="GL433" s="90"/>
      <c r="GM433" s="91"/>
      <c r="GN433" s="102"/>
      <c r="GO433" s="96"/>
      <c r="GP433" s="104"/>
      <c r="GQ433" s="92"/>
      <c r="GR433" s="90"/>
      <c r="GS433" s="91"/>
      <c r="GT433" s="102"/>
      <c r="GU433" s="96"/>
      <c r="GV433" s="104"/>
      <c r="GW433" s="92"/>
      <c r="GX433" s="90"/>
      <c r="GY433" s="91"/>
      <c r="GZ433" s="102"/>
      <c r="HA433" s="96"/>
      <c r="HB433" s="104"/>
      <c r="HC433" s="92"/>
      <c r="HD433" s="90"/>
      <c r="HE433" s="91"/>
      <c r="HF433" s="102"/>
      <c r="HG433" s="96"/>
      <c r="HH433" s="104"/>
      <c r="HI433" s="92"/>
      <c r="HJ433" s="90"/>
      <c r="HK433" s="91"/>
      <c r="HL433" s="102"/>
      <c r="HM433" s="96"/>
      <c r="HN433" s="104"/>
      <c r="HO433" s="92"/>
      <c r="HP433" s="90"/>
      <c r="HQ433" s="91"/>
      <c r="HR433" s="102"/>
      <c r="HS433" s="96"/>
      <c r="HT433" s="104"/>
      <c r="HU433" s="92"/>
      <c r="HV433" s="125"/>
      <c r="HW433" s="126"/>
      <c r="HX433" s="127"/>
      <c r="HY433" s="128"/>
      <c r="HZ433" s="129"/>
      <c r="IA433" s="130"/>
      <c r="IB433" s="125"/>
      <c r="IC433" s="126"/>
      <c r="ID433" s="127"/>
      <c r="IE433" s="128"/>
      <c r="IF433" s="129"/>
      <c r="IG433" s="130"/>
      <c r="IH433" s="125"/>
      <c r="II433" s="126"/>
      <c r="IJ433" s="127"/>
      <c r="IK433" s="128"/>
      <c r="IL433" s="129"/>
      <c r="IM433" s="130"/>
      <c r="IN433" s="125"/>
      <c r="IO433" s="126"/>
      <c r="IP433" s="127"/>
      <c r="IQ433" s="128"/>
      <c r="IR433" s="129"/>
    </row>
    <row r="434" spans="1:252" s="1" customFormat="1">
      <c r="A434" s="54" t="s">
        <v>925</v>
      </c>
      <c r="B434" s="136">
        <f t="shared" si="68"/>
        <v>0</v>
      </c>
      <c r="C434" s="136">
        <f t="shared" si="69"/>
        <v>0</v>
      </c>
      <c r="D434" s="136">
        <f t="shared" si="70"/>
        <v>0</v>
      </c>
      <c r="E434" s="136">
        <f t="shared" si="71"/>
        <v>0</v>
      </c>
      <c r="F434" s="136">
        <f t="shared" si="72"/>
        <v>0</v>
      </c>
      <c r="G434" s="136">
        <f t="shared" si="73"/>
        <v>0</v>
      </c>
      <c r="H434" s="137">
        <f t="shared" si="66"/>
        <v>0</v>
      </c>
      <c r="I434" s="137">
        <f t="shared" si="74"/>
        <v>0</v>
      </c>
      <c r="J434" s="136">
        <f t="shared" si="75"/>
        <v>0</v>
      </c>
      <c r="K434" s="136">
        <f t="shared" si="76"/>
        <v>0</v>
      </c>
      <c r="L434" s="138">
        <f t="shared" si="67"/>
        <v>0</v>
      </c>
      <c r="M434" s="92"/>
      <c r="N434" s="90"/>
      <c r="O434" s="91"/>
      <c r="P434" s="102"/>
      <c r="Q434" s="96"/>
      <c r="R434" s="104"/>
      <c r="S434" s="92"/>
      <c r="T434" s="90"/>
      <c r="U434" s="91"/>
      <c r="V434" s="102"/>
      <c r="W434" s="96"/>
      <c r="X434" s="104"/>
      <c r="Y434" s="92"/>
      <c r="Z434" s="90"/>
      <c r="AA434" s="91"/>
      <c r="AB434" s="102"/>
      <c r="AC434" s="96"/>
      <c r="AD434" s="104"/>
      <c r="AE434" s="92"/>
      <c r="AF434" s="90"/>
      <c r="AG434" s="91"/>
      <c r="AH434" s="102"/>
      <c r="AI434" s="96"/>
      <c r="AJ434" s="104"/>
      <c r="AK434" s="92"/>
      <c r="AL434" s="90"/>
      <c r="AM434" s="91"/>
      <c r="AN434" s="102"/>
      <c r="AO434" s="96"/>
      <c r="AP434" s="104"/>
      <c r="AQ434" s="92"/>
      <c r="AR434" s="90"/>
      <c r="AS434" s="91"/>
      <c r="AT434" s="102"/>
      <c r="AU434" s="96"/>
      <c r="AV434" s="104"/>
      <c r="AW434" s="92"/>
      <c r="AX434" s="90"/>
      <c r="AY434" s="91"/>
      <c r="AZ434" s="102"/>
      <c r="BA434" s="96"/>
      <c r="BB434" s="104"/>
      <c r="BC434" s="92"/>
      <c r="BD434" s="90"/>
      <c r="BE434" s="91"/>
      <c r="BF434" s="102"/>
      <c r="BG434" s="96"/>
      <c r="BH434" s="104"/>
      <c r="BI434" s="92"/>
      <c r="BJ434" s="90"/>
      <c r="BK434" s="91"/>
      <c r="BL434" s="102"/>
      <c r="BM434" s="96"/>
      <c r="BN434" s="104"/>
      <c r="BO434" s="92"/>
      <c r="BP434" s="90"/>
      <c r="BQ434" s="91"/>
      <c r="BR434" s="102"/>
      <c r="BS434" s="96"/>
      <c r="BT434" s="104"/>
      <c r="BU434" s="92"/>
      <c r="BV434" s="90"/>
      <c r="BW434" s="91"/>
      <c r="BX434" s="102"/>
      <c r="BY434" s="96"/>
      <c r="BZ434" s="104"/>
      <c r="CA434" s="92"/>
      <c r="CB434" s="90"/>
      <c r="CC434" s="91"/>
      <c r="CD434" s="102"/>
      <c r="CE434" s="96"/>
      <c r="CF434" s="104"/>
      <c r="CG434" s="92"/>
      <c r="CH434" s="90"/>
      <c r="CI434" s="91"/>
      <c r="CJ434" s="102"/>
      <c r="CK434" s="96"/>
      <c r="CL434" s="104"/>
      <c r="CM434" s="92"/>
      <c r="CN434" s="90"/>
      <c r="CO434" s="91"/>
      <c r="CP434" s="102"/>
      <c r="CQ434" s="96"/>
      <c r="CR434" s="104"/>
      <c r="CS434" s="92"/>
      <c r="CT434" s="90"/>
      <c r="CU434" s="91"/>
      <c r="CV434" s="102"/>
      <c r="CW434" s="96"/>
      <c r="CX434" s="104"/>
      <c r="CY434" s="92"/>
      <c r="CZ434" s="90"/>
      <c r="DA434" s="91"/>
      <c r="DB434" s="102"/>
      <c r="DC434" s="96"/>
      <c r="DD434" s="104"/>
      <c r="DE434" s="92"/>
      <c r="DF434" s="90"/>
      <c r="DG434" s="91"/>
      <c r="DH434" s="102"/>
      <c r="DI434" s="96"/>
      <c r="DJ434" s="104"/>
      <c r="DK434" s="92"/>
      <c r="DL434" s="90"/>
      <c r="DM434" s="91"/>
      <c r="DN434" s="102"/>
      <c r="DO434" s="96"/>
      <c r="DP434" s="104"/>
      <c r="DQ434" s="92"/>
      <c r="DR434" s="90"/>
      <c r="DS434" s="91"/>
      <c r="DT434" s="102"/>
      <c r="DU434" s="96"/>
      <c r="DV434" s="104"/>
      <c r="DW434" s="92"/>
      <c r="DX434" s="90"/>
      <c r="DY434" s="91"/>
      <c r="DZ434" s="102"/>
      <c r="EA434" s="96"/>
      <c r="EB434" s="104"/>
      <c r="EC434" s="92"/>
      <c r="ED434" s="90"/>
      <c r="EE434" s="91"/>
      <c r="EF434" s="102"/>
      <c r="EG434" s="96"/>
      <c r="EH434" s="104"/>
      <c r="EI434" s="92"/>
      <c r="EJ434" s="90"/>
      <c r="EK434" s="91"/>
      <c r="EL434" s="102"/>
      <c r="EM434" s="96"/>
      <c r="EN434" s="104"/>
      <c r="EO434" s="92"/>
      <c r="EP434" s="90"/>
      <c r="EQ434" s="91"/>
      <c r="ER434" s="102"/>
      <c r="ES434" s="96"/>
      <c r="ET434" s="104"/>
      <c r="EU434" s="92"/>
      <c r="EV434" s="90"/>
      <c r="EW434" s="91"/>
      <c r="EX434" s="102"/>
      <c r="EY434" s="96"/>
      <c r="EZ434" s="104"/>
      <c r="FA434" s="92"/>
      <c r="FB434" s="90"/>
      <c r="FC434" s="91"/>
      <c r="FD434" s="102"/>
      <c r="FE434" s="96"/>
      <c r="FF434" s="104"/>
      <c r="FG434" s="92"/>
      <c r="FH434" s="90"/>
      <c r="FI434" s="91"/>
      <c r="FJ434" s="102"/>
      <c r="FK434" s="96"/>
      <c r="FL434" s="104"/>
      <c r="FM434" s="92"/>
      <c r="FN434" s="90"/>
      <c r="FO434" s="91"/>
      <c r="FP434" s="102"/>
      <c r="FQ434" s="96"/>
      <c r="FR434" s="104"/>
      <c r="FS434" s="92"/>
      <c r="FT434" s="90"/>
      <c r="FU434" s="91"/>
      <c r="FV434" s="102"/>
      <c r="FW434" s="96"/>
      <c r="FX434" s="104"/>
      <c r="FY434" s="92"/>
      <c r="FZ434" s="90"/>
      <c r="GA434" s="91"/>
      <c r="GB434" s="102"/>
      <c r="GC434" s="96"/>
      <c r="GD434" s="104"/>
      <c r="GE434" s="92"/>
      <c r="GF434" s="90"/>
      <c r="GG434" s="91"/>
      <c r="GH434" s="102"/>
      <c r="GI434" s="96"/>
      <c r="GJ434" s="104"/>
      <c r="GK434" s="92"/>
      <c r="GL434" s="90"/>
      <c r="GM434" s="91"/>
      <c r="GN434" s="102"/>
      <c r="GO434" s="96"/>
      <c r="GP434" s="104"/>
      <c r="GQ434" s="92"/>
      <c r="GR434" s="90"/>
      <c r="GS434" s="91"/>
      <c r="GT434" s="102"/>
      <c r="GU434" s="96"/>
      <c r="GV434" s="104"/>
      <c r="GW434" s="92"/>
      <c r="GX434" s="90"/>
      <c r="GY434" s="91"/>
      <c r="GZ434" s="102"/>
      <c r="HA434" s="96"/>
      <c r="HB434" s="104"/>
      <c r="HC434" s="92"/>
      <c r="HD434" s="90"/>
      <c r="HE434" s="91"/>
      <c r="HF434" s="102"/>
      <c r="HG434" s="96"/>
      <c r="HH434" s="104"/>
      <c r="HI434" s="92"/>
      <c r="HJ434" s="90"/>
      <c r="HK434" s="91"/>
      <c r="HL434" s="102"/>
      <c r="HM434" s="96"/>
      <c r="HN434" s="104"/>
      <c r="HO434" s="92"/>
      <c r="HP434" s="90"/>
      <c r="HQ434" s="91"/>
      <c r="HR434" s="102"/>
      <c r="HS434" s="96"/>
      <c r="HT434" s="104"/>
      <c r="HU434" s="92"/>
      <c r="HV434" s="125"/>
      <c r="HW434" s="126"/>
      <c r="HX434" s="127"/>
      <c r="HY434" s="128"/>
      <c r="HZ434" s="129"/>
      <c r="IA434" s="130"/>
      <c r="IB434" s="125"/>
      <c r="IC434" s="126"/>
      <c r="ID434" s="127"/>
      <c r="IE434" s="128"/>
      <c r="IF434" s="129"/>
      <c r="IG434" s="130"/>
      <c r="IH434" s="125"/>
      <c r="II434" s="126"/>
      <c r="IJ434" s="127"/>
      <c r="IK434" s="128"/>
      <c r="IL434" s="129"/>
      <c r="IM434" s="130"/>
      <c r="IN434" s="125"/>
      <c r="IO434" s="126"/>
      <c r="IP434" s="127"/>
      <c r="IQ434" s="128"/>
      <c r="IR434" s="129"/>
    </row>
    <row r="435" spans="1:252" s="1" customFormat="1">
      <c r="A435" s="54" t="s">
        <v>927</v>
      </c>
      <c r="B435" s="136">
        <f t="shared" si="68"/>
        <v>21.1</v>
      </c>
      <c r="C435" s="136">
        <f t="shared" si="69"/>
        <v>21.200000000000003</v>
      </c>
      <c r="D435" s="136">
        <f t="shared" si="70"/>
        <v>21.3</v>
      </c>
      <c r="E435" s="136">
        <f t="shared" si="71"/>
        <v>13.1</v>
      </c>
      <c r="F435" s="136">
        <f t="shared" si="72"/>
        <v>13.149999999999999</v>
      </c>
      <c r="G435" s="136">
        <f t="shared" si="73"/>
        <v>13.2</v>
      </c>
      <c r="H435" s="137">
        <f t="shared" si="66"/>
        <v>2</v>
      </c>
      <c r="I435" s="137">
        <f t="shared" si="74"/>
        <v>0</v>
      </c>
      <c r="J435" s="136">
        <f t="shared" si="75"/>
        <v>0</v>
      </c>
      <c r="K435" s="136">
        <f t="shared" si="76"/>
        <v>0</v>
      </c>
      <c r="L435" s="138">
        <f t="shared" si="67"/>
        <v>0</v>
      </c>
      <c r="M435" s="92">
        <v>21.3</v>
      </c>
      <c r="N435" s="90">
        <v>13.1</v>
      </c>
      <c r="O435" s="91"/>
      <c r="P435" s="102">
        <v>21.1</v>
      </c>
      <c r="Q435" s="96">
        <v>13.2</v>
      </c>
      <c r="R435" s="104"/>
      <c r="S435" s="92"/>
      <c r="T435" s="90"/>
      <c r="U435" s="91"/>
      <c r="V435" s="102"/>
      <c r="W435" s="96"/>
      <c r="X435" s="104"/>
      <c r="Y435" s="92"/>
      <c r="Z435" s="90"/>
      <c r="AA435" s="91"/>
      <c r="AB435" s="102"/>
      <c r="AC435" s="96"/>
      <c r="AD435" s="104"/>
      <c r="AE435" s="92"/>
      <c r="AF435" s="90"/>
      <c r="AG435" s="91"/>
      <c r="AH435" s="102"/>
      <c r="AI435" s="96"/>
      <c r="AJ435" s="104"/>
      <c r="AK435" s="92"/>
      <c r="AL435" s="90"/>
      <c r="AM435" s="91"/>
      <c r="AN435" s="102"/>
      <c r="AO435" s="96"/>
      <c r="AP435" s="104"/>
      <c r="AQ435" s="92"/>
      <c r="AR435" s="90"/>
      <c r="AS435" s="91"/>
      <c r="AT435" s="102"/>
      <c r="AU435" s="96"/>
      <c r="AV435" s="104"/>
      <c r="AW435" s="92"/>
      <c r="AX435" s="90"/>
      <c r="AY435" s="91"/>
      <c r="AZ435" s="102"/>
      <c r="BA435" s="96"/>
      <c r="BB435" s="104"/>
      <c r="BC435" s="92"/>
      <c r="BD435" s="90"/>
      <c r="BE435" s="91"/>
      <c r="BF435" s="102"/>
      <c r="BG435" s="96"/>
      <c r="BH435" s="104"/>
      <c r="BI435" s="92"/>
      <c r="BJ435" s="90"/>
      <c r="BK435" s="91"/>
      <c r="BL435" s="102"/>
      <c r="BM435" s="96"/>
      <c r="BN435" s="104"/>
      <c r="BO435" s="92"/>
      <c r="BP435" s="90"/>
      <c r="BQ435" s="91"/>
      <c r="BR435" s="102"/>
      <c r="BS435" s="96"/>
      <c r="BT435" s="104"/>
      <c r="BU435" s="92"/>
      <c r="BV435" s="90"/>
      <c r="BW435" s="91"/>
      <c r="BX435" s="102"/>
      <c r="BY435" s="96"/>
      <c r="BZ435" s="104"/>
      <c r="CA435" s="92"/>
      <c r="CB435" s="90"/>
      <c r="CC435" s="91"/>
      <c r="CD435" s="102"/>
      <c r="CE435" s="96"/>
      <c r="CF435" s="104"/>
      <c r="CG435" s="92"/>
      <c r="CH435" s="90"/>
      <c r="CI435" s="91"/>
      <c r="CJ435" s="102"/>
      <c r="CK435" s="96"/>
      <c r="CL435" s="104"/>
      <c r="CM435" s="92"/>
      <c r="CN435" s="90"/>
      <c r="CO435" s="91"/>
      <c r="CP435" s="102"/>
      <c r="CQ435" s="96"/>
      <c r="CR435" s="104"/>
      <c r="CS435" s="92"/>
      <c r="CT435" s="90"/>
      <c r="CU435" s="91"/>
      <c r="CV435" s="102"/>
      <c r="CW435" s="96"/>
      <c r="CX435" s="104"/>
      <c r="CY435" s="92"/>
      <c r="CZ435" s="90"/>
      <c r="DA435" s="91"/>
      <c r="DB435" s="102"/>
      <c r="DC435" s="96"/>
      <c r="DD435" s="104"/>
      <c r="DE435" s="92"/>
      <c r="DF435" s="90"/>
      <c r="DG435" s="91"/>
      <c r="DH435" s="102"/>
      <c r="DI435" s="96"/>
      <c r="DJ435" s="104"/>
      <c r="DK435" s="92"/>
      <c r="DL435" s="90"/>
      <c r="DM435" s="91"/>
      <c r="DN435" s="102"/>
      <c r="DO435" s="96"/>
      <c r="DP435" s="104"/>
      <c r="DQ435" s="92"/>
      <c r="DR435" s="90"/>
      <c r="DS435" s="91"/>
      <c r="DT435" s="102"/>
      <c r="DU435" s="96"/>
      <c r="DV435" s="104"/>
      <c r="DW435" s="92"/>
      <c r="DX435" s="90"/>
      <c r="DY435" s="91"/>
      <c r="DZ435" s="102"/>
      <c r="EA435" s="96"/>
      <c r="EB435" s="104"/>
      <c r="EC435" s="92"/>
      <c r="ED435" s="90"/>
      <c r="EE435" s="91"/>
      <c r="EF435" s="102"/>
      <c r="EG435" s="96"/>
      <c r="EH435" s="104"/>
      <c r="EI435" s="92"/>
      <c r="EJ435" s="90"/>
      <c r="EK435" s="91"/>
      <c r="EL435" s="102"/>
      <c r="EM435" s="96"/>
      <c r="EN435" s="104"/>
      <c r="EO435" s="92"/>
      <c r="EP435" s="90"/>
      <c r="EQ435" s="91"/>
      <c r="ER435" s="102"/>
      <c r="ES435" s="96"/>
      <c r="ET435" s="104"/>
      <c r="EU435" s="92"/>
      <c r="EV435" s="90"/>
      <c r="EW435" s="91"/>
      <c r="EX435" s="102"/>
      <c r="EY435" s="96"/>
      <c r="EZ435" s="104"/>
      <c r="FA435" s="92"/>
      <c r="FB435" s="90"/>
      <c r="FC435" s="91"/>
      <c r="FD435" s="102"/>
      <c r="FE435" s="96"/>
      <c r="FF435" s="104"/>
      <c r="FG435" s="92"/>
      <c r="FH435" s="90"/>
      <c r="FI435" s="91"/>
      <c r="FJ435" s="102"/>
      <c r="FK435" s="96"/>
      <c r="FL435" s="104"/>
      <c r="FM435" s="92"/>
      <c r="FN435" s="90"/>
      <c r="FO435" s="91"/>
      <c r="FP435" s="102"/>
      <c r="FQ435" s="96"/>
      <c r="FR435" s="104"/>
      <c r="FS435" s="92"/>
      <c r="FT435" s="90"/>
      <c r="FU435" s="91"/>
      <c r="FV435" s="102"/>
      <c r="FW435" s="96"/>
      <c r="FX435" s="104"/>
      <c r="FY435" s="92"/>
      <c r="FZ435" s="90"/>
      <c r="GA435" s="91"/>
      <c r="GB435" s="102"/>
      <c r="GC435" s="96"/>
      <c r="GD435" s="104"/>
      <c r="GE435" s="92"/>
      <c r="GF435" s="90"/>
      <c r="GG435" s="91"/>
      <c r="GH435" s="102"/>
      <c r="GI435" s="96"/>
      <c r="GJ435" s="104"/>
      <c r="GK435" s="92"/>
      <c r="GL435" s="90"/>
      <c r="GM435" s="91"/>
      <c r="GN435" s="102"/>
      <c r="GO435" s="96"/>
      <c r="GP435" s="104"/>
      <c r="GQ435" s="92"/>
      <c r="GR435" s="90"/>
      <c r="GS435" s="91"/>
      <c r="GT435" s="102"/>
      <c r="GU435" s="96"/>
      <c r="GV435" s="104"/>
      <c r="GW435" s="92"/>
      <c r="GX435" s="90"/>
      <c r="GY435" s="91"/>
      <c r="GZ435" s="102"/>
      <c r="HA435" s="96"/>
      <c r="HB435" s="104"/>
      <c r="HC435" s="92"/>
      <c r="HD435" s="90"/>
      <c r="HE435" s="91"/>
      <c r="HF435" s="102"/>
      <c r="HG435" s="96"/>
      <c r="HH435" s="104"/>
      <c r="HI435" s="92"/>
      <c r="HJ435" s="90"/>
      <c r="HK435" s="91"/>
      <c r="HL435" s="102"/>
      <c r="HM435" s="96"/>
      <c r="HN435" s="104"/>
      <c r="HO435" s="92"/>
      <c r="HP435" s="90"/>
      <c r="HQ435" s="91"/>
      <c r="HR435" s="102"/>
      <c r="HS435" s="96"/>
      <c r="HT435" s="104"/>
      <c r="HU435" s="92"/>
      <c r="HV435" s="125"/>
      <c r="HW435" s="126"/>
      <c r="HX435" s="127"/>
      <c r="HY435" s="128"/>
      <c r="HZ435" s="129"/>
      <c r="IA435" s="130"/>
      <c r="IB435" s="125"/>
      <c r="IC435" s="126"/>
      <c r="ID435" s="127"/>
      <c r="IE435" s="128"/>
      <c r="IF435" s="129"/>
      <c r="IG435" s="130"/>
      <c r="IH435" s="125"/>
      <c r="II435" s="126"/>
      <c r="IJ435" s="127"/>
      <c r="IK435" s="128"/>
      <c r="IL435" s="129"/>
      <c r="IM435" s="130"/>
      <c r="IN435" s="125"/>
      <c r="IO435" s="126"/>
      <c r="IP435" s="127"/>
      <c r="IQ435" s="128"/>
      <c r="IR435" s="129"/>
    </row>
    <row r="436" spans="1:252" s="1" customFormat="1">
      <c r="A436" s="54" t="s">
        <v>274</v>
      </c>
      <c r="B436" s="136">
        <f t="shared" si="68"/>
        <v>0</v>
      </c>
      <c r="C436" s="136">
        <f t="shared" si="69"/>
        <v>0</v>
      </c>
      <c r="D436" s="136">
        <f t="shared" si="70"/>
        <v>0</v>
      </c>
      <c r="E436" s="136">
        <f t="shared" si="71"/>
        <v>0</v>
      </c>
      <c r="F436" s="136">
        <f t="shared" si="72"/>
        <v>0</v>
      </c>
      <c r="G436" s="136">
        <f t="shared" si="73"/>
        <v>0</v>
      </c>
      <c r="H436" s="137">
        <f t="shared" si="66"/>
        <v>0</v>
      </c>
      <c r="I436" s="137">
        <f t="shared" si="74"/>
        <v>0</v>
      </c>
      <c r="J436" s="136">
        <f t="shared" si="75"/>
        <v>0</v>
      </c>
      <c r="K436" s="136">
        <f t="shared" si="76"/>
        <v>0</v>
      </c>
      <c r="L436" s="138">
        <f t="shared" si="67"/>
        <v>0</v>
      </c>
      <c r="M436" s="92"/>
      <c r="N436" s="90"/>
      <c r="O436" s="91"/>
      <c r="P436" s="102"/>
      <c r="Q436" s="96"/>
      <c r="R436" s="104"/>
      <c r="S436" s="92"/>
      <c r="T436" s="90"/>
      <c r="U436" s="91"/>
      <c r="V436" s="102"/>
      <c r="W436" s="96"/>
      <c r="X436" s="104"/>
      <c r="Y436" s="92"/>
      <c r="Z436" s="90"/>
      <c r="AA436" s="91"/>
      <c r="AB436" s="102"/>
      <c r="AC436" s="96"/>
      <c r="AD436" s="104"/>
      <c r="AE436" s="92"/>
      <c r="AF436" s="90"/>
      <c r="AG436" s="91"/>
      <c r="AH436" s="102"/>
      <c r="AI436" s="96"/>
      <c r="AJ436" s="104"/>
      <c r="AK436" s="92"/>
      <c r="AL436" s="90"/>
      <c r="AM436" s="91"/>
      <c r="AN436" s="102"/>
      <c r="AO436" s="96"/>
      <c r="AP436" s="104"/>
      <c r="AQ436" s="92"/>
      <c r="AR436" s="90"/>
      <c r="AS436" s="91"/>
      <c r="AT436" s="102"/>
      <c r="AU436" s="96"/>
      <c r="AV436" s="104"/>
      <c r="AW436" s="92"/>
      <c r="AX436" s="90"/>
      <c r="AY436" s="91"/>
      <c r="AZ436" s="102"/>
      <c r="BA436" s="96"/>
      <c r="BB436" s="104"/>
      <c r="BC436" s="92"/>
      <c r="BD436" s="90"/>
      <c r="BE436" s="91"/>
      <c r="BF436" s="102"/>
      <c r="BG436" s="96"/>
      <c r="BH436" s="104"/>
      <c r="BI436" s="92"/>
      <c r="BJ436" s="90"/>
      <c r="BK436" s="91"/>
      <c r="BL436" s="102"/>
      <c r="BM436" s="96"/>
      <c r="BN436" s="104"/>
      <c r="BO436" s="92"/>
      <c r="BP436" s="90"/>
      <c r="BQ436" s="91"/>
      <c r="BR436" s="102"/>
      <c r="BS436" s="96"/>
      <c r="BT436" s="104"/>
      <c r="BU436" s="92"/>
      <c r="BV436" s="90"/>
      <c r="BW436" s="91"/>
      <c r="BX436" s="102"/>
      <c r="BY436" s="96"/>
      <c r="BZ436" s="104"/>
      <c r="CA436" s="92"/>
      <c r="CB436" s="90"/>
      <c r="CC436" s="91"/>
      <c r="CD436" s="102"/>
      <c r="CE436" s="96"/>
      <c r="CF436" s="104"/>
      <c r="CG436" s="92"/>
      <c r="CH436" s="90"/>
      <c r="CI436" s="91"/>
      <c r="CJ436" s="102"/>
      <c r="CK436" s="96"/>
      <c r="CL436" s="104"/>
      <c r="CM436" s="92"/>
      <c r="CN436" s="90"/>
      <c r="CO436" s="91"/>
      <c r="CP436" s="102"/>
      <c r="CQ436" s="96"/>
      <c r="CR436" s="104"/>
      <c r="CS436" s="92"/>
      <c r="CT436" s="90"/>
      <c r="CU436" s="91"/>
      <c r="CV436" s="102"/>
      <c r="CW436" s="96"/>
      <c r="CX436" s="104"/>
      <c r="CY436" s="92"/>
      <c r="CZ436" s="90"/>
      <c r="DA436" s="91"/>
      <c r="DB436" s="102"/>
      <c r="DC436" s="96"/>
      <c r="DD436" s="104"/>
      <c r="DE436" s="92"/>
      <c r="DF436" s="90"/>
      <c r="DG436" s="91"/>
      <c r="DH436" s="102"/>
      <c r="DI436" s="96"/>
      <c r="DJ436" s="104"/>
      <c r="DK436" s="92"/>
      <c r="DL436" s="90"/>
      <c r="DM436" s="91"/>
      <c r="DN436" s="102"/>
      <c r="DO436" s="96"/>
      <c r="DP436" s="104"/>
      <c r="DQ436" s="92"/>
      <c r="DR436" s="90"/>
      <c r="DS436" s="91"/>
      <c r="DT436" s="102"/>
      <c r="DU436" s="96"/>
      <c r="DV436" s="104"/>
      <c r="DW436" s="92"/>
      <c r="DX436" s="90"/>
      <c r="DY436" s="91"/>
      <c r="DZ436" s="102"/>
      <c r="EA436" s="96"/>
      <c r="EB436" s="104"/>
      <c r="EC436" s="92"/>
      <c r="ED436" s="90"/>
      <c r="EE436" s="91"/>
      <c r="EF436" s="102"/>
      <c r="EG436" s="96"/>
      <c r="EH436" s="104"/>
      <c r="EI436" s="92"/>
      <c r="EJ436" s="90"/>
      <c r="EK436" s="91"/>
      <c r="EL436" s="102"/>
      <c r="EM436" s="96"/>
      <c r="EN436" s="104"/>
      <c r="EO436" s="92"/>
      <c r="EP436" s="90"/>
      <c r="EQ436" s="91"/>
      <c r="ER436" s="102"/>
      <c r="ES436" s="96"/>
      <c r="ET436" s="104"/>
      <c r="EU436" s="92"/>
      <c r="EV436" s="90"/>
      <c r="EW436" s="91"/>
      <c r="EX436" s="102"/>
      <c r="EY436" s="96"/>
      <c r="EZ436" s="104"/>
      <c r="FA436" s="92"/>
      <c r="FB436" s="90"/>
      <c r="FC436" s="91"/>
      <c r="FD436" s="102"/>
      <c r="FE436" s="96"/>
      <c r="FF436" s="104"/>
      <c r="FG436" s="92"/>
      <c r="FH436" s="90"/>
      <c r="FI436" s="91"/>
      <c r="FJ436" s="102"/>
      <c r="FK436" s="96"/>
      <c r="FL436" s="104"/>
      <c r="FM436" s="92"/>
      <c r="FN436" s="90"/>
      <c r="FO436" s="91"/>
      <c r="FP436" s="102"/>
      <c r="FQ436" s="96"/>
      <c r="FR436" s="104"/>
      <c r="FS436" s="92"/>
      <c r="FT436" s="90"/>
      <c r="FU436" s="91"/>
      <c r="FV436" s="102"/>
      <c r="FW436" s="96"/>
      <c r="FX436" s="104"/>
      <c r="FY436" s="92"/>
      <c r="FZ436" s="90"/>
      <c r="GA436" s="91"/>
      <c r="GB436" s="102"/>
      <c r="GC436" s="96"/>
      <c r="GD436" s="104"/>
      <c r="GE436" s="92"/>
      <c r="GF436" s="90"/>
      <c r="GG436" s="91"/>
      <c r="GH436" s="102"/>
      <c r="GI436" s="96"/>
      <c r="GJ436" s="104"/>
      <c r="GK436" s="92"/>
      <c r="GL436" s="90"/>
      <c r="GM436" s="91"/>
      <c r="GN436" s="102"/>
      <c r="GO436" s="96"/>
      <c r="GP436" s="104"/>
      <c r="GQ436" s="92"/>
      <c r="GR436" s="90"/>
      <c r="GS436" s="91"/>
      <c r="GT436" s="102"/>
      <c r="GU436" s="96"/>
      <c r="GV436" s="104"/>
      <c r="GW436" s="92"/>
      <c r="GX436" s="90"/>
      <c r="GY436" s="91"/>
      <c r="GZ436" s="102"/>
      <c r="HA436" s="96"/>
      <c r="HB436" s="104"/>
      <c r="HC436" s="92"/>
      <c r="HD436" s="90"/>
      <c r="HE436" s="91"/>
      <c r="HF436" s="102"/>
      <c r="HG436" s="96"/>
      <c r="HH436" s="104"/>
      <c r="HI436" s="92"/>
      <c r="HJ436" s="90"/>
      <c r="HK436" s="91"/>
      <c r="HL436" s="102"/>
      <c r="HM436" s="96"/>
      <c r="HN436" s="104"/>
      <c r="HO436" s="92"/>
      <c r="HP436" s="90"/>
      <c r="HQ436" s="91"/>
      <c r="HR436" s="102"/>
      <c r="HS436" s="96"/>
      <c r="HT436" s="104"/>
      <c r="HU436" s="92"/>
      <c r="HV436" s="125"/>
      <c r="HW436" s="126"/>
      <c r="HX436" s="127"/>
      <c r="HY436" s="128"/>
      <c r="HZ436" s="129"/>
      <c r="IA436" s="130"/>
      <c r="IB436" s="125"/>
      <c r="IC436" s="126"/>
      <c r="ID436" s="127"/>
      <c r="IE436" s="128"/>
      <c r="IF436" s="129"/>
      <c r="IG436" s="130"/>
      <c r="IH436" s="125"/>
      <c r="II436" s="126"/>
      <c r="IJ436" s="127"/>
      <c r="IK436" s="128"/>
      <c r="IL436" s="129"/>
      <c r="IM436" s="130"/>
      <c r="IN436" s="125"/>
      <c r="IO436" s="126"/>
      <c r="IP436" s="127"/>
      <c r="IQ436" s="128"/>
      <c r="IR436" s="129"/>
    </row>
    <row r="437" spans="1:252" s="1" customFormat="1">
      <c r="A437" s="54" t="s">
        <v>278</v>
      </c>
      <c r="B437" s="136">
        <f t="shared" si="68"/>
        <v>0</v>
      </c>
      <c r="C437" s="136">
        <f t="shared" si="69"/>
        <v>0</v>
      </c>
      <c r="D437" s="136">
        <f t="shared" si="70"/>
        <v>0</v>
      </c>
      <c r="E437" s="136">
        <f t="shared" si="71"/>
        <v>0</v>
      </c>
      <c r="F437" s="136">
        <f t="shared" si="72"/>
        <v>0</v>
      </c>
      <c r="G437" s="136">
        <f t="shared" si="73"/>
        <v>0</v>
      </c>
      <c r="H437" s="137">
        <f t="shared" si="66"/>
        <v>0</v>
      </c>
      <c r="I437" s="137">
        <f t="shared" si="74"/>
        <v>0</v>
      </c>
      <c r="J437" s="136">
        <f t="shared" si="75"/>
        <v>0</v>
      </c>
      <c r="K437" s="136">
        <f t="shared" si="76"/>
        <v>0</v>
      </c>
      <c r="L437" s="138">
        <f t="shared" si="67"/>
        <v>0</v>
      </c>
      <c r="M437" s="92"/>
      <c r="N437" s="90"/>
      <c r="O437" s="91"/>
      <c r="P437" s="102"/>
      <c r="Q437" s="96"/>
      <c r="R437" s="104"/>
      <c r="S437" s="92"/>
      <c r="T437" s="90"/>
      <c r="U437" s="91"/>
      <c r="V437" s="102"/>
      <c r="W437" s="96"/>
      <c r="X437" s="104"/>
      <c r="Y437" s="92"/>
      <c r="Z437" s="90"/>
      <c r="AA437" s="91"/>
      <c r="AB437" s="102"/>
      <c r="AC437" s="96"/>
      <c r="AD437" s="104"/>
      <c r="AE437" s="92"/>
      <c r="AF437" s="90"/>
      <c r="AG437" s="91"/>
      <c r="AH437" s="102"/>
      <c r="AI437" s="96"/>
      <c r="AJ437" s="104"/>
      <c r="AK437" s="92"/>
      <c r="AL437" s="90"/>
      <c r="AM437" s="91"/>
      <c r="AN437" s="102"/>
      <c r="AO437" s="96"/>
      <c r="AP437" s="104"/>
      <c r="AQ437" s="92"/>
      <c r="AR437" s="90"/>
      <c r="AS437" s="91"/>
      <c r="AT437" s="102"/>
      <c r="AU437" s="96"/>
      <c r="AV437" s="104"/>
      <c r="AW437" s="92"/>
      <c r="AX437" s="90"/>
      <c r="AY437" s="91"/>
      <c r="AZ437" s="102"/>
      <c r="BA437" s="96"/>
      <c r="BB437" s="104"/>
      <c r="BC437" s="92"/>
      <c r="BD437" s="90"/>
      <c r="BE437" s="91"/>
      <c r="BF437" s="102"/>
      <c r="BG437" s="96"/>
      <c r="BH437" s="104"/>
      <c r="BI437" s="92"/>
      <c r="BJ437" s="90"/>
      <c r="BK437" s="91"/>
      <c r="BL437" s="102"/>
      <c r="BM437" s="96"/>
      <c r="BN437" s="104"/>
      <c r="BO437" s="92"/>
      <c r="BP437" s="90"/>
      <c r="BQ437" s="91"/>
      <c r="BR437" s="102"/>
      <c r="BS437" s="96"/>
      <c r="BT437" s="104"/>
      <c r="BU437" s="92"/>
      <c r="BV437" s="90"/>
      <c r="BW437" s="91"/>
      <c r="BX437" s="102"/>
      <c r="BY437" s="96"/>
      <c r="BZ437" s="104"/>
      <c r="CA437" s="92"/>
      <c r="CB437" s="90"/>
      <c r="CC437" s="91"/>
      <c r="CD437" s="102"/>
      <c r="CE437" s="96"/>
      <c r="CF437" s="104"/>
      <c r="CG437" s="92"/>
      <c r="CH437" s="90"/>
      <c r="CI437" s="91"/>
      <c r="CJ437" s="102"/>
      <c r="CK437" s="96"/>
      <c r="CL437" s="104"/>
      <c r="CM437" s="92"/>
      <c r="CN437" s="90"/>
      <c r="CO437" s="91"/>
      <c r="CP437" s="102"/>
      <c r="CQ437" s="96"/>
      <c r="CR437" s="104"/>
      <c r="CS437" s="92"/>
      <c r="CT437" s="90"/>
      <c r="CU437" s="91"/>
      <c r="CV437" s="102"/>
      <c r="CW437" s="96"/>
      <c r="CX437" s="104"/>
      <c r="CY437" s="92"/>
      <c r="CZ437" s="90"/>
      <c r="DA437" s="91"/>
      <c r="DB437" s="102"/>
      <c r="DC437" s="96"/>
      <c r="DD437" s="104"/>
      <c r="DE437" s="92"/>
      <c r="DF437" s="90"/>
      <c r="DG437" s="91"/>
      <c r="DH437" s="102"/>
      <c r="DI437" s="96"/>
      <c r="DJ437" s="104"/>
      <c r="DK437" s="92"/>
      <c r="DL437" s="90"/>
      <c r="DM437" s="91"/>
      <c r="DN437" s="102"/>
      <c r="DO437" s="96"/>
      <c r="DP437" s="104"/>
      <c r="DQ437" s="92"/>
      <c r="DR437" s="90"/>
      <c r="DS437" s="91"/>
      <c r="DT437" s="102"/>
      <c r="DU437" s="96"/>
      <c r="DV437" s="104"/>
      <c r="DW437" s="92"/>
      <c r="DX437" s="90"/>
      <c r="DY437" s="91"/>
      <c r="DZ437" s="102"/>
      <c r="EA437" s="96"/>
      <c r="EB437" s="104"/>
      <c r="EC437" s="92"/>
      <c r="ED437" s="90"/>
      <c r="EE437" s="91"/>
      <c r="EF437" s="102"/>
      <c r="EG437" s="96"/>
      <c r="EH437" s="104"/>
      <c r="EI437" s="92"/>
      <c r="EJ437" s="90"/>
      <c r="EK437" s="91"/>
      <c r="EL437" s="102"/>
      <c r="EM437" s="96"/>
      <c r="EN437" s="104"/>
      <c r="EO437" s="92"/>
      <c r="EP437" s="90"/>
      <c r="EQ437" s="91"/>
      <c r="ER437" s="102"/>
      <c r="ES437" s="96"/>
      <c r="ET437" s="104"/>
      <c r="EU437" s="92"/>
      <c r="EV437" s="90"/>
      <c r="EW437" s="91"/>
      <c r="EX437" s="102"/>
      <c r="EY437" s="96"/>
      <c r="EZ437" s="104"/>
      <c r="FA437" s="92"/>
      <c r="FB437" s="90"/>
      <c r="FC437" s="91"/>
      <c r="FD437" s="102"/>
      <c r="FE437" s="96"/>
      <c r="FF437" s="104"/>
      <c r="FG437" s="92"/>
      <c r="FH437" s="90"/>
      <c r="FI437" s="91"/>
      <c r="FJ437" s="102"/>
      <c r="FK437" s="96"/>
      <c r="FL437" s="104"/>
      <c r="FM437" s="92"/>
      <c r="FN437" s="90"/>
      <c r="FO437" s="91"/>
      <c r="FP437" s="102"/>
      <c r="FQ437" s="96"/>
      <c r="FR437" s="104"/>
      <c r="FS437" s="92"/>
      <c r="FT437" s="90"/>
      <c r="FU437" s="91"/>
      <c r="FV437" s="102"/>
      <c r="FW437" s="96"/>
      <c r="FX437" s="104"/>
      <c r="FY437" s="92"/>
      <c r="FZ437" s="90"/>
      <c r="GA437" s="91"/>
      <c r="GB437" s="102"/>
      <c r="GC437" s="96"/>
      <c r="GD437" s="104"/>
      <c r="GE437" s="92"/>
      <c r="GF437" s="90"/>
      <c r="GG437" s="91"/>
      <c r="GH437" s="102"/>
      <c r="GI437" s="96"/>
      <c r="GJ437" s="104"/>
      <c r="GK437" s="92"/>
      <c r="GL437" s="90"/>
      <c r="GM437" s="91"/>
      <c r="GN437" s="102"/>
      <c r="GO437" s="96"/>
      <c r="GP437" s="104"/>
      <c r="GQ437" s="92"/>
      <c r="GR437" s="90"/>
      <c r="GS437" s="91"/>
      <c r="GT437" s="102"/>
      <c r="GU437" s="96"/>
      <c r="GV437" s="104"/>
      <c r="GW437" s="92"/>
      <c r="GX437" s="90"/>
      <c r="GY437" s="91"/>
      <c r="GZ437" s="102"/>
      <c r="HA437" s="96"/>
      <c r="HB437" s="104"/>
      <c r="HC437" s="92"/>
      <c r="HD437" s="90"/>
      <c r="HE437" s="91"/>
      <c r="HF437" s="102"/>
      <c r="HG437" s="96"/>
      <c r="HH437" s="104"/>
      <c r="HI437" s="92"/>
      <c r="HJ437" s="90"/>
      <c r="HK437" s="91"/>
      <c r="HL437" s="102"/>
      <c r="HM437" s="96"/>
      <c r="HN437" s="104"/>
      <c r="HO437" s="92"/>
      <c r="HP437" s="90"/>
      <c r="HQ437" s="91"/>
      <c r="HR437" s="102"/>
      <c r="HS437" s="96"/>
      <c r="HT437" s="104"/>
      <c r="HU437" s="92"/>
      <c r="HV437" s="125"/>
      <c r="HW437" s="126"/>
      <c r="HX437" s="127"/>
      <c r="HY437" s="128"/>
      <c r="HZ437" s="129"/>
      <c r="IA437" s="130"/>
      <c r="IB437" s="125"/>
      <c r="IC437" s="126"/>
      <c r="ID437" s="127"/>
      <c r="IE437" s="128"/>
      <c r="IF437" s="129"/>
      <c r="IG437" s="130"/>
      <c r="IH437" s="125"/>
      <c r="II437" s="126"/>
      <c r="IJ437" s="127"/>
      <c r="IK437" s="128"/>
      <c r="IL437" s="129"/>
      <c r="IM437" s="130"/>
      <c r="IN437" s="125"/>
      <c r="IO437" s="126"/>
      <c r="IP437" s="127"/>
      <c r="IQ437" s="128"/>
      <c r="IR437" s="129"/>
    </row>
    <row r="438" spans="1:252" s="1" customFormat="1">
      <c r="A438" s="54" t="s">
        <v>930</v>
      </c>
      <c r="B438" s="136">
        <f t="shared" si="68"/>
        <v>0</v>
      </c>
      <c r="C438" s="136">
        <f t="shared" si="69"/>
        <v>0</v>
      </c>
      <c r="D438" s="136">
        <f t="shared" si="70"/>
        <v>0</v>
      </c>
      <c r="E438" s="136">
        <f t="shared" si="71"/>
        <v>0</v>
      </c>
      <c r="F438" s="136">
        <f t="shared" si="72"/>
        <v>0</v>
      </c>
      <c r="G438" s="136">
        <f t="shared" si="73"/>
        <v>0</v>
      </c>
      <c r="H438" s="137">
        <f t="shared" si="66"/>
        <v>0</v>
      </c>
      <c r="I438" s="137">
        <f t="shared" si="74"/>
        <v>0</v>
      </c>
      <c r="J438" s="136">
        <f t="shared" si="75"/>
        <v>0</v>
      </c>
      <c r="K438" s="136">
        <f t="shared" si="76"/>
        <v>0</v>
      </c>
      <c r="L438" s="138">
        <f t="shared" si="67"/>
        <v>0</v>
      </c>
      <c r="M438" s="92"/>
      <c r="N438" s="90"/>
      <c r="O438" s="91"/>
      <c r="P438" s="102"/>
      <c r="Q438" s="96"/>
      <c r="R438" s="104"/>
      <c r="S438" s="92"/>
      <c r="T438" s="90"/>
      <c r="U438" s="91"/>
      <c r="V438" s="102"/>
      <c r="W438" s="96"/>
      <c r="X438" s="104"/>
      <c r="Y438" s="92"/>
      <c r="Z438" s="90"/>
      <c r="AA438" s="91"/>
      <c r="AB438" s="102"/>
      <c r="AC438" s="96"/>
      <c r="AD438" s="104"/>
      <c r="AE438" s="92"/>
      <c r="AF438" s="90"/>
      <c r="AG438" s="91"/>
      <c r="AH438" s="102"/>
      <c r="AI438" s="96"/>
      <c r="AJ438" s="104"/>
      <c r="AK438" s="92"/>
      <c r="AL438" s="90"/>
      <c r="AM438" s="91"/>
      <c r="AN438" s="102"/>
      <c r="AO438" s="96"/>
      <c r="AP438" s="104"/>
      <c r="AQ438" s="92"/>
      <c r="AR438" s="90"/>
      <c r="AS438" s="91"/>
      <c r="AT438" s="102"/>
      <c r="AU438" s="96"/>
      <c r="AV438" s="104"/>
      <c r="AW438" s="92"/>
      <c r="AX438" s="90"/>
      <c r="AY438" s="91"/>
      <c r="AZ438" s="102"/>
      <c r="BA438" s="96"/>
      <c r="BB438" s="104"/>
      <c r="BC438" s="92"/>
      <c r="BD438" s="90"/>
      <c r="BE438" s="91"/>
      <c r="BF438" s="102"/>
      <c r="BG438" s="96"/>
      <c r="BH438" s="104"/>
      <c r="BI438" s="92"/>
      <c r="BJ438" s="90"/>
      <c r="BK438" s="91"/>
      <c r="BL438" s="102"/>
      <c r="BM438" s="96"/>
      <c r="BN438" s="104"/>
      <c r="BO438" s="92"/>
      <c r="BP438" s="90"/>
      <c r="BQ438" s="91"/>
      <c r="BR438" s="102"/>
      <c r="BS438" s="96"/>
      <c r="BT438" s="104"/>
      <c r="BU438" s="92"/>
      <c r="BV438" s="90"/>
      <c r="BW438" s="91"/>
      <c r="BX438" s="102"/>
      <c r="BY438" s="96"/>
      <c r="BZ438" s="104"/>
      <c r="CA438" s="92"/>
      <c r="CB438" s="90"/>
      <c r="CC438" s="91"/>
      <c r="CD438" s="102"/>
      <c r="CE438" s="96"/>
      <c r="CF438" s="104"/>
      <c r="CG438" s="92"/>
      <c r="CH438" s="90"/>
      <c r="CI438" s="91"/>
      <c r="CJ438" s="102"/>
      <c r="CK438" s="96"/>
      <c r="CL438" s="104"/>
      <c r="CM438" s="92"/>
      <c r="CN438" s="90"/>
      <c r="CO438" s="91"/>
      <c r="CP438" s="102"/>
      <c r="CQ438" s="96"/>
      <c r="CR438" s="104"/>
      <c r="CS438" s="92"/>
      <c r="CT438" s="90"/>
      <c r="CU438" s="91"/>
      <c r="CV438" s="102"/>
      <c r="CW438" s="96"/>
      <c r="CX438" s="104"/>
      <c r="CY438" s="92"/>
      <c r="CZ438" s="90"/>
      <c r="DA438" s="91"/>
      <c r="DB438" s="102"/>
      <c r="DC438" s="96"/>
      <c r="DD438" s="104"/>
      <c r="DE438" s="92"/>
      <c r="DF438" s="90"/>
      <c r="DG438" s="91"/>
      <c r="DH438" s="102"/>
      <c r="DI438" s="96"/>
      <c r="DJ438" s="104"/>
      <c r="DK438" s="92"/>
      <c r="DL438" s="90"/>
      <c r="DM438" s="91"/>
      <c r="DN438" s="102"/>
      <c r="DO438" s="96"/>
      <c r="DP438" s="104"/>
      <c r="DQ438" s="92"/>
      <c r="DR438" s="90"/>
      <c r="DS438" s="91"/>
      <c r="DT438" s="102"/>
      <c r="DU438" s="96"/>
      <c r="DV438" s="104"/>
      <c r="DW438" s="92"/>
      <c r="DX438" s="90"/>
      <c r="DY438" s="91"/>
      <c r="DZ438" s="102"/>
      <c r="EA438" s="96"/>
      <c r="EB438" s="104"/>
      <c r="EC438" s="92"/>
      <c r="ED438" s="90"/>
      <c r="EE438" s="91"/>
      <c r="EF438" s="102"/>
      <c r="EG438" s="96"/>
      <c r="EH438" s="104"/>
      <c r="EI438" s="92"/>
      <c r="EJ438" s="90"/>
      <c r="EK438" s="91"/>
      <c r="EL438" s="102"/>
      <c r="EM438" s="96"/>
      <c r="EN438" s="104"/>
      <c r="EO438" s="92"/>
      <c r="EP438" s="90"/>
      <c r="EQ438" s="91"/>
      <c r="ER438" s="102"/>
      <c r="ES438" s="96"/>
      <c r="ET438" s="104"/>
      <c r="EU438" s="92"/>
      <c r="EV438" s="90"/>
      <c r="EW438" s="91"/>
      <c r="EX438" s="102"/>
      <c r="EY438" s="96"/>
      <c r="EZ438" s="104"/>
      <c r="FA438" s="92"/>
      <c r="FB438" s="90"/>
      <c r="FC438" s="91"/>
      <c r="FD438" s="102"/>
      <c r="FE438" s="96"/>
      <c r="FF438" s="104"/>
      <c r="FG438" s="92"/>
      <c r="FH438" s="90"/>
      <c r="FI438" s="91"/>
      <c r="FJ438" s="102"/>
      <c r="FK438" s="96"/>
      <c r="FL438" s="104"/>
      <c r="FM438" s="92"/>
      <c r="FN438" s="90"/>
      <c r="FO438" s="91"/>
      <c r="FP438" s="102"/>
      <c r="FQ438" s="96"/>
      <c r="FR438" s="104"/>
      <c r="FS438" s="92"/>
      <c r="FT438" s="90"/>
      <c r="FU438" s="91"/>
      <c r="FV438" s="102"/>
      <c r="FW438" s="96"/>
      <c r="FX438" s="104"/>
      <c r="FY438" s="92"/>
      <c r="FZ438" s="90"/>
      <c r="GA438" s="91"/>
      <c r="GB438" s="102"/>
      <c r="GC438" s="96"/>
      <c r="GD438" s="104"/>
      <c r="GE438" s="92"/>
      <c r="GF438" s="90"/>
      <c r="GG438" s="91"/>
      <c r="GH438" s="102"/>
      <c r="GI438" s="96"/>
      <c r="GJ438" s="104"/>
      <c r="GK438" s="92"/>
      <c r="GL438" s="90"/>
      <c r="GM438" s="91"/>
      <c r="GN438" s="102"/>
      <c r="GO438" s="96"/>
      <c r="GP438" s="104"/>
      <c r="GQ438" s="92"/>
      <c r="GR438" s="90"/>
      <c r="GS438" s="91"/>
      <c r="GT438" s="102"/>
      <c r="GU438" s="96"/>
      <c r="GV438" s="104"/>
      <c r="GW438" s="92"/>
      <c r="GX438" s="90"/>
      <c r="GY438" s="91"/>
      <c r="GZ438" s="102"/>
      <c r="HA438" s="96"/>
      <c r="HB438" s="104"/>
      <c r="HC438" s="92"/>
      <c r="HD438" s="90"/>
      <c r="HE438" s="91"/>
      <c r="HF438" s="102"/>
      <c r="HG438" s="96"/>
      <c r="HH438" s="104"/>
      <c r="HI438" s="92"/>
      <c r="HJ438" s="90"/>
      <c r="HK438" s="91"/>
      <c r="HL438" s="102"/>
      <c r="HM438" s="96"/>
      <c r="HN438" s="104"/>
      <c r="HO438" s="92"/>
      <c r="HP438" s="90"/>
      <c r="HQ438" s="91"/>
      <c r="HR438" s="102"/>
      <c r="HS438" s="96"/>
      <c r="HT438" s="104"/>
      <c r="HU438" s="92"/>
      <c r="HV438" s="125"/>
      <c r="HW438" s="126"/>
      <c r="HX438" s="127"/>
      <c r="HY438" s="128"/>
      <c r="HZ438" s="129"/>
      <c r="IA438" s="130"/>
      <c r="IB438" s="125"/>
      <c r="IC438" s="126"/>
      <c r="ID438" s="127"/>
      <c r="IE438" s="128"/>
      <c r="IF438" s="129"/>
      <c r="IG438" s="130"/>
      <c r="IH438" s="125"/>
      <c r="II438" s="126"/>
      <c r="IJ438" s="127"/>
      <c r="IK438" s="128"/>
      <c r="IL438" s="129"/>
      <c r="IM438" s="130"/>
      <c r="IN438" s="125"/>
      <c r="IO438" s="126"/>
      <c r="IP438" s="127"/>
      <c r="IQ438" s="128"/>
      <c r="IR438" s="129"/>
    </row>
    <row r="439" spans="1:252" s="1" customFormat="1">
      <c r="A439" s="54" t="s">
        <v>932</v>
      </c>
      <c r="B439" s="136">
        <f t="shared" si="68"/>
        <v>0</v>
      </c>
      <c r="C439" s="136">
        <f t="shared" si="69"/>
        <v>0</v>
      </c>
      <c r="D439" s="136">
        <f t="shared" si="70"/>
        <v>0</v>
      </c>
      <c r="E439" s="136">
        <f t="shared" si="71"/>
        <v>0</v>
      </c>
      <c r="F439" s="136">
        <f t="shared" si="72"/>
        <v>0</v>
      </c>
      <c r="G439" s="136">
        <f t="shared" si="73"/>
        <v>0</v>
      </c>
      <c r="H439" s="137">
        <f t="shared" si="66"/>
        <v>0</v>
      </c>
      <c r="I439" s="137">
        <f t="shared" si="74"/>
        <v>0</v>
      </c>
      <c r="J439" s="136">
        <f t="shared" si="75"/>
        <v>0</v>
      </c>
      <c r="K439" s="136">
        <f t="shared" si="76"/>
        <v>0</v>
      </c>
      <c r="L439" s="138">
        <f t="shared" si="67"/>
        <v>0</v>
      </c>
      <c r="M439" s="92"/>
      <c r="N439" s="90"/>
      <c r="O439" s="91"/>
      <c r="P439" s="102"/>
      <c r="Q439" s="96"/>
      <c r="R439" s="104"/>
      <c r="S439" s="92"/>
      <c r="T439" s="90"/>
      <c r="U439" s="91"/>
      <c r="V439" s="102"/>
      <c r="W439" s="96"/>
      <c r="X439" s="104"/>
      <c r="Y439" s="92"/>
      <c r="Z439" s="90"/>
      <c r="AA439" s="91"/>
      <c r="AB439" s="102"/>
      <c r="AC439" s="96"/>
      <c r="AD439" s="104"/>
      <c r="AE439" s="92"/>
      <c r="AF439" s="90"/>
      <c r="AG439" s="91"/>
      <c r="AH439" s="102"/>
      <c r="AI439" s="96"/>
      <c r="AJ439" s="104"/>
      <c r="AK439" s="92"/>
      <c r="AL439" s="90"/>
      <c r="AM439" s="91"/>
      <c r="AN439" s="102"/>
      <c r="AO439" s="96"/>
      <c r="AP439" s="104"/>
      <c r="AQ439" s="92"/>
      <c r="AR439" s="90"/>
      <c r="AS439" s="91"/>
      <c r="AT439" s="102"/>
      <c r="AU439" s="96"/>
      <c r="AV439" s="104"/>
      <c r="AW439" s="92"/>
      <c r="AX439" s="90"/>
      <c r="AY439" s="91"/>
      <c r="AZ439" s="102"/>
      <c r="BA439" s="96"/>
      <c r="BB439" s="104"/>
      <c r="BC439" s="92"/>
      <c r="BD439" s="90"/>
      <c r="BE439" s="91"/>
      <c r="BF439" s="102"/>
      <c r="BG439" s="96"/>
      <c r="BH439" s="104"/>
      <c r="BI439" s="92"/>
      <c r="BJ439" s="90"/>
      <c r="BK439" s="91"/>
      <c r="BL439" s="102"/>
      <c r="BM439" s="96"/>
      <c r="BN439" s="104"/>
      <c r="BO439" s="92"/>
      <c r="BP439" s="90"/>
      <c r="BQ439" s="91"/>
      <c r="BR439" s="102"/>
      <c r="BS439" s="96"/>
      <c r="BT439" s="104"/>
      <c r="BU439" s="92"/>
      <c r="BV439" s="90"/>
      <c r="BW439" s="91"/>
      <c r="BX439" s="102"/>
      <c r="BY439" s="96"/>
      <c r="BZ439" s="104"/>
      <c r="CA439" s="92"/>
      <c r="CB439" s="90"/>
      <c r="CC439" s="91"/>
      <c r="CD439" s="102"/>
      <c r="CE439" s="96"/>
      <c r="CF439" s="104"/>
      <c r="CG439" s="92"/>
      <c r="CH439" s="90"/>
      <c r="CI439" s="91"/>
      <c r="CJ439" s="102"/>
      <c r="CK439" s="96"/>
      <c r="CL439" s="104"/>
      <c r="CM439" s="92"/>
      <c r="CN439" s="90"/>
      <c r="CO439" s="91"/>
      <c r="CP439" s="102"/>
      <c r="CQ439" s="96"/>
      <c r="CR439" s="104"/>
      <c r="CS439" s="92"/>
      <c r="CT439" s="90"/>
      <c r="CU439" s="91"/>
      <c r="CV439" s="102"/>
      <c r="CW439" s="96"/>
      <c r="CX439" s="104"/>
      <c r="CY439" s="92"/>
      <c r="CZ439" s="90"/>
      <c r="DA439" s="91"/>
      <c r="DB439" s="102"/>
      <c r="DC439" s="96"/>
      <c r="DD439" s="104"/>
      <c r="DE439" s="92"/>
      <c r="DF439" s="90"/>
      <c r="DG439" s="91"/>
      <c r="DH439" s="102"/>
      <c r="DI439" s="96"/>
      <c r="DJ439" s="104"/>
      <c r="DK439" s="92"/>
      <c r="DL439" s="90"/>
      <c r="DM439" s="91"/>
      <c r="DN439" s="102"/>
      <c r="DO439" s="96"/>
      <c r="DP439" s="104"/>
      <c r="DQ439" s="92"/>
      <c r="DR439" s="90"/>
      <c r="DS439" s="91"/>
      <c r="DT439" s="102"/>
      <c r="DU439" s="96"/>
      <c r="DV439" s="104"/>
      <c r="DW439" s="92"/>
      <c r="DX439" s="90"/>
      <c r="DY439" s="91"/>
      <c r="DZ439" s="102"/>
      <c r="EA439" s="96"/>
      <c r="EB439" s="104"/>
      <c r="EC439" s="92"/>
      <c r="ED439" s="90"/>
      <c r="EE439" s="91"/>
      <c r="EF439" s="102"/>
      <c r="EG439" s="96"/>
      <c r="EH439" s="104"/>
      <c r="EI439" s="92"/>
      <c r="EJ439" s="90"/>
      <c r="EK439" s="91"/>
      <c r="EL439" s="102"/>
      <c r="EM439" s="96"/>
      <c r="EN439" s="104"/>
      <c r="EO439" s="92"/>
      <c r="EP439" s="90"/>
      <c r="EQ439" s="91"/>
      <c r="ER439" s="102"/>
      <c r="ES439" s="96"/>
      <c r="ET439" s="104"/>
      <c r="EU439" s="92"/>
      <c r="EV439" s="90"/>
      <c r="EW439" s="91"/>
      <c r="EX439" s="102"/>
      <c r="EY439" s="96"/>
      <c r="EZ439" s="104"/>
      <c r="FA439" s="92"/>
      <c r="FB439" s="90"/>
      <c r="FC439" s="91"/>
      <c r="FD439" s="102"/>
      <c r="FE439" s="96"/>
      <c r="FF439" s="104"/>
      <c r="FG439" s="92"/>
      <c r="FH439" s="90"/>
      <c r="FI439" s="91"/>
      <c r="FJ439" s="102"/>
      <c r="FK439" s="96"/>
      <c r="FL439" s="104"/>
      <c r="FM439" s="92"/>
      <c r="FN439" s="90"/>
      <c r="FO439" s="91"/>
      <c r="FP439" s="102"/>
      <c r="FQ439" s="96"/>
      <c r="FR439" s="104"/>
      <c r="FS439" s="92"/>
      <c r="FT439" s="90"/>
      <c r="FU439" s="91"/>
      <c r="FV439" s="102"/>
      <c r="FW439" s="96"/>
      <c r="FX439" s="104"/>
      <c r="FY439" s="92"/>
      <c r="FZ439" s="90"/>
      <c r="GA439" s="91"/>
      <c r="GB439" s="102"/>
      <c r="GC439" s="96"/>
      <c r="GD439" s="104"/>
      <c r="GE439" s="92"/>
      <c r="GF439" s="90"/>
      <c r="GG439" s="91"/>
      <c r="GH439" s="102"/>
      <c r="GI439" s="96"/>
      <c r="GJ439" s="104"/>
      <c r="GK439" s="92"/>
      <c r="GL439" s="90"/>
      <c r="GM439" s="91"/>
      <c r="GN439" s="102"/>
      <c r="GO439" s="96"/>
      <c r="GP439" s="104"/>
      <c r="GQ439" s="92"/>
      <c r="GR439" s="90"/>
      <c r="GS439" s="91"/>
      <c r="GT439" s="102"/>
      <c r="GU439" s="96"/>
      <c r="GV439" s="104"/>
      <c r="GW439" s="92"/>
      <c r="GX439" s="90"/>
      <c r="GY439" s="91"/>
      <c r="GZ439" s="102"/>
      <c r="HA439" s="96"/>
      <c r="HB439" s="104"/>
      <c r="HC439" s="92"/>
      <c r="HD439" s="90"/>
      <c r="HE439" s="91"/>
      <c r="HF439" s="102"/>
      <c r="HG439" s="96"/>
      <c r="HH439" s="104"/>
      <c r="HI439" s="92"/>
      <c r="HJ439" s="90"/>
      <c r="HK439" s="91"/>
      <c r="HL439" s="102"/>
      <c r="HM439" s="96"/>
      <c r="HN439" s="104"/>
      <c r="HO439" s="92"/>
      <c r="HP439" s="90"/>
      <c r="HQ439" s="91"/>
      <c r="HR439" s="102"/>
      <c r="HS439" s="96"/>
      <c r="HT439" s="104"/>
      <c r="HU439" s="92"/>
      <c r="HV439" s="125"/>
      <c r="HW439" s="126"/>
      <c r="HX439" s="127"/>
      <c r="HY439" s="128"/>
      <c r="HZ439" s="129"/>
      <c r="IA439" s="130"/>
      <c r="IB439" s="125"/>
      <c r="IC439" s="126"/>
      <c r="ID439" s="127"/>
      <c r="IE439" s="128"/>
      <c r="IF439" s="129"/>
      <c r="IG439" s="130"/>
      <c r="IH439" s="125"/>
      <c r="II439" s="126"/>
      <c r="IJ439" s="127"/>
      <c r="IK439" s="128"/>
      <c r="IL439" s="129"/>
      <c r="IM439" s="130"/>
      <c r="IN439" s="125"/>
      <c r="IO439" s="126"/>
      <c r="IP439" s="127"/>
      <c r="IQ439" s="128"/>
      <c r="IR439" s="129"/>
    </row>
    <row r="440" spans="1:252" s="1" customFormat="1">
      <c r="A440" s="54" t="s">
        <v>276</v>
      </c>
      <c r="B440" s="136">
        <f t="shared" si="68"/>
        <v>17.399999999999999</v>
      </c>
      <c r="C440" s="136">
        <f t="shared" si="69"/>
        <v>17.45</v>
      </c>
      <c r="D440" s="136">
        <f t="shared" si="70"/>
        <v>17.5</v>
      </c>
      <c r="E440" s="136">
        <f t="shared" si="71"/>
        <v>11.9</v>
      </c>
      <c r="F440" s="136">
        <f t="shared" si="72"/>
        <v>11.9</v>
      </c>
      <c r="G440" s="136">
        <f t="shared" si="73"/>
        <v>11.9</v>
      </c>
      <c r="H440" s="137">
        <f t="shared" si="66"/>
        <v>2</v>
      </c>
      <c r="I440" s="137">
        <f t="shared" si="74"/>
        <v>0</v>
      </c>
      <c r="J440" s="136">
        <f t="shared" si="75"/>
        <v>0</v>
      </c>
      <c r="K440" s="136">
        <f t="shared" si="76"/>
        <v>0</v>
      </c>
      <c r="L440" s="138">
        <f t="shared" si="67"/>
        <v>0</v>
      </c>
      <c r="M440" s="92">
        <v>17.5</v>
      </c>
      <c r="N440" s="90">
        <v>11.9</v>
      </c>
      <c r="O440" s="91"/>
      <c r="P440" s="102">
        <v>17.399999999999999</v>
      </c>
      <c r="Q440" s="96">
        <v>11.9</v>
      </c>
      <c r="R440" s="104"/>
      <c r="S440" s="92"/>
      <c r="T440" s="90"/>
      <c r="U440" s="91"/>
      <c r="V440" s="102"/>
      <c r="W440" s="96"/>
      <c r="X440" s="104"/>
      <c r="Y440" s="92"/>
      <c r="Z440" s="90"/>
      <c r="AA440" s="91"/>
      <c r="AB440" s="102"/>
      <c r="AC440" s="96"/>
      <c r="AD440" s="104"/>
      <c r="AE440" s="92"/>
      <c r="AF440" s="90"/>
      <c r="AG440" s="91"/>
      <c r="AH440" s="102"/>
      <c r="AI440" s="96"/>
      <c r="AJ440" s="104"/>
      <c r="AK440" s="92"/>
      <c r="AL440" s="90"/>
      <c r="AM440" s="91"/>
      <c r="AN440" s="102"/>
      <c r="AO440" s="96"/>
      <c r="AP440" s="104"/>
      <c r="AQ440" s="92"/>
      <c r="AR440" s="90"/>
      <c r="AS440" s="91"/>
      <c r="AT440" s="102"/>
      <c r="AU440" s="96"/>
      <c r="AV440" s="104"/>
      <c r="AW440" s="92"/>
      <c r="AX440" s="90"/>
      <c r="AY440" s="91"/>
      <c r="AZ440" s="102"/>
      <c r="BA440" s="96"/>
      <c r="BB440" s="104"/>
      <c r="BC440" s="92"/>
      <c r="BD440" s="90"/>
      <c r="BE440" s="91"/>
      <c r="BF440" s="102"/>
      <c r="BG440" s="96"/>
      <c r="BH440" s="104"/>
      <c r="BI440" s="92"/>
      <c r="BJ440" s="90"/>
      <c r="BK440" s="91"/>
      <c r="BL440" s="102"/>
      <c r="BM440" s="96"/>
      <c r="BN440" s="104"/>
      <c r="BO440" s="92"/>
      <c r="BP440" s="90"/>
      <c r="BQ440" s="91"/>
      <c r="BR440" s="102"/>
      <c r="BS440" s="96"/>
      <c r="BT440" s="104"/>
      <c r="BU440" s="92"/>
      <c r="BV440" s="90"/>
      <c r="BW440" s="91"/>
      <c r="BX440" s="102"/>
      <c r="BY440" s="96"/>
      <c r="BZ440" s="104"/>
      <c r="CA440" s="92"/>
      <c r="CB440" s="90"/>
      <c r="CC440" s="91"/>
      <c r="CD440" s="102"/>
      <c r="CE440" s="96"/>
      <c r="CF440" s="104"/>
      <c r="CG440" s="92"/>
      <c r="CH440" s="90"/>
      <c r="CI440" s="91"/>
      <c r="CJ440" s="102"/>
      <c r="CK440" s="96"/>
      <c r="CL440" s="104"/>
      <c r="CM440" s="92"/>
      <c r="CN440" s="90"/>
      <c r="CO440" s="91"/>
      <c r="CP440" s="102"/>
      <c r="CQ440" s="96"/>
      <c r="CR440" s="104"/>
      <c r="CS440" s="92"/>
      <c r="CT440" s="90"/>
      <c r="CU440" s="91"/>
      <c r="CV440" s="102"/>
      <c r="CW440" s="96"/>
      <c r="CX440" s="104"/>
      <c r="CY440" s="92"/>
      <c r="CZ440" s="90"/>
      <c r="DA440" s="91"/>
      <c r="DB440" s="102"/>
      <c r="DC440" s="96"/>
      <c r="DD440" s="104"/>
      <c r="DE440" s="92"/>
      <c r="DF440" s="90"/>
      <c r="DG440" s="91"/>
      <c r="DH440" s="102"/>
      <c r="DI440" s="96"/>
      <c r="DJ440" s="104"/>
      <c r="DK440" s="92"/>
      <c r="DL440" s="90"/>
      <c r="DM440" s="91"/>
      <c r="DN440" s="102"/>
      <c r="DO440" s="96"/>
      <c r="DP440" s="104"/>
      <c r="DQ440" s="92"/>
      <c r="DR440" s="90"/>
      <c r="DS440" s="91"/>
      <c r="DT440" s="102"/>
      <c r="DU440" s="96"/>
      <c r="DV440" s="104"/>
      <c r="DW440" s="92"/>
      <c r="DX440" s="90"/>
      <c r="DY440" s="91"/>
      <c r="DZ440" s="102"/>
      <c r="EA440" s="96"/>
      <c r="EB440" s="104"/>
      <c r="EC440" s="92"/>
      <c r="ED440" s="90"/>
      <c r="EE440" s="91"/>
      <c r="EF440" s="102"/>
      <c r="EG440" s="96"/>
      <c r="EH440" s="104"/>
      <c r="EI440" s="92"/>
      <c r="EJ440" s="90"/>
      <c r="EK440" s="91"/>
      <c r="EL440" s="102"/>
      <c r="EM440" s="96"/>
      <c r="EN440" s="104"/>
      <c r="EO440" s="92"/>
      <c r="EP440" s="90"/>
      <c r="EQ440" s="91"/>
      <c r="ER440" s="102"/>
      <c r="ES440" s="96"/>
      <c r="ET440" s="104"/>
      <c r="EU440" s="92"/>
      <c r="EV440" s="90"/>
      <c r="EW440" s="91"/>
      <c r="EX440" s="102"/>
      <c r="EY440" s="96"/>
      <c r="EZ440" s="104"/>
      <c r="FA440" s="92"/>
      <c r="FB440" s="90"/>
      <c r="FC440" s="91"/>
      <c r="FD440" s="102"/>
      <c r="FE440" s="96"/>
      <c r="FF440" s="104"/>
      <c r="FG440" s="92"/>
      <c r="FH440" s="90"/>
      <c r="FI440" s="91"/>
      <c r="FJ440" s="102"/>
      <c r="FK440" s="96"/>
      <c r="FL440" s="104"/>
      <c r="FM440" s="92"/>
      <c r="FN440" s="90"/>
      <c r="FO440" s="91"/>
      <c r="FP440" s="102"/>
      <c r="FQ440" s="96"/>
      <c r="FR440" s="104"/>
      <c r="FS440" s="92"/>
      <c r="FT440" s="90"/>
      <c r="FU440" s="91"/>
      <c r="FV440" s="102"/>
      <c r="FW440" s="96"/>
      <c r="FX440" s="104"/>
      <c r="FY440" s="92"/>
      <c r="FZ440" s="90"/>
      <c r="GA440" s="91"/>
      <c r="GB440" s="102"/>
      <c r="GC440" s="96"/>
      <c r="GD440" s="104"/>
      <c r="GE440" s="92"/>
      <c r="GF440" s="90"/>
      <c r="GG440" s="91"/>
      <c r="GH440" s="102"/>
      <c r="GI440" s="96"/>
      <c r="GJ440" s="104"/>
      <c r="GK440" s="92"/>
      <c r="GL440" s="90"/>
      <c r="GM440" s="91"/>
      <c r="GN440" s="102"/>
      <c r="GO440" s="96"/>
      <c r="GP440" s="104"/>
      <c r="GQ440" s="92"/>
      <c r="GR440" s="90"/>
      <c r="GS440" s="91"/>
      <c r="GT440" s="102"/>
      <c r="GU440" s="96"/>
      <c r="GV440" s="104"/>
      <c r="GW440" s="92"/>
      <c r="GX440" s="90"/>
      <c r="GY440" s="91"/>
      <c r="GZ440" s="102"/>
      <c r="HA440" s="96"/>
      <c r="HB440" s="104"/>
      <c r="HC440" s="92"/>
      <c r="HD440" s="90"/>
      <c r="HE440" s="91"/>
      <c r="HF440" s="102"/>
      <c r="HG440" s="96"/>
      <c r="HH440" s="104"/>
      <c r="HI440" s="92"/>
      <c r="HJ440" s="90"/>
      <c r="HK440" s="91"/>
      <c r="HL440" s="102"/>
      <c r="HM440" s="96"/>
      <c r="HN440" s="104"/>
      <c r="HO440" s="92"/>
      <c r="HP440" s="90"/>
      <c r="HQ440" s="91"/>
      <c r="HR440" s="102"/>
      <c r="HS440" s="96"/>
      <c r="HT440" s="104"/>
      <c r="HU440" s="92"/>
      <c r="HV440" s="125"/>
      <c r="HW440" s="126"/>
      <c r="HX440" s="127"/>
      <c r="HY440" s="128"/>
      <c r="HZ440" s="129"/>
      <c r="IA440" s="130"/>
      <c r="IB440" s="125"/>
      <c r="IC440" s="126"/>
      <c r="ID440" s="127"/>
      <c r="IE440" s="128"/>
      <c r="IF440" s="129"/>
      <c r="IG440" s="130"/>
      <c r="IH440" s="125"/>
      <c r="II440" s="126"/>
      <c r="IJ440" s="127"/>
      <c r="IK440" s="128"/>
      <c r="IL440" s="129"/>
      <c r="IM440" s="130"/>
      <c r="IN440" s="125"/>
      <c r="IO440" s="126"/>
      <c r="IP440" s="127"/>
      <c r="IQ440" s="128"/>
      <c r="IR440" s="129"/>
    </row>
    <row r="441" spans="1:252" s="1" customFormat="1">
      <c r="A441" s="54" t="s">
        <v>935</v>
      </c>
      <c r="B441" s="136">
        <f t="shared" si="68"/>
        <v>0</v>
      </c>
      <c r="C441" s="136">
        <f t="shared" si="69"/>
        <v>0</v>
      </c>
      <c r="D441" s="136">
        <f t="shared" si="70"/>
        <v>0</v>
      </c>
      <c r="E441" s="136">
        <f t="shared" si="71"/>
        <v>0</v>
      </c>
      <c r="F441" s="136">
        <f t="shared" si="72"/>
        <v>0</v>
      </c>
      <c r="G441" s="136">
        <f t="shared" si="73"/>
        <v>0</v>
      </c>
      <c r="H441" s="137">
        <f t="shared" si="66"/>
        <v>0</v>
      </c>
      <c r="I441" s="137">
        <f t="shared" si="74"/>
        <v>0</v>
      </c>
      <c r="J441" s="136">
        <f t="shared" si="75"/>
        <v>0</v>
      </c>
      <c r="K441" s="136">
        <f t="shared" si="76"/>
        <v>0</v>
      </c>
      <c r="L441" s="138">
        <f t="shared" si="67"/>
        <v>0</v>
      </c>
      <c r="M441" s="92"/>
      <c r="N441" s="90"/>
      <c r="O441" s="91"/>
      <c r="P441" s="102"/>
      <c r="Q441" s="96"/>
      <c r="R441" s="104"/>
      <c r="S441" s="92"/>
      <c r="T441" s="90"/>
      <c r="U441" s="91"/>
      <c r="V441" s="102"/>
      <c r="W441" s="96"/>
      <c r="X441" s="104"/>
      <c r="Y441" s="92"/>
      <c r="Z441" s="90"/>
      <c r="AA441" s="91"/>
      <c r="AB441" s="102"/>
      <c r="AC441" s="96"/>
      <c r="AD441" s="104"/>
      <c r="AE441" s="92"/>
      <c r="AF441" s="90"/>
      <c r="AG441" s="91"/>
      <c r="AH441" s="102"/>
      <c r="AI441" s="96"/>
      <c r="AJ441" s="104"/>
      <c r="AK441" s="92"/>
      <c r="AL441" s="90"/>
      <c r="AM441" s="91"/>
      <c r="AN441" s="102"/>
      <c r="AO441" s="96"/>
      <c r="AP441" s="104"/>
      <c r="AQ441" s="92"/>
      <c r="AR441" s="90"/>
      <c r="AS441" s="91"/>
      <c r="AT441" s="102"/>
      <c r="AU441" s="96"/>
      <c r="AV441" s="104"/>
      <c r="AW441" s="92"/>
      <c r="AX441" s="90"/>
      <c r="AY441" s="91"/>
      <c r="AZ441" s="102"/>
      <c r="BA441" s="96"/>
      <c r="BB441" s="104"/>
      <c r="BC441" s="92"/>
      <c r="BD441" s="90"/>
      <c r="BE441" s="91"/>
      <c r="BF441" s="102"/>
      <c r="BG441" s="96"/>
      <c r="BH441" s="104"/>
      <c r="BI441" s="92"/>
      <c r="BJ441" s="90"/>
      <c r="BK441" s="91"/>
      <c r="BL441" s="102"/>
      <c r="BM441" s="96"/>
      <c r="BN441" s="104"/>
      <c r="BO441" s="92"/>
      <c r="BP441" s="90"/>
      <c r="BQ441" s="91"/>
      <c r="BR441" s="102"/>
      <c r="BS441" s="96"/>
      <c r="BT441" s="104"/>
      <c r="BU441" s="92"/>
      <c r="BV441" s="90"/>
      <c r="BW441" s="91"/>
      <c r="BX441" s="102"/>
      <c r="BY441" s="96"/>
      <c r="BZ441" s="104"/>
      <c r="CA441" s="92"/>
      <c r="CB441" s="90"/>
      <c r="CC441" s="91"/>
      <c r="CD441" s="102"/>
      <c r="CE441" s="96"/>
      <c r="CF441" s="104"/>
      <c r="CG441" s="92"/>
      <c r="CH441" s="90"/>
      <c r="CI441" s="91"/>
      <c r="CJ441" s="102"/>
      <c r="CK441" s="96"/>
      <c r="CL441" s="104"/>
      <c r="CM441" s="92"/>
      <c r="CN441" s="90"/>
      <c r="CO441" s="91"/>
      <c r="CP441" s="102"/>
      <c r="CQ441" s="96"/>
      <c r="CR441" s="104"/>
      <c r="CS441" s="92"/>
      <c r="CT441" s="90"/>
      <c r="CU441" s="91"/>
      <c r="CV441" s="102"/>
      <c r="CW441" s="96"/>
      <c r="CX441" s="104"/>
      <c r="CY441" s="92"/>
      <c r="CZ441" s="90"/>
      <c r="DA441" s="91"/>
      <c r="DB441" s="102"/>
      <c r="DC441" s="96"/>
      <c r="DD441" s="104"/>
      <c r="DE441" s="92"/>
      <c r="DF441" s="90"/>
      <c r="DG441" s="91"/>
      <c r="DH441" s="102"/>
      <c r="DI441" s="96"/>
      <c r="DJ441" s="104"/>
      <c r="DK441" s="92"/>
      <c r="DL441" s="90"/>
      <c r="DM441" s="91"/>
      <c r="DN441" s="102"/>
      <c r="DO441" s="96"/>
      <c r="DP441" s="104"/>
      <c r="DQ441" s="92"/>
      <c r="DR441" s="90"/>
      <c r="DS441" s="91"/>
      <c r="DT441" s="102"/>
      <c r="DU441" s="96"/>
      <c r="DV441" s="104"/>
      <c r="DW441" s="92"/>
      <c r="DX441" s="90"/>
      <c r="DY441" s="91"/>
      <c r="DZ441" s="102"/>
      <c r="EA441" s="96"/>
      <c r="EB441" s="104"/>
      <c r="EC441" s="92"/>
      <c r="ED441" s="90"/>
      <c r="EE441" s="91"/>
      <c r="EF441" s="102"/>
      <c r="EG441" s="96"/>
      <c r="EH441" s="104"/>
      <c r="EI441" s="92"/>
      <c r="EJ441" s="90"/>
      <c r="EK441" s="91"/>
      <c r="EL441" s="102"/>
      <c r="EM441" s="96"/>
      <c r="EN441" s="104"/>
      <c r="EO441" s="92"/>
      <c r="EP441" s="90"/>
      <c r="EQ441" s="91"/>
      <c r="ER441" s="102"/>
      <c r="ES441" s="96"/>
      <c r="ET441" s="104"/>
      <c r="EU441" s="92"/>
      <c r="EV441" s="90"/>
      <c r="EW441" s="91"/>
      <c r="EX441" s="102"/>
      <c r="EY441" s="96"/>
      <c r="EZ441" s="104"/>
      <c r="FA441" s="92"/>
      <c r="FB441" s="90"/>
      <c r="FC441" s="91"/>
      <c r="FD441" s="102"/>
      <c r="FE441" s="96"/>
      <c r="FF441" s="104"/>
      <c r="FG441" s="92"/>
      <c r="FH441" s="90"/>
      <c r="FI441" s="91"/>
      <c r="FJ441" s="102"/>
      <c r="FK441" s="96"/>
      <c r="FL441" s="104"/>
      <c r="FM441" s="92"/>
      <c r="FN441" s="90"/>
      <c r="FO441" s="91"/>
      <c r="FP441" s="102"/>
      <c r="FQ441" s="96"/>
      <c r="FR441" s="104"/>
      <c r="FS441" s="92"/>
      <c r="FT441" s="90"/>
      <c r="FU441" s="91"/>
      <c r="FV441" s="102"/>
      <c r="FW441" s="96"/>
      <c r="FX441" s="104"/>
      <c r="FY441" s="92"/>
      <c r="FZ441" s="90"/>
      <c r="GA441" s="91"/>
      <c r="GB441" s="102"/>
      <c r="GC441" s="96"/>
      <c r="GD441" s="104"/>
      <c r="GE441" s="92"/>
      <c r="GF441" s="90"/>
      <c r="GG441" s="91"/>
      <c r="GH441" s="102"/>
      <c r="GI441" s="96"/>
      <c r="GJ441" s="104"/>
      <c r="GK441" s="92"/>
      <c r="GL441" s="90"/>
      <c r="GM441" s="91"/>
      <c r="GN441" s="102"/>
      <c r="GO441" s="96"/>
      <c r="GP441" s="104"/>
      <c r="GQ441" s="92"/>
      <c r="GR441" s="90"/>
      <c r="GS441" s="91"/>
      <c r="GT441" s="102"/>
      <c r="GU441" s="96"/>
      <c r="GV441" s="104"/>
      <c r="GW441" s="92"/>
      <c r="GX441" s="90"/>
      <c r="GY441" s="91"/>
      <c r="GZ441" s="102"/>
      <c r="HA441" s="96"/>
      <c r="HB441" s="104"/>
      <c r="HC441" s="92"/>
      <c r="HD441" s="90"/>
      <c r="HE441" s="91"/>
      <c r="HF441" s="102"/>
      <c r="HG441" s="96"/>
      <c r="HH441" s="104"/>
      <c r="HI441" s="92"/>
      <c r="HJ441" s="90"/>
      <c r="HK441" s="91"/>
      <c r="HL441" s="102"/>
      <c r="HM441" s="96"/>
      <c r="HN441" s="104"/>
      <c r="HO441" s="92"/>
      <c r="HP441" s="90"/>
      <c r="HQ441" s="91"/>
      <c r="HR441" s="102"/>
      <c r="HS441" s="96"/>
      <c r="HT441" s="104"/>
      <c r="HU441" s="92"/>
      <c r="HV441" s="125"/>
      <c r="HW441" s="126"/>
      <c r="HX441" s="127"/>
      <c r="HY441" s="128"/>
      <c r="HZ441" s="129"/>
      <c r="IA441" s="130"/>
      <c r="IB441" s="125"/>
      <c r="IC441" s="126"/>
      <c r="ID441" s="127"/>
      <c r="IE441" s="128"/>
      <c r="IF441" s="129"/>
      <c r="IG441" s="130"/>
      <c r="IH441" s="125"/>
      <c r="II441" s="126"/>
      <c r="IJ441" s="127"/>
      <c r="IK441" s="128"/>
      <c r="IL441" s="129"/>
      <c r="IM441" s="130"/>
      <c r="IN441" s="125"/>
      <c r="IO441" s="126"/>
      <c r="IP441" s="127"/>
      <c r="IQ441" s="128"/>
      <c r="IR441" s="129"/>
    </row>
    <row r="442" spans="1:252" s="1" customFormat="1">
      <c r="A442" s="54" t="s">
        <v>937</v>
      </c>
      <c r="B442" s="136">
        <f t="shared" si="68"/>
        <v>16.2</v>
      </c>
      <c r="C442" s="136">
        <f t="shared" si="69"/>
        <v>16.25</v>
      </c>
      <c r="D442" s="136">
        <f t="shared" si="70"/>
        <v>16.3</v>
      </c>
      <c r="E442" s="136">
        <f t="shared" si="71"/>
        <v>10.6</v>
      </c>
      <c r="F442" s="136">
        <f t="shared" si="72"/>
        <v>10.7</v>
      </c>
      <c r="G442" s="136">
        <f t="shared" si="73"/>
        <v>10.8</v>
      </c>
      <c r="H442" s="137">
        <f t="shared" si="66"/>
        <v>2</v>
      </c>
      <c r="I442" s="137">
        <f t="shared" si="74"/>
        <v>0</v>
      </c>
      <c r="J442" s="136">
        <f t="shared" si="75"/>
        <v>0</v>
      </c>
      <c r="K442" s="136">
        <f t="shared" si="76"/>
        <v>0</v>
      </c>
      <c r="L442" s="138">
        <f t="shared" si="67"/>
        <v>0</v>
      </c>
      <c r="M442" s="92">
        <v>16.2</v>
      </c>
      <c r="N442" s="90">
        <v>10.6</v>
      </c>
      <c r="O442" s="91"/>
      <c r="P442" s="102">
        <v>16.3</v>
      </c>
      <c r="Q442" s="96">
        <v>10.8</v>
      </c>
      <c r="R442" s="104"/>
      <c r="S442" s="92"/>
      <c r="T442" s="90"/>
      <c r="U442" s="91"/>
      <c r="V442" s="102"/>
      <c r="W442" s="96"/>
      <c r="X442" s="104"/>
      <c r="Y442" s="92"/>
      <c r="Z442" s="90"/>
      <c r="AA442" s="91"/>
      <c r="AB442" s="102"/>
      <c r="AC442" s="96"/>
      <c r="AD442" s="104"/>
      <c r="AE442" s="92"/>
      <c r="AF442" s="90"/>
      <c r="AG442" s="91"/>
      <c r="AH442" s="102"/>
      <c r="AI442" s="96"/>
      <c r="AJ442" s="104"/>
      <c r="AK442" s="92"/>
      <c r="AL442" s="90"/>
      <c r="AM442" s="91"/>
      <c r="AN442" s="102"/>
      <c r="AO442" s="96"/>
      <c r="AP442" s="104"/>
      <c r="AQ442" s="92"/>
      <c r="AR442" s="90"/>
      <c r="AS442" s="91"/>
      <c r="AT442" s="102"/>
      <c r="AU442" s="96"/>
      <c r="AV442" s="104"/>
      <c r="AW442" s="92"/>
      <c r="AX442" s="90"/>
      <c r="AY442" s="91"/>
      <c r="AZ442" s="102"/>
      <c r="BA442" s="96"/>
      <c r="BB442" s="104"/>
      <c r="BC442" s="92"/>
      <c r="BD442" s="90"/>
      <c r="BE442" s="91"/>
      <c r="BF442" s="102"/>
      <c r="BG442" s="96"/>
      <c r="BH442" s="104"/>
      <c r="BI442" s="92"/>
      <c r="BJ442" s="90"/>
      <c r="BK442" s="91"/>
      <c r="BL442" s="102"/>
      <c r="BM442" s="96"/>
      <c r="BN442" s="104"/>
      <c r="BO442" s="92"/>
      <c r="BP442" s="90"/>
      <c r="BQ442" s="91"/>
      <c r="BR442" s="102"/>
      <c r="BS442" s="96"/>
      <c r="BT442" s="104"/>
      <c r="BU442" s="92"/>
      <c r="BV442" s="90"/>
      <c r="BW442" s="91"/>
      <c r="BX442" s="102"/>
      <c r="BY442" s="96"/>
      <c r="BZ442" s="104"/>
      <c r="CA442" s="92"/>
      <c r="CB442" s="90"/>
      <c r="CC442" s="91"/>
      <c r="CD442" s="102"/>
      <c r="CE442" s="96"/>
      <c r="CF442" s="104"/>
      <c r="CG442" s="92"/>
      <c r="CH442" s="90"/>
      <c r="CI442" s="91"/>
      <c r="CJ442" s="102"/>
      <c r="CK442" s="96"/>
      <c r="CL442" s="104"/>
      <c r="CM442" s="92"/>
      <c r="CN442" s="90"/>
      <c r="CO442" s="91"/>
      <c r="CP442" s="102"/>
      <c r="CQ442" s="96"/>
      <c r="CR442" s="104"/>
      <c r="CS442" s="92"/>
      <c r="CT442" s="90"/>
      <c r="CU442" s="91"/>
      <c r="CV442" s="102"/>
      <c r="CW442" s="96"/>
      <c r="CX442" s="104"/>
      <c r="CY442" s="92"/>
      <c r="CZ442" s="90"/>
      <c r="DA442" s="91"/>
      <c r="DB442" s="102"/>
      <c r="DC442" s="96"/>
      <c r="DD442" s="104"/>
      <c r="DE442" s="92"/>
      <c r="DF442" s="90"/>
      <c r="DG442" s="91"/>
      <c r="DH442" s="102"/>
      <c r="DI442" s="96"/>
      <c r="DJ442" s="104"/>
      <c r="DK442" s="92"/>
      <c r="DL442" s="90"/>
      <c r="DM442" s="91"/>
      <c r="DN442" s="102"/>
      <c r="DO442" s="96"/>
      <c r="DP442" s="104"/>
      <c r="DQ442" s="92"/>
      <c r="DR442" s="90"/>
      <c r="DS442" s="91"/>
      <c r="DT442" s="102"/>
      <c r="DU442" s="96"/>
      <c r="DV442" s="104"/>
      <c r="DW442" s="92"/>
      <c r="DX442" s="90"/>
      <c r="DY442" s="91"/>
      <c r="DZ442" s="102"/>
      <c r="EA442" s="96"/>
      <c r="EB442" s="104"/>
      <c r="EC442" s="92"/>
      <c r="ED442" s="90"/>
      <c r="EE442" s="91"/>
      <c r="EF442" s="102"/>
      <c r="EG442" s="96"/>
      <c r="EH442" s="104"/>
      <c r="EI442" s="92"/>
      <c r="EJ442" s="90"/>
      <c r="EK442" s="91"/>
      <c r="EL442" s="102"/>
      <c r="EM442" s="96"/>
      <c r="EN442" s="104"/>
      <c r="EO442" s="92"/>
      <c r="EP442" s="90"/>
      <c r="EQ442" s="91"/>
      <c r="ER442" s="102"/>
      <c r="ES442" s="96"/>
      <c r="ET442" s="104"/>
      <c r="EU442" s="92"/>
      <c r="EV442" s="90"/>
      <c r="EW442" s="91"/>
      <c r="EX442" s="102"/>
      <c r="EY442" s="96"/>
      <c r="EZ442" s="104"/>
      <c r="FA442" s="92"/>
      <c r="FB442" s="90"/>
      <c r="FC442" s="91"/>
      <c r="FD442" s="102"/>
      <c r="FE442" s="96"/>
      <c r="FF442" s="104"/>
      <c r="FG442" s="92"/>
      <c r="FH442" s="90"/>
      <c r="FI442" s="91"/>
      <c r="FJ442" s="102"/>
      <c r="FK442" s="96"/>
      <c r="FL442" s="104"/>
      <c r="FM442" s="92"/>
      <c r="FN442" s="90"/>
      <c r="FO442" s="91"/>
      <c r="FP442" s="102"/>
      <c r="FQ442" s="96"/>
      <c r="FR442" s="104"/>
      <c r="FS442" s="92"/>
      <c r="FT442" s="90"/>
      <c r="FU442" s="91"/>
      <c r="FV442" s="102"/>
      <c r="FW442" s="96"/>
      <c r="FX442" s="104"/>
      <c r="FY442" s="92"/>
      <c r="FZ442" s="90"/>
      <c r="GA442" s="91"/>
      <c r="GB442" s="102"/>
      <c r="GC442" s="96"/>
      <c r="GD442" s="104"/>
      <c r="GE442" s="92"/>
      <c r="GF442" s="90"/>
      <c r="GG442" s="91"/>
      <c r="GH442" s="102"/>
      <c r="GI442" s="96"/>
      <c r="GJ442" s="104"/>
      <c r="GK442" s="92"/>
      <c r="GL442" s="90"/>
      <c r="GM442" s="91"/>
      <c r="GN442" s="102"/>
      <c r="GO442" s="96"/>
      <c r="GP442" s="104"/>
      <c r="GQ442" s="92"/>
      <c r="GR442" s="90"/>
      <c r="GS442" s="91"/>
      <c r="GT442" s="102"/>
      <c r="GU442" s="96"/>
      <c r="GV442" s="104"/>
      <c r="GW442" s="92"/>
      <c r="GX442" s="90"/>
      <c r="GY442" s="91"/>
      <c r="GZ442" s="102"/>
      <c r="HA442" s="96"/>
      <c r="HB442" s="104"/>
      <c r="HC442" s="92"/>
      <c r="HD442" s="90"/>
      <c r="HE442" s="91"/>
      <c r="HF442" s="102"/>
      <c r="HG442" s="96"/>
      <c r="HH442" s="104"/>
      <c r="HI442" s="92"/>
      <c r="HJ442" s="90"/>
      <c r="HK442" s="91"/>
      <c r="HL442" s="102"/>
      <c r="HM442" s="96"/>
      <c r="HN442" s="104"/>
      <c r="HO442" s="92"/>
      <c r="HP442" s="90"/>
      <c r="HQ442" s="91"/>
      <c r="HR442" s="102"/>
      <c r="HS442" s="96"/>
      <c r="HT442" s="104"/>
      <c r="HU442" s="92"/>
      <c r="HV442" s="125"/>
      <c r="HW442" s="126"/>
      <c r="HX442" s="127"/>
      <c r="HY442" s="128"/>
      <c r="HZ442" s="129"/>
      <c r="IA442" s="130"/>
      <c r="IB442" s="125"/>
      <c r="IC442" s="126"/>
      <c r="ID442" s="127"/>
      <c r="IE442" s="128"/>
      <c r="IF442" s="129"/>
      <c r="IG442" s="130"/>
      <c r="IH442" s="125"/>
      <c r="II442" s="126"/>
      <c r="IJ442" s="127"/>
      <c r="IK442" s="128"/>
      <c r="IL442" s="129"/>
      <c r="IM442" s="130"/>
      <c r="IN442" s="125"/>
      <c r="IO442" s="126"/>
      <c r="IP442" s="127"/>
      <c r="IQ442" s="128"/>
      <c r="IR442" s="129"/>
    </row>
    <row r="443" spans="1:252" s="1" customFormat="1">
      <c r="A443" s="54" t="s">
        <v>277</v>
      </c>
      <c r="B443" s="136">
        <f t="shared" si="68"/>
        <v>13.45</v>
      </c>
      <c r="C443" s="136">
        <f t="shared" si="69"/>
        <v>14.779166666666667</v>
      </c>
      <c r="D443" s="136">
        <f t="shared" si="70"/>
        <v>15.6</v>
      </c>
      <c r="E443" s="136">
        <f t="shared" si="71"/>
        <v>9.1999999999999993</v>
      </c>
      <c r="F443" s="136">
        <f t="shared" si="72"/>
        <v>10.929166666666665</v>
      </c>
      <c r="G443" s="136">
        <f t="shared" si="73"/>
        <v>11.8</v>
      </c>
      <c r="H443" s="137">
        <f t="shared" si="66"/>
        <v>12</v>
      </c>
      <c r="I443" s="137">
        <f t="shared" si="74"/>
        <v>0</v>
      </c>
      <c r="J443" s="136">
        <f t="shared" si="75"/>
        <v>0</v>
      </c>
      <c r="K443" s="136">
        <f t="shared" si="76"/>
        <v>0</v>
      </c>
      <c r="L443" s="138">
        <f t="shared" si="67"/>
        <v>0</v>
      </c>
      <c r="M443" s="92">
        <v>15.6</v>
      </c>
      <c r="N443" s="90">
        <v>10.9</v>
      </c>
      <c r="O443" s="91"/>
      <c r="P443" s="102">
        <v>15.1</v>
      </c>
      <c r="Q443" s="96">
        <v>10.6</v>
      </c>
      <c r="R443" s="104"/>
      <c r="S443" s="92">
        <v>14.7</v>
      </c>
      <c r="T443" s="90">
        <v>10.3</v>
      </c>
      <c r="U443" s="91"/>
      <c r="V443" s="102">
        <v>13.45</v>
      </c>
      <c r="W443" s="96">
        <v>9.1999999999999993</v>
      </c>
      <c r="X443" s="104"/>
      <c r="Y443" s="92">
        <v>13.8</v>
      </c>
      <c r="Z443" s="90">
        <v>9.35</v>
      </c>
      <c r="AA443" s="91"/>
      <c r="AB443" s="102">
        <v>15.2</v>
      </c>
      <c r="AC443" s="96">
        <v>11.8</v>
      </c>
      <c r="AD443" s="104"/>
      <c r="AE443" s="92">
        <v>15.1</v>
      </c>
      <c r="AF443" s="90">
        <v>11.6</v>
      </c>
      <c r="AG443" s="91"/>
      <c r="AH443" s="102">
        <v>15</v>
      </c>
      <c r="AI443" s="96">
        <v>11.5</v>
      </c>
      <c r="AJ443" s="104"/>
      <c r="AK443" s="92">
        <v>14.8</v>
      </c>
      <c r="AL443" s="90">
        <v>11.6</v>
      </c>
      <c r="AM443" s="91"/>
      <c r="AN443" s="102">
        <v>15.5</v>
      </c>
      <c r="AO443" s="96">
        <v>11.8</v>
      </c>
      <c r="AP443" s="104"/>
      <c r="AQ443" s="92">
        <v>15.1</v>
      </c>
      <c r="AR443" s="90">
        <v>11</v>
      </c>
      <c r="AS443" s="91"/>
      <c r="AT443" s="102">
        <v>14</v>
      </c>
      <c r="AU443" s="96">
        <v>11.5</v>
      </c>
      <c r="AV443" s="104"/>
      <c r="AW443" s="92"/>
      <c r="AX443" s="90"/>
      <c r="AY443" s="91"/>
      <c r="AZ443" s="102"/>
      <c r="BA443" s="96"/>
      <c r="BB443" s="104"/>
      <c r="BC443" s="92"/>
      <c r="BD443" s="90"/>
      <c r="BE443" s="91"/>
      <c r="BF443" s="102"/>
      <c r="BG443" s="96"/>
      <c r="BH443" s="104"/>
      <c r="BI443" s="92"/>
      <c r="BJ443" s="90"/>
      <c r="BK443" s="91"/>
      <c r="BL443" s="102"/>
      <c r="BM443" s="96"/>
      <c r="BN443" s="104"/>
      <c r="BO443" s="92"/>
      <c r="BP443" s="90"/>
      <c r="BQ443" s="91"/>
      <c r="BR443" s="102"/>
      <c r="BS443" s="96"/>
      <c r="BT443" s="104"/>
      <c r="BU443" s="92"/>
      <c r="BV443" s="90"/>
      <c r="BW443" s="91"/>
      <c r="BX443" s="102"/>
      <c r="BY443" s="96"/>
      <c r="BZ443" s="104"/>
      <c r="CA443" s="92"/>
      <c r="CB443" s="90"/>
      <c r="CC443" s="91"/>
      <c r="CD443" s="102"/>
      <c r="CE443" s="96"/>
      <c r="CF443" s="104"/>
      <c r="CG443" s="92"/>
      <c r="CH443" s="90"/>
      <c r="CI443" s="91"/>
      <c r="CJ443" s="102"/>
      <c r="CK443" s="96"/>
      <c r="CL443" s="104"/>
      <c r="CM443" s="92"/>
      <c r="CN443" s="90"/>
      <c r="CO443" s="91"/>
      <c r="CP443" s="102"/>
      <c r="CQ443" s="96"/>
      <c r="CR443" s="104"/>
      <c r="CS443" s="92"/>
      <c r="CT443" s="90"/>
      <c r="CU443" s="91"/>
      <c r="CV443" s="102"/>
      <c r="CW443" s="96"/>
      <c r="CX443" s="104"/>
      <c r="CY443" s="92"/>
      <c r="CZ443" s="90"/>
      <c r="DA443" s="91"/>
      <c r="DB443" s="102"/>
      <c r="DC443" s="96"/>
      <c r="DD443" s="104"/>
      <c r="DE443" s="92"/>
      <c r="DF443" s="90"/>
      <c r="DG443" s="91"/>
      <c r="DH443" s="102"/>
      <c r="DI443" s="96"/>
      <c r="DJ443" s="104"/>
      <c r="DK443" s="92"/>
      <c r="DL443" s="90"/>
      <c r="DM443" s="91"/>
      <c r="DN443" s="102"/>
      <c r="DO443" s="96"/>
      <c r="DP443" s="104"/>
      <c r="DQ443" s="92"/>
      <c r="DR443" s="90"/>
      <c r="DS443" s="91"/>
      <c r="DT443" s="102"/>
      <c r="DU443" s="96"/>
      <c r="DV443" s="104"/>
      <c r="DW443" s="92"/>
      <c r="DX443" s="90"/>
      <c r="DY443" s="91"/>
      <c r="DZ443" s="102"/>
      <c r="EA443" s="96"/>
      <c r="EB443" s="104"/>
      <c r="EC443" s="92"/>
      <c r="ED443" s="90"/>
      <c r="EE443" s="91"/>
      <c r="EF443" s="102"/>
      <c r="EG443" s="96"/>
      <c r="EH443" s="104"/>
      <c r="EI443" s="92"/>
      <c r="EJ443" s="90"/>
      <c r="EK443" s="91"/>
      <c r="EL443" s="102"/>
      <c r="EM443" s="96"/>
      <c r="EN443" s="104"/>
      <c r="EO443" s="92"/>
      <c r="EP443" s="90"/>
      <c r="EQ443" s="91"/>
      <c r="ER443" s="102"/>
      <c r="ES443" s="96"/>
      <c r="ET443" s="104"/>
      <c r="EU443" s="92"/>
      <c r="EV443" s="90"/>
      <c r="EW443" s="91"/>
      <c r="EX443" s="102"/>
      <c r="EY443" s="96"/>
      <c r="EZ443" s="104"/>
      <c r="FA443" s="92"/>
      <c r="FB443" s="90"/>
      <c r="FC443" s="91"/>
      <c r="FD443" s="102"/>
      <c r="FE443" s="96"/>
      <c r="FF443" s="104"/>
      <c r="FG443" s="92"/>
      <c r="FH443" s="90"/>
      <c r="FI443" s="91"/>
      <c r="FJ443" s="102"/>
      <c r="FK443" s="96"/>
      <c r="FL443" s="104"/>
      <c r="FM443" s="92"/>
      <c r="FN443" s="90"/>
      <c r="FO443" s="91"/>
      <c r="FP443" s="102"/>
      <c r="FQ443" s="96"/>
      <c r="FR443" s="104"/>
      <c r="FS443" s="92"/>
      <c r="FT443" s="90"/>
      <c r="FU443" s="91"/>
      <c r="FV443" s="102"/>
      <c r="FW443" s="96"/>
      <c r="FX443" s="104"/>
      <c r="FY443" s="92"/>
      <c r="FZ443" s="90"/>
      <c r="GA443" s="91"/>
      <c r="GB443" s="102"/>
      <c r="GC443" s="96"/>
      <c r="GD443" s="104"/>
      <c r="GE443" s="92"/>
      <c r="GF443" s="90"/>
      <c r="GG443" s="91"/>
      <c r="GH443" s="102"/>
      <c r="GI443" s="96"/>
      <c r="GJ443" s="104"/>
      <c r="GK443" s="92"/>
      <c r="GL443" s="90"/>
      <c r="GM443" s="91"/>
      <c r="GN443" s="102"/>
      <c r="GO443" s="96"/>
      <c r="GP443" s="104"/>
      <c r="GQ443" s="92"/>
      <c r="GR443" s="90"/>
      <c r="GS443" s="91"/>
      <c r="GT443" s="102"/>
      <c r="GU443" s="96"/>
      <c r="GV443" s="104"/>
      <c r="GW443" s="92"/>
      <c r="GX443" s="90"/>
      <c r="GY443" s="91"/>
      <c r="GZ443" s="102"/>
      <c r="HA443" s="96"/>
      <c r="HB443" s="104"/>
      <c r="HC443" s="92"/>
      <c r="HD443" s="90"/>
      <c r="HE443" s="91"/>
      <c r="HF443" s="102"/>
      <c r="HG443" s="96"/>
      <c r="HH443" s="104"/>
      <c r="HI443" s="92"/>
      <c r="HJ443" s="90"/>
      <c r="HK443" s="91"/>
      <c r="HL443" s="102"/>
      <c r="HM443" s="96"/>
      <c r="HN443" s="104"/>
      <c r="HO443" s="92"/>
      <c r="HP443" s="90"/>
      <c r="HQ443" s="91"/>
      <c r="HR443" s="102"/>
      <c r="HS443" s="96"/>
      <c r="HT443" s="104"/>
      <c r="HU443" s="92"/>
      <c r="HV443" s="125"/>
      <c r="HW443" s="126"/>
      <c r="HX443" s="127"/>
      <c r="HY443" s="128"/>
      <c r="HZ443" s="129"/>
      <c r="IA443" s="130"/>
      <c r="IB443" s="125"/>
      <c r="IC443" s="126"/>
      <c r="ID443" s="127"/>
      <c r="IE443" s="128"/>
      <c r="IF443" s="129"/>
      <c r="IG443" s="130"/>
      <c r="IH443" s="125"/>
      <c r="II443" s="126"/>
      <c r="IJ443" s="127"/>
      <c r="IK443" s="128"/>
      <c r="IL443" s="129"/>
      <c r="IM443" s="130"/>
      <c r="IN443" s="125"/>
      <c r="IO443" s="126"/>
      <c r="IP443" s="127"/>
      <c r="IQ443" s="128"/>
      <c r="IR443" s="129"/>
    </row>
    <row r="444" spans="1:252" s="1" customFormat="1">
      <c r="A444" s="54" t="s">
        <v>1103</v>
      </c>
      <c r="B444" s="136">
        <f t="shared" si="68"/>
        <v>0</v>
      </c>
      <c r="C444" s="136">
        <f t="shared" si="69"/>
        <v>0</v>
      </c>
      <c r="D444" s="136">
        <f t="shared" si="70"/>
        <v>0</v>
      </c>
      <c r="E444" s="136">
        <f t="shared" si="71"/>
        <v>0</v>
      </c>
      <c r="F444" s="136">
        <f t="shared" si="72"/>
        <v>0</v>
      </c>
      <c r="G444" s="136">
        <f t="shared" si="73"/>
        <v>0</v>
      </c>
      <c r="H444" s="137">
        <f t="shared" si="66"/>
        <v>0</v>
      </c>
      <c r="I444" s="137">
        <f t="shared" si="74"/>
        <v>0</v>
      </c>
      <c r="J444" s="136">
        <f t="shared" si="75"/>
        <v>0</v>
      </c>
      <c r="K444" s="136">
        <f t="shared" si="76"/>
        <v>0</v>
      </c>
      <c r="L444" s="138">
        <f t="shared" si="67"/>
        <v>0</v>
      </c>
      <c r="M444" s="92"/>
      <c r="N444" s="90"/>
      <c r="O444" s="91"/>
      <c r="P444" s="102"/>
      <c r="Q444" s="96"/>
      <c r="R444" s="104"/>
      <c r="S444" s="92"/>
      <c r="T444" s="90"/>
      <c r="U444" s="91"/>
      <c r="V444" s="102"/>
      <c r="W444" s="96"/>
      <c r="X444" s="104"/>
      <c r="Y444" s="92"/>
      <c r="Z444" s="90"/>
      <c r="AA444" s="91"/>
      <c r="AB444" s="102"/>
      <c r="AC444" s="96"/>
      <c r="AD444" s="104"/>
      <c r="AE444" s="92"/>
      <c r="AF444" s="90"/>
      <c r="AG444" s="91"/>
      <c r="AH444" s="102"/>
      <c r="AI444" s="96"/>
      <c r="AJ444" s="104"/>
      <c r="AK444" s="92"/>
      <c r="AL444" s="90"/>
      <c r="AM444" s="91"/>
      <c r="AN444" s="102"/>
      <c r="AO444" s="96"/>
      <c r="AP444" s="104"/>
      <c r="AQ444" s="92"/>
      <c r="AR444" s="90"/>
      <c r="AS444" s="91"/>
      <c r="AT444" s="102"/>
      <c r="AU444" s="96"/>
      <c r="AV444" s="104"/>
      <c r="AW444" s="92"/>
      <c r="AX444" s="90"/>
      <c r="AY444" s="91"/>
      <c r="AZ444" s="102"/>
      <c r="BA444" s="96"/>
      <c r="BB444" s="104"/>
      <c r="BC444" s="92"/>
      <c r="BD444" s="90"/>
      <c r="BE444" s="91"/>
      <c r="BF444" s="102"/>
      <c r="BG444" s="96"/>
      <c r="BH444" s="104"/>
      <c r="BI444" s="92"/>
      <c r="BJ444" s="90"/>
      <c r="BK444" s="91"/>
      <c r="BL444" s="102"/>
      <c r="BM444" s="96"/>
      <c r="BN444" s="104"/>
      <c r="BO444" s="92"/>
      <c r="BP444" s="90"/>
      <c r="BQ444" s="91"/>
      <c r="BR444" s="102"/>
      <c r="BS444" s="96"/>
      <c r="BT444" s="104"/>
      <c r="BU444" s="92"/>
      <c r="BV444" s="90"/>
      <c r="BW444" s="91"/>
      <c r="BX444" s="102"/>
      <c r="BY444" s="96"/>
      <c r="BZ444" s="104"/>
      <c r="CA444" s="92"/>
      <c r="CB444" s="90"/>
      <c r="CC444" s="91"/>
      <c r="CD444" s="102"/>
      <c r="CE444" s="96"/>
      <c r="CF444" s="104"/>
      <c r="CG444" s="92"/>
      <c r="CH444" s="90"/>
      <c r="CI444" s="91"/>
      <c r="CJ444" s="102"/>
      <c r="CK444" s="96"/>
      <c r="CL444" s="104"/>
      <c r="CM444" s="92"/>
      <c r="CN444" s="90"/>
      <c r="CO444" s="91"/>
      <c r="CP444" s="102"/>
      <c r="CQ444" s="96"/>
      <c r="CR444" s="104"/>
      <c r="CS444" s="92"/>
      <c r="CT444" s="90"/>
      <c r="CU444" s="91"/>
      <c r="CV444" s="102"/>
      <c r="CW444" s="96"/>
      <c r="CX444" s="104"/>
      <c r="CY444" s="92"/>
      <c r="CZ444" s="90"/>
      <c r="DA444" s="91"/>
      <c r="DB444" s="102"/>
      <c r="DC444" s="96"/>
      <c r="DD444" s="104"/>
      <c r="DE444" s="92"/>
      <c r="DF444" s="90"/>
      <c r="DG444" s="91"/>
      <c r="DH444" s="102"/>
      <c r="DI444" s="96"/>
      <c r="DJ444" s="104"/>
      <c r="DK444" s="92"/>
      <c r="DL444" s="90"/>
      <c r="DM444" s="91"/>
      <c r="DN444" s="102"/>
      <c r="DO444" s="96"/>
      <c r="DP444" s="104"/>
      <c r="DQ444" s="92"/>
      <c r="DR444" s="90"/>
      <c r="DS444" s="91"/>
      <c r="DT444" s="102"/>
      <c r="DU444" s="96"/>
      <c r="DV444" s="104"/>
      <c r="DW444" s="92"/>
      <c r="DX444" s="90"/>
      <c r="DY444" s="91"/>
      <c r="DZ444" s="102"/>
      <c r="EA444" s="96"/>
      <c r="EB444" s="104"/>
      <c r="EC444" s="92"/>
      <c r="ED444" s="90"/>
      <c r="EE444" s="91"/>
      <c r="EF444" s="102"/>
      <c r="EG444" s="96"/>
      <c r="EH444" s="104"/>
      <c r="EI444" s="92"/>
      <c r="EJ444" s="90"/>
      <c r="EK444" s="91"/>
      <c r="EL444" s="102"/>
      <c r="EM444" s="96"/>
      <c r="EN444" s="104"/>
      <c r="EO444" s="92"/>
      <c r="EP444" s="90"/>
      <c r="EQ444" s="91"/>
      <c r="ER444" s="102"/>
      <c r="ES444" s="96"/>
      <c r="ET444" s="104"/>
      <c r="EU444" s="92"/>
      <c r="EV444" s="90"/>
      <c r="EW444" s="91"/>
      <c r="EX444" s="102"/>
      <c r="EY444" s="96"/>
      <c r="EZ444" s="104"/>
      <c r="FA444" s="92"/>
      <c r="FB444" s="90"/>
      <c r="FC444" s="91"/>
      <c r="FD444" s="102"/>
      <c r="FE444" s="96"/>
      <c r="FF444" s="104"/>
      <c r="FG444" s="92"/>
      <c r="FH444" s="90"/>
      <c r="FI444" s="91"/>
      <c r="FJ444" s="102"/>
      <c r="FK444" s="96"/>
      <c r="FL444" s="104"/>
      <c r="FM444" s="92"/>
      <c r="FN444" s="90"/>
      <c r="FO444" s="91"/>
      <c r="FP444" s="102"/>
      <c r="FQ444" s="96"/>
      <c r="FR444" s="104"/>
      <c r="FS444" s="92"/>
      <c r="FT444" s="90"/>
      <c r="FU444" s="91"/>
      <c r="FV444" s="102"/>
      <c r="FW444" s="96"/>
      <c r="FX444" s="104"/>
      <c r="FY444" s="92"/>
      <c r="FZ444" s="90"/>
      <c r="GA444" s="91"/>
      <c r="GB444" s="102"/>
      <c r="GC444" s="96"/>
      <c r="GD444" s="104"/>
      <c r="GE444" s="92"/>
      <c r="GF444" s="90"/>
      <c r="GG444" s="91"/>
      <c r="GH444" s="102"/>
      <c r="GI444" s="96"/>
      <c r="GJ444" s="104"/>
      <c r="GK444" s="92"/>
      <c r="GL444" s="90"/>
      <c r="GM444" s="91"/>
      <c r="GN444" s="102"/>
      <c r="GO444" s="96"/>
      <c r="GP444" s="104"/>
      <c r="GQ444" s="92"/>
      <c r="GR444" s="90"/>
      <c r="GS444" s="91"/>
      <c r="GT444" s="102"/>
      <c r="GU444" s="96"/>
      <c r="GV444" s="104"/>
      <c r="GW444" s="92"/>
      <c r="GX444" s="90"/>
      <c r="GY444" s="91"/>
      <c r="GZ444" s="102"/>
      <c r="HA444" s="96"/>
      <c r="HB444" s="104"/>
      <c r="HC444" s="92"/>
      <c r="HD444" s="90"/>
      <c r="HE444" s="91"/>
      <c r="HF444" s="102"/>
      <c r="HG444" s="96"/>
      <c r="HH444" s="104"/>
      <c r="HI444" s="92"/>
      <c r="HJ444" s="90"/>
      <c r="HK444" s="91"/>
      <c r="HL444" s="102"/>
      <c r="HM444" s="96"/>
      <c r="HN444" s="104"/>
      <c r="HO444" s="92"/>
      <c r="HP444" s="90"/>
      <c r="HQ444" s="91"/>
      <c r="HR444" s="102"/>
      <c r="HS444" s="96"/>
      <c r="HT444" s="104"/>
      <c r="HU444" s="92"/>
      <c r="HV444" s="125"/>
      <c r="HW444" s="126"/>
      <c r="HX444" s="127"/>
      <c r="HY444" s="128"/>
      <c r="HZ444" s="129"/>
      <c r="IA444" s="130"/>
      <c r="IB444" s="125"/>
      <c r="IC444" s="126"/>
      <c r="ID444" s="127"/>
      <c r="IE444" s="128"/>
      <c r="IF444" s="129"/>
      <c r="IG444" s="130"/>
      <c r="IH444" s="125"/>
      <c r="II444" s="126"/>
      <c r="IJ444" s="127"/>
      <c r="IK444" s="128"/>
      <c r="IL444" s="129"/>
      <c r="IM444" s="130"/>
      <c r="IN444" s="125"/>
      <c r="IO444" s="126"/>
      <c r="IP444" s="127"/>
      <c r="IQ444" s="128"/>
      <c r="IR444" s="129"/>
    </row>
    <row r="445" spans="1:252" s="1" customFormat="1">
      <c r="A445" s="54" t="s">
        <v>943</v>
      </c>
      <c r="B445" s="136">
        <f t="shared" si="68"/>
        <v>0</v>
      </c>
      <c r="C445" s="136">
        <f t="shared" si="69"/>
        <v>0</v>
      </c>
      <c r="D445" s="136">
        <f t="shared" si="70"/>
        <v>0</v>
      </c>
      <c r="E445" s="136">
        <f t="shared" si="71"/>
        <v>0</v>
      </c>
      <c r="F445" s="136">
        <f t="shared" si="72"/>
        <v>0</v>
      </c>
      <c r="G445" s="136">
        <f t="shared" si="73"/>
        <v>0</v>
      </c>
      <c r="H445" s="137">
        <f t="shared" si="66"/>
        <v>0</v>
      </c>
      <c r="I445" s="137">
        <f t="shared" si="74"/>
        <v>0</v>
      </c>
      <c r="J445" s="136">
        <f t="shared" si="75"/>
        <v>0</v>
      </c>
      <c r="K445" s="136">
        <f t="shared" si="76"/>
        <v>0</v>
      </c>
      <c r="L445" s="138">
        <f t="shared" si="67"/>
        <v>0</v>
      </c>
      <c r="M445" s="92"/>
      <c r="N445" s="90"/>
      <c r="O445" s="91"/>
      <c r="P445" s="102"/>
      <c r="Q445" s="96"/>
      <c r="R445" s="104"/>
      <c r="S445" s="92"/>
      <c r="T445" s="90"/>
      <c r="U445" s="91"/>
      <c r="V445" s="102"/>
      <c r="W445" s="96"/>
      <c r="X445" s="104"/>
      <c r="Y445" s="92"/>
      <c r="Z445" s="90"/>
      <c r="AA445" s="91"/>
      <c r="AB445" s="102"/>
      <c r="AC445" s="96"/>
      <c r="AD445" s="104"/>
      <c r="AE445" s="92"/>
      <c r="AF445" s="90"/>
      <c r="AG445" s="91"/>
      <c r="AH445" s="102"/>
      <c r="AI445" s="96"/>
      <c r="AJ445" s="104"/>
      <c r="AK445" s="92"/>
      <c r="AL445" s="90"/>
      <c r="AM445" s="91"/>
      <c r="AN445" s="102"/>
      <c r="AO445" s="96"/>
      <c r="AP445" s="104"/>
      <c r="AQ445" s="92"/>
      <c r="AR445" s="90"/>
      <c r="AS445" s="91"/>
      <c r="AT445" s="102"/>
      <c r="AU445" s="96"/>
      <c r="AV445" s="104"/>
      <c r="AW445" s="92"/>
      <c r="AX445" s="90"/>
      <c r="AY445" s="91"/>
      <c r="AZ445" s="102"/>
      <c r="BA445" s="96"/>
      <c r="BB445" s="104"/>
      <c r="BC445" s="92"/>
      <c r="BD445" s="90"/>
      <c r="BE445" s="91"/>
      <c r="BF445" s="102"/>
      <c r="BG445" s="96"/>
      <c r="BH445" s="104"/>
      <c r="BI445" s="92"/>
      <c r="BJ445" s="90"/>
      <c r="BK445" s="91"/>
      <c r="BL445" s="102"/>
      <c r="BM445" s="96"/>
      <c r="BN445" s="104"/>
      <c r="BO445" s="92"/>
      <c r="BP445" s="90"/>
      <c r="BQ445" s="91"/>
      <c r="BR445" s="102"/>
      <c r="BS445" s="96"/>
      <c r="BT445" s="104"/>
      <c r="BU445" s="92"/>
      <c r="BV445" s="90"/>
      <c r="BW445" s="91"/>
      <c r="BX445" s="102"/>
      <c r="BY445" s="96"/>
      <c r="BZ445" s="104"/>
      <c r="CA445" s="92"/>
      <c r="CB445" s="90"/>
      <c r="CC445" s="91"/>
      <c r="CD445" s="102"/>
      <c r="CE445" s="96"/>
      <c r="CF445" s="104"/>
      <c r="CG445" s="92"/>
      <c r="CH445" s="90"/>
      <c r="CI445" s="91"/>
      <c r="CJ445" s="102"/>
      <c r="CK445" s="96"/>
      <c r="CL445" s="104"/>
      <c r="CM445" s="92"/>
      <c r="CN445" s="90"/>
      <c r="CO445" s="91"/>
      <c r="CP445" s="102"/>
      <c r="CQ445" s="96"/>
      <c r="CR445" s="104"/>
      <c r="CS445" s="92"/>
      <c r="CT445" s="90"/>
      <c r="CU445" s="91"/>
      <c r="CV445" s="102"/>
      <c r="CW445" s="96"/>
      <c r="CX445" s="104"/>
      <c r="CY445" s="92"/>
      <c r="CZ445" s="90"/>
      <c r="DA445" s="91"/>
      <c r="DB445" s="102"/>
      <c r="DC445" s="96"/>
      <c r="DD445" s="104"/>
      <c r="DE445" s="92"/>
      <c r="DF445" s="90"/>
      <c r="DG445" s="91"/>
      <c r="DH445" s="102"/>
      <c r="DI445" s="96"/>
      <c r="DJ445" s="104"/>
      <c r="DK445" s="92"/>
      <c r="DL445" s="90"/>
      <c r="DM445" s="91"/>
      <c r="DN445" s="102"/>
      <c r="DO445" s="96"/>
      <c r="DP445" s="104"/>
      <c r="DQ445" s="92"/>
      <c r="DR445" s="90"/>
      <c r="DS445" s="91"/>
      <c r="DT445" s="102"/>
      <c r="DU445" s="96"/>
      <c r="DV445" s="104"/>
      <c r="DW445" s="92"/>
      <c r="DX445" s="90"/>
      <c r="DY445" s="91"/>
      <c r="DZ445" s="102"/>
      <c r="EA445" s="96"/>
      <c r="EB445" s="104"/>
      <c r="EC445" s="92"/>
      <c r="ED445" s="90"/>
      <c r="EE445" s="91"/>
      <c r="EF445" s="102"/>
      <c r="EG445" s="96"/>
      <c r="EH445" s="104"/>
      <c r="EI445" s="92"/>
      <c r="EJ445" s="90"/>
      <c r="EK445" s="91"/>
      <c r="EL445" s="102"/>
      <c r="EM445" s="96"/>
      <c r="EN445" s="104"/>
      <c r="EO445" s="92"/>
      <c r="EP445" s="90"/>
      <c r="EQ445" s="91"/>
      <c r="ER445" s="102"/>
      <c r="ES445" s="96"/>
      <c r="ET445" s="104"/>
      <c r="EU445" s="92"/>
      <c r="EV445" s="90"/>
      <c r="EW445" s="91"/>
      <c r="EX445" s="102"/>
      <c r="EY445" s="96"/>
      <c r="EZ445" s="104"/>
      <c r="FA445" s="92"/>
      <c r="FB445" s="90"/>
      <c r="FC445" s="91"/>
      <c r="FD445" s="102"/>
      <c r="FE445" s="96"/>
      <c r="FF445" s="104"/>
      <c r="FG445" s="92"/>
      <c r="FH445" s="90"/>
      <c r="FI445" s="91"/>
      <c r="FJ445" s="102"/>
      <c r="FK445" s="96"/>
      <c r="FL445" s="104"/>
      <c r="FM445" s="92"/>
      <c r="FN445" s="90"/>
      <c r="FO445" s="91"/>
      <c r="FP445" s="102"/>
      <c r="FQ445" s="96"/>
      <c r="FR445" s="104"/>
      <c r="FS445" s="92"/>
      <c r="FT445" s="90"/>
      <c r="FU445" s="91"/>
      <c r="FV445" s="102"/>
      <c r="FW445" s="96"/>
      <c r="FX445" s="104"/>
      <c r="FY445" s="92"/>
      <c r="FZ445" s="90"/>
      <c r="GA445" s="91"/>
      <c r="GB445" s="102"/>
      <c r="GC445" s="96"/>
      <c r="GD445" s="104"/>
      <c r="GE445" s="92"/>
      <c r="GF445" s="90"/>
      <c r="GG445" s="91"/>
      <c r="GH445" s="102"/>
      <c r="GI445" s="96"/>
      <c r="GJ445" s="104"/>
      <c r="GK445" s="92"/>
      <c r="GL445" s="90"/>
      <c r="GM445" s="91"/>
      <c r="GN445" s="102"/>
      <c r="GO445" s="96"/>
      <c r="GP445" s="104"/>
      <c r="GQ445" s="92"/>
      <c r="GR445" s="90"/>
      <c r="GS445" s="91"/>
      <c r="GT445" s="102"/>
      <c r="GU445" s="96"/>
      <c r="GV445" s="104"/>
      <c r="GW445" s="92"/>
      <c r="GX445" s="90"/>
      <c r="GY445" s="91"/>
      <c r="GZ445" s="102"/>
      <c r="HA445" s="96"/>
      <c r="HB445" s="104"/>
      <c r="HC445" s="92"/>
      <c r="HD445" s="90"/>
      <c r="HE445" s="91"/>
      <c r="HF445" s="102"/>
      <c r="HG445" s="96"/>
      <c r="HH445" s="104"/>
      <c r="HI445" s="92"/>
      <c r="HJ445" s="90"/>
      <c r="HK445" s="91"/>
      <c r="HL445" s="102"/>
      <c r="HM445" s="96"/>
      <c r="HN445" s="104"/>
      <c r="HO445" s="92"/>
      <c r="HP445" s="90"/>
      <c r="HQ445" s="91"/>
      <c r="HR445" s="102"/>
      <c r="HS445" s="96"/>
      <c r="HT445" s="104"/>
      <c r="HU445" s="92"/>
      <c r="HV445" s="125"/>
      <c r="HW445" s="126"/>
      <c r="HX445" s="127"/>
      <c r="HY445" s="128"/>
      <c r="HZ445" s="129"/>
      <c r="IA445" s="130"/>
      <c r="IB445" s="125"/>
      <c r="IC445" s="126"/>
      <c r="ID445" s="127"/>
      <c r="IE445" s="128"/>
      <c r="IF445" s="129"/>
      <c r="IG445" s="130"/>
      <c r="IH445" s="125"/>
      <c r="II445" s="126"/>
      <c r="IJ445" s="127"/>
      <c r="IK445" s="128"/>
      <c r="IL445" s="129"/>
      <c r="IM445" s="130"/>
      <c r="IN445" s="125"/>
      <c r="IO445" s="126"/>
      <c r="IP445" s="127"/>
      <c r="IQ445" s="128"/>
      <c r="IR445" s="129"/>
    </row>
    <row r="446" spans="1:252" s="1" customFormat="1">
      <c r="A446" s="54" t="s">
        <v>1042</v>
      </c>
      <c r="B446" s="136">
        <f t="shared" si="68"/>
        <v>0</v>
      </c>
      <c r="C446" s="136">
        <f t="shared" si="69"/>
        <v>0</v>
      </c>
      <c r="D446" s="136">
        <f t="shared" si="70"/>
        <v>0</v>
      </c>
      <c r="E446" s="136">
        <f t="shared" si="71"/>
        <v>0</v>
      </c>
      <c r="F446" s="136">
        <f t="shared" si="72"/>
        <v>0</v>
      </c>
      <c r="G446" s="136">
        <f t="shared" si="73"/>
        <v>0</v>
      </c>
      <c r="H446" s="137">
        <f t="shared" si="66"/>
        <v>0</v>
      </c>
      <c r="I446" s="137">
        <f t="shared" si="74"/>
        <v>0</v>
      </c>
      <c r="J446" s="136">
        <f t="shared" si="75"/>
        <v>0</v>
      </c>
      <c r="K446" s="136">
        <f t="shared" si="76"/>
        <v>0</v>
      </c>
      <c r="L446" s="138">
        <f t="shared" si="67"/>
        <v>0</v>
      </c>
      <c r="M446" s="92"/>
      <c r="N446" s="90"/>
      <c r="O446" s="91"/>
      <c r="P446" s="102"/>
      <c r="Q446" s="96"/>
      <c r="R446" s="104"/>
      <c r="S446" s="92"/>
      <c r="T446" s="90"/>
      <c r="U446" s="91"/>
      <c r="V446" s="102"/>
      <c r="W446" s="96"/>
      <c r="X446" s="104"/>
      <c r="Y446" s="92"/>
      <c r="Z446" s="90"/>
      <c r="AA446" s="91"/>
      <c r="AB446" s="102"/>
      <c r="AC446" s="96"/>
      <c r="AD446" s="104"/>
      <c r="AE446" s="92"/>
      <c r="AF446" s="90"/>
      <c r="AG446" s="91"/>
      <c r="AH446" s="102"/>
      <c r="AI446" s="96"/>
      <c r="AJ446" s="104"/>
      <c r="AK446" s="92"/>
      <c r="AL446" s="90"/>
      <c r="AM446" s="91"/>
      <c r="AN446" s="102"/>
      <c r="AO446" s="96"/>
      <c r="AP446" s="104"/>
      <c r="AQ446" s="92"/>
      <c r="AR446" s="90"/>
      <c r="AS446" s="91"/>
      <c r="AT446" s="102"/>
      <c r="AU446" s="96"/>
      <c r="AV446" s="104"/>
      <c r="AW446" s="92"/>
      <c r="AX446" s="90"/>
      <c r="AY446" s="91"/>
      <c r="AZ446" s="102"/>
      <c r="BA446" s="96"/>
      <c r="BB446" s="104"/>
      <c r="BC446" s="92"/>
      <c r="BD446" s="90"/>
      <c r="BE446" s="91"/>
      <c r="BF446" s="102"/>
      <c r="BG446" s="96"/>
      <c r="BH446" s="104"/>
      <c r="BI446" s="92"/>
      <c r="BJ446" s="90"/>
      <c r="BK446" s="91"/>
      <c r="BL446" s="102"/>
      <c r="BM446" s="96"/>
      <c r="BN446" s="104"/>
      <c r="BO446" s="92"/>
      <c r="BP446" s="90"/>
      <c r="BQ446" s="91"/>
      <c r="BR446" s="102"/>
      <c r="BS446" s="96"/>
      <c r="BT446" s="104"/>
      <c r="BU446" s="92"/>
      <c r="BV446" s="90"/>
      <c r="BW446" s="91"/>
      <c r="BX446" s="102"/>
      <c r="BY446" s="96"/>
      <c r="BZ446" s="104"/>
      <c r="CA446" s="92"/>
      <c r="CB446" s="90"/>
      <c r="CC446" s="91"/>
      <c r="CD446" s="102"/>
      <c r="CE446" s="96"/>
      <c r="CF446" s="104"/>
      <c r="CG446" s="92"/>
      <c r="CH446" s="90"/>
      <c r="CI446" s="91"/>
      <c r="CJ446" s="102"/>
      <c r="CK446" s="96"/>
      <c r="CL446" s="104"/>
      <c r="CM446" s="92"/>
      <c r="CN446" s="90"/>
      <c r="CO446" s="91"/>
      <c r="CP446" s="102"/>
      <c r="CQ446" s="96"/>
      <c r="CR446" s="104"/>
      <c r="CS446" s="92"/>
      <c r="CT446" s="90"/>
      <c r="CU446" s="91"/>
      <c r="CV446" s="102"/>
      <c r="CW446" s="96"/>
      <c r="CX446" s="104"/>
      <c r="CY446" s="92"/>
      <c r="CZ446" s="90"/>
      <c r="DA446" s="91"/>
      <c r="DB446" s="102"/>
      <c r="DC446" s="96"/>
      <c r="DD446" s="104"/>
      <c r="DE446" s="92"/>
      <c r="DF446" s="90"/>
      <c r="DG446" s="91"/>
      <c r="DH446" s="102"/>
      <c r="DI446" s="96"/>
      <c r="DJ446" s="104"/>
      <c r="DK446" s="92"/>
      <c r="DL446" s="90"/>
      <c r="DM446" s="91"/>
      <c r="DN446" s="102"/>
      <c r="DO446" s="96"/>
      <c r="DP446" s="104"/>
      <c r="DQ446" s="92"/>
      <c r="DR446" s="90"/>
      <c r="DS446" s="91"/>
      <c r="DT446" s="102"/>
      <c r="DU446" s="96"/>
      <c r="DV446" s="104"/>
      <c r="DW446" s="92"/>
      <c r="DX446" s="90"/>
      <c r="DY446" s="91"/>
      <c r="DZ446" s="102"/>
      <c r="EA446" s="96"/>
      <c r="EB446" s="104"/>
      <c r="EC446" s="92"/>
      <c r="ED446" s="90"/>
      <c r="EE446" s="91"/>
      <c r="EF446" s="102"/>
      <c r="EG446" s="96"/>
      <c r="EH446" s="104"/>
      <c r="EI446" s="92"/>
      <c r="EJ446" s="90"/>
      <c r="EK446" s="91"/>
      <c r="EL446" s="102"/>
      <c r="EM446" s="96"/>
      <c r="EN446" s="104"/>
      <c r="EO446" s="92"/>
      <c r="EP446" s="90"/>
      <c r="EQ446" s="91"/>
      <c r="ER446" s="102"/>
      <c r="ES446" s="96"/>
      <c r="ET446" s="104"/>
      <c r="EU446" s="92"/>
      <c r="EV446" s="90"/>
      <c r="EW446" s="91"/>
      <c r="EX446" s="102"/>
      <c r="EY446" s="96"/>
      <c r="EZ446" s="104"/>
      <c r="FA446" s="92"/>
      <c r="FB446" s="90"/>
      <c r="FC446" s="91"/>
      <c r="FD446" s="102"/>
      <c r="FE446" s="96"/>
      <c r="FF446" s="104"/>
      <c r="FG446" s="92"/>
      <c r="FH446" s="90"/>
      <c r="FI446" s="91"/>
      <c r="FJ446" s="102"/>
      <c r="FK446" s="96"/>
      <c r="FL446" s="104"/>
      <c r="FM446" s="92"/>
      <c r="FN446" s="90"/>
      <c r="FO446" s="91"/>
      <c r="FP446" s="102"/>
      <c r="FQ446" s="96"/>
      <c r="FR446" s="104"/>
      <c r="FS446" s="92"/>
      <c r="FT446" s="90"/>
      <c r="FU446" s="91"/>
      <c r="FV446" s="102"/>
      <c r="FW446" s="96"/>
      <c r="FX446" s="104"/>
      <c r="FY446" s="92"/>
      <c r="FZ446" s="90"/>
      <c r="GA446" s="91"/>
      <c r="GB446" s="102"/>
      <c r="GC446" s="96"/>
      <c r="GD446" s="104"/>
      <c r="GE446" s="92"/>
      <c r="GF446" s="90"/>
      <c r="GG446" s="91"/>
      <c r="GH446" s="102"/>
      <c r="GI446" s="96"/>
      <c r="GJ446" s="104"/>
      <c r="GK446" s="92"/>
      <c r="GL446" s="90"/>
      <c r="GM446" s="91"/>
      <c r="GN446" s="102"/>
      <c r="GO446" s="96"/>
      <c r="GP446" s="104"/>
      <c r="GQ446" s="92"/>
      <c r="GR446" s="90"/>
      <c r="GS446" s="91"/>
      <c r="GT446" s="102"/>
      <c r="GU446" s="96"/>
      <c r="GV446" s="104"/>
      <c r="GW446" s="92"/>
      <c r="GX446" s="90"/>
      <c r="GY446" s="91"/>
      <c r="GZ446" s="102"/>
      <c r="HA446" s="96"/>
      <c r="HB446" s="104"/>
      <c r="HC446" s="92"/>
      <c r="HD446" s="90"/>
      <c r="HE446" s="91"/>
      <c r="HF446" s="102"/>
      <c r="HG446" s="96"/>
      <c r="HH446" s="104"/>
      <c r="HI446" s="92"/>
      <c r="HJ446" s="90"/>
      <c r="HK446" s="91"/>
      <c r="HL446" s="102"/>
      <c r="HM446" s="96"/>
      <c r="HN446" s="104"/>
      <c r="HO446" s="92"/>
      <c r="HP446" s="90"/>
      <c r="HQ446" s="91"/>
      <c r="HR446" s="102"/>
      <c r="HS446" s="96"/>
      <c r="HT446" s="104"/>
      <c r="HU446" s="92"/>
      <c r="HV446" s="125"/>
      <c r="HW446" s="126"/>
      <c r="HX446" s="127"/>
      <c r="HY446" s="128"/>
      <c r="HZ446" s="129"/>
      <c r="IA446" s="130"/>
      <c r="IB446" s="125"/>
      <c r="IC446" s="126"/>
      <c r="ID446" s="127"/>
      <c r="IE446" s="128"/>
      <c r="IF446" s="129"/>
      <c r="IG446" s="130"/>
      <c r="IH446" s="125"/>
      <c r="II446" s="126"/>
      <c r="IJ446" s="127"/>
      <c r="IK446" s="128"/>
      <c r="IL446" s="129"/>
      <c r="IM446" s="130"/>
      <c r="IN446" s="125"/>
      <c r="IO446" s="126"/>
      <c r="IP446" s="127"/>
      <c r="IQ446" s="128"/>
      <c r="IR446" s="129"/>
    </row>
    <row r="447" spans="1:252" s="1" customFormat="1">
      <c r="A447" s="54" t="s">
        <v>945</v>
      </c>
      <c r="B447" s="136">
        <f t="shared" si="68"/>
        <v>0</v>
      </c>
      <c r="C447" s="136">
        <f t="shared" si="69"/>
        <v>0</v>
      </c>
      <c r="D447" s="136">
        <f t="shared" si="70"/>
        <v>0</v>
      </c>
      <c r="E447" s="136">
        <f t="shared" si="71"/>
        <v>0</v>
      </c>
      <c r="F447" s="136">
        <f t="shared" si="72"/>
        <v>0</v>
      </c>
      <c r="G447" s="136">
        <f t="shared" si="73"/>
        <v>0</v>
      </c>
      <c r="H447" s="137">
        <f t="shared" si="66"/>
        <v>0</v>
      </c>
      <c r="I447" s="137">
        <f t="shared" si="74"/>
        <v>0</v>
      </c>
      <c r="J447" s="136">
        <f t="shared" si="75"/>
        <v>0</v>
      </c>
      <c r="K447" s="136">
        <f t="shared" si="76"/>
        <v>0</v>
      </c>
      <c r="L447" s="138">
        <f t="shared" si="67"/>
        <v>0</v>
      </c>
      <c r="M447" s="92"/>
      <c r="N447" s="90"/>
      <c r="O447" s="91"/>
      <c r="P447" s="102"/>
      <c r="Q447" s="96"/>
      <c r="R447" s="104"/>
      <c r="S447" s="92"/>
      <c r="T447" s="90"/>
      <c r="U447" s="91"/>
      <c r="V447" s="102"/>
      <c r="W447" s="96"/>
      <c r="X447" s="104"/>
      <c r="Y447" s="92"/>
      <c r="Z447" s="90"/>
      <c r="AA447" s="91"/>
      <c r="AB447" s="102"/>
      <c r="AC447" s="96"/>
      <c r="AD447" s="104"/>
      <c r="AE447" s="92"/>
      <c r="AF447" s="90"/>
      <c r="AG447" s="91"/>
      <c r="AH447" s="102"/>
      <c r="AI447" s="96"/>
      <c r="AJ447" s="104"/>
      <c r="AK447" s="92"/>
      <c r="AL447" s="90"/>
      <c r="AM447" s="91"/>
      <c r="AN447" s="102"/>
      <c r="AO447" s="96"/>
      <c r="AP447" s="104"/>
      <c r="AQ447" s="92"/>
      <c r="AR447" s="90"/>
      <c r="AS447" s="91"/>
      <c r="AT447" s="102"/>
      <c r="AU447" s="96"/>
      <c r="AV447" s="104"/>
      <c r="AW447" s="92"/>
      <c r="AX447" s="90"/>
      <c r="AY447" s="91"/>
      <c r="AZ447" s="102"/>
      <c r="BA447" s="96"/>
      <c r="BB447" s="104"/>
      <c r="BC447" s="92"/>
      <c r="BD447" s="90"/>
      <c r="BE447" s="91"/>
      <c r="BF447" s="102"/>
      <c r="BG447" s="96"/>
      <c r="BH447" s="104"/>
      <c r="BI447" s="92"/>
      <c r="BJ447" s="90"/>
      <c r="BK447" s="91"/>
      <c r="BL447" s="102"/>
      <c r="BM447" s="96"/>
      <c r="BN447" s="104"/>
      <c r="BO447" s="92"/>
      <c r="BP447" s="90"/>
      <c r="BQ447" s="91"/>
      <c r="BR447" s="102"/>
      <c r="BS447" s="96"/>
      <c r="BT447" s="104"/>
      <c r="BU447" s="92"/>
      <c r="BV447" s="90"/>
      <c r="BW447" s="91"/>
      <c r="BX447" s="102"/>
      <c r="BY447" s="96"/>
      <c r="BZ447" s="104"/>
      <c r="CA447" s="92"/>
      <c r="CB447" s="90"/>
      <c r="CC447" s="91"/>
      <c r="CD447" s="102"/>
      <c r="CE447" s="96"/>
      <c r="CF447" s="104"/>
      <c r="CG447" s="92"/>
      <c r="CH447" s="90"/>
      <c r="CI447" s="91"/>
      <c r="CJ447" s="102"/>
      <c r="CK447" s="96"/>
      <c r="CL447" s="104"/>
      <c r="CM447" s="92"/>
      <c r="CN447" s="90"/>
      <c r="CO447" s="91"/>
      <c r="CP447" s="102"/>
      <c r="CQ447" s="96"/>
      <c r="CR447" s="104"/>
      <c r="CS447" s="92"/>
      <c r="CT447" s="90"/>
      <c r="CU447" s="91"/>
      <c r="CV447" s="102"/>
      <c r="CW447" s="96"/>
      <c r="CX447" s="104"/>
      <c r="CY447" s="92"/>
      <c r="CZ447" s="90"/>
      <c r="DA447" s="91"/>
      <c r="DB447" s="102"/>
      <c r="DC447" s="96"/>
      <c r="DD447" s="104"/>
      <c r="DE447" s="92"/>
      <c r="DF447" s="90"/>
      <c r="DG447" s="91"/>
      <c r="DH447" s="102"/>
      <c r="DI447" s="96"/>
      <c r="DJ447" s="104"/>
      <c r="DK447" s="92"/>
      <c r="DL447" s="90"/>
      <c r="DM447" s="91"/>
      <c r="DN447" s="102"/>
      <c r="DO447" s="96"/>
      <c r="DP447" s="104"/>
      <c r="DQ447" s="92"/>
      <c r="DR447" s="90"/>
      <c r="DS447" s="91"/>
      <c r="DT447" s="102"/>
      <c r="DU447" s="96"/>
      <c r="DV447" s="104"/>
      <c r="DW447" s="92"/>
      <c r="DX447" s="90"/>
      <c r="DY447" s="91"/>
      <c r="DZ447" s="102"/>
      <c r="EA447" s="96"/>
      <c r="EB447" s="104"/>
      <c r="EC447" s="92"/>
      <c r="ED447" s="90"/>
      <c r="EE447" s="91"/>
      <c r="EF447" s="102"/>
      <c r="EG447" s="96"/>
      <c r="EH447" s="104"/>
      <c r="EI447" s="92"/>
      <c r="EJ447" s="90"/>
      <c r="EK447" s="91"/>
      <c r="EL447" s="102"/>
      <c r="EM447" s="96"/>
      <c r="EN447" s="104"/>
      <c r="EO447" s="92"/>
      <c r="EP447" s="90"/>
      <c r="EQ447" s="91"/>
      <c r="ER447" s="102"/>
      <c r="ES447" s="96"/>
      <c r="ET447" s="104"/>
      <c r="EU447" s="92"/>
      <c r="EV447" s="90"/>
      <c r="EW447" s="91"/>
      <c r="EX447" s="102"/>
      <c r="EY447" s="96"/>
      <c r="EZ447" s="104"/>
      <c r="FA447" s="92"/>
      <c r="FB447" s="90"/>
      <c r="FC447" s="91"/>
      <c r="FD447" s="102"/>
      <c r="FE447" s="96"/>
      <c r="FF447" s="104"/>
      <c r="FG447" s="92"/>
      <c r="FH447" s="90"/>
      <c r="FI447" s="91"/>
      <c r="FJ447" s="102"/>
      <c r="FK447" s="96"/>
      <c r="FL447" s="104"/>
      <c r="FM447" s="92"/>
      <c r="FN447" s="90"/>
      <c r="FO447" s="91"/>
      <c r="FP447" s="102"/>
      <c r="FQ447" s="96"/>
      <c r="FR447" s="104"/>
      <c r="FS447" s="92"/>
      <c r="FT447" s="90"/>
      <c r="FU447" s="91"/>
      <c r="FV447" s="102"/>
      <c r="FW447" s="96"/>
      <c r="FX447" s="104"/>
      <c r="FY447" s="92"/>
      <c r="FZ447" s="90"/>
      <c r="GA447" s="91"/>
      <c r="GB447" s="102"/>
      <c r="GC447" s="96"/>
      <c r="GD447" s="104"/>
      <c r="GE447" s="92"/>
      <c r="GF447" s="90"/>
      <c r="GG447" s="91"/>
      <c r="GH447" s="102"/>
      <c r="GI447" s="96"/>
      <c r="GJ447" s="104"/>
      <c r="GK447" s="92"/>
      <c r="GL447" s="90"/>
      <c r="GM447" s="91"/>
      <c r="GN447" s="102"/>
      <c r="GO447" s="96"/>
      <c r="GP447" s="104"/>
      <c r="GQ447" s="92"/>
      <c r="GR447" s="90"/>
      <c r="GS447" s="91"/>
      <c r="GT447" s="102"/>
      <c r="GU447" s="96"/>
      <c r="GV447" s="104"/>
      <c r="GW447" s="92"/>
      <c r="GX447" s="90"/>
      <c r="GY447" s="91"/>
      <c r="GZ447" s="102"/>
      <c r="HA447" s="96"/>
      <c r="HB447" s="104"/>
      <c r="HC447" s="92"/>
      <c r="HD447" s="90"/>
      <c r="HE447" s="91"/>
      <c r="HF447" s="102"/>
      <c r="HG447" s="96"/>
      <c r="HH447" s="104"/>
      <c r="HI447" s="92"/>
      <c r="HJ447" s="90"/>
      <c r="HK447" s="91"/>
      <c r="HL447" s="102"/>
      <c r="HM447" s="96"/>
      <c r="HN447" s="104"/>
      <c r="HO447" s="92"/>
      <c r="HP447" s="90"/>
      <c r="HQ447" s="91"/>
      <c r="HR447" s="102"/>
      <c r="HS447" s="96"/>
      <c r="HT447" s="104"/>
      <c r="HU447" s="92"/>
      <c r="HV447" s="125"/>
      <c r="HW447" s="126"/>
      <c r="HX447" s="127"/>
      <c r="HY447" s="128"/>
      <c r="HZ447" s="129"/>
      <c r="IA447" s="130"/>
      <c r="IB447" s="125"/>
      <c r="IC447" s="126"/>
      <c r="ID447" s="127"/>
      <c r="IE447" s="128"/>
      <c r="IF447" s="129"/>
      <c r="IG447" s="130"/>
      <c r="IH447" s="125"/>
      <c r="II447" s="126"/>
      <c r="IJ447" s="127"/>
      <c r="IK447" s="128"/>
      <c r="IL447" s="129"/>
      <c r="IM447" s="130"/>
      <c r="IN447" s="125"/>
      <c r="IO447" s="126"/>
      <c r="IP447" s="127"/>
      <c r="IQ447" s="128"/>
      <c r="IR447" s="129"/>
    </row>
    <row r="448" spans="1:252" s="1" customFormat="1">
      <c r="A448" s="54" t="s">
        <v>946</v>
      </c>
      <c r="B448" s="136">
        <f t="shared" si="68"/>
        <v>0</v>
      </c>
      <c r="C448" s="136">
        <f t="shared" si="69"/>
        <v>0</v>
      </c>
      <c r="D448" s="136">
        <f t="shared" si="70"/>
        <v>0</v>
      </c>
      <c r="E448" s="136">
        <f t="shared" si="71"/>
        <v>0</v>
      </c>
      <c r="F448" s="136">
        <f t="shared" si="72"/>
        <v>0</v>
      </c>
      <c r="G448" s="136">
        <f t="shared" si="73"/>
        <v>0</v>
      </c>
      <c r="H448" s="137">
        <f t="shared" si="66"/>
        <v>0</v>
      </c>
      <c r="I448" s="137">
        <f t="shared" si="74"/>
        <v>0</v>
      </c>
      <c r="J448" s="136">
        <f t="shared" si="75"/>
        <v>0</v>
      </c>
      <c r="K448" s="136">
        <f t="shared" si="76"/>
        <v>0</v>
      </c>
      <c r="L448" s="138">
        <f t="shared" si="67"/>
        <v>0</v>
      </c>
      <c r="M448" s="92"/>
      <c r="N448" s="90"/>
      <c r="O448" s="91"/>
      <c r="P448" s="102"/>
      <c r="Q448" s="96"/>
      <c r="R448" s="104"/>
      <c r="S448" s="92"/>
      <c r="T448" s="90"/>
      <c r="U448" s="91"/>
      <c r="V448" s="102"/>
      <c r="W448" s="96"/>
      <c r="X448" s="104"/>
      <c r="Y448" s="92"/>
      <c r="Z448" s="90"/>
      <c r="AA448" s="91"/>
      <c r="AB448" s="102"/>
      <c r="AC448" s="96"/>
      <c r="AD448" s="104"/>
      <c r="AE448" s="92"/>
      <c r="AF448" s="90"/>
      <c r="AG448" s="91"/>
      <c r="AH448" s="102"/>
      <c r="AI448" s="96"/>
      <c r="AJ448" s="104"/>
      <c r="AK448" s="92"/>
      <c r="AL448" s="90"/>
      <c r="AM448" s="91"/>
      <c r="AN448" s="102"/>
      <c r="AO448" s="96"/>
      <c r="AP448" s="104"/>
      <c r="AQ448" s="92"/>
      <c r="AR448" s="90"/>
      <c r="AS448" s="91"/>
      <c r="AT448" s="102"/>
      <c r="AU448" s="96"/>
      <c r="AV448" s="104"/>
      <c r="AW448" s="92"/>
      <c r="AX448" s="90"/>
      <c r="AY448" s="91"/>
      <c r="AZ448" s="102"/>
      <c r="BA448" s="96"/>
      <c r="BB448" s="104"/>
      <c r="BC448" s="92"/>
      <c r="BD448" s="90"/>
      <c r="BE448" s="91"/>
      <c r="BF448" s="102"/>
      <c r="BG448" s="96"/>
      <c r="BH448" s="104"/>
      <c r="BI448" s="92"/>
      <c r="BJ448" s="90"/>
      <c r="BK448" s="91"/>
      <c r="BL448" s="102"/>
      <c r="BM448" s="96"/>
      <c r="BN448" s="104"/>
      <c r="BO448" s="92"/>
      <c r="BP448" s="90"/>
      <c r="BQ448" s="91"/>
      <c r="BR448" s="102"/>
      <c r="BS448" s="96"/>
      <c r="BT448" s="104"/>
      <c r="BU448" s="92"/>
      <c r="BV448" s="90"/>
      <c r="BW448" s="91"/>
      <c r="BX448" s="102"/>
      <c r="BY448" s="96"/>
      <c r="BZ448" s="104"/>
      <c r="CA448" s="92"/>
      <c r="CB448" s="90"/>
      <c r="CC448" s="91"/>
      <c r="CD448" s="102"/>
      <c r="CE448" s="96"/>
      <c r="CF448" s="104"/>
      <c r="CG448" s="92"/>
      <c r="CH448" s="90"/>
      <c r="CI448" s="91"/>
      <c r="CJ448" s="102"/>
      <c r="CK448" s="96"/>
      <c r="CL448" s="104"/>
      <c r="CM448" s="92"/>
      <c r="CN448" s="90"/>
      <c r="CO448" s="91"/>
      <c r="CP448" s="102"/>
      <c r="CQ448" s="96"/>
      <c r="CR448" s="104"/>
      <c r="CS448" s="92"/>
      <c r="CT448" s="90"/>
      <c r="CU448" s="91"/>
      <c r="CV448" s="102"/>
      <c r="CW448" s="96"/>
      <c r="CX448" s="104"/>
      <c r="CY448" s="92"/>
      <c r="CZ448" s="90"/>
      <c r="DA448" s="91"/>
      <c r="DB448" s="102"/>
      <c r="DC448" s="96"/>
      <c r="DD448" s="104"/>
      <c r="DE448" s="92"/>
      <c r="DF448" s="90"/>
      <c r="DG448" s="91"/>
      <c r="DH448" s="102"/>
      <c r="DI448" s="96"/>
      <c r="DJ448" s="104"/>
      <c r="DK448" s="92"/>
      <c r="DL448" s="90"/>
      <c r="DM448" s="91"/>
      <c r="DN448" s="102"/>
      <c r="DO448" s="96"/>
      <c r="DP448" s="104"/>
      <c r="DQ448" s="92"/>
      <c r="DR448" s="90"/>
      <c r="DS448" s="91"/>
      <c r="DT448" s="102"/>
      <c r="DU448" s="96"/>
      <c r="DV448" s="104"/>
      <c r="DW448" s="92"/>
      <c r="DX448" s="90"/>
      <c r="DY448" s="91"/>
      <c r="DZ448" s="102"/>
      <c r="EA448" s="96"/>
      <c r="EB448" s="104"/>
      <c r="EC448" s="92"/>
      <c r="ED448" s="90"/>
      <c r="EE448" s="91"/>
      <c r="EF448" s="102"/>
      <c r="EG448" s="96"/>
      <c r="EH448" s="104"/>
      <c r="EI448" s="92"/>
      <c r="EJ448" s="90"/>
      <c r="EK448" s="91"/>
      <c r="EL448" s="102"/>
      <c r="EM448" s="96"/>
      <c r="EN448" s="104"/>
      <c r="EO448" s="92"/>
      <c r="EP448" s="90"/>
      <c r="EQ448" s="91"/>
      <c r="ER448" s="102"/>
      <c r="ES448" s="96"/>
      <c r="ET448" s="104"/>
      <c r="EU448" s="92"/>
      <c r="EV448" s="90"/>
      <c r="EW448" s="91"/>
      <c r="EX448" s="102"/>
      <c r="EY448" s="96"/>
      <c r="EZ448" s="104"/>
      <c r="FA448" s="92"/>
      <c r="FB448" s="90"/>
      <c r="FC448" s="91"/>
      <c r="FD448" s="102"/>
      <c r="FE448" s="96"/>
      <c r="FF448" s="104"/>
      <c r="FG448" s="92"/>
      <c r="FH448" s="90"/>
      <c r="FI448" s="91"/>
      <c r="FJ448" s="102"/>
      <c r="FK448" s="96"/>
      <c r="FL448" s="104"/>
      <c r="FM448" s="92"/>
      <c r="FN448" s="90"/>
      <c r="FO448" s="91"/>
      <c r="FP448" s="102"/>
      <c r="FQ448" s="96"/>
      <c r="FR448" s="104"/>
      <c r="FS448" s="92"/>
      <c r="FT448" s="90"/>
      <c r="FU448" s="91"/>
      <c r="FV448" s="102"/>
      <c r="FW448" s="96"/>
      <c r="FX448" s="104"/>
      <c r="FY448" s="92"/>
      <c r="FZ448" s="90"/>
      <c r="GA448" s="91"/>
      <c r="GB448" s="102"/>
      <c r="GC448" s="96"/>
      <c r="GD448" s="104"/>
      <c r="GE448" s="92"/>
      <c r="GF448" s="90"/>
      <c r="GG448" s="91"/>
      <c r="GH448" s="102"/>
      <c r="GI448" s="96"/>
      <c r="GJ448" s="104"/>
      <c r="GK448" s="92"/>
      <c r="GL448" s="90"/>
      <c r="GM448" s="91"/>
      <c r="GN448" s="102"/>
      <c r="GO448" s="96"/>
      <c r="GP448" s="104"/>
      <c r="GQ448" s="92"/>
      <c r="GR448" s="90"/>
      <c r="GS448" s="91"/>
      <c r="GT448" s="102"/>
      <c r="GU448" s="96"/>
      <c r="GV448" s="104"/>
      <c r="GW448" s="92"/>
      <c r="GX448" s="90"/>
      <c r="GY448" s="91"/>
      <c r="GZ448" s="102"/>
      <c r="HA448" s="96"/>
      <c r="HB448" s="104"/>
      <c r="HC448" s="92"/>
      <c r="HD448" s="90"/>
      <c r="HE448" s="91"/>
      <c r="HF448" s="102"/>
      <c r="HG448" s="96"/>
      <c r="HH448" s="104"/>
      <c r="HI448" s="92"/>
      <c r="HJ448" s="90"/>
      <c r="HK448" s="91"/>
      <c r="HL448" s="102"/>
      <c r="HM448" s="96"/>
      <c r="HN448" s="104"/>
      <c r="HO448" s="92"/>
      <c r="HP448" s="90"/>
      <c r="HQ448" s="91"/>
      <c r="HR448" s="102"/>
      <c r="HS448" s="96"/>
      <c r="HT448" s="104"/>
      <c r="HU448" s="92"/>
      <c r="HV448" s="125"/>
      <c r="HW448" s="126"/>
      <c r="HX448" s="127"/>
      <c r="HY448" s="128"/>
      <c r="HZ448" s="129"/>
      <c r="IA448" s="130"/>
      <c r="IB448" s="125"/>
      <c r="IC448" s="126"/>
      <c r="ID448" s="127"/>
      <c r="IE448" s="128"/>
      <c r="IF448" s="129"/>
      <c r="IG448" s="130"/>
      <c r="IH448" s="125"/>
      <c r="II448" s="126"/>
      <c r="IJ448" s="127"/>
      <c r="IK448" s="128"/>
      <c r="IL448" s="129"/>
      <c r="IM448" s="130"/>
      <c r="IN448" s="125"/>
      <c r="IO448" s="126"/>
      <c r="IP448" s="127"/>
      <c r="IQ448" s="128"/>
      <c r="IR448" s="129"/>
    </row>
    <row r="449" spans="1:252" s="1" customFormat="1">
      <c r="A449" s="54" t="s">
        <v>947</v>
      </c>
      <c r="B449" s="136">
        <f t="shared" si="68"/>
        <v>0</v>
      </c>
      <c r="C449" s="136">
        <f t="shared" si="69"/>
        <v>0</v>
      </c>
      <c r="D449" s="136">
        <f t="shared" si="70"/>
        <v>0</v>
      </c>
      <c r="E449" s="136">
        <f t="shared" si="71"/>
        <v>0</v>
      </c>
      <c r="F449" s="136">
        <f t="shared" si="72"/>
        <v>0</v>
      </c>
      <c r="G449" s="136">
        <f t="shared" si="73"/>
        <v>0</v>
      </c>
      <c r="H449" s="137">
        <f t="shared" si="66"/>
        <v>0</v>
      </c>
      <c r="I449" s="137">
        <f t="shared" si="74"/>
        <v>0</v>
      </c>
      <c r="J449" s="136">
        <f t="shared" si="75"/>
        <v>0</v>
      </c>
      <c r="K449" s="136">
        <f t="shared" si="76"/>
        <v>0</v>
      </c>
      <c r="L449" s="138">
        <f t="shared" si="67"/>
        <v>0</v>
      </c>
      <c r="M449" s="92"/>
      <c r="N449" s="90"/>
      <c r="O449" s="91"/>
      <c r="P449" s="102"/>
      <c r="Q449" s="96"/>
      <c r="R449" s="104"/>
      <c r="S449" s="92"/>
      <c r="T449" s="90"/>
      <c r="U449" s="91"/>
      <c r="V449" s="102"/>
      <c r="W449" s="96"/>
      <c r="X449" s="104"/>
      <c r="Y449" s="92"/>
      <c r="Z449" s="90"/>
      <c r="AA449" s="91"/>
      <c r="AB449" s="102"/>
      <c r="AC449" s="96"/>
      <c r="AD449" s="104"/>
      <c r="AE449" s="92"/>
      <c r="AF449" s="90"/>
      <c r="AG449" s="91"/>
      <c r="AH449" s="102"/>
      <c r="AI449" s="96"/>
      <c r="AJ449" s="104"/>
      <c r="AK449" s="92"/>
      <c r="AL449" s="90"/>
      <c r="AM449" s="91"/>
      <c r="AN449" s="102"/>
      <c r="AO449" s="96"/>
      <c r="AP449" s="104"/>
      <c r="AQ449" s="92"/>
      <c r="AR449" s="90"/>
      <c r="AS449" s="91"/>
      <c r="AT449" s="102"/>
      <c r="AU449" s="96"/>
      <c r="AV449" s="104"/>
      <c r="AW449" s="92"/>
      <c r="AX449" s="90"/>
      <c r="AY449" s="91"/>
      <c r="AZ449" s="102"/>
      <c r="BA449" s="96"/>
      <c r="BB449" s="104"/>
      <c r="BC449" s="92"/>
      <c r="BD449" s="90"/>
      <c r="BE449" s="91"/>
      <c r="BF449" s="102"/>
      <c r="BG449" s="96"/>
      <c r="BH449" s="104"/>
      <c r="BI449" s="92"/>
      <c r="BJ449" s="90"/>
      <c r="BK449" s="91"/>
      <c r="BL449" s="102"/>
      <c r="BM449" s="96"/>
      <c r="BN449" s="104"/>
      <c r="BO449" s="92"/>
      <c r="BP449" s="90"/>
      <c r="BQ449" s="91"/>
      <c r="BR449" s="102"/>
      <c r="BS449" s="96"/>
      <c r="BT449" s="104"/>
      <c r="BU449" s="92"/>
      <c r="BV449" s="90"/>
      <c r="BW449" s="91"/>
      <c r="BX449" s="102"/>
      <c r="BY449" s="96"/>
      <c r="BZ449" s="104"/>
      <c r="CA449" s="92"/>
      <c r="CB449" s="90"/>
      <c r="CC449" s="91"/>
      <c r="CD449" s="102"/>
      <c r="CE449" s="96"/>
      <c r="CF449" s="104"/>
      <c r="CG449" s="92"/>
      <c r="CH449" s="90"/>
      <c r="CI449" s="91"/>
      <c r="CJ449" s="102"/>
      <c r="CK449" s="96"/>
      <c r="CL449" s="104"/>
      <c r="CM449" s="92"/>
      <c r="CN449" s="90"/>
      <c r="CO449" s="91"/>
      <c r="CP449" s="102"/>
      <c r="CQ449" s="96"/>
      <c r="CR449" s="104"/>
      <c r="CS449" s="92"/>
      <c r="CT449" s="90"/>
      <c r="CU449" s="91"/>
      <c r="CV449" s="102"/>
      <c r="CW449" s="96"/>
      <c r="CX449" s="104"/>
      <c r="CY449" s="92"/>
      <c r="CZ449" s="90"/>
      <c r="DA449" s="91"/>
      <c r="DB449" s="102"/>
      <c r="DC449" s="96"/>
      <c r="DD449" s="104"/>
      <c r="DE449" s="92"/>
      <c r="DF449" s="90"/>
      <c r="DG449" s="91"/>
      <c r="DH449" s="102"/>
      <c r="DI449" s="96"/>
      <c r="DJ449" s="104"/>
      <c r="DK449" s="92"/>
      <c r="DL449" s="90"/>
      <c r="DM449" s="91"/>
      <c r="DN449" s="102"/>
      <c r="DO449" s="96"/>
      <c r="DP449" s="104"/>
      <c r="DQ449" s="92"/>
      <c r="DR449" s="90"/>
      <c r="DS449" s="91"/>
      <c r="DT449" s="102"/>
      <c r="DU449" s="96"/>
      <c r="DV449" s="104"/>
      <c r="DW449" s="92"/>
      <c r="DX449" s="90"/>
      <c r="DY449" s="91"/>
      <c r="DZ449" s="102"/>
      <c r="EA449" s="96"/>
      <c r="EB449" s="104"/>
      <c r="EC449" s="92"/>
      <c r="ED449" s="90"/>
      <c r="EE449" s="91"/>
      <c r="EF449" s="102"/>
      <c r="EG449" s="96"/>
      <c r="EH449" s="104"/>
      <c r="EI449" s="92"/>
      <c r="EJ449" s="90"/>
      <c r="EK449" s="91"/>
      <c r="EL449" s="102"/>
      <c r="EM449" s="96"/>
      <c r="EN449" s="104"/>
      <c r="EO449" s="92"/>
      <c r="EP449" s="90"/>
      <c r="EQ449" s="91"/>
      <c r="ER449" s="102"/>
      <c r="ES449" s="96"/>
      <c r="ET449" s="104"/>
      <c r="EU449" s="92"/>
      <c r="EV449" s="90"/>
      <c r="EW449" s="91"/>
      <c r="EX449" s="102"/>
      <c r="EY449" s="96"/>
      <c r="EZ449" s="104"/>
      <c r="FA449" s="92"/>
      <c r="FB449" s="90"/>
      <c r="FC449" s="91"/>
      <c r="FD449" s="102"/>
      <c r="FE449" s="96"/>
      <c r="FF449" s="104"/>
      <c r="FG449" s="92"/>
      <c r="FH449" s="90"/>
      <c r="FI449" s="91"/>
      <c r="FJ449" s="102"/>
      <c r="FK449" s="96"/>
      <c r="FL449" s="104"/>
      <c r="FM449" s="92"/>
      <c r="FN449" s="90"/>
      <c r="FO449" s="91"/>
      <c r="FP449" s="102"/>
      <c r="FQ449" s="96"/>
      <c r="FR449" s="104"/>
      <c r="FS449" s="92"/>
      <c r="FT449" s="90"/>
      <c r="FU449" s="91"/>
      <c r="FV449" s="102"/>
      <c r="FW449" s="96"/>
      <c r="FX449" s="104"/>
      <c r="FY449" s="92"/>
      <c r="FZ449" s="90"/>
      <c r="GA449" s="91"/>
      <c r="GB449" s="102"/>
      <c r="GC449" s="96"/>
      <c r="GD449" s="104"/>
      <c r="GE449" s="92"/>
      <c r="GF449" s="90"/>
      <c r="GG449" s="91"/>
      <c r="GH449" s="102"/>
      <c r="GI449" s="96"/>
      <c r="GJ449" s="104"/>
      <c r="GK449" s="92"/>
      <c r="GL449" s="90"/>
      <c r="GM449" s="91"/>
      <c r="GN449" s="102"/>
      <c r="GO449" s="96"/>
      <c r="GP449" s="104"/>
      <c r="GQ449" s="92"/>
      <c r="GR449" s="90"/>
      <c r="GS449" s="91"/>
      <c r="GT449" s="102"/>
      <c r="GU449" s="96"/>
      <c r="GV449" s="104"/>
      <c r="GW449" s="92"/>
      <c r="GX449" s="90"/>
      <c r="GY449" s="91"/>
      <c r="GZ449" s="102"/>
      <c r="HA449" s="96"/>
      <c r="HB449" s="104"/>
      <c r="HC449" s="92"/>
      <c r="HD449" s="90"/>
      <c r="HE449" s="91"/>
      <c r="HF449" s="102"/>
      <c r="HG449" s="96"/>
      <c r="HH449" s="104"/>
      <c r="HI449" s="92"/>
      <c r="HJ449" s="90"/>
      <c r="HK449" s="91"/>
      <c r="HL449" s="102"/>
      <c r="HM449" s="96"/>
      <c r="HN449" s="104"/>
      <c r="HO449" s="92"/>
      <c r="HP449" s="90"/>
      <c r="HQ449" s="91"/>
      <c r="HR449" s="102"/>
      <c r="HS449" s="96"/>
      <c r="HT449" s="104"/>
      <c r="HU449" s="92"/>
      <c r="HV449" s="125"/>
      <c r="HW449" s="126"/>
      <c r="HX449" s="127"/>
      <c r="HY449" s="128"/>
      <c r="HZ449" s="129"/>
      <c r="IA449" s="130"/>
      <c r="IB449" s="125"/>
      <c r="IC449" s="126"/>
      <c r="ID449" s="127"/>
      <c r="IE449" s="128"/>
      <c r="IF449" s="129"/>
      <c r="IG449" s="130"/>
      <c r="IH449" s="125"/>
      <c r="II449" s="126"/>
      <c r="IJ449" s="127"/>
      <c r="IK449" s="128"/>
      <c r="IL449" s="129"/>
      <c r="IM449" s="130"/>
      <c r="IN449" s="125"/>
      <c r="IO449" s="126"/>
      <c r="IP449" s="127"/>
      <c r="IQ449" s="128"/>
      <c r="IR449" s="129"/>
    </row>
    <row r="450" spans="1:252" s="1" customFormat="1">
      <c r="A450" s="54" t="s">
        <v>949</v>
      </c>
      <c r="B450" s="136">
        <f t="shared" si="68"/>
        <v>26</v>
      </c>
      <c r="C450" s="136">
        <f t="shared" si="69"/>
        <v>26.98</v>
      </c>
      <c r="D450" s="136">
        <f t="shared" si="70"/>
        <v>28.8</v>
      </c>
      <c r="E450" s="136">
        <f t="shared" si="71"/>
        <v>20.399999999999999</v>
      </c>
      <c r="F450" s="136">
        <f t="shared" si="72"/>
        <v>20.74</v>
      </c>
      <c r="G450" s="136">
        <f t="shared" si="73"/>
        <v>21</v>
      </c>
      <c r="H450" s="137">
        <f t="shared" ref="H450:H513" si="77">COUNT(N450,Q450,T450,W450,Z450,AC450,AF450,AI450,AL450,AO450,AR450,AU450,AX450,BA450,BD450,BG450,BJ450,BM450,BP450,BS450,BV450,BY450,CB450,CE450,CH450,CK450,CN450,CQ450,CT450,CW450,CZ450,DC450,DF450,DI450,DL450,DO450,DR450,DU450,DX450,EA450,ED450,EG450,EJ450,EM450,EP450,ES450,EV450,EY450,FB450,FE450,FH450,FK450,FN450,FQ450,FT450,FW450,FZ450,GC450,GF450,GI450,GL450,GO450,GR450,GU450,GX450,HA450,HD450,HG450,HJ450,HM450,HP450,HS450,HV450,HY450,IB450,IE450,IH450,IK450,IN450,IQ450)</f>
        <v>5</v>
      </c>
      <c r="I450" s="137">
        <f t="shared" si="74"/>
        <v>0</v>
      </c>
      <c r="J450" s="136">
        <f t="shared" si="75"/>
        <v>0</v>
      </c>
      <c r="K450" s="136">
        <f t="shared" si="76"/>
        <v>0</v>
      </c>
      <c r="L450" s="138">
        <f t="shared" si="67"/>
        <v>0</v>
      </c>
      <c r="M450" s="92">
        <v>28.8</v>
      </c>
      <c r="N450" s="90">
        <v>20.9</v>
      </c>
      <c r="O450" s="91"/>
      <c r="P450" s="102">
        <v>26.8</v>
      </c>
      <c r="Q450" s="96">
        <v>20.8</v>
      </c>
      <c r="R450" s="104"/>
      <c r="S450" s="92">
        <v>27.3</v>
      </c>
      <c r="T450" s="90">
        <v>20.399999999999999</v>
      </c>
      <c r="U450" s="91"/>
      <c r="V450" s="102">
        <v>26</v>
      </c>
      <c r="W450" s="96">
        <v>21</v>
      </c>
      <c r="X450" s="104"/>
      <c r="Y450" s="92">
        <v>26</v>
      </c>
      <c r="Z450" s="90">
        <v>20.6</v>
      </c>
      <c r="AA450" s="91"/>
      <c r="AB450" s="102"/>
      <c r="AC450" s="96"/>
      <c r="AD450" s="104"/>
      <c r="AE450" s="92"/>
      <c r="AF450" s="90"/>
      <c r="AG450" s="91"/>
      <c r="AH450" s="102"/>
      <c r="AI450" s="96"/>
      <c r="AJ450" s="104"/>
      <c r="AK450" s="92"/>
      <c r="AL450" s="90"/>
      <c r="AM450" s="91"/>
      <c r="AN450" s="102"/>
      <c r="AO450" s="96"/>
      <c r="AP450" s="104"/>
      <c r="AQ450" s="92"/>
      <c r="AR450" s="90"/>
      <c r="AS450" s="91"/>
      <c r="AT450" s="102"/>
      <c r="AU450" s="96"/>
      <c r="AV450" s="104"/>
      <c r="AW450" s="92"/>
      <c r="AX450" s="90"/>
      <c r="AY450" s="91"/>
      <c r="AZ450" s="102"/>
      <c r="BA450" s="96"/>
      <c r="BB450" s="104"/>
      <c r="BC450" s="92"/>
      <c r="BD450" s="90"/>
      <c r="BE450" s="91"/>
      <c r="BF450" s="102"/>
      <c r="BG450" s="96"/>
      <c r="BH450" s="104"/>
      <c r="BI450" s="92"/>
      <c r="BJ450" s="90"/>
      <c r="BK450" s="91"/>
      <c r="BL450" s="102"/>
      <c r="BM450" s="96"/>
      <c r="BN450" s="104"/>
      <c r="BO450" s="92"/>
      <c r="BP450" s="90"/>
      <c r="BQ450" s="91"/>
      <c r="BR450" s="102"/>
      <c r="BS450" s="96"/>
      <c r="BT450" s="104"/>
      <c r="BU450" s="92"/>
      <c r="BV450" s="90"/>
      <c r="BW450" s="91"/>
      <c r="BX450" s="102"/>
      <c r="BY450" s="96"/>
      <c r="BZ450" s="104"/>
      <c r="CA450" s="92"/>
      <c r="CB450" s="90"/>
      <c r="CC450" s="91"/>
      <c r="CD450" s="102"/>
      <c r="CE450" s="96"/>
      <c r="CF450" s="104"/>
      <c r="CG450" s="92"/>
      <c r="CH450" s="90"/>
      <c r="CI450" s="91"/>
      <c r="CJ450" s="102"/>
      <c r="CK450" s="96"/>
      <c r="CL450" s="104"/>
      <c r="CM450" s="92"/>
      <c r="CN450" s="90"/>
      <c r="CO450" s="91"/>
      <c r="CP450" s="102"/>
      <c r="CQ450" s="96"/>
      <c r="CR450" s="104"/>
      <c r="CS450" s="92"/>
      <c r="CT450" s="90"/>
      <c r="CU450" s="91"/>
      <c r="CV450" s="102"/>
      <c r="CW450" s="96"/>
      <c r="CX450" s="104"/>
      <c r="CY450" s="92"/>
      <c r="CZ450" s="90"/>
      <c r="DA450" s="91"/>
      <c r="DB450" s="102"/>
      <c r="DC450" s="96"/>
      <c r="DD450" s="104"/>
      <c r="DE450" s="92"/>
      <c r="DF450" s="90"/>
      <c r="DG450" s="91"/>
      <c r="DH450" s="102"/>
      <c r="DI450" s="96"/>
      <c r="DJ450" s="104"/>
      <c r="DK450" s="92"/>
      <c r="DL450" s="90"/>
      <c r="DM450" s="91"/>
      <c r="DN450" s="102"/>
      <c r="DO450" s="96"/>
      <c r="DP450" s="104"/>
      <c r="DQ450" s="92"/>
      <c r="DR450" s="90"/>
      <c r="DS450" s="91"/>
      <c r="DT450" s="102"/>
      <c r="DU450" s="96"/>
      <c r="DV450" s="104"/>
      <c r="DW450" s="92"/>
      <c r="DX450" s="90"/>
      <c r="DY450" s="91"/>
      <c r="DZ450" s="102"/>
      <c r="EA450" s="96"/>
      <c r="EB450" s="104"/>
      <c r="EC450" s="92"/>
      <c r="ED450" s="90"/>
      <c r="EE450" s="91"/>
      <c r="EF450" s="102"/>
      <c r="EG450" s="96"/>
      <c r="EH450" s="104"/>
      <c r="EI450" s="92"/>
      <c r="EJ450" s="90"/>
      <c r="EK450" s="91"/>
      <c r="EL450" s="102"/>
      <c r="EM450" s="96"/>
      <c r="EN450" s="104"/>
      <c r="EO450" s="92"/>
      <c r="EP450" s="90"/>
      <c r="EQ450" s="91"/>
      <c r="ER450" s="102"/>
      <c r="ES450" s="96"/>
      <c r="ET450" s="104"/>
      <c r="EU450" s="92"/>
      <c r="EV450" s="90"/>
      <c r="EW450" s="91"/>
      <c r="EX450" s="102"/>
      <c r="EY450" s="96"/>
      <c r="EZ450" s="104"/>
      <c r="FA450" s="92"/>
      <c r="FB450" s="90"/>
      <c r="FC450" s="91"/>
      <c r="FD450" s="102"/>
      <c r="FE450" s="96"/>
      <c r="FF450" s="104"/>
      <c r="FG450" s="92"/>
      <c r="FH450" s="90"/>
      <c r="FI450" s="91"/>
      <c r="FJ450" s="102"/>
      <c r="FK450" s="96"/>
      <c r="FL450" s="104"/>
      <c r="FM450" s="92"/>
      <c r="FN450" s="90"/>
      <c r="FO450" s="91"/>
      <c r="FP450" s="102"/>
      <c r="FQ450" s="96"/>
      <c r="FR450" s="104"/>
      <c r="FS450" s="92"/>
      <c r="FT450" s="90"/>
      <c r="FU450" s="91"/>
      <c r="FV450" s="102"/>
      <c r="FW450" s="96"/>
      <c r="FX450" s="104"/>
      <c r="FY450" s="92"/>
      <c r="FZ450" s="90"/>
      <c r="GA450" s="91"/>
      <c r="GB450" s="102"/>
      <c r="GC450" s="96"/>
      <c r="GD450" s="104"/>
      <c r="GE450" s="92"/>
      <c r="GF450" s="90"/>
      <c r="GG450" s="91"/>
      <c r="GH450" s="102"/>
      <c r="GI450" s="96"/>
      <c r="GJ450" s="104"/>
      <c r="GK450" s="92"/>
      <c r="GL450" s="90"/>
      <c r="GM450" s="91"/>
      <c r="GN450" s="102"/>
      <c r="GO450" s="96"/>
      <c r="GP450" s="104"/>
      <c r="GQ450" s="92"/>
      <c r="GR450" s="90"/>
      <c r="GS450" s="91"/>
      <c r="GT450" s="102"/>
      <c r="GU450" s="96"/>
      <c r="GV450" s="104"/>
      <c r="GW450" s="92"/>
      <c r="GX450" s="90"/>
      <c r="GY450" s="91"/>
      <c r="GZ450" s="102"/>
      <c r="HA450" s="96"/>
      <c r="HB450" s="104"/>
      <c r="HC450" s="92"/>
      <c r="HD450" s="90"/>
      <c r="HE450" s="91"/>
      <c r="HF450" s="102"/>
      <c r="HG450" s="96"/>
      <c r="HH450" s="104"/>
      <c r="HI450" s="92"/>
      <c r="HJ450" s="90"/>
      <c r="HK450" s="91"/>
      <c r="HL450" s="102"/>
      <c r="HM450" s="96"/>
      <c r="HN450" s="104"/>
      <c r="HO450" s="92"/>
      <c r="HP450" s="90"/>
      <c r="HQ450" s="91"/>
      <c r="HR450" s="102"/>
      <c r="HS450" s="96"/>
      <c r="HT450" s="104"/>
      <c r="HU450" s="92"/>
      <c r="HV450" s="125"/>
      <c r="HW450" s="126"/>
      <c r="HX450" s="127"/>
      <c r="HY450" s="128"/>
      <c r="HZ450" s="129"/>
      <c r="IA450" s="130"/>
      <c r="IB450" s="125"/>
      <c r="IC450" s="126"/>
      <c r="ID450" s="127"/>
      <c r="IE450" s="128"/>
      <c r="IF450" s="129"/>
      <c r="IG450" s="130"/>
      <c r="IH450" s="125"/>
      <c r="II450" s="126"/>
      <c r="IJ450" s="127"/>
      <c r="IK450" s="128"/>
      <c r="IL450" s="129"/>
      <c r="IM450" s="130"/>
      <c r="IN450" s="125"/>
      <c r="IO450" s="126"/>
      <c r="IP450" s="127"/>
      <c r="IQ450" s="128"/>
      <c r="IR450" s="129"/>
    </row>
    <row r="451" spans="1:252" s="1" customFormat="1">
      <c r="A451" s="54" t="s">
        <v>1244</v>
      </c>
      <c r="B451" s="136">
        <f t="shared" si="68"/>
        <v>0</v>
      </c>
      <c r="C451" s="136">
        <f t="shared" si="69"/>
        <v>0</v>
      </c>
      <c r="D451" s="136">
        <f t="shared" si="70"/>
        <v>0</v>
      </c>
      <c r="E451" s="136">
        <f t="shared" si="71"/>
        <v>0</v>
      </c>
      <c r="F451" s="136">
        <f t="shared" si="72"/>
        <v>0</v>
      </c>
      <c r="G451" s="136">
        <f t="shared" si="73"/>
        <v>0</v>
      </c>
      <c r="H451" s="137">
        <f t="shared" si="77"/>
        <v>0</v>
      </c>
      <c r="I451" s="137">
        <f t="shared" si="74"/>
        <v>0</v>
      </c>
      <c r="J451" s="136">
        <f t="shared" si="75"/>
        <v>0</v>
      </c>
      <c r="K451" s="136">
        <f t="shared" si="76"/>
        <v>0</v>
      </c>
      <c r="L451" s="138">
        <f t="shared" si="67"/>
        <v>0</v>
      </c>
      <c r="M451" s="92"/>
      <c r="N451" s="90"/>
      <c r="O451" s="91"/>
      <c r="P451" s="102"/>
      <c r="Q451" s="96"/>
      <c r="R451" s="104"/>
      <c r="S451" s="92"/>
      <c r="T451" s="90"/>
      <c r="U451" s="91"/>
      <c r="V451" s="102"/>
      <c r="W451" s="96"/>
      <c r="X451" s="104"/>
      <c r="Y451" s="92"/>
      <c r="Z451" s="90"/>
      <c r="AA451" s="91"/>
      <c r="AB451" s="102"/>
      <c r="AC451" s="96"/>
      <c r="AD451" s="104"/>
      <c r="AE451" s="92"/>
      <c r="AF451" s="90"/>
      <c r="AG451" s="91"/>
      <c r="AH451" s="102"/>
      <c r="AI451" s="96"/>
      <c r="AJ451" s="104"/>
      <c r="AK451" s="92"/>
      <c r="AL451" s="90"/>
      <c r="AM451" s="91"/>
      <c r="AN451" s="102"/>
      <c r="AO451" s="96"/>
      <c r="AP451" s="104"/>
      <c r="AQ451" s="92"/>
      <c r="AR451" s="90"/>
      <c r="AS451" s="91"/>
      <c r="AT451" s="102"/>
      <c r="AU451" s="96"/>
      <c r="AV451" s="104"/>
      <c r="AW451" s="92"/>
      <c r="AX451" s="90"/>
      <c r="AY451" s="91"/>
      <c r="AZ451" s="102"/>
      <c r="BA451" s="96"/>
      <c r="BB451" s="104"/>
      <c r="BC451" s="92"/>
      <c r="BD451" s="90"/>
      <c r="BE451" s="91"/>
      <c r="BF451" s="102"/>
      <c r="BG451" s="96"/>
      <c r="BH451" s="104"/>
      <c r="BI451" s="92"/>
      <c r="BJ451" s="90"/>
      <c r="BK451" s="91"/>
      <c r="BL451" s="102"/>
      <c r="BM451" s="96"/>
      <c r="BN451" s="104"/>
      <c r="BO451" s="92"/>
      <c r="BP451" s="90"/>
      <c r="BQ451" s="91"/>
      <c r="BR451" s="102"/>
      <c r="BS451" s="96"/>
      <c r="BT451" s="104"/>
      <c r="BU451" s="92"/>
      <c r="BV451" s="90"/>
      <c r="BW451" s="91"/>
      <c r="BX451" s="102"/>
      <c r="BY451" s="96"/>
      <c r="BZ451" s="104"/>
      <c r="CA451" s="92"/>
      <c r="CB451" s="90"/>
      <c r="CC451" s="91"/>
      <c r="CD451" s="102"/>
      <c r="CE451" s="96"/>
      <c r="CF451" s="104"/>
      <c r="CG451" s="92"/>
      <c r="CH451" s="90"/>
      <c r="CI451" s="91"/>
      <c r="CJ451" s="102"/>
      <c r="CK451" s="96"/>
      <c r="CL451" s="104"/>
      <c r="CM451" s="92"/>
      <c r="CN451" s="90"/>
      <c r="CO451" s="91"/>
      <c r="CP451" s="102"/>
      <c r="CQ451" s="96"/>
      <c r="CR451" s="104"/>
      <c r="CS451" s="92"/>
      <c r="CT451" s="90"/>
      <c r="CU451" s="91"/>
      <c r="CV451" s="102"/>
      <c r="CW451" s="96"/>
      <c r="CX451" s="104"/>
      <c r="CY451" s="92"/>
      <c r="CZ451" s="90"/>
      <c r="DA451" s="91"/>
      <c r="DB451" s="102"/>
      <c r="DC451" s="96"/>
      <c r="DD451" s="104"/>
      <c r="DE451" s="92"/>
      <c r="DF451" s="90"/>
      <c r="DG451" s="91"/>
      <c r="DH451" s="102"/>
      <c r="DI451" s="96"/>
      <c r="DJ451" s="104"/>
      <c r="DK451" s="92"/>
      <c r="DL451" s="90"/>
      <c r="DM451" s="91"/>
      <c r="DN451" s="102"/>
      <c r="DO451" s="96"/>
      <c r="DP451" s="104"/>
      <c r="DQ451" s="92"/>
      <c r="DR451" s="90"/>
      <c r="DS451" s="91"/>
      <c r="DT451" s="102"/>
      <c r="DU451" s="96"/>
      <c r="DV451" s="104"/>
      <c r="DW451" s="92"/>
      <c r="DX451" s="90"/>
      <c r="DY451" s="91"/>
      <c r="DZ451" s="102"/>
      <c r="EA451" s="96"/>
      <c r="EB451" s="104"/>
      <c r="EC451" s="92"/>
      <c r="ED451" s="90"/>
      <c r="EE451" s="91"/>
      <c r="EF451" s="102"/>
      <c r="EG451" s="96"/>
      <c r="EH451" s="104"/>
      <c r="EI451" s="92"/>
      <c r="EJ451" s="90"/>
      <c r="EK451" s="91"/>
      <c r="EL451" s="102"/>
      <c r="EM451" s="96"/>
      <c r="EN451" s="104"/>
      <c r="EO451" s="92"/>
      <c r="EP451" s="90"/>
      <c r="EQ451" s="91"/>
      <c r="ER451" s="102"/>
      <c r="ES451" s="96"/>
      <c r="ET451" s="104"/>
      <c r="EU451" s="92"/>
      <c r="EV451" s="90"/>
      <c r="EW451" s="91"/>
      <c r="EX451" s="102"/>
      <c r="EY451" s="96"/>
      <c r="EZ451" s="104"/>
      <c r="FA451" s="92"/>
      <c r="FB451" s="90"/>
      <c r="FC451" s="91"/>
      <c r="FD451" s="102"/>
      <c r="FE451" s="96"/>
      <c r="FF451" s="104"/>
      <c r="FG451" s="92"/>
      <c r="FH451" s="90"/>
      <c r="FI451" s="91"/>
      <c r="FJ451" s="102"/>
      <c r="FK451" s="96"/>
      <c r="FL451" s="104"/>
      <c r="FM451" s="92"/>
      <c r="FN451" s="90"/>
      <c r="FO451" s="91"/>
      <c r="FP451" s="102"/>
      <c r="FQ451" s="96"/>
      <c r="FR451" s="104"/>
      <c r="FS451" s="92"/>
      <c r="FT451" s="90"/>
      <c r="FU451" s="91"/>
      <c r="FV451" s="102"/>
      <c r="FW451" s="96"/>
      <c r="FX451" s="104"/>
      <c r="FY451" s="92"/>
      <c r="FZ451" s="90"/>
      <c r="GA451" s="91"/>
      <c r="GB451" s="102"/>
      <c r="GC451" s="96"/>
      <c r="GD451" s="104"/>
      <c r="GE451" s="92"/>
      <c r="GF451" s="90"/>
      <c r="GG451" s="91"/>
      <c r="GH451" s="102"/>
      <c r="GI451" s="96"/>
      <c r="GJ451" s="104"/>
      <c r="GK451" s="92"/>
      <c r="GL451" s="90"/>
      <c r="GM451" s="91"/>
      <c r="GN451" s="102"/>
      <c r="GO451" s="96"/>
      <c r="GP451" s="104"/>
      <c r="GQ451" s="92"/>
      <c r="GR451" s="90"/>
      <c r="GS451" s="91"/>
      <c r="GT451" s="102"/>
      <c r="GU451" s="96"/>
      <c r="GV451" s="104"/>
      <c r="GW451" s="92"/>
      <c r="GX451" s="90"/>
      <c r="GY451" s="91"/>
      <c r="GZ451" s="102"/>
      <c r="HA451" s="96"/>
      <c r="HB451" s="104"/>
      <c r="HC451" s="92"/>
      <c r="HD451" s="90"/>
      <c r="HE451" s="91"/>
      <c r="HF451" s="102"/>
      <c r="HG451" s="96"/>
      <c r="HH451" s="104"/>
      <c r="HI451" s="92"/>
      <c r="HJ451" s="90"/>
      <c r="HK451" s="91"/>
      <c r="HL451" s="102"/>
      <c r="HM451" s="96"/>
      <c r="HN451" s="104"/>
      <c r="HO451" s="92"/>
      <c r="HP451" s="90"/>
      <c r="HQ451" s="91"/>
      <c r="HR451" s="102"/>
      <c r="HS451" s="96"/>
      <c r="HT451" s="104"/>
      <c r="HU451" s="92"/>
      <c r="HV451" s="125"/>
      <c r="HW451" s="126"/>
      <c r="HX451" s="127"/>
      <c r="HY451" s="128"/>
      <c r="HZ451" s="129"/>
      <c r="IA451" s="130"/>
      <c r="IB451" s="125"/>
      <c r="IC451" s="126"/>
      <c r="ID451" s="127"/>
      <c r="IE451" s="128"/>
      <c r="IF451" s="129"/>
      <c r="IG451" s="130"/>
      <c r="IH451" s="125"/>
      <c r="II451" s="126"/>
      <c r="IJ451" s="127"/>
      <c r="IK451" s="128"/>
      <c r="IL451" s="129"/>
      <c r="IM451" s="130"/>
      <c r="IN451" s="125"/>
      <c r="IO451" s="126"/>
      <c r="IP451" s="127"/>
      <c r="IQ451" s="128"/>
      <c r="IR451" s="129"/>
    </row>
    <row r="452" spans="1:252" s="1" customFormat="1">
      <c r="A452" s="54" t="s">
        <v>1245</v>
      </c>
      <c r="B452" s="136">
        <f t="shared" si="68"/>
        <v>0</v>
      </c>
      <c r="C452" s="136">
        <f t="shared" si="69"/>
        <v>0</v>
      </c>
      <c r="D452" s="136">
        <f t="shared" si="70"/>
        <v>0</v>
      </c>
      <c r="E452" s="136">
        <f t="shared" si="71"/>
        <v>0</v>
      </c>
      <c r="F452" s="136">
        <f t="shared" si="72"/>
        <v>0</v>
      </c>
      <c r="G452" s="136">
        <f t="shared" si="73"/>
        <v>0</v>
      </c>
      <c r="H452" s="137">
        <f t="shared" si="77"/>
        <v>0</v>
      </c>
      <c r="I452" s="137">
        <f t="shared" si="74"/>
        <v>0</v>
      </c>
      <c r="J452" s="136">
        <f t="shared" si="75"/>
        <v>0</v>
      </c>
      <c r="K452" s="136">
        <f t="shared" si="76"/>
        <v>0</v>
      </c>
      <c r="L452" s="138">
        <f t="shared" si="67"/>
        <v>0</v>
      </c>
      <c r="M452" s="92"/>
      <c r="N452" s="90"/>
      <c r="O452" s="91"/>
      <c r="P452" s="102"/>
      <c r="Q452" s="96"/>
      <c r="R452" s="104"/>
      <c r="S452" s="92"/>
      <c r="T452" s="90"/>
      <c r="U452" s="91"/>
      <c r="V452" s="102"/>
      <c r="W452" s="96"/>
      <c r="X452" s="104"/>
      <c r="Y452" s="92"/>
      <c r="Z452" s="90"/>
      <c r="AA452" s="91"/>
      <c r="AB452" s="102"/>
      <c r="AC452" s="96"/>
      <c r="AD452" s="104"/>
      <c r="AE452" s="92"/>
      <c r="AF452" s="90"/>
      <c r="AG452" s="91"/>
      <c r="AH452" s="102"/>
      <c r="AI452" s="96"/>
      <c r="AJ452" s="104"/>
      <c r="AK452" s="92"/>
      <c r="AL452" s="90"/>
      <c r="AM452" s="91"/>
      <c r="AN452" s="102"/>
      <c r="AO452" s="96"/>
      <c r="AP452" s="104"/>
      <c r="AQ452" s="92"/>
      <c r="AR452" s="90"/>
      <c r="AS452" s="91"/>
      <c r="AT452" s="102"/>
      <c r="AU452" s="96"/>
      <c r="AV452" s="104"/>
      <c r="AW452" s="92"/>
      <c r="AX452" s="90"/>
      <c r="AY452" s="91"/>
      <c r="AZ452" s="102"/>
      <c r="BA452" s="96"/>
      <c r="BB452" s="104"/>
      <c r="BC452" s="92"/>
      <c r="BD452" s="90"/>
      <c r="BE452" s="91"/>
      <c r="BF452" s="102"/>
      <c r="BG452" s="96"/>
      <c r="BH452" s="104"/>
      <c r="BI452" s="92"/>
      <c r="BJ452" s="90"/>
      <c r="BK452" s="91"/>
      <c r="BL452" s="102"/>
      <c r="BM452" s="96"/>
      <c r="BN452" s="104"/>
      <c r="BO452" s="92"/>
      <c r="BP452" s="90"/>
      <c r="BQ452" s="91"/>
      <c r="BR452" s="102"/>
      <c r="BS452" s="96"/>
      <c r="BT452" s="104"/>
      <c r="BU452" s="92"/>
      <c r="BV452" s="90"/>
      <c r="BW452" s="91"/>
      <c r="BX452" s="102"/>
      <c r="BY452" s="96"/>
      <c r="BZ452" s="104"/>
      <c r="CA452" s="92"/>
      <c r="CB452" s="90"/>
      <c r="CC452" s="91"/>
      <c r="CD452" s="102"/>
      <c r="CE452" s="96"/>
      <c r="CF452" s="104"/>
      <c r="CG452" s="92"/>
      <c r="CH452" s="90"/>
      <c r="CI452" s="91"/>
      <c r="CJ452" s="102"/>
      <c r="CK452" s="96"/>
      <c r="CL452" s="104"/>
      <c r="CM452" s="92"/>
      <c r="CN452" s="90"/>
      <c r="CO452" s="91"/>
      <c r="CP452" s="102"/>
      <c r="CQ452" s="96"/>
      <c r="CR452" s="104"/>
      <c r="CS452" s="92"/>
      <c r="CT452" s="90"/>
      <c r="CU452" s="91"/>
      <c r="CV452" s="102"/>
      <c r="CW452" s="96"/>
      <c r="CX452" s="104"/>
      <c r="CY452" s="92"/>
      <c r="CZ452" s="90"/>
      <c r="DA452" s="91"/>
      <c r="DB452" s="102"/>
      <c r="DC452" s="96"/>
      <c r="DD452" s="104"/>
      <c r="DE452" s="92"/>
      <c r="DF452" s="90"/>
      <c r="DG452" s="91"/>
      <c r="DH452" s="102"/>
      <c r="DI452" s="96"/>
      <c r="DJ452" s="104"/>
      <c r="DK452" s="92"/>
      <c r="DL452" s="90"/>
      <c r="DM452" s="91"/>
      <c r="DN452" s="102"/>
      <c r="DO452" s="96"/>
      <c r="DP452" s="104"/>
      <c r="DQ452" s="92"/>
      <c r="DR452" s="90"/>
      <c r="DS452" s="91"/>
      <c r="DT452" s="102"/>
      <c r="DU452" s="96"/>
      <c r="DV452" s="104"/>
      <c r="DW452" s="92"/>
      <c r="DX452" s="90"/>
      <c r="DY452" s="91"/>
      <c r="DZ452" s="102"/>
      <c r="EA452" s="96"/>
      <c r="EB452" s="104"/>
      <c r="EC452" s="92"/>
      <c r="ED452" s="90"/>
      <c r="EE452" s="91"/>
      <c r="EF452" s="102"/>
      <c r="EG452" s="96"/>
      <c r="EH452" s="104"/>
      <c r="EI452" s="92"/>
      <c r="EJ452" s="90"/>
      <c r="EK452" s="91"/>
      <c r="EL452" s="102"/>
      <c r="EM452" s="96"/>
      <c r="EN452" s="104"/>
      <c r="EO452" s="92"/>
      <c r="EP452" s="90"/>
      <c r="EQ452" s="91"/>
      <c r="ER452" s="102"/>
      <c r="ES452" s="96"/>
      <c r="ET452" s="104"/>
      <c r="EU452" s="92"/>
      <c r="EV452" s="90"/>
      <c r="EW452" s="91"/>
      <c r="EX452" s="102"/>
      <c r="EY452" s="96"/>
      <c r="EZ452" s="104"/>
      <c r="FA452" s="92"/>
      <c r="FB452" s="90"/>
      <c r="FC452" s="91"/>
      <c r="FD452" s="102"/>
      <c r="FE452" s="96"/>
      <c r="FF452" s="104"/>
      <c r="FG452" s="92"/>
      <c r="FH452" s="90"/>
      <c r="FI452" s="91"/>
      <c r="FJ452" s="102"/>
      <c r="FK452" s="96"/>
      <c r="FL452" s="104"/>
      <c r="FM452" s="92"/>
      <c r="FN452" s="90"/>
      <c r="FO452" s="91"/>
      <c r="FP452" s="102"/>
      <c r="FQ452" s="96"/>
      <c r="FR452" s="104"/>
      <c r="FS452" s="92"/>
      <c r="FT452" s="90"/>
      <c r="FU452" s="91"/>
      <c r="FV452" s="102"/>
      <c r="FW452" s="96"/>
      <c r="FX452" s="104"/>
      <c r="FY452" s="92"/>
      <c r="FZ452" s="90"/>
      <c r="GA452" s="91"/>
      <c r="GB452" s="102"/>
      <c r="GC452" s="96"/>
      <c r="GD452" s="104"/>
      <c r="GE452" s="92"/>
      <c r="GF452" s="90"/>
      <c r="GG452" s="91"/>
      <c r="GH452" s="102"/>
      <c r="GI452" s="96"/>
      <c r="GJ452" s="104"/>
      <c r="GK452" s="92"/>
      <c r="GL452" s="90"/>
      <c r="GM452" s="91"/>
      <c r="GN452" s="102"/>
      <c r="GO452" s="96"/>
      <c r="GP452" s="104"/>
      <c r="GQ452" s="92"/>
      <c r="GR452" s="90"/>
      <c r="GS452" s="91"/>
      <c r="GT452" s="102"/>
      <c r="GU452" s="96"/>
      <c r="GV452" s="104"/>
      <c r="GW452" s="92"/>
      <c r="GX452" s="90"/>
      <c r="GY452" s="91"/>
      <c r="GZ452" s="102"/>
      <c r="HA452" s="96"/>
      <c r="HB452" s="104"/>
      <c r="HC452" s="92"/>
      <c r="HD452" s="90"/>
      <c r="HE452" s="91"/>
      <c r="HF452" s="102"/>
      <c r="HG452" s="96"/>
      <c r="HH452" s="104"/>
      <c r="HI452" s="92"/>
      <c r="HJ452" s="90"/>
      <c r="HK452" s="91"/>
      <c r="HL452" s="102"/>
      <c r="HM452" s="96"/>
      <c r="HN452" s="104"/>
      <c r="HO452" s="92"/>
      <c r="HP452" s="90"/>
      <c r="HQ452" s="91"/>
      <c r="HR452" s="102"/>
      <c r="HS452" s="96"/>
      <c r="HT452" s="104"/>
      <c r="HU452" s="92"/>
      <c r="HV452" s="125"/>
      <c r="HW452" s="126"/>
      <c r="HX452" s="127"/>
      <c r="HY452" s="128"/>
      <c r="HZ452" s="129"/>
      <c r="IA452" s="130"/>
      <c r="IB452" s="125"/>
      <c r="IC452" s="126"/>
      <c r="ID452" s="127"/>
      <c r="IE452" s="128"/>
      <c r="IF452" s="129"/>
      <c r="IG452" s="130"/>
      <c r="IH452" s="125"/>
      <c r="II452" s="126"/>
      <c r="IJ452" s="127"/>
      <c r="IK452" s="128"/>
      <c r="IL452" s="129"/>
      <c r="IM452" s="130"/>
      <c r="IN452" s="125"/>
      <c r="IO452" s="126"/>
      <c r="IP452" s="127"/>
      <c r="IQ452" s="128"/>
      <c r="IR452" s="129"/>
    </row>
    <row r="453" spans="1:252" s="1" customFormat="1">
      <c r="A453" s="54" t="s">
        <v>253</v>
      </c>
      <c r="B453" s="136">
        <f t="shared" si="68"/>
        <v>0</v>
      </c>
      <c r="C453" s="136">
        <f t="shared" si="69"/>
        <v>0</v>
      </c>
      <c r="D453" s="136">
        <f t="shared" si="70"/>
        <v>0</v>
      </c>
      <c r="E453" s="136">
        <f t="shared" si="71"/>
        <v>0</v>
      </c>
      <c r="F453" s="136">
        <f t="shared" si="72"/>
        <v>0</v>
      </c>
      <c r="G453" s="136">
        <f t="shared" si="73"/>
        <v>0</v>
      </c>
      <c r="H453" s="137">
        <f t="shared" si="77"/>
        <v>0</v>
      </c>
      <c r="I453" s="137">
        <f t="shared" si="74"/>
        <v>0</v>
      </c>
      <c r="J453" s="136">
        <f t="shared" si="75"/>
        <v>0</v>
      </c>
      <c r="K453" s="136">
        <f t="shared" si="76"/>
        <v>0</v>
      </c>
      <c r="L453" s="138">
        <f t="shared" si="67"/>
        <v>0</v>
      </c>
      <c r="M453" s="92"/>
      <c r="N453" s="90"/>
      <c r="O453" s="91"/>
      <c r="P453" s="102"/>
      <c r="Q453" s="96"/>
      <c r="R453" s="104"/>
      <c r="S453" s="92"/>
      <c r="T453" s="90"/>
      <c r="U453" s="91"/>
      <c r="V453" s="102"/>
      <c r="W453" s="96"/>
      <c r="X453" s="104"/>
      <c r="Y453" s="92"/>
      <c r="Z453" s="90"/>
      <c r="AA453" s="91"/>
      <c r="AB453" s="102"/>
      <c r="AC453" s="96"/>
      <c r="AD453" s="104"/>
      <c r="AE453" s="92"/>
      <c r="AF453" s="90"/>
      <c r="AG453" s="91"/>
      <c r="AH453" s="102"/>
      <c r="AI453" s="96"/>
      <c r="AJ453" s="104"/>
      <c r="AK453" s="92"/>
      <c r="AL453" s="90"/>
      <c r="AM453" s="91"/>
      <c r="AN453" s="102"/>
      <c r="AO453" s="96"/>
      <c r="AP453" s="104"/>
      <c r="AQ453" s="92"/>
      <c r="AR453" s="90"/>
      <c r="AS453" s="91"/>
      <c r="AT453" s="102"/>
      <c r="AU453" s="96"/>
      <c r="AV453" s="104"/>
      <c r="AW453" s="92"/>
      <c r="AX453" s="90"/>
      <c r="AY453" s="91"/>
      <c r="AZ453" s="102"/>
      <c r="BA453" s="96"/>
      <c r="BB453" s="104"/>
      <c r="BC453" s="92"/>
      <c r="BD453" s="90"/>
      <c r="BE453" s="91"/>
      <c r="BF453" s="102"/>
      <c r="BG453" s="96"/>
      <c r="BH453" s="104"/>
      <c r="BI453" s="92"/>
      <c r="BJ453" s="90"/>
      <c r="BK453" s="91"/>
      <c r="BL453" s="102"/>
      <c r="BM453" s="96"/>
      <c r="BN453" s="104"/>
      <c r="BO453" s="92"/>
      <c r="BP453" s="90"/>
      <c r="BQ453" s="91"/>
      <c r="BR453" s="102"/>
      <c r="BS453" s="96"/>
      <c r="BT453" s="104"/>
      <c r="BU453" s="92"/>
      <c r="BV453" s="90"/>
      <c r="BW453" s="91"/>
      <c r="BX453" s="102"/>
      <c r="BY453" s="96"/>
      <c r="BZ453" s="104"/>
      <c r="CA453" s="92"/>
      <c r="CB453" s="90"/>
      <c r="CC453" s="91"/>
      <c r="CD453" s="102"/>
      <c r="CE453" s="96"/>
      <c r="CF453" s="104"/>
      <c r="CG453" s="92"/>
      <c r="CH453" s="90"/>
      <c r="CI453" s="91"/>
      <c r="CJ453" s="102"/>
      <c r="CK453" s="96"/>
      <c r="CL453" s="104"/>
      <c r="CM453" s="92"/>
      <c r="CN453" s="90"/>
      <c r="CO453" s="91"/>
      <c r="CP453" s="102"/>
      <c r="CQ453" s="96"/>
      <c r="CR453" s="104"/>
      <c r="CS453" s="92"/>
      <c r="CT453" s="90"/>
      <c r="CU453" s="91"/>
      <c r="CV453" s="102"/>
      <c r="CW453" s="96"/>
      <c r="CX453" s="104"/>
      <c r="CY453" s="92"/>
      <c r="CZ453" s="90"/>
      <c r="DA453" s="91"/>
      <c r="DB453" s="102"/>
      <c r="DC453" s="96"/>
      <c r="DD453" s="104"/>
      <c r="DE453" s="92"/>
      <c r="DF453" s="90"/>
      <c r="DG453" s="91"/>
      <c r="DH453" s="102"/>
      <c r="DI453" s="96"/>
      <c r="DJ453" s="104"/>
      <c r="DK453" s="92"/>
      <c r="DL453" s="90"/>
      <c r="DM453" s="91"/>
      <c r="DN453" s="102"/>
      <c r="DO453" s="96"/>
      <c r="DP453" s="104"/>
      <c r="DQ453" s="92"/>
      <c r="DR453" s="90"/>
      <c r="DS453" s="91"/>
      <c r="DT453" s="102"/>
      <c r="DU453" s="96"/>
      <c r="DV453" s="104"/>
      <c r="DW453" s="92"/>
      <c r="DX453" s="90"/>
      <c r="DY453" s="91"/>
      <c r="DZ453" s="102"/>
      <c r="EA453" s="96"/>
      <c r="EB453" s="104"/>
      <c r="EC453" s="92"/>
      <c r="ED453" s="90"/>
      <c r="EE453" s="91"/>
      <c r="EF453" s="102"/>
      <c r="EG453" s="96"/>
      <c r="EH453" s="104"/>
      <c r="EI453" s="92"/>
      <c r="EJ453" s="90"/>
      <c r="EK453" s="91"/>
      <c r="EL453" s="102"/>
      <c r="EM453" s="96"/>
      <c r="EN453" s="104"/>
      <c r="EO453" s="92"/>
      <c r="EP453" s="90"/>
      <c r="EQ453" s="91"/>
      <c r="ER453" s="102"/>
      <c r="ES453" s="96"/>
      <c r="ET453" s="104"/>
      <c r="EU453" s="92"/>
      <c r="EV453" s="90"/>
      <c r="EW453" s="91"/>
      <c r="EX453" s="102"/>
      <c r="EY453" s="96"/>
      <c r="EZ453" s="104"/>
      <c r="FA453" s="92"/>
      <c r="FB453" s="90"/>
      <c r="FC453" s="91"/>
      <c r="FD453" s="102"/>
      <c r="FE453" s="96"/>
      <c r="FF453" s="104"/>
      <c r="FG453" s="92"/>
      <c r="FH453" s="90"/>
      <c r="FI453" s="91"/>
      <c r="FJ453" s="102"/>
      <c r="FK453" s="96"/>
      <c r="FL453" s="104"/>
      <c r="FM453" s="92"/>
      <c r="FN453" s="90"/>
      <c r="FO453" s="91"/>
      <c r="FP453" s="102"/>
      <c r="FQ453" s="96"/>
      <c r="FR453" s="104"/>
      <c r="FS453" s="92"/>
      <c r="FT453" s="90"/>
      <c r="FU453" s="91"/>
      <c r="FV453" s="102"/>
      <c r="FW453" s="96"/>
      <c r="FX453" s="104"/>
      <c r="FY453" s="92"/>
      <c r="FZ453" s="90"/>
      <c r="GA453" s="91"/>
      <c r="GB453" s="102"/>
      <c r="GC453" s="96"/>
      <c r="GD453" s="104"/>
      <c r="GE453" s="92"/>
      <c r="GF453" s="90"/>
      <c r="GG453" s="91"/>
      <c r="GH453" s="102"/>
      <c r="GI453" s="96"/>
      <c r="GJ453" s="104"/>
      <c r="GK453" s="92"/>
      <c r="GL453" s="90"/>
      <c r="GM453" s="91"/>
      <c r="GN453" s="102"/>
      <c r="GO453" s="96"/>
      <c r="GP453" s="104"/>
      <c r="GQ453" s="92"/>
      <c r="GR453" s="90"/>
      <c r="GS453" s="91"/>
      <c r="GT453" s="102"/>
      <c r="GU453" s="96"/>
      <c r="GV453" s="104"/>
      <c r="GW453" s="92"/>
      <c r="GX453" s="90"/>
      <c r="GY453" s="91"/>
      <c r="GZ453" s="102"/>
      <c r="HA453" s="96"/>
      <c r="HB453" s="104"/>
      <c r="HC453" s="92"/>
      <c r="HD453" s="90"/>
      <c r="HE453" s="91"/>
      <c r="HF453" s="102"/>
      <c r="HG453" s="96"/>
      <c r="HH453" s="104"/>
      <c r="HI453" s="92"/>
      <c r="HJ453" s="90"/>
      <c r="HK453" s="91"/>
      <c r="HL453" s="102"/>
      <c r="HM453" s="96"/>
      <c r="HN453" s="104"/>
      <c r="HO453" s="92"/>
      <c r="HP453" s="90"/>
      <c r="HQ453" s="91"/>
      <c r="HR453" s="102"/>
      <c r="HS453" s="96"/>
      <c r="HT453" s="104"/>
      <c r="HU453" s="92"/>
      <c r="HV453" s="125"/>
      <c r="HW453" s="126"/>
      <c r="HX453" s="127"/>
      <c r="HY453" s="128"/>
      <c r="HZ453" s="129"/>
      <c r="IA453" s="130"/>
      <c r="IB453" s="125"/>
      <c r="IC453" s="126"/>
      <c r="ID453" s="127"/>
      <c r="IE453" s="128"/>
      <c r="IF453" s="129"/>
      <c r="IG453" s="130"/>
      <c r="IH453" s="125"/>
      <c r="II453" s="126"/>
      <c r="IJ453" s="127"/>
      <c r="IK453" s="128"/>
      <c r="IL453" s="129"/>
      <c r="IM453" s="130"/>
      <c r="IN453" s="125"/>
      <c r="IO453" s="126"/>
      <c r="IP453" s="127"/>
      <c r="IQ453" s="128"/>
      <c r="IR453" s="129"/>
    </row>
    <row r="454" spans="1:252" s="1" customFormat="1">
      <c r="A454" s="54" t="s">
        <v>951</v>
      </c>
      <c r="B454" s="136">
        <f t="shared" si="68"/>
        <v>21.6</v>
      </c>
      <c r="C454" s="136">
        <f t="shared" si="69"/>
        <v>22.225000000000001</v>
      </c>
      <c r="D454" s="136">
        <f t="shared" si="70"/>
        <v>22.8</v>
      </c>
      <c r="E454" s="136">
        <f t="shared" si="71"/>
        <v>15.2</v>
      </c>
      <c r="F454" s="136">
        <f t="shared" si="72"/>
        <v>16.024999999999999</v>
      </c>
      <c r="G454" s="136">
        <f t="shared" si="73"/>
        <v>16.899999999999999</v>
      </c>
      <c r="H454" s="137">
        <f t="shared" si="77"/>
        <v>4</v>
      </c>
      <c r="I454" s="137">
        <f t="shared" si="74"/>
        <v>0</v>
      </c>
      <c r="J454" s="136">
        <f t="shared" si="75"/>
        <v>0</v>
      </c>
      <c r="K454" s="136">
        <f t="shared" si="76"/>
        <v>0</v>
      </c>
      <c r="L454" s="138">
        <f t="shared" si="67"/>
        <v>0</v>
      </c>
      <c r="M454" s="92">
        <v>21.6</v>
      </c>
      <c r="N454" s="90">
        <v>15.2</v>
      </c>
      <c r="O454" s="91"/>
      <c r="P454" s="102">
        <v>22</v>
      </c>
      <c r="Q454" s="96">
        <v>15.2</v>
      </c>
      <c r="R454" s="104"/>
      <c r="S454" s="92">
        <v>22.8</v>
      </c>
      <c r="T454" s="90">
        <v>16.8</v>
      </c>
      <c r="U454" s="91"/>
      <c r="V454" s="102">
        <v>22.5</v>
      </c>
      <c r="W454" s="96">
        <v>16.899999999999999</v>
      </c>
      <c r="X454" s="104"/>
      <c r="Y454" s="92"/>
      <c r="Z454" s="90"/>
      <c r="AA454" s="91"/>
      <c r="AB454" s="102"/>
      <c r="AC454" s="96"/>
      <c r="AD454" s="104"/>
      <c r="AE454" s="92"/>
      <c r="AF454" s="90"/>
      <c r="AG454" s="91"/>
      <c r="AH454" s="102"/>
      <c r="AI454" s="96"/>
      <c r="AJ454" s="104"/>
      <c r="AK454" s="92"/>
      <c r="AL454" s="90"/>
      <c r="AM454" s="91"/>
      <c r="AN454" s="102"/>
      <c r="AO454" s="96"/>
      <c r="AP454" s="104"/>
      <c r="AQ454" s="92"/>
      <c r="AR454" s="90"/>
      <c r="AS454" s="91"/>
      <c r="AT454" s="102"/>
      <c r="AU454" s="96"/>
      <c r="AV454" s="104"/>
      <c r="AW454" s="92"/>
      <c r="AX454" s="90"/>
      <c r="AY454" s="91"/>
      <c r="AZ454" s="102"/>
      <c r="BA454" s="96"/>
      <c r="BB454" s="104"/>
      <c r="BC454" s="92"/>
      <c r="BD454" s="90"/>
      <c r="BE454" s="91"/>
      <c r="BF454" s="102"/>
      <c r="BG454" s="96"/>
      <c r="BH454" s="104"/>
      <c r="BI454" s="92"/>
      <c r="BJ454" s="90"/>
      <c r="BK454" s="91"/>
      <c r="BL454" s="102"/>
      <c r="BM454" s="96"/>
      <c r="BN454" s="104"/>
      <c r="BO454" s="92"/>
      <c r="BP454" s="90"/>
      <c r="BQ454" s="91"/>
      <c r="BR454" s="102"/>
      <c r="BS454" s="96"/>
      <c r="BT454" s="104"/>
      <c r="BU454" s="92"/>
      <c r="BV454" s="90"/>
      <c r="BW454" s="91"/>
      <c r="BX454" s="102"/>
      <c r="BY454" s="96"/>
      <c r="BZ454" s="104"/>
      <c r="CA454" s="92"/>
      <c r="CB454" s="90"/>
      <c r="CC454" s="91"/>
      <c r="CD454" s="102"/>
      <c r="CE454" s="96"/>
      <c r="CF454" s="104"/>
      <c r="CG454" s="92"/>
      <c r="CH454" s="90"/>
      <c r="CI454" s="91"/>
      <c r="CJ454" s="102"/>
      <c r="CK454" s="96"/>
      <c r="CL454" s="104"/>
      <c r="CM454" s="92"/>
      <c r="CN454" s="90"/>
      <c r="CO454" s="91"/>
      <c r="CP454" s="102"/>
      <c r="CQ454" s="96"/>
      <c r="CR454" s="104"/>
      <c r="CS454" s="92"/>
      <c r="CT454" s="90"/>
      <c r="CU454" s="91"/>
      <c r="CV454" s="102"/>
      <c r="CW454" s="96"/>
      <c r="CX454" s="104"/>
      <c r="CY454" s="92"/>
      <c r="CZ454" s="90"/>
      <c r="DA454" s="91"/>
      <c r="DB454" s="102"/>
      <c r="DC454" s="96"/>
      <c r="DD454" s="104"/>
      <c r="DE454" s="92"/>
      <c r="DF454" s="90"/>
      <c r="DG454" s="91"/>
      <c r="DH454" s="102"/>
      <c r="DI454" s="96"/>
      <c r="DJ454" s="104"/>
      <c r="DK454" s="92"/>
      <c r="DL454" s="90"/>
      <c r="DM454" s="91"/>
      <c r="DN454" s="102"/>
      <c r="DO454" s="96"/>
      <c r="DP454" s="104"/>
      <c r="DQ454" s="92"/>
      <c r="DR454" s="90"/>
      <c r="DS454" s="91"/>
      <c r="DT454" s="102"/>
      <c r="DU454" s="96"/>
      <c r="DV454" s="104"/>
      <c r="DW454" s="92"/>
      <c r="DX454" s="90"/>
      <c r="DY454" s="91"/>
      <c r="DZ454" s="102"/>
      <c r="EA454" s="96"/>
      <c r="EB454" s="104"/>
      <c r="EC454" s="92"/>
      <c r="ED454" s="90"/>
      <c r="EE454" s="91"/>
      <c r="EF454" s="102"/>
      <c r="EG454" s="96"/>
      <c r="EH454" s="104"/>
      <c r="EI454" s="92"/>
      <c r="EJ454" s="90"/>
      <c r="EK454" s="91"/>
      <c r="EL454" s="102"/>
      <c r="EM454" s="96"/>
      <c r="EN454" s="104"/>
      <c r="EO454" s="92"/>
      <c r="EP454" s="90"/>
      <c r="EQ454" s="91"/>
      <c r="ER454" s="102"/>
      <c r="ES454" s="96"/>
      <c r="ET454" s="104"/>
      <c r="EU454" s="92"/>
      <c r="EV454" s="90"/>
      <c r="EW454" s="91"/>
      <c r="EX454" s="102"/>
      <c r="EY454" s="96"/>
      <c r="EZ454" s="104"/>
      <c r="FA454" s="92"/>
      <c r="FB454" s="90"/>
      <c r="FC454" s="91"/>
      <c r="FD454" s="102"/>
      <c r="FE454" s="96"/>
      <c r="FF454" s="104"/>
      <c r="FG454" s="92"/>
      <c r="FH454" s="90"/>
      <c r="FI454" s="91"/>
      <c r="FJ454" s="102"/>
      <c r="FK454" s="96"/>
      <c r="FL454" s="104"/>
      <c r="FM454" s="92"/>
      <c r="FN454" s="90"/>
      <c r="FO454" s="91"/>
      <c r="FP454" s="102"/>
      <c r="FQ454" s="96"/>
      <c r="FR454" s="104"/>
      <c r="FS454" s="92"/>
      <c r="FT454" s="90"/>
      <c r="FU454" s="91"/>
      <c r="FV454" s="102"/>
      <c r="FW454" s="96"/>
      <c r="FX454" s="104"/>
      <c r="FY454" s="92"/>
      <c r="FZ454" s="90"/>
      <c r="GA454" s="91"/>
      <c r="GB454" s="102"/>
      <c r="GC454" s="96"/>
      <c r="GD454" s="104"/>
      <c r="GE454" s="92"/>
      <c r="GF454" s="90"/>
      <c r="GG454" s="91"/>
      <c r="GH454" s="102"/>
      <c r="GI454" s="96"/>
      <c r="GJ454" s="104"/>
      <c r="GK454" s="92"/>
      <c r="GL454" s="90"/>
      <c r="GM454" s="91"/>
      <c r="GN454" s="102"/>
      <c r="GO454" s="96"/>
      <c r="GP454" s="104"/>
      <c r="GQ454" s="92"/>
      <c r="GR454" s="90"/>
      <c r="GS454" s="91"/>
      <c r="GT454" s="102"/>
      <c r="GU454" s="96"/>
      <c r="GV454" s="104"/>
      <c r="GW454" s="92"/>
      <c r="GX454" s="90"/>
      <c r="GY454" s="91"/>
      <c r="GZ454" s="102"/>
      <c r="HA454" s="96"/>
      <c r="HB454" s="104"/>
      <c r="HC454" s="92"/>
      <c r="HD454" s="90"/>
      <c r="HE454" s="91"/>
      <c r="HF454" s="102"/>
      <c r="HG454" s="96"/>
      <c r="HH454" s="104"/>
      <c r="HI454" s="92"/>
      <c r="HJ454" s="90"/>
      <c r="HK454" s="91"/>
      <c r="HL454" s="102"/>
      <c r="HM454" s="96"/>
      <c r="HN454" s="104"/>
      <c r="HO454" s="92"/>
      <c r="HP454" s="90"/>
      <c r="HQ454" s="91"/>
      <c r="HR454" s="102"/>
      <c r="HS454" s="96"/>
      <c r="HT454" s="104"/>
      <c r="HU454" s="92"/>
      <c r="HV454" s="125"/>
      <c r="HW454" s="126"/>
      <c r="HX454" s="127"/>
      <c r="HY454" s="128"/>
      <c r="HZ454" s="129"/>
      <c r="IA454" s="130"/>
      <c r="IB454" s="125"/>
      <c r="IC454" s="126"/>
      <c r="ID454" s="127"/>
      <c r="IE454" s="128"/>
      <c r="IF454" s="129"/>
      <c r="IG454" s="130"/>
      <c r="IH454" s="125"/>
      <c r="II454" s="126"/>
      <c r="IJ454" s="127"/>
      <c r="IK454" s="128"/>
      <c r="IL454" s="129"/>
      <c r="IM454" s="130"/>
      <c r="IN454" s="125"/>
      <c r="IO454" s="126"/>
      <c r="IP454" s="127"/>
      <c r="IQ454" s="128"/>
      <c r="IR454" s="129"/>
    </row>
    <row r="455" spans="1:252" s="1" customFormat="1">
      <c r="A455" s="54" t="s">
        <v>952</v>
      </c>
      <c r="B455" s="136">
        <f t="shared" si="68"/>
        <v>23.4</v>
      </c>
      <c r="C455" s="136">
        <f t="shared" si="69"/>
        <v>24.966666666666669</v>
      </c>
      <c r="D455" s="136">
        <f t="shared" si="70"/>
        <v>26.2</v>
      </c>
      <c r="E455" s="136">
        <f t="shared" si="71"/>
        <v>17.8</v>
      </c>
      <c r="F455" s="136">
        <f t="shared" si="72"/>
        <v>18.066666666666666</v>
      </c>
      <c r="G455" s="136">
        <f t="shared" si="73"/>
        <v>18.5</v>
      </c>
      <c r="H455" s="137">
        <f t="shared" si="77"/>
        <v>3</v>
      </c>
      <c r="I455" s="137">
        <f t="shared" si="74"/>
        <v>0</v>
      </c>
      <c r="J455" s="136">
        <f t="shared" si="75"/>
        <v>0</v>
      </c>
      <c r="K455" s="136">
        <f t="shared" si="76"/>
        <v>0</v>
      </c>
      <c r="L455" s="138">
        <f t="shared" si="67"/>
        <v>0</v>
      </c>
      <c r="M455" s="92">
        <v>25.3</v>
      </c>
      <c r="N455" s="90">
        <v>17.899999999999999</v>
      </c>
      <c r="O455" s="91"/>
      <c r="P455" s="102">
        <v>26.2</v>
      </c>
      <c r="Q455" s="96">
        <v>17.8</v>
      </c>
      <c r="R455" s="104"/>
      <c r="S455" s="92">
        <v>23.4</v>
      </c>
      <c r="T455" s="90">
        <v>18.5</v>
      </c>
      <c r="U455" s="91"/>
      <c r="V455" s="102"/>
      <c r="W455" s="96"/>
      <c r="X455" s="104"/>
      <c r="Y455" s="92"/>
      <c r="Z455" s="90"/>
      <c r="AA455" s="91"/>
      <c r="AB455" s="102"/>
      <c r="AC455" s="96"/>
      <c r="AD455" s="104"/>
      <c r="AE455" s="92"/>
      <c r="AF455" s="90"/>
      <c r="AG455" s="91"/>
      <c r="AH455" s="102"/>
      <c r="AI455" s="96"/>
      <c r="AJ455" s="104"/>
      <c r="AK455" s="92"/>
      <c r="AL455" s="90"/>
      <c r="AM455" s="91"/>
      <c r="AN455" s="102"/>
      <c r="AO455" s="96"/>
      <c r="AP455" s="104"/>
      <c r="AQ455" s="92"/>
      <c r="AR455" s="90"/>
      <c r="AS455" s="91"/>
      <c r="AT455" s="102"/>
      <c r="AU455" s="96"/>
      <c r="AV455" s="104"/>
      <c r="AW455" s="92"/>
      <c r="AX455" s="90"/>
      <c r="AY455" s="91"/>
      <c r="AZ455" s="102"/>
      <c r="BA455" s="96"/>
      <c r="BB455" s="104"/>
      <c r="BC455" s="92"/>
      <c r="BD455" s="90"/>
      <c r="BE455" s="91"/>
      <c r="BF455" s="102"/>
      <c r="BG455" s="96"/>
      <c r="BH455" s="104"/>
      <c r="BI455" s="92"/>
      <c r="BJ455" s="90"/>
      <c r="BK455" s="91"/>
      <c r="BL455" s="102"/>
      <c r="BM455" s="96"/>
      <c r="BN455" s="104"/>
      <c r="BO455" s="92"/>
      <c r="BP455" s="90"/>
      <c r="BQ455" s="91"/>
      <c r="BR455" s="102"/>
      <c r="BS455" s="96"/>
      <c r="BT455" s="104"/>
      <c r="BU455" s="92"/>
      <c r="BV455" s="90"/>
      <c r="BW455" s="91"/>
      <c r="BX455" s="102"/>
      <c r="BY455" s="96"/>
      <c r="BZ455" s="104"/>
      <c r="CA455" s="92"/>
      <c r="CB455" s="90"/>
      <c r="CC455" s="91"/>
      <c r="CD455" s="102"/>
      <c r="CE455" s="96"/>
      <c r="CF455" s="104"/>
      <c r="CG455" s="92"/>
      <c r="CH455" s="90"/>
      <c r="CI455" s="91"/>
      <c r="CJ455" s="102"/>
      <c r="CK455" s="96"/>
      <c r="CL455" s="104"/>
      <c r="CM455" s="92"/>
      <c r="CN455" s="90"/>
      <c r="CO455" s="91"/>
      <c r="CP455" s="102"/>
      <c r="CQ455" s="96"/>
      <c r="CR455" s="104"/>
      <c r="CS455" s="92"/>
      <c r="CT455" s="90"/>
      <c r="CU455" s="91"/>
      <c r="CV455" s="102"/>
      <c r="CW455" s="96"/>
      <c r="CX455" s="104"/>
      <c r="CY455" s="92"/>
      <c r="CZ455" s="90"/>
      <c r="DA455" s="91"/>
      <c r="DB455" s="102"/>
      <c r="DC455" s="96"/>
      <c r="DD455" s="104"/>
      <c r="DE455" s="92"/>
      <c r="DF455" s="90"/>
      <c r="DG455" s="91"/>
      <c r="DH455" s="102"/>
      <c r="DI455" s="96"/>
      <c r="DJ455" s="104"/>
      <c r="DK455" s="92"/>
      <c r="DL455" s="90"/>
      <c r="DM455" s="91"/>
      <c r="DN455" s="102"/>
      <c r="DO455" s="96"/>
      <c r="DP455" s="104"/>
      <c r="DQ455" s="92"/>
      <c r="DR455" s="90"/>
      <c r="DS455" s="91"/>
      <c r="DT455" s="102"/>
      <c r="DU455" s="96"/>
      <c r="DV455" s="104"/>
      <c r="DW455" s="92"/>
      <c r="DX455" s="90"/>
      <c r="DY455" s="91"/>
      <c r="DZ455" s="102"/>
      <c r="EA455" s="96"/>
      <c r="EB455" s="104"/>
      <c r="EC455" s="92"/>
      <c r="ED455" s="90"/>
      <c r="EE455" s="91"/>
      <c r="EF455" s="102"/>
      <c r="EG455" s="96"/>
      <c r="EH455" s="104"/>
      <c r="EI455" s="92"/>
      <c r="EJ455" s="90"/>
      <c r="EK455" s="91"/>
      <c r="EL455" s="102"/>
      <c r="EM455" s="96"/>
      <c r="EN455" s="104"/>
      <c r="EO455" s="92"/>
      <c r="EP455" s="90"/>
      <c r="EQ455" s="91"/>
      <c r="ER455" s="102"/>
      <c r="ES455" s="96"/>
      <c r="ET455" s="104"/>
      <c r="EU455" s="92"/>
      <c r="EV455" s="90"/>
      <c r="EW455" s="91"/>
      <c r="EX455" s="102"/>
      <c r="EY455" s="96"/>
      <c r="EZ455" s="104"/>
      <c r="FA455" s="92"/>
      <c r="FB455" s="90"/>
      <c r="FC455" s="91"/>
      <c r="FD455" s="102"/>
      <c r="FE455" s="96"/>
      <c r="FF455" s="104"/>
      <c r="FG455" s="92"/>
      <c r="FH455" s="90"/>
      <c r="FI455" s="91"/>
      <c r="FJ455" s="102"/>
      <c r="FK455" s="96"/>
      <c r="FL455" s="104"/>
      <c r="FM455" s="92"/>
      <c r="FN455" s="90"/>
      <c r="FO455" s="91"/>
      <c r="FP455" s="102"/>
      <c r="FQ455" s="96"/>
      <c r="FR455" s="104"/>
      <c r="FS455" s="92"/>
      <c r="FT455" s="90"/>
      <c r="FU455" s="91"/>
      <c r="FV455" s="102"/>
      <c r="FW455" s="96"/>
      <c r="FX455" s="104"/>
      <c r="FY455" s="92"/>
      <c r="FZ455" s="90"/>
      <c r="GA455" s="91"/>
      <c r="GB455" s="102"/>
      <c r="GC455" s="96"/>
      <c r="GD455" s="104"/>
      <c r="GE455" s="92"/>
      <c r="GF455" s="90"/>
      <c r="GG455" s="91"/>
      <c r="GH455" s="102"/>
      <c r="GI455" s="96"/>
      <c r="GJ455" s="104"/>
      <c r="GK455" s="92"/>
      <c r="GL455" s="90"/>
      <c r="GM455" s="91"/>
      <c r="GN455" s="102"/>
      <c r="GO455" s="96"/>
      <c r="GP455" s="104"/>
      <c r="GQ455" s="92"/>
      <c r="GR455" s="90"/>
      <c r="GS455" s="91"/>
      <c r="GT455" s="102"/>
      <c r="GU455" s="96"/>
      <c r="GV455" s="104"/>
      <c r="GW455" s="92"/>
      <c r="GX455" s="90"/>
      <c r="GY455" s="91"/>
      <c r="GZ455" s="102"/>
      <c r="HA455" s="96"/>
      <c r="HB455" s="104"/>
      <c r="HC455" s="92"/>
      <c r="HD455" s="90"/>
      <c r="HE455" s="91"/>
      <c r="HF455" s="102"/>
      <c r="HG455" s="96"/>
      <c r="HH455" s="104"/>
      <c r="HI455" s="92"/>
      <c r="HJ455" s="90"/>
      <c r="HK455" s="91"/>
      <c r="HL455" s="102"/>
      <c r="HM455" s="96"/>
      <c r="HN455" s="104"/>
      <c r="HO455" s="92"/>
      <c r="HP455" s="90"/>
      <c r="HQ455" s="91"/>
      <c r="HR455" s="102"/>
      <c r="HS455" s="96"/>
      <c r="HT455" s="104"/>
      <c r="HU455" s="92"/>
      <c r="HV455" s="125"/>
      <c r="HW455" s="126"/>
      <c r="HX455" s="127"/>
      <c r="HY455" s="128"/>
      <c r="HZ455" s="129"/>
      <c r="IA455" s="130"/>
      <c r="IB455" s="125"/>
      <c r="IC455" s="126"/>
      <c r="ID455" s="127"/>
      <c r="IE455" s="128"/>
      <c r="IF455" s="129"/>
      <c r="IG455" s="130"/>
      <c r="IH455" s="125"/>
      <c r="II455" s="126"/>
      <c r="IJ455" s="127"/>
      <c r="IK455" s="128"/>
      <c r="IL455" s="129"/>
      <c r="IM455" s="130"/>
      <c r="IN455" s="125"/>
      <c r="IO455" s="126"/>
      <c r="IP455" s="127"/>
      <c r="IQ455" s="128"/>
      <c r="IR455" s="129"/>
    </row>
    <row r="456" spans="1:252" s="1" customFormat="1">
      <c r="A456" s="54" t="s">
        <v>954</v>
      </c>
      <c r="B456" s="136">
        <f t="shared" si="68"/>
        <v>0</v>
      </c>
      <c r="C456" s="136">
        <f t="shared" si="69"/>
        <v>0</v>
      </c>
      <c r="D456" s="136">
        <f t="shared" si="70"/>
        <v>0</v>
      </c>
      <c r="E456" s="136">
        <f t="shared" si="71"/>
        <v>0</v>
      </c>
      <c r="F456" s="136">
        <f t="shared" si="72"/>
        <v>0</v>
      </c>
      <c r="G456" s="136">
        <f t="shared" si="73"/>
        <v>0</v>
      </c>
      <c r="H456" s="137">
        <f t="shared" si="77"/>
        <v>0</v>
      </c>
      <c r="I456" s="137">
        <f t="shared" si="74"/>
        <v>0</v>
      </c>
      <c r="J456" s="136">
        <f t="shared" si="75"/>
        <v>0</v>
      </c>
      <c r="K456" s="136">
        <f t="shared" si="76"/>
        <v>0</v>
      </c>
      <c r="L456" s="138">
        <f t="shared" si="67"/>
        <v>0</v>
      </c>
      <c r="M456" s="92"/>
      <c r="N456" s="90"/>
      <c r="O456" s="91"/>
      <c r="P456" s="102"/>
      <c r="Q456" s="96"/>
      <c r="R456" s="104"/>
      <c r="S456" s="92"/>
      <c r="T456" s="90"/>
      <c r="U456" s="91"/>
      <c r="V456" s="102"/>
      <c r="W456" s="96"/>
      <c r="X456" s="104"/>
      <c r="Y456" s="92"/>
      <c r="Z456" s="90"/>
      <c r="AA456" s="91"/>
      <c r="AB456" s="102"/>
      <c r="AC456" s="96"/>
      <c r="AD456" s="104"/>
      <c r="AE456" s="92"/>
      <c r="AF456" s="90"/>
      <c r="AG456" s="91"/>
      <c r="AH456" s="102"/>
      <c r="AI456" s="96"/>
      <c r="AJ456" s="104"/>
      <c r="AK456" s="92"/>
      <c r="AL456" s="90"/>
      <c r="AM456" s="91"/>
      <c r="AN456" s="102"/>
      <c r="AO456" s="96"/>
      <c r="AP456" s="104"/>
      <c r="AQ456" s="92"/>
      <c r="AR456" s="90"/>
      <c r="AS456" s="91"/>
      <c r="AT456" s="102"/>
      <c r="AU456" s="96"/>
      <c r="AV456" s="104"/>
      <c r="AW456" s="92"/>
      <c r="AX456" s="90"/>
      <c r="AY456" s="91"/>
      <c r="AZ456" s="102"/>
      <c r="BA456" s="96"/>
      <c r="BB456" s="104"/>
      <c r="BC456" s="92"/>
      <c r="BD456" s="90"/>
      <c r="BE456" s="91"/>
      <c r="BF456" s="102"/>
      <c r="BG456" s="96"/>
      <c r="BH456" s="104"/>
      <c r="BI456" s="92"/>
      <c r="BJ456" s="90"/>
      <c r="BK456" s="91"/>
      <c r="BL456" s="102"/>
      <c r="BM456" s="96"/>
      <c r="BN456" s="104"/>
      <c r="BO456" s="92"/>
      <c r="BP456" s="90"/>
      <c r="BQ456" s="91"/>
      <c r="BR456" s="102"/>
      <c r="BS456" s="96"/>
      <c r="BT456" s="104"/>
      <c r="BU456" s="92"/>
      <c r="BV456" s="90"/>
      <c r="BW456" s="91"/>
      <c r="BX456" s="102"/>
      <c r="BY456" s="96"/>
      <c r="BZ456" s="104"/>
      <c r="CA456" s="92"/>
      <c r="CB456" s="90"/>
      <c r="CC456" s="91"/>
      <c r="CD456" s="102"/>
      <c r="CE456" s="96"/>
      <c r="CF456" s="104"/>
      <c r="CG456" s="92"/>
      <c r="CH456" s="90"/>
      <c r="CI456" s="91"/>
      <c r="CJ456" s="102"/>
      <c r="CK456" s="96"/>
      <c r="CL456" s="104"/>
      <c r="CM456" s="92"/>
      <c r="CN456" s="90"/>
      <c r="CO456" s="91"/>
      <c r="CP456" s="102"/>
      <c r="CQ456" s="96"/>
      <c r="CR456" s="104"/>
      <c r="CS456" s="92"/>
      <c r="CT456" s="90"/>
      <c r="CU456" s="91"/>
      <c r="CV456" s="102"/>
      <c r="CW456" s="96"/>
      <c r="CX456" s="104"/>
      <c r="CY456" s="92"/>
      <c r="CZ456" s="90"/>
      <c r="DA456" s="91"/>
      <c r="DB456" s="102"/>
      <c r="DC456" s="96"/>
      <c r="DD456" s="104"/>
      <c r="DE456" s="92"/>
      <c r="DF456" s="90"/>
      <c r="DG456" s="91"/>
      <c r="DH456" s="102"/>
      <c r="DI456" s="96"/>
      <c r="DJ456" s="104"/>
      <c r="DK456" s="92"/>
      <c r="DL456" s="90"/>
      <c r="DM456" s="91"/>
      <c r="DN456" s="102"/>
      <c r="DO456" s="96"/>
      <c r="DP456" s="104"/>
      <c r="DQ456" s="92"/>
      <c r="DR456" s="90"/>
      <c r="DS456" s="91"/>
      <c r="DT456" s="102"/>
      <c r="DU456" s="96"/>
      <c r="DV456" s="104"/>
      <c r="DW456" s="92"/>
      <c r="DX456" s="90"/>
      <c r="DY456" s="91"/>
      <c r="DZ456" s="102"/>
      <c r="EA456" s="96"/>
      <c r="EB456" s="104"/>
      <c r="EC456" s="92"/>
      <c r="ED456" s="90"/>
      <c r="EE456" s="91"/>
      <c r="EF456" s="102"/>
      <c r="EG456" s="96"/>
      <c r="EH456" s="104"/>
      <c r="EI456" s="92"/>
      <c r="EJ456" s="90"/>
      <c r="EK456" s="91"/>
      <c r="EL456" s="102"/>
      <c r="EM456" s="96"/>
      <c r="EN456" s="104"/>
      <c r="EO456" s="92"/>
      <c r="EP456" s="90"/>
      <c r="EQ456" s="91"/>
      <c r="ER456" s="102"/>
      <c r="ES456" s="96"/>
      <c r="ET456" s="104"/>
      <c r="EU456" s="92"/>
      <c r="EV456" s="90"/>
      <c r="EW456" s="91"/>
      <c r="EX456" s="102"/>
      <c r="EY456" s="96"/>
      <c r="EZ456" s="104"/>
      <c r="FA456" s="92"/>
      <c r="FB456" s="90"/>
      <c r="FC456" s="91"/>
      <c r="FD456" s="102"/>
      <c r="FE456" s="96"/>
      <c r="FF456" s="104"/>
      <c r="FG456" s="92"/>
      <c r="FH456" s="90"/>
      <c r="FI456" s="91"/>
      <c r="FJ456" s="102"/>
      <c r="FK456" s="96"/>
      <c r="FL456" s="104"/>
      <c r="FM456" s="92"/>
      <c r="FN456" s="90"/>
      <c r="FO456" s="91"/>
      <c r="FP456" s="102"/>
      <c r="FQ456" s="96"/>
      <c r="FR456" s="104"/>
      <c r="FS456" s="92"/>
      <c r="FT456" s="90"/>
      <c r="FU456" s="91"/>
      <c r="FV456" s="102"/>
      <c r="FW456" s="96"/>
      <c r="FX456" s="104"/>
      <c r="FY456" s="92"/>
      <c r="FZ456" s="90"/>
      <c r="GA456" s="91"/>
      <c r="GB456" s="102"/>
      <c r="GC456" s="96"/>
      <c r="GD456" s="104"/>
      <c r="GE456" s="92"/>
      <c r="GF456" s="90"/>
      <c r="GG456" s="91"/>
      <c r="GH456" s="102"/>
      <c r="GI456" s="96"/>
      <c r="GJ456" s="104"/>
      <c r="GK456" s="92"/>
      <c r="GL456" s="90"/>
      <c r="GM456" s="91"/>
      <c r="GN456" s="102"/>
      <c r="GO456" s="96"/>
      <c r="GP456" s="104"/>
      <c r="GQ456" s="92"/>
      <c r="GR456" s="90"/>
      <c r="GS456" s="91"/>
      <c r="GT456" s="102"/>
      <c r="GU456" s="96"/>
      <c r="GV456" s="104"/>
      <c r="GW456" s="92"/>
      <c r="GX456" s="90"/>
      <c r="GY456" s="91"/>
      <c r="GZ456" s="102"/>
      <c r="HA456" s="96"/>
      <c r="HB456" s="104"/>
      <c r="HC456" s="92"/>
      <c r="HD456" s="90"/>
      <c r="HE456" s="91"/>
      <c r="HF456" s="102"/>
      <c r="HG456" s="96"/>
      <c r="HH456" s="104"/>
      <c r="HI456" s="92"/>
      <c r="HJ456" s="90"/>
      <c r="HK456" s="91"/>
      <c r="HL456" s="102"/>
      <c r="HM456" s="96"/>
      <c r="HN456" s="104"/>
      <c r="HO456" s="92"/>
      <c r="HP456" s="90"/>
      <c r="HQ456" s="91"/>
      <c r="HR456" s="102"/>
      <c r="HS456" s="96"/>
      <c r="HT456" s="104"/>
      <c r="HU456" s="92"/>
      <c r="HV456" s="125"/>
      <c r="HW456" s="126"/>
      <c r="HX456" s="127"/>
      <c r="HY456" s="128"/>
      <c r="HZ456" s="129"/>
      <c r="IA456" s="130"/>
      <c r="IB456" s="125"/>
      <c r="IC456" s="126"/>
      <c r="ID456" s="127"/>
      <c r="IE456" s="128"/>
      <c r="IF456" s="129"/>
      <c r="IG456" s="130"/>
      <c r="IH456" s="125"/>
      <c r="II456" s="126"/>
      <c r="IJ456" s="127"/>
      <c r="IK456" s="128"/>
      <c r="IL456" s="129"/>
      <c r="IM456" s="130"/>
      <c r="IN456" s="125"/>
      <c r="IO456" s="126"/>
      <c r="IP456" s="127"/>
      <c r="IQ456" s="128"/>
      <c r="IR456" s="129"/>
    </row>
    <row r="457" spans="1:252" s="1" customFormat="1">
      <c r="A457" s="54" t="s">
        <v>244</v>
      </c>
      <c r="B457" s="136">
        <f t="shared" si="68"/>
        <v>0</v>
      </c>
      <c r="C457" s="136">
        <f t="shared" si="69"/>
        <v>0</v>
      </c>
      <c r="D457" s="136">
        <f t="shared" si="70"/>
        <v>0</v>
      </c>
      <c r="E457" s="136">
        <f t="shared" si="71"/>
        <v>0</v>
      </c>
      <c r="F457" s="136">
        <f t="shared" si="72"/>
        <v>0</v>
      </c>
      <c r="G457" s="136">
        <f t="shared" si="73"/>
        <v>0</v>
      </c>
      <c r="H457" s="137">
        <f t="shared" si="77"/>
        <v>0</v>
      </c>
      <c r="I457" s="137">
        <f t="shared" si="74"/>
        <v>0</v>
      </c>
      <c r="J457" s="136">
        <f t="shared" si="75"/>
        <v>0</v>
      </c>
      <c r="K457" s="136">
        <f t="shared" si="76"/>
        <v>0</v>
      </c>
      <c r="L457" s="138">
        <f t="shared" si="67"/>
        <v>0</v>
      </c>
      <c r="M457" s="92"/>
      <c r="N457" s="90"/>
      <c r="O457" s="91"/>
      <c r="P457" s="102"/>
      <c r="Q457" s="96"/>
      <c r="R457" s="104"/>
      <c r="S457" s="92"/>
      <c r="T457" s="90"/>
      <c r="U457" s="91"/>
      <c r="V457" s="102"/>
      <c r="W457" s="96"/>
      <c r="X457" s="104"/>
      <c r="Y457" s="92"/>
      <c r="Z457" s="90"/>
      <c r="AA457" s="91"/>
      <c r="AB457" s="102"/>
      <c r="AC457" s="96"/>
      <c r="AD457" s="104"/>
      <c r="AE457" s="92"/>
      <c r="AF457" s="90"/>
      <c r="AG457" s="91"/>
      <c r="AH457" s="102"/>
      <c r="AI457" s="96"/>
      <c r="AJ457" s="104"/>
      <c r="AK457" s="92"/>
      <c r="AL457" s="90"/>
      <c r="AM457" s="91"/>
      <c r="AN457" s="102"/>
      <c r="AO457" s="96"/>
      <c r="AP457" s="104"/>
      <c r="AQ457" s="92"/>
      <c r="AR457" s="90"/>
      <c r="AS457" s="91"/>
      <c r="AT457" s="102"/>
      <c r="AU457" s="96"/>
      <c r="AV457" s="104"/>
      <c r="AW457" s="92"/>
      <c r="AX457" s="90"/>
      <c r="AY457" s="91"/>
      <c r="AZ457" s="102"/>
      <c r="BA457" s="96"/>
      <c r="BB457" s="104"/>
      <c r="BC457" s="92"/>
      <c r="BD457" s="90"/>
      <c r="BE457" s="91"/>
      <c r="BF457" s="102"/>
      <c r="BG457" s="96"/>
      <c r="BH457" s="104"/>
      <c r="BI457" s="92"/>
      <c r="BJ457" s="90"/>
      <c r="BK457" s="91"/>
      <c r="BL457" s="102"/>
      <c r="BM457" s="96"/>
      <c r="BN457" s="104"/>
      <c r="BO457" s="92"/>
      <c r="BP457" s="90"/>
      <c r="BQ457" s="91"/>
      <c r="BR457" s="102"/>
      <c r="BS457" s="96"/>
      <c r="BT457" s="104"/>
      <c r="BU457" s="92"/>
      <c r="BV457" s="90"/>
      <c r="BW457" s="91"/>
      <c r="BX457" s="102"/>
      <c r="BY457" s="96"/>
      <c r="BZ457" s="104"/>
      <c r="CA457" s="92"/>
      <c r="CB457" s="90"/>
      <c r="CC457" s="91"/>
      <c r="CD457" s="102"/>
      <c r="CE457" s="96"/>
      <c r="CF457" s="104"/>
      <c r="CG457" s="92"/>
      <c r="CH457" s="90"/>
      <c r="CI457" s="91"/>
      <c r="CJ457" s="102"/>
      <c r="CK457" s="96"/>
      <c r="CL457" s="104"/>
      <c r="CM457" s="92"/>
      <c r="CN457" s="90"/>
      <c r="CO457" s="91"/>
      <c r="CP457" s="102"/>
      <c r="CQ457" s="96"/>
      <c r="CR457" s="104"/>
      <c r="CS457" s="92"/>
      <c r="CT457" s="90"/>
      <c r="CU457" s="91"/>
      <c r="CV457" s="102"/>
      <c r="CW457" s="96"/>
      <c r="CX457" s="104"/>
      <c r="CY457" s="92"/>
      <c r="CZ457" s="90"/>
      <c r="DA457" s="91"/>
      <c r="DB457" s="102"/>
      <c r="DC457" s="96"/>
      <c r="DD457" s="104"/>
      <c r="DE457" s="92"/>
      <c r="DF457" s="90"/>
      <c r="DG457" s="91"/>
      <c r="DH457" s="102"/>
      <c r="DI457" s="96"/>
      <c r="DJ457" s="104"/>
      <c r="DK457" s="92"/>
      <c r="DL457" s="90"/>
      <c r="DM457" s="91"/>
      <c r="DN457" s="102"/>
      <c r="DO457" s="96"/>
      <c r="DP457" s="104"/>
      <c r="DQ457" s="92"/>
      <c r="DR457" s="90"/>
      <c r="DS457" s="91"/>
      <c r="DT457" s="102"/>
      <c r="DU457" s="96"/>
      <c r="DV457" s="104"/>
      <c r="DW457" s="92"/>
      <c r="DX457" s="90"/>
      <c r="DY457" s="91"/>
      <c r="DZ457" s="102"/>
      <c r="EA457" s="96"/>
      <c r="EB457" s="104"/>
      <c r="EC457" s="92"/>
      <c r="ED457" s="90"/>
      <c r="EE457" s="91"/>
      <c r="EF457" s="102"/>
      <c r="EG457" s="96"/>
      <c r="EH457" s="104"/>
      <c r="EI457" s="92"/>
      <c r="EJ457" s="90"/>
      <c r="EK457" s="91"/>
      <c r="EL457" s="102"/>
      <c r="EM457" s="96"/>
      <c r="EN457" s="104"/>
      <c r="EO457" s="92"/>
      <c r="EP457" s="90"/>
      <c r="EQ457" s="91"/>
      <c r="ER457" s="102"/>
      <c r="ES457" s="96"/>
      <c r="ET457" s="104"/>
      <c r="EU457" s="92"/>
      <c r="EV457" s="90"/>
      <c r="EW457" s="91"/>
      <c r="EX457" s="102"/>
      <c r="EY457" s="96"/>
      <c r="EZ457" s="104"/>
      <c r="FA457" s="92"/>
      <c r="FB457" s="90"/>
      <c r="FC457" s="91"/>
      <c r="FD457" s="102"/>
      <c r="FE457" s="96"/>
      <c r="FF457" s="104"/>
      <c r="FG457" s="92"/>
      <c r="FH457" s="90"/>
      <c r="FI457" s="91"/>
      <c r="FJ457" s="102"/>
      <c r="FK457" s="96"/>
      <c r="FL457" s="104"/>
      <c r="FM457" s="92"/>
      <c r="FN457" s="90"/>
      <c r="FO457" s="91"/>
      <c r="FP457" s="102"/>
      <c r="FQ457" s="96"/>
      <c r="FR457" s="104"/>
      <c r="FS457" s="92"/>
      <c r="FT457" s="90"/>
      <c r="FU457" s="91"/>
      <c r="FV457" s="102"/>
      <c r="FW457" s="96"/>
      <c r="FX457" s="104"/>
      <c r="FY457" s="92"/>
      <c r="FZ457" s="90"/>
      <c r="GA457" s="91"/>
      <c r="GB457" s="102"/>
      <c r="GC457" s="96"/>
      <c r="GD457" s="104"/>
      <c r="GE457" s="92"/>
      <c r="GF457" s="90"/>
      <c r="GG457" s="91"/>
      <c r="GH457" s="102"/>
      <c r="GI457" s="96"/>
      <c r="GJ457" s="104"/>
      <c r="GK457" s="92"/>
      <c r="GL457" s="90"/>
      <c r="GM457" s="91"/>
      <c r="GN457" s="102"/>
      <c r="GO457" s="96"/>
      <c r="GP457" s="104"/>
      <c r="GQ457" s="92"/>
      <c r="GR457" s="90"/>
      <c r="GS457" s="91"/>
      <c r="GT457" s="102"/>
      <c r="GU457" s="96"/>
      <c r="GV457" s="104"/>
      <c r="GW457" s="92"/>
      <c r="GX457" s="90"/>
      <c r="GY457" s="91"/>
      <c r="GZ457" s="102"/>
      <c r="HA457" s="96"/>
      <c r="HB457" s="104"/>
      <c r="HC457" s="92"/>
      <c r="HD457" s="90"/>
      <c r="HE457" s="91"/>
      <c r="HF457" s="102"/>
      <c r="HG457" s="96"/>
      <c r="HH457" s="104"/>
      <c r="HI457" s="92"/>
      <c r="HJ457" s="90"/>
      <c r="HK457" s="91"/>
      <c r="HL457" s="102"/>
      <c r="HM457" s="96"/>
      <c r="HN457" s="104"/>
      <c r="HO457" s="92"/>
      <c r="HP457" s="90"/>
      <c r="HQ457" s="91"/>
      <c r="HR457" s="102"/>
      <c r="HS457" s="96"/>
      <c r="HT457" s="104"/>
      <c r="HU457" s="92"/>
      <c r="HV457" s="125"/>
      <c r="HW457" s="126"/>
      <c r="HX457" s="127"/>
      <c r="HY457" s="128"/>
      <c r="HZ457" s="129"/>
      <c r="IA457" s="130"/>
      <c r="IB457" s="125"/>
      <c r="IC457" s="126"/>
      <c r="ID457" s="127"/>
      <c r="IE457" s="128"/>
      <c r="IF457" s="129"/>
      <c r="IG457" s="130"/>
      <c r="IH457" s="125"/>
      <c r="II457" s="126"/>
      <c r="IJ457" s="127"/>
      <c r="IK457" s="128"/>
      <c r="IL457" s="129"/>
      <c r="IM457" s="130"/>
      <c r="IN457" s="125"/>
      <c r="IO457" s="126"/>
      <c r="IP457" s="127"/>
      <c r="IQ457" s="128"/>
      <c r="IR457" s="129"/>
    </row>
    <row r="458" spans="1:252" s="1" customFormat="1">
      <c r="A458" s="54" t="s">
        <v>246</v>
      </c>
      <c r="B458" s="136">
        <f t="shared" si="68"/>
        <v>23.9</v>
      </c>
      <c r="C458" s="136">
        <f t="shared" si="69"/>
        <v>23.9</v>
      </c>
      <c r="D458" s="136">
        <f t="shared" si="70"/>
        <v>23.9</v>
      </c>
      <c r="E458" s="136">
        <f t="shared" si="71"/>
        <v>18</v>
      </c>
      <c r="F458" s="136">
        <f t="shared" si="72"/>
        <v>18</v>
      </c>
      <c r="G458" s="136">
        <f t="shared" si="73"/>
        <v>18</v>
      </c>
      <c r="H458" s="137">
        <f t="shared" si="77"/>
        <v>1</v>
      </c>
      <c r="I458" s="137">
        <f t="shared" si="74"/>
        <v>0</v>
      </c>
      <c r="J458" s="136">
        <f t="shared" si="75"/>
        <v>0</v>
      </c>
      <c r="K458" s="136">
        <f t="shared" si="76"/>
        <v>0</v>
      </c>
      <c r="L458" s="138">
        <f t="shared" si="67"/>
        <v>0</v>
      </c>
      <c r="M458" s="92">
        <v>23.9</v>
      </c>
      <c r="N458" s="90">
        <v>18</v>
      </c>
      <c r="O458" s="91"/>
      <c r="P458" s="102"/>
      <c r="Q458" s="96"/>
      <c r="R458" s="104"/>
      <c r="S458" s="92"/>
      <c r="T458" s="90"/>
      <c r="U458" s="91"/>
      <c r="V458" s="102"/>
      <c r="W458" s="96"/>
      <c r="X458" s="104"/>
      <c r="Y458" s="92"/>
      <c r="Z458" s="90"/>
      <c r="AA458" s="91"/>
      <c r="AB458" s="102"/>
      <c r="AC458" s="96"/>
      <c r="AD458" s="104"/>
      <c r="AE458" s="92"/>
      <c r="AF458" s="90"/>
      <c r="AG458" s="91"/>
      <c r="AH458" s="102"/>
      <c r="AI458" s="96"/>
      <c r="AJ458" s="104"/>
      <c r="AK458" s="92"/>
      <c r="AL458" s="90"/>
      <c r="AM458" s="91"/>
      <c r="AN458" s="102"/>
      <c r="AO458" s="96"/>
      <c r="AP458" s="104"/>
      <c r="AQ458" s="92"/>
      <c r="AR458" s="90"/>
      <c r="AS458" s="91"/>
      <c r="AT458" s="102"/>
      <c r="AU458" s="96"/>
      <c r="AV458" s="104"/>
      <c r="AW458" s="92"/>
      <c r="AX458" s="90"/>
      <c r="AY458" s="91"/>
      <c r="AZ458" s="102"/>
      <c r="BA458" s="96"/>
      <c r="BB458" s="104"/>
      <c r="BC458" s="92"/>
      <c r="BD458" s="90"/>
      <c r="BE458" s="91"/>
      <c r="BF458" s="102"/>
      <c r="BG458" s="96"/>
      <c r="BH458" s="104"/>
      <c r="BI458" s="92"/>
      <c r="BJ458" s="90"/>
      <c r="BK458" s="91"/>
      <c r="BL458" s="102"/>
      <c r="BM458" s="96"/>
      <c r="BN458" s="104"/>
      <c r="BO458" s="92"/>
      <c r="BP458" s="90"/>
      <c r="BQ458" s="91"/>
      <c r="BR458" s="102"/>
      <c r="BS458" s="96"/>
      <c r="BT458" s="104"/>
      <c r="BU458" s="92"/>
      <c r="BV458" s="90"/>
      <c r="BW458" s="91"/>
      <c r="BX458" s="102"/>
      <c r="BY458" s="96"/>
      <c r="BZ458" s="104"/>
      <c r="CA458" s="92"/>
      <c r="CB458" s="90"/>
      <c r="CC458" s="91"/>
      <c r="CD458" s="102"/>
      <c r="CE458" s="96"/>
      <c r="CF458" s="104"/>
      <c r="CG458" s="92"/>
      <c r="CH458" s="90"/>
      <c r="CI458" s="91"/>
      <c r="CJ458" s="102"/>
      <c r="CK458" s="96"/>
      <c r="CL458" s="104"/>
      <c r="CM458" s="92"/>
      <c r="CN458" s="90"/>
      <c r="CO458" s="91"/>
      <c r="CP458" s="102"/>
      <c r="CQ458" s="96"/>
      <c r="CR458" s="104"/>
      <c r="CS458" s="92"/>
      <c r="CT458" s="90"/>
      <c r="CU458" s="91"/>
      <c r="CV458" s="102"/>
      <c r="CW458" s="96"/>
      <c r="CX458" s="104"/>
      <c r="CY458" s="92"/>
      <c r="CZ458" s="90"/>
      <c r="DA458" s="91"/>
      <c r="DB458" s="102"/>
      <c r="DC458" s="96"/>
      <c r="DD458" s="104"/>
      <c r="DE458" s="92"/>
      <c r="DF458" s="90"/>
      <c r="DG458" s="91"/>
      <c r="DH458" s="102"/>
      <c r="DI458" s="96"/>
      <c r="DJ458" s="104"/>
      <c r="DK458" s="92"/>
      <c r="DL458" s="90"/>
      <c r="DM458" s="91"/>
      <c r="DN458" s="102"/>
      <c r="DO458" s="96"/>
      <c r="DP458" s="104"/>
      <c r="DQ458" s="92"/>
      <c r="DR458" s="90"/>
      <c r="DS458" s="91"/>
      <c r="DT458" s="102"/>
      <c r="DU458" s="96"/>
      <c r="DV458" s="104"/>
      <c r="DW458" s="92"/>
      <c r="DX458" s="90"/>
      <c r="DY458" s="91"/>
      <c r="DZ458" s="102"/>
      <c r="EA458" s="96"/>
      <c r="EB458" s="104"/>
      <c r="EC458" s="92"/>
      <c r="ED458" s="90"/>
      <c r="EE458" s="91"/>
      <c r="EF458" s="102"/>
      <c r="EG458" s="96"/>
      <c r="EH458" s="104"/>
      <c r="EI458" s="92"/>
      <c r="EJ458" s="90"/>
      <c r="EK458" s="91"/>
      <c r="EL458" s="102"/>
      <c r="EM458" s="96"/>
      <c r="EN458" s="104"/>
      <c r="EO458" s="92"/>
      <c r="EP458" s="90"/>
      <c r="EQ458" s="91"/>
      <c r="ER458" s="102"/>
      <c r="ES458" s="96"/>
      <c r="ET458" s="104"/>
      <c r="EU458" s="92"/>
      <c r="EV458" s="90"/>
      <c r="EW458" s="91"/>
      <c r="EX458" s="102"/>
      <c r="EY458" s="96"/>
      <c r="EZ458" s="104"/>
      <c r="FA458" s="92"/>
      <c r="FB458" s="90"/>
      <c r="FC458" s="91"/>
      <c r="FD458" s="102"/>
      <c r="FE458" s="96"/>
      <c r="FF458" s="104"/>
      <c r="FG458" s="92"/>
      <c r="FH458" s="90"/>
      <c r="FI458" s="91"/>
      <c r="FJ458" s="102"/>
      <c r="FK458" s="96"/>
      <c r="FL458" s="104"/>
      <c r="FM458" s="92"/>
      <c r="FN458" s="90"/>
      <c r="FO458" s="91"/>
      <c r="FP458" s="102"/>
      <c r="FQ458" s="96"/>
      <c r="FR458" s="104"/>
      <c r="FS458" s="92"/>
      <c r="FT458" s="90"/>
      <c r="FU458" s="91"/>
      <c r="FV458" s="102"/>
      <c r="FW458" s="96"/>
      <c r="FX458" s="104"/>
      <c r="FY458" s="92"/>
      <c r="FZ458" s="90"/>
      <c r="GA458" s="91"/>
      <c r="GB458" s="102"/>
      <c r="GC458" s="96"/>
      <c r="GD458" s="104"/>
      <c r="GE458" s="92"/>
      <c r="GF458" s="90"/>
      <c r="GG458" s="91"/>
      <c r="GH458" s="102"/>
      <c r="GI458" s="96"/>
      <c r="GJ458" s="104"/>
      <c r="GK458" s="92"/>
      <c r="GL458" s="90"/>
      <c r="GM458" s="91"/>
      <c r="GN458" s="102"/>
      <c r="GO458" s="96"/>
      <c r="GP458" s="104"/>
      <c r="GQ458" s="92"/>
      <c r="GR458" s="90"/>
      <c r="GS458" s="91"/>
      <c r="GT458" s="102"/>
      <c r="GU458" s="96"/>
      <c r="GV458" s="104"/>
      <c r="GW458" s="92"/>
      <c r="GX458" s="90"/>
      <c r="GY458" s="91"/>
      <c r="GZ458" s="102"/>
      <c r="HA458" s="96"/>
      <c r="HB458" s="104"/>
      <c r="HC458" s="92"/>
      <c r="HD458" s="90"/>
      <c r="HE458" s="91"/>
      <c r="HF458" s="102"/>
      <c r="HG458" s="96"/>
      <c r="HH458" s="104"/>
      <c r="HI458" s="92"/>
      <c r="HJ458" s="90"/>
      <c r="HK458" s="91"/>
      <c r="HL458" s="102"/>
      <c r="HM458" s="96"/>
      <c r="HN458" s="104"/>
      <c r="HO458" s="92"/>
      <c r="HP458" s="90"/>
      <c r="HQ458" s="91"/>
      <c r="HR458" s="102"/>
      <c r="HS458" s="96"/>
      <c r="HT458" s="104"/>
      <c r="HU458" s="92"/>
      <c r="HV458" s="125"/>
      <c r="HW458" s="126"/>
      <c r="HX458" s="127"/>
      <c r="HY458" s="128"/>
      <c r="HZ458" s="129"/>
      <c r="IA458" s="130"/>
      <c r="IB458" s="125"/>
      <c r="IC458" s="126"/>
      <c r="ID458" s="127"/>
      <c r="IE458" s="128"/>
      <c r="IF458" s="129"/>
      <c r="IG458" s="130"/>
      <c r="IH458" s="125"/>
      <c r="II458" s="126"/>
      <c r="IJ458" s="127"/>
      <c r="IK458" s="128"/>
      <c r="IL458" s="129"/>
      <c r="IM458" s="130"/>
      <c r="IN458" s="125"/>
      <c r="IO458" s="126"/>
      <c r="IP458" s="127"/>
      <c r="IQ458" s="128"/>
      <c r="IR458" s="129"/>
    </row>
    <row r="459" spans="1:252" s="1" customFormat="1">
      <c r="A459" s="54" t="s">
        <v>955</v>
      </c>
      <c r="B459" s="136">
        <f t="shared" si="68"/>
        <v>22</v>
      </c>
      <c r="C459" s="136">
        <f t="shared" si="69"/>
        <v>23.604761904761908</v>
      </c>
      <c r="D459" s="136">
        <f t="shared" si="70"/>
        <v>24.9</v>
      </c>
      <c r="E459" s="136">
        <f t="shared" si="71"/>
        <v>16.600000000000001</v>
      </c>
      <c r="F459" s="136">
        <f t="shared" si="72"/>
        <v>17.480952380952381</v>
      </c>
      <c r="G459" s="136">
        <f t="shared" si="73"/>
        <v>18.2</v>
      </c>
      <c r="H459" s="137">
        <f t="shared" si="77"/>
        <v>21</v>
      </c>
      <c r="I459" s="137">
        <f t="shared" si="74"/>
        <v>0</v>
      </c>
      <c r="J459" s="136">
        <f t="shared" si="75"/>
        <v>0</v>
      </c>
      <c r="K459" s="136">
        <f t="shared" si="76"/>
        <v>0</v>
      </c>
      <c r="L459" s="138">
        <f t="shared" si="67"/>
        <v>0</v>
      </c>
      <c r="M459" s="92">
        <v>23.3</v>
      </c>
      <c r="N459" s="90">
        <v>17.2</v>
      </c>
      <c r="O459" s="91"/>
      <c r="P459" s="102">
        <v>23.2</v>
      </c>
      <c r="Q459" s="96">
        <v>17.3</v>
      </c>
      <c r="R459" s="104"/>
      <c r="S459" s="92">
        <v>23.4</v>
      </c>
      <c r="T459" s="90">
        <v>18.100000000000001</v>
      </c>
      <c r="U459" s="91"/>
      <c r="V459" s="102">
        <v>23.4</v>
      </c>
      <c r="W459" s="96">
        <v>18.2</v>
      </c>
      <c r="X459" s="104"/>
      <c r="Y459" s="92">
        <v>23.7</v>
      </c>
      <c r="Z459" s="90">
        <v>17.5</v>
      </c>
      <c r="AA459" s="91"/>
      <c r="AB459" s="102">
        <v>22.9</v>
      </c>
      <c r="AC459" s="96">
        <v>17.399999999999999</v>
      </c>
      <c r="AD459" s="104"/>
      <c r="AE459" s="92">
        <v>23.8</v>
      </c>
      <c r="AF459" s="90">
        <v>17.399999999999999</v>
      </c>
      <c r="AG459" s="91"/>
      <c r="AH459" s="102">
        <v>23.3</v>
      </c>
      <c r="AI459" s="96">
        <v>16.899999999999999</v>
      </c>
      <c r="AJ459" s="104"/>
      <c r="AK459" s="92">
        <v>23.3</v>
      </c>
      <c r="AL459" s="90">
        <v>17.600000000000001</v>
      </c>
      <c r="AM459" s="91"/>
      <c r="AN459" s="102">
        <v>24.3</v>
      </c>
      <c r="AO459" s="96">
        <v>18</v>
      </c>
      <c r="AP459" s="104"/>
      <c r="AQ459" s="92">
        <v>24.1</v>
      </c>
      <c r="AR459" s="90">
        <v>18.100000000000001</v>
      </c>
      <c r="AS459" s="91"/>
      <c r="AT459" s="102">
        <v>24.9</v>
      </c>
      <c r="AU459" s="96">
        <v>17.100000000000001</v>
      </c>
      <c r="AV459" s="104"/>
      <c r="AW459" s="92">
        <v>24.2</v>
      </c>
      <c r="AX459" s="90">
        <v>17.7</v>
      </c>
      <c r="AY459" s="91"/>
      <c r="AZ459" s="102">
        <v>24.4</v>
      </c>
      <c r="BA459" s="96">
        <v>18</v>
      </c>
      <c r="BB459" s="104"/>
      <c r="BC459" s="92">
        <v>24.8</v>
      </c>
      <c r="BD459" s="90">
        <v>18.100000000000001</v>
      </c>
      <c r="BE459" s="91"/>
      <c r="BF459" s="102">
        <v>24.1</v>
      </c>
      <c r="BG459" s="96">
        <v>17.899999999999999</v>
      </c>
      <c r="BH459" s="104"/>
      <c r="BI459" s="92">
        <v>23.8</v>
      </c>
      <c r="BJ459" s="90">
        <v>17.399999999999999</v>
      </c>
      <c r="BK459" s="91"/>
      <c r="BL459" s="102">
        <v>23</v>
      </c>
      <c r="BM459" s="96">
        <v>16.600000000000001</v>
      </c>
      <c r="BN459" s="104"/>
      <c r="BO459" s="92">
        <v>23.8</v>
      </c>
      <c r="BP459" s="90">
        <v>17</v>
      </c>
      <c r="BQ459" s="91"/>
      <c r="BR459" s="102">
        <v>22</v>
      </c>
      <c r="BS459" s="96">
        <v>16.8</v>
      </c>
      <c r="BT459" s="104"/>
      <c r="BU459" s="92">
        <v>22</v>
      </c>
      <c r="BV459" s="90">
        <v>16.8</v>
      </c>
      <c r="BW459" s="91"/>
      <c r="BX459" s="102"/>
      <c r="BY459" s="96"/>
      <c r="BZ459" s="104"/>
      <c r="CA459" s="92"/>
      <c r="CB459" s="90"/>
      <c r="CC459" s="91"/>
      <c r="CD459" s="102"/>
      <c r="CE459" s="96"/>
      <c r="CF459" s="104"/>
      <c r="CG459" s="92"/>
      <c r="CH459" s="90"/>
      <c r="CI459" s="91"/>
      <c r="CJ459" s="102"/>
      <c r="CK459" s="96"/>
      <c r="CL459" s="104"/>
      <c r="CM459" s="92"/>
      <c r="CN459" s="90"/>
      <c r="CO459" s="91"/>
      <c r="CP459" s="102"/>
      <c r="CQ459" s="96"/>
      <c r="CR459" s="104"/>
      <c r="CS459" s="92"/>
      <c r="CT459" s="90"/>
      <c r="CU459" s="91"/>
      <c r="CV459" s="102"/>
      <c r="CW459" s="96"/>
      <c r="CX459" s="104"/>
      <c r="CY459" s="92"/>
      <c r="CZ459" s="90"/>
      <c r="DA459" s="91"/>
      <c r="DB459" s="102"/>
      <c r="DC459" s="96"/>
      <c r="DD459" s="104"/>
      <c r="DE459" s="92"/>
      <c r="DF459" s="90"/>
      <c r="DG459" s="91"/>
      <c r="DH459" s="102"/>
      <c r="DI459" s="96"/>
      <c r="DJ459" s="104"/>
      <c r="DK459" s="92"/>
      <c r="DL459" s="90"/>
      <c r="DM459" s="91"/>
      <c r="DN459" s="102"/>
      <c r="DO459" s="96"/>
      <c r="DP459" s="104"/>
      <c r="DQ459" s="92"/>
      <c r="DR459" s="90"/>
      <c r="DS459" s="91"/>
      <c r="DT459" s="102"/>
      <c r="DU459" s="96"/>
      <c r="DV459" s="104"/>
      <c r="DW459" s="92"/>
      <c r="DX459" s="90"/>
      <c r="DY459" s="91"/>
      <c r="DZ459" s="102"/>
      <c r="EA459" s="96"/>
      <c r="EB459" s="104"/>
      <c r="EC459" s="92"/>
      <c r="ED459" s="90"/>
      <c r="EE459" s="91"/>
      <c r="EF459" s="102"/>
      <c r="EG459" s="96"/>
      <c r="EH459" s="104"/>
      <c r="EI459" s="92"/>
      <c r="EJ459" s="90"/>
      <c r="EK459" s="91"/>
      <c r="EL459" s="102"/>
      <c r="EM459" s="96"/>
      <c r="EN459" s="104"/>
      <c r="EO459" s="92"/>
      <c r="EP459" s="90"/>
      <c r="EQ459" s="91"/>
      <c r="ER459" s="102"/>
      <c r="ES459" s="96"/>
      <c r="ET459" s="104"/>
      <c r="EU459" s="92"/>
      <c r="EV459" s="90"/>
      <c r="EW459" s="91"/>
      <c r="EX459" s="102"/>
      <c r="EY459" s="96"/>
      <c r="EZ459" s="104"/>
      <c r="FA459" s="92"/>
      <c r="FB459" s="90"/>
      <c r="FC459" s="91"/>
      <c r="FD459" s="102"/>
      <c r="FE459" s="96"/>
      <c r="FF459" s="104"/>
      <c r="FG459" s="92"/>
      <c r="FH459" s="90"/>
      <c r="FI459" s="91"/>
      <c r="FJ459" s="102"/>
      <c r="FK459" s="96"/>
      <c r="FL459" s="104"/>
      <c r="FM459" s="92"/>
      <c r="FN459" s="90"/>
      <c r="FO459" s="91"/>
      <c r="FP459" s="102"/>
      <c r="FQ459" s="96"/>
      <c r="FR459" s="104"/>
      <c r="FS459" s="92"/>
      <c r="FT459" s="90"/>
      <c r="FU459" s="91"/>
      <c r="FV459" s="102"/>
      <c r="FW459" s="96"/>
      <c r="FX459" s="104"/>
      <c r="FY459" s="92"/>
      <c r="FZ459" s="90"/>
      <c r="GA459" s="91"/>
      <c r="GB459" s="102"/>
      <c r="GC459" s="96"/>
      <c r="GD459" s="104"/>
      <c r="GE459" s="92"/>
      <c r="GF459" s="90"/>
      <c r="GG459" s="91"/>
      <c r="GH459" s="102"/>
      <c r="GI459" s="96"/>
      <c r="GJ459" s="104"/>
      <c r="GK459" s="92"/>
      <c r="GL459" s="90"/>
      <c r="GM459" s="91"/>
      <c r="GN459" s="102"/>
      <c r="GO459" s="96"/>
      <c r="GP459" s="104"/>
      <c r="GQ459" s="92"/>
      <c r="GR459" s="90"/>
      <c r="GS459" s="91"/>
      <c r="GT459" s="102"/>
      <c r="GU459" s="96"/>
      <c r="GV459" s="104"/>
      <c r="GW459" s="92"/>
      <c r="GX459" s="90"/>
      <c r="GY459" s="91"/>
      <c r="GZ459" s="102"/>
      <c r="HA459" s="96"/>
      <c r="HB459" s="104"/>
      <c r="HC459" s="92"/>
      <c r="HD459" s="90"/>
      <c r="HE459" s="91"/>
      <c r="HF459" s="102"/>
      <c r="HG459" s="96"/>
      <c r="HH459" s="104"/>
      <c r="HI459" s="92"/>
      <c r="HJ459" s="90"/>
      <c r="HK459" s="91"/>
      <c r="HL459" s="102"/>
      <c r="HM459" s="96"/>
      <c r="HN459" s="104"/>
      <c r="HO459" s="92"/>
      <c r="HP459" s="90"/>
      <c r="HQ459" s="91"/>
      <c r="HR459" s="102"/>
      <c r="HS459" s="96"/>
      <c r="HT459" s="104"/>
      <c r="HU459" s="92"/>
      <c r="HV459" s="125"/>
      <c r="HW459" s="126"/>
      <c r="HX459" s="127"/>
      <c r="HY459" s="128"/>
      <c r="HZ459" s="129"/>
      <c r="IA459" s="130"/>
      <c r="IB459" s="125"/>
      <c r="IC459" s="126"/>
      <c r="ID459" s="127"/>
      <c r="IE459" s="128"/>
      <c r="IF459" s="129"/>
      <c r="IG459" s="130"/>
      <c r="IH459" s="125"/>
      <c r="II459" s="126"/>
      <c r="IJ459" s="127"/>
      <c r="IK459" s="128"/>
      <c r="IL459" s="129"/>
      <c r="IM459" s="130"/>
      <c r="IN459" s="125"/>
      <c r="IO459" s="126"/>
      <c r="IP459" s="127"/>
      <c r="IQ459" s="128"/>
      <c r="IR459" s="129"/>
    </row>
    <row r="460" spans="1:252" s="1" customFormat="1">
      <c r="A460" s="54" t="s">
        <v>250</v>
      </c>
      <c r="B460" s="136">
        <f t="shared" si="68"/>
        <v>0</v>
      </c>
      <c r="C460" s="136">
        <f t="shared" si="69"/>
        <v>0</v>
      </c>
      <c r="D460" s="136">
        <f t="shared" si="70"/>
        <v>0</v>
      </c>
      <c r="E460" s="136">
        <f t="shared" si="71"/>
        <v>0</v>
      </c>
      <c r="F460" s="136">
        <f t="shared" si="72"/>
        <v>0</v>
      </c>
      <c r="G460" s="136">
        <f t="shared" si="73"/>
        <v>0</v>
      </c>
      <c r="H460" s="137">
        <f t="shared" si="77"/>
        <v>0</v>
      </c>
      <c r="I460" s="137">
        <f t="shared" si="74"/>
        <v>0</v>
      </c>
      <c r="J460" s="136">
        <f t="shared" si="75"/>
        <v>0</v>
      </c>
      <c r="K460" s="136">
        <f t="shared" si="76"/>
        <v>0</v>
      </c>
      <c r="L460" s="138">
        <f t="shared" si="67"/>
        <v>0</v>
      </c>
      <c r="M460" s="92"/>
      <c r="N460" s="90"/>
      <c r="O460" s="91"/>
      <c r="P460" s="102"/>
      <c r="Q460" s="96"/>
      <c r="R460" s="104"/>
      <c r="S460" s="92"/>
      <c r="T460" s="90"/>
      <c r="U460" s="91"/>
      <c r="V460" s="102"/>
      <c r="W460" s="96"/>
      <c r="X460" s="104"/>
      <c r="Y460" s="92"/>
      <c r="Z460" s="90"/>
      <c r="AA460" s="91"/>
      <c r="AB460" s="102"/>
      <c r="AC460" s="96"/>
      <c r="AD460" s="104"/>
      <c r="AE460" s="92"/>
      <c r="AF460" s="90"/>
      <c r="AG460" s="91"/>
      <c r="AH460" s="102"/>
      <c r="AI460" s="96"/>
      <c r="AJ460" s="104"/>
      <c r="AK460" s="92"/>
      <c r="AL460" s="90"/>
      <c r="AM460" s="91"/>
      <c r="AN460" s="102"/>
      <c r="AO460" s="96"/>
      <c r="AP460" s="104"/>
      <c r="AQ460" s="92"/>
      <c r="AR460" s="90"/>
      <c r="AS460" s="91"/>
      <c r="AT460" s="102"/>
      <c r="AU460" s="96"/>
      <c r="AV460" s="104"/>
      <c r="AW460" s="92"/>
      <c r="AX460" s="90"/>
      <c r="AY460" s="91"/>
      <c r="AZ460" s="102"/>
      <c r="BA460" s="96"/>
      <c r="BB460" s="104"/>
      <c r="BC460" s="92"/>
      <c r="BD460" s="90"/>
      <c r="BE460" s="91"/>
      <c r="BF460" s="102"/>
      <c r="BG460" s="96"/>
      <c r="BH460" s="104"/>
      <c r="BI460" s="92"/>
      <c r="BJ460" s="90"/>
      <c r="BK460" s="91"/>
      <c r="BL460" s="102"/>
      <c r="BM460" s="96"/>
      <c r="BN460" s="104"/>
      <c r="BO460" s="92"/>
      <c r="BP460" s="90"/>
      <c r="BQ460" s="91"/>
      <c r="BR460" s="102"/>
      <c r="BS460" s="96"/>
      <c r="BT460" s="104"/>
      <c r="BU460" s="92"/>
      <c r="BV460" s="90"/>
      <c r="BW460" s="91"/>
      <c r="BX460" s="102"/>
      <c r="BY460" s="96"/>
      <c r="BZ460" s="104"/>
      <c r="CA460" s="92"/>
      <c r="CB460" s="90"/>
      <c r="CC460" s="91"/>
      <c r="CD460" s="102"/>
      <c r="CE460" s="96"/>
      <c r="CF460" s="104"/>
      <c r="CG460" s="92"/>
      <c r="CH460" s="90"/>
      <c r="CI460" s="91"/>
      <c r="CJ460" s="102"/>
      <c r="CK460" s="96"/>
      <c r="CL460" s="104"/>
      <c r="CM460" s="92"/>
      <c r="CN460" s="90"/>
      <c r="CO460" s="91"/>
      <c r="CP460" s="102"/>
      <c r="CQ460" s="96"/>
      <c r="CR460" s="104"/>
      <c r="CS460" s="92"/>
      <c r="CT460" s="90"/>
      <c r="CU460" s="91"/>
      <c r="CV460" s="102"/>
      <c r="CW460" s="96"/>
      <c r="CX460" s="104"/>
      <c r="CY460" s="92"/>
      <c r="CZ460" s="90"/>
      <c r="DA460" s="91"/>
      <c r="DB460" s="102"/>
      <c r="DC460" s="96"/>
      <c r="DD460" s="104"/>
      <c r="DE460" s="92"/>
      <c r="DF460" s="90"/>
      <c r="DG460" s="91"/>
      <c r="DH460" s="102"/>
      <c r="DI460" s="96"/>
      <c r="DJ460" s="104"/>
      <c r="DK460" s="92"/>
      <c r="DL460" s="90"/>
      <c r="DM460" s="91"/>
      <c r="DN460" s="102"/>
      <c r="DO460" s="96"/>
      <c r="DP460" s="104"/>
      <c r="DQ460" s="92"/>
      <c r="DR460" s="90"/>
      <c r="DS460" s="91"/>
      <c r="DT460" s="102"/>
      <c r="DU460" s="96"/>
      <c r="DV460" s="104"/>
      <c r="DW460" s="92"/>
      <c r="DX460" s="90"/>
      <c r="DY460" s="91"/>
      <c r="DZ460" s="102"/>
      <c r="EA460" s="96"/>
      <c r="EB460" s="104"/>
      <c r="EC460" s="92"/>
      <c r="ED460" s="90"/>
      <c r="EE460" s="91"/>
      <c r="EF460" s="102"/>
      <c r="EG460" s="96"/>
      <c r="EH460" s="104"/>
      <c r="EI460" s="92"/>
      <c r="EJ460" s="90"/>
      <c r="EK460" s="91"/>
      <c r="EL460" s="102"/>
      <c r="EM460" s="96"/>
      <c r="EN460" s="104"/>
      <c r="EO460" s="92"/>
      <c r="EP460" s="90"/>
      <c r="EQ460" s="91"/>
      <c r="ER460" s="102"/>
      <c r="ES460" s="96"/>
      <c r="ET460" s="104"/>
      <c r="EU460" s="92"/>
      <c r="EV460" s="90"/>
      <c r="EW460" s="91"/>
      <c r="EX460" s="102"/>
      <c r="EY460" s="96"/>
      <c r="EZ460" s="104"/>
      <c r="FA460" s="92"/>
      <c r="FB460" s="90"/>
      <c r="FC460" s="91"/>
      <c r="FD460" s="102"/>
      <c r="FE460" s="96"/>
      <c r="FF460" s="104"/>
      <c r="FG460" s="92"/>
      <c r="FH460" s="90"/>
      <c r="FI460" s="91"/>
      <c r="FJ460" s="102"/>
      <c r="FK460" s="96"/>
      <c r="FL460" s="104"/>
      <c r="FM460" s="92"/>
      <c r="FN460" s="90"/>
      <c r="FO460" s="91"/>
      <c r="FP460" s="102"/>
      <c r="FQ460" s="96"/>
      <c r="FR460" s="104"/>
      <c r="FS460" s="92"/>
      <c r="FT460" s="90"/>
      <c r="FU460" s="91"/>
      <c r="FV460" s="102"/>
      <c r="FW460" s="96"/>
      <c r="FX460" s="104"/>
      <c r="FY460" s="92"/>
      <c r="FZ460" s="90"/>
      <c r="GA460" s="91"/>
      <c r="GB460" s="102"/>
      <c r="GC460" s="96"/>
      <c r="GD460" s="104"/>
      <c r="GE460" s="92"/>
      <c r="GF460" s="90"/>
      <c r="GG460" s="91"/>
      <c r="GH460" s="102"/>
      <c r="GI460" s="96"/>
      <c r="GJ460" s="104"/>
      <c r="GK460" s="92"/>
      <c r="GL460" s="90"/>
      <c r="GM460" s="91"/>
      <c r="GN460" s="102"/>
      <c r="GO460" s="96"/>
      <c r="GP460" s="104"/>
      <c r="GQ460" s="92"/>
      <c r="GR460" s="90"/>
      <c r="GS460" s="91"/>
      <c r="GT460" s="102"/>
      <c r="GU460" s="96"/>
      <c r="GV460" s="104"/>
      <c r="GW460" s="92"/>
      <c r="GX460" s="90"/>
      <c r="GY460" s="91"/>
      <c r="GZ460" s="102"/>
      <c r="HA460" s="96"/>
      <c r="HB460" s="104"/>
      <c r="HC460" s="92"/>
      <c r="HD460" s="90"/>
      <c r="HE460" s="91"/>
      <c r="HF460" s="102"/>
      <c r="HG460" s="96"/>
      <c r="HH460" s="104"/>
      <c r="HI460" s="92"/>
      <c r="HJ460" s="90"/>
      <c r="HK460" s="91"/>
      <c r="HL460" s="102"/>
      <c r="HM460" s="96"/>
      <c r="HN460" s="104"/>
      <c r="HO460" s="92"/>
      <c r="HP460" s="90"/>
      <c r="HQ460" s="91"/>
      <c r="HR460" s="102"/>
      <c r="HS460" s="96"/>
      <c r="HT460" s="104"/>
      <c r="HU460" s="92"/>
      <c r="HV460" s="125"/>
      <c r="HW460" s="126"/>
      <c r="HX460" s="127"/>
      <c r="HY460" s="128"/>
      <c r="HZ460" s="129"/>
      <c r="IA460" s="130"/>
      <c r="IB460" s="125"/>
      <c r="IC460" s="126"/>
      <c r="ID460" s="127"/>
      <c r="IE460" s="128"/>
      <c r="IF460" s="129"/>
      <c r="IG460" s="130"/>
      <c r="IH460" s="125"/>
      <c r="II460" s="126"/>
      <c r="IJ460" s="127"/>
      <c r="IK460" s="128"/>
      <c r="IL460" s="129"/>
      <c r="IM460" s="130"/>
      <c r="IN460" s="125"/>
      <c r="IO460" s="126"/>
      <c r="IP460" s="127"/>
      <c r="IQ460" s="128"/>
      <c r="IR460" s="129"/>
    </row>
    <row r="461" spans="1:252" s="1" customFormat="1">
      <c r="A461" s="54" t="s">
        <v>1243</v>
      </c>
      <c r="B461" s="136">
        <f t="shared" si="68"/>
        <v>0</v>
      </c>
      <c r="C461" s="136">
        <f t="shared" si="69"/>
        <v>0</v>
      </c>
      <c r="D461" s="136">
        <f t="shared" si="70"/>
        <v>0</v>
      </c>
      <c r="E461" s="136">
        <f t="shared" si="71"/>
        <v>0</v>
      </c>
      <c r="F461" s="136">
        <f t="shared" si="72"/>
        <v>0</v>
      </c>
      <c r="G461" s="136">
        <f t="shared" si="73"/>
        <v>0</v>
      </c>
      <c r="H461" s="137">
        <f t="shared" si="77"/>
        <v>0</v>
      </c>
      <c r="I461" s="137">
        <f t="shared" si="74"/>
        <v>0</v>
      </c>
      <c r="J461" s="136">
        <f t="shared" si="75"/>
        <v>0</v>
      </c>
      <c r="K461" s="136">
        <f t="shared" si="76"/>
        <v>0</v>
      </c>
      <c r="L461" s="138">
        <f t="shared" si="67"/>
        <v>0</v>
      </c>
      <c r="M461" s="92"/>
      <c r="N461" s="90"/>
      <c r="O461" s="91"/>
      <c r="P461" s="102"/>
      <c r="Q461" s="96"/>
      <c r="R461" s="104"/>
      <c r="S461" s="92"/>
      <c r="T461" s="90"/>
      <c r="U461" s="91"/>
      <c r="V461" s="102"/>
      <c r="W461" s="96"/>
      <c r="X461" s="104"/>
      <c r="Y461" s="92"/>
      <c r="Z461" s="90"/>
      <c r="AA461" s="91"/>
      <c r="AB461" s="102"/>
      <c r="AC461" s="96"/>
      <c r="AD461" s="104"/>
      <c r="AE461" s="92"/>
      <c r="AF461" s="90"/>
      <c r="AG461" s="91"/>
      <c r="AH461" s="102"/>
      <c r="AI461" s="96"/>
      <c r="AJ461" s="104"/>
      <c r="AK461" s="92"/>
      <c r="AL461" s="90"/>
      <c r="AM461" s="91"/>
      <c r="AN461" s="102"/>
      <c r="AO461" s="96"/>
      <c r="AP461" s="104"/>
      <c r="AQ461" s="92"/>
      <c r="AR461" s="90"/>
      <c r="AS461" s="91"/>
      <c r="AT461" s="102"/>
      <c r="AU461" s="96"/>
      <c r="AV461" s="104"/>
      <c r="AW461" s="92"/>
      <c r="AX461" s="90"/>
      <c r="AY461" s="91"/>
      <c r="AZ461" s="102"/>
      <c r="BA461" s="96"/>
      <c r="BB461" s="104"/>
      <c r="BC461" s="92"/>
      <c r="BD461" s="90"/>
      <c r="BE461" s="91"/>
      <c r="BF461" s="102"/>
      <c r="BG461" s="96"/>
      <c r="BH461" s="104"/>
      <c r="BI461" s="92"/>
      <c r="BJ461" s="90"/>
      <c r="BK461" s="91"/>
      <c r="BL461" s="102"/>
      <c r="BM461" s="96"/>
      <c r="BN461" s="104"/>
      <c r="BO461" s="92"/>
      <c r="BP461" s="90"/>
      <c r="BQ461" s="91"/>
      <c r="BR461" s="102"/>
      <c r="BS461" s="96"/>
      <c r="BT461" s="104"/>
      <c r="BU461" s="92"/>
      <c r="BV461" s="90"/>
      <c r="BW461" s="91"/>
      <c r="BX461" s="102"/>
      <c r="BY461" s="96"/>
      <c r="BZ461" s="104"/>
      <c r="CA461" s="92"/>
      <c r="CB461" s="90"/>
      <c r="CC461" s="91"/>
      <c r="CD461" s="102"/>
      <c r="CE461" s="96"/>
      <c r="CF461" s="104"/>
      <c r="CG461" s="92"/>
      <c r="CH461" s="90"/>
      <c r="CI461" s="91"/>
      <c r="CJ461" s="102"/>
      <c r="CK461" s="96"/>
      <c r="CL461" s="104"/>
      <c r="CM461" s="92"/>
      <c r="CN461" s="90"/>
      <c r="CO461" s="91"/>
      <c r="CP461" s="102"/>
      <c r="CQ461" s="96"/>
      <c r="CR461" s="104"/>
      <c r="CS461" s="92"/>
      <c r="CT461" s="90"/>
      <c r="CU461" s="91"/>
      <c r="CV461" s="102"/>
      <c r="CW461" s="96"/>
      <c r="CX461" s="104"/>
      <c r="CY461" s="92"/>
      <c r="CZ461" s="90"/>
      <c r="DA461" s="91"/>
      <c r="DB461" s="102"/>
      <c r="DC461" s="96"/>
      <c r="DD461" s="104"/>
      <c r="DE461" s="92"/>
      <c r="DF461" s="90"/>
      <c r="DG461" s="91"/>
      <c r="DH461" s="102"/>
      <c r="DI461" s="96"/>
      <c r="DJ461" s="104"/>
      <c r="DK461" s="92"/>
      <c r="DL461" s="90"/>
      <c r="DM461" s="91"/>
      <c r="DN461" s="102"/>
      <c r="DO461" s="96"/>
      <c r="DP461" s="104"/>
      <c r="DQ461" s="92"/>
      <c r="DR461" s="90"/>
      <c r="DS461" s="91"/>
      <c r="DT461" s="102"/>
      <c r="DU461" s="96"/>
      <c r="DV461" s="104"/>
      <c r="DW461" s="92"/>
      <c r="DX461" s="90"/>
      <c r="DY461" s="91"/>
      <c r="DZ461" s="102"/>
      <c r="EA461" s="96"/>
      <c r="EB461" s="104"/>
      <c r="EC461" s="92"/>
      <c r="ED461" s="90"/>
      <c r="EE461" s="91"/>
      <c r="EF461" s="102"/>
      <c r="EG461" s="96"/>
      <c r="EH461" s="104"/>
      <c r="EI461" s="92"/>
      <c r="EJ461" s="90"/>
      <c r="EK461" s="91"/>
      <c r="EL461" s="102"/>
      <c r="EM461" s="96"/>
      <c r="EN461" s="104"/>
      <c r="EO461" s="92"/>
      <c r="EP461" s="90"/>
      <c r="EQ461" s="91"/>
      <c r="ER461" s="102"/>
      <c r="ES461" s="96"/>
      <c r="ET461" s="104"/>
      <c r="EU461" s="92"/>
      <c r="EV461" s="90"/>
      <c r="EW461" s="91"/>
      <c r="EX461" s="102"/>
      <c r="EY461" s="96"/>
      <c r="EZ461" s="104"/>
      <c r="FA461" s="92"/>
      <c r="FB461" s="90"/>
      <c r="FC461" s="91"/>
      <c r="FD461" s="102"/>
      <c r="FE461" s="96"/>
      <c r="FF461" s="104"/>
      <c r="FG461" s="92"/>
      <c r="FH461" s="90"/>
      <c r="FI461" s="91"/>
      <c r="FJ461" s="102"/>
      <c r="FK461" s="96"/>
      <c r="FL461" s="104"/>
      <c r="FM461" s="92"/>
      <c r="FN461" s="90"/>
      <c r="FO461" s="91"/>
      <c r="FP461" s="102"/>
      <c r="FQ461" s="96"/>
      <c r="FR461" s="104"/>
      <c r="FS461" s="92"/>
      <c r="FT461" s="90"/>
      <c r="FU461" s="91"/>
      <c r="FV461" s="102"/>
      <c r="FW461" s="96"/>
      <c r="FX461" s="104"/>
      <c r="FY461" s="92"/>
      <c r="FZ461" s="90"/>
      <c r="GA461" s="91"/>
      <c r="GB461" s="102"/>
      <c r="GC461" s="96"/>
      <c r="GD461" s="104"/>
      <c r="GE461" s="92"/>
      <c r="GF461" s="90"/>
      <c r="GG461" s="91"/>
      <c r="GH461" s="102"/>
      <c r="GI461" s="96"/>
      <c r="GJ461" s="104"/>
      <c r="GK461" s="92"/>
      <c r="GL461" s="90"/>
      <c r="GM461" s="91"/>
      <c r="GN461" s="102"/>
      <c r="GO461" s="96"/>
      <c r="GP461" s="104"/>
      <c r="GQ461" s="92"/>
      <c r="GR461" s="90"/>
      <c r="GS461" s="91"/>
      <c r="GT461" s="102"/>
      <c r="GU461" s="96"/>
      <c r="GV461" s="104"/>
      <c r="GW461" s="92"/>
      <c r="GX461" s="90"/>
      <c r="GY461" s="91"/>
      <c r="GZ461" s="102"/>
      <c r="HA461" s="96"/>
      <c r="HB461" s="104"/>
      <c r="HC461" s="92"/>
      <c r="HD461" s="90"/>
      <c r="HE461" s="91"/>
      <c r="HF461" s="102"/>
      <c r="HG461" s="96"/>
      <c r="HH461" s="104"/>
      <c r="HI461" s="92"/>
      <c r="HJ461" s="90"/>
      <c r="HK461" s="91"/>
      <c r="HL461" s="102"/>
      <c r="HM461" s="96"/>
      <c r="HN461" s="104"/>
      <c r="HO461" s="92"/>
      <c r="HP461" s="90"/>
      <c r="HQ461" s="91"/>
      <c r="HR461" s="102"/>
      <c r="HS461" s="96"/>
      <c r="HT461" s="104"/>
      <c r="HU461" s="92"/>
      <c r="HV461" s="125"/>
      <c r="HW461" s="126"/>
      <c r="HX461" s="127"/>
      <c r="HY461" s="128"/>
      <c r="HZ461" s="129"/>
      <c r="IA461" s="130"/>
      <c r="IB461" s="125"/>
      <c r="IC461" s="126"/>
      <c r="ID461" s="127"/>
      <c r="IE461" s="128"/>
      <c r="IF461" s="129"/>
      <c r="IG461" s="130"/>
      <c r="IH461" s="125"/>
      <c r="II461" s="126"/>
      <c r="IJ461" s="127"/>
      <c r="IK461" s="128"/>
      <c r="IL461" s="129"/>
      <c r="IM461" s="130"/>
      <c r="IN461" s="125"/>
      <c r="IO461" s="126"/>
      <c r="IP461" s="127"/>
      <c r="IQ461" s="128"/>
      <c r="IR461" s="129"/>
    </row>
    <row r="462" spans="1:252" s="1" customFormat="1">
      <c r="A462" s="54" t="s">
        <v>1242</v>
      </c>
      <c r="B462" s="136">
        <f t="shared" si="68"/>
        <v>0</v>
      </c>
      <c r="C462" s="136">
        <f t="shared" si="69"/>
        <v>0</v>
      </c>
      <c r="D462" s="136">
        <f t="shared" si="70"/>
        <v>0</v>
      </c>
      <c r="E462" s="136">
        <f t="shared" si="71"/>
        <v>0</v>
      </c>
      <c r="F462" s="136">
        <f t="shared" si="72"/>
        <v>0</v>
      </c>
      <c r="G462" s="136">
        <f t="shared" si="73"/>
        <v>0</v>
      </c>
      <c r="H462" s="137">
        <f t="shared" si="77"/>
        <v>0</v>
      </c>
      <c r="I462" s="137">
        <f t="shared" si="74"/>
        <v>0</v>
      </c>
      <c r="J462" s="136">
        <f t="shared" si="75"/>
        <v>0</v>
      </c>
      <c r="K462" s="136">
        <f t="shared" si="76"/>
        <v>0</v>
      </c>
      <c r="L462" s="138">
        <f t="shared" si="67"/>
        <v>0</v>
      </c>
      <c r="M462" s="92"/>
      <c r="N462" s="90"/>
      <c r="O462" s="91"/>
      <c r="P462" s="102"/>
      <c r="Q462" s="96"/>
      <c r="R462" s="104"/>
      <c r="S462" s="92"/>
      <c r="T462" s="90"/>
      <c r="U462" s="91"/>
      <c r="V462" s="102"/>
      <c r="W462" s="96"/>
      <c r="X462" s="104"/>
      <c r="Y462" s="92"/>
      <c r="Z462" s="90"/>
      <c r="AA462" s="91"/>
      <c r="AB462" s="102"/>
      <c r="AC462" s="96"/>
      <c r="AD462" s="104"/>
      <c r="AE462" s="92"/>
      <c r="AF462" s="90"/>
      <c r="AG462" s="91"/>
      <c r="AH462" s="102"/>
      <c r="AI462" s="96"/>
      <c r="AJ462" s="104"/>
      <c r="AK462" s="92"/>
      <c r="AL462" s="90"/>
      <c r="AM462" s="91"/>
      <c r="AN462" s="102"/>
      <c r="AO462" s="96"/>
      <c r="AP462" s="104"/>
      <c r="AQ462" s="92"/>
      <c r="AR462" s="90"/>
      <c r="AS462" s="91"/>
      <c r="AT462" s="102"/>
      <c r="AU462" s="96"/>
      <c r="AV462" s="104"/>
      <c r="AW462" s="92"/>
      <c r="AX462" s="90"/>
      <c r="AY462" s="91"/>
      <c r="AZ462" s="102"/>
      <c r="BA462" s="96"/>
      <c r="BB462" s="104"/>
      <c r="BC462" s="92"/>
      <c r="BD462" s="90"/>
      <c r="BE462" s="91"/>
      <c r="BF462" s="102"/>
      <c r="BG462" s="96"/>
      <c r="BH462" s="104"/>
      <c r="BI462" s="92"/>
      <c r="BJ462" s="90"/>
      <c r="BK462" s="91"/>
      <c r="BL462" s="102"/>
      <c r="BM462" s="96"/>
      <c r="BN462" s="104"/>
      <c r="BO462" s="92"/>
      <c r="BP462" s="90"/>
      <c r="BQ462" s="91"/>
      <c r="BR462" s="102"/>
      <c r="BS462" s="96"/>
      <c r="BT462" s="104"/>
      <c r="BU462" s="92"/>
      <c r="BV462" s="90"/>
      <c r="BW462" s="91"/>
      <c r="BX462" s="102"/>
      <c r="BY462" s="96"/>
      <c r="BZ462" s="104"/>
      <c r="CA462" s="92"/>
      <c r="CB462" s="90"/>
      <c r="CC462" s="91"/>
      <c r="CD462" s="102"/>
      <c r="CE462" s="96"/>
      <c r="CF462" s="104"/>
      <c r="CG462" s="92"/>
      <c r="CH462" s="90"/>
      <c r="CI462" s="91"/>
      <c r="CJ462" s="102"/>
      <c r="CK462" s="96"/>
      <c r="CL462" s="104"/>
      <c r="CM462" s="92"/>
      <c r="CN462" s="90"/>
      <c r="CO462" s="91"/>
      <c r="CP462" s="102"/>
      <c r="CQ462" s="96"/>
      <c r="CR462" s="104"/>
      <c r="CS462" s="92"/>
      <c r="CT462" s="90"/>
      <c r="CU462" s="91"/>
      <c r="CV462" s="102"/>
      <c r="CW462" s="96"/>
      <c r="CX462" s="104"/>
      <c r="CY462" s="92"/>
      <c r="CZ462" s="90"/>
      <c r="DA462" s="91"/>
      <c r="DB462" s="102"/>
      <c r="DC462" s="96"/>
      <c r="DD462" s="104"/>
      <c r="DE462" s="92"/>
      <c r="DF462" s="90"/>
      <c r="DG462" s="91"/>
      <c r="DH462" s="102"/>
      <c r="DI462" s="96"/>
      <c r="DJ462" s="104"/>
      <c r="DK462" s="92"/>
      <c r="DL462" s="90"/>
      <c r="DM462" s="91"/>
      <c r="DN462" s="102"/>
      <c r="DO462" s="96"/>
      <c r="DP462" s="104"/>
      <c r="DQ462" s="92"/>
      <c r="DR462" s="90"/>
      <c r="DS462" s="91"/>
      <c r="DT462" s="102"/>
      <c r="DU462" s="96"/>
      <c r="DV462" s="104"/>
      <c r="DW462" s="92"/>
      <c r="DX462" s="90"/>
      <c r="DY462" s="91"/>
      <c r="DZ462" s="102"/>
      <c r="EA462" s="96"/>
      <c r="EB462" s="104"/>
      <c r="EC462" s="92"/>
      <c r="ED462" s="90"/>
      <c r="EE462" s="91"/>
      <c r="EF462" s="102"/>
      <c r="EG462" s="96"/>
      <c r="EH462" s="104"/>
      <c r="EI462" s="92"/>
      <c r="EJ462" s="90"/>
      <c r="EK462" s="91"/>
      <c r="EL462" s="102"/>
      <c r="EM462" s="96"/>
      <c r="EN462" s="104"/>
      <c r="EO462" s="92"/>
      <c r="EP462" s="90"/>
      <c r="EQ462" s="91"/>
      <c r="ER462" s="102"/>
      <c r="ES462" s="96"/>
      <c r="ET462" s="104"/>
      <c r="EU462" s="92"/>
      <c r="EV462" s="90"/>
      <c r="EW462" s="91"/>
      <c r="EX462" s="102"/>
      <c r="EY462" s="96"/>
      <c r="EZ462" s="104"/>
      <c r="FA462" s="92"/>
      <c r="FB462" s="90"/>
      <c r="FC462" s="91"/>
      <c r="FD462" s="102"/>
      <c r="FE462" s="96"/>
      <c r="FF462" s="104"/>
      <c r="FG462" s="92"/>
      <c r="FH462" s="90"/>
      <c r="FI462" s="91"/>
      <c r="FJ462" s="102"/>
      <c r="FK462" s="96"/>
      <c r="FL462" s="104"/>
      <c r="FM462" s="92"/>
      <c r="FN462" s="90"/>
      <c r="FO462" s="91"/>
      <c r="FP462" s="102"/>
      <c r="FQ462" s="96"/>
      <c r="FR462" s="104"/>
      <c r="FS462" s="92"/>
      <c r="FT462" s="90"/>
      <c r="FU462" s="91"/>
      <c r="FV462" s="102"/>
      <c r="FW462" s="96"/>
      <c r="FX462" s="104"/>
      <c r="FY462" s="92"/>
      <c r="FZ462" s="90"/>
      <c r="GA462" s="91"/>
      <c r="GB462" s="102"/>
      <c r="GC462" s="96"/>
      <c r="GD462" s="104"/>
      <c r="GE462" s="92"/>
      <c r="GF462" s="90"/>
      <c r="GG462" s="91"/>
      <c r="GH462" s="102"/>
      <c r="GI462" s="96"/>
      <c r="GJ462" s="104"/>
      <c r="GK462" s="92"/>
      <c r="GL462" s="90"/>
      <c r="GM462" s="91"/>
      <c r="GN462" s="102"/>
      <c r="GO462" s="96"/>
      <c r="GP462" s="104"/>
      <c r="GQ462" s="92"/>
      <c r="GR462" s="90"/>
      <c r="GS462" s="91"/>
      <c r="GT462" s="102"/>
      <c r="GU462" s="96"/>
      <c r="GV462" s="104"/>
      <c r="GW462" s="92"/>
      <c r="GX462" s="90"/>
      <c r="GY462" s="91"/>
      <c r="GZ462" s="102"/>
      <c r="HA462" s="96"/>
      <c r="HB462" s="104"/>
      <c r="HC462" s="92"/>
      <c r="HD462" s="90"/>
      <c r="HE462" s="91"/>
      <c r="HF462" s="102"/>
      <c r="HG462" s="96"/>
      <c r="HH462" s="104"/>
      <c r="HI462" s="92"/>
      <c r="HJ462" s="90"/>
      <c r="HK462" s="91"/>
      <c r="HL462" s="102"/>
      <c r="HM462" s="96"/>
      <c r="HN462" s="104"/>
      <c r="HO462" s="92"/>
      <c r="HP462" s="90"/>
      <c r="HQ462" s="91"/>
      <c r="HR462" s="102"/>
      <c r="HS462" s="96"/>
      <c r="HT462" s="104"/>
      <c r="HU462" s="92"/>
      <c r="HV462" s="125"/>
      <c r="HW462" s="126"/>
      <c r="HX462" s="127"/>
      <c r="HY462" s="128"/>
      <c r="HZ462" s="129"/>
      <c r="IA462" s="130"/>
      <c r="IB462" s="125"/>
      <c r="IC462" s="126"/>
      <c r="ID462" s="127"/>
      <c r="IE462" s="128"/>
      <c r="IF462" s="129"/>
      <c r="IG462" s="130"/>
      <c r="IH462" s="125"/>
      <c r="II462" s="126"/>
      <c r="IJ462" s="127"/>
      <c r="IK462" s="128"/>
      <c r="IL462" s="129"/>
      <c r="IM462" s="130"/>
      <c r="IN462" s="125"/>
      <c r="IO462" s="126"/>
      <c r="IP462" s="127"/>
      <c r="IQ462" s="128"/>
      <c r="IR462" s="129"/>
    </row>
    <row r="463" spans="1:252" s="1" customFormat="1">
      <c r="A463" s="54" t="s">
        <v>958</v>
      </c>
      <c r="B463" s="136">
        <f t="shared" si="68"/>
        <v>0</v>
      </c>
      <c r="C463" s="136">
        <f t="shared" si="69"/>
        <v>0</v>
      </c>
      <c r="D463" s="136">
        <f t="shared" si="70"/>
        <v>0</v>
      </c>
      <c r="E463" s="136">
        <f t="shared" si="71"/>
        <v>0</v>
      </c>
      <c r="F463" s="136">
        <f t="shared" si="72"/>
        <v>0</v>
      </c>
      <c r="G463" s="136">
        <f t="shared" si="73"/>
        <v>0</v>
      </c>
      <c r="H463" s="137">
        <f t="shared" si="77"/>
        <v>0</v>
      </c>
      <c r="I463" s="137">
        <f t="shared" si="74"/>
        <v>0</v>
      </c>
      <c r="J463" s="136">
        <f t="shared" si="75"/>
        <v>0</v>
      </c>
      <c r="K463" s="136">
        <f t="shared" si="76"/>
        <v>0</v>
      </c>
      <c r="L463" s="138">
        <f t="shared" si="67"/>
        <v>0</v>
      </c>
      <c r="M463" s="92"/>
      <c r="N463" s="90"/>
      <c r="O463" s="91"/>
      <c r="P463" s="102"/>
      <c r="Q463" s="96"/>
      <c r="R463" s="104"/>
      <c r="S463" s="92"/>
      <c r="T463" s="90"/>
      <c r="U463" s="91"/>
      <c r="V463" s="102"/>
      <c r="W463" s="96"/>
      <c r="X463" s="104"/>
      <c r="Y463" s="92"/>
      <c r="Z463" s="90"/>
      <c r="AA463" s="91"/>
      <c r="AB463" s="102"/>
      <c r="AC463" s="96"/>
      <c r="AD463" s="104"/>
      <c r="AE463" s="92"/>
      <c r="AF463" s="90"/>
      <c r="AG463" s="91"/>
      <c r="AH463" s="102"/>
      <c r="AI463" s="96"/>
      <c r="AJ463" s="104"/>
      <c r="AK463" s="92"/>
      <c r="AL463" s="90"/>
      <c r="AM463" s="91"/>
      <c r="AN463" s="102"/>
      <c r="AO463" s="96"/>
      <c r="AP463" s="104"/>
      <c r="AQ463" s="92"/>
      <c r="AR463" s="90"/>
      <c r="AS463" s="91"/>
      <c r="AT463" s="102"/>
      <c r="AU463" s="96"/>
      <c r="AV463" s="104"/>
      <c r="AW463" s="92"/>
      <c r="AX463" s="90"/>
      <c r="AY463" s="91"/>
      <c r="AZ463" s="102"/>
      <c r="BA463" s="96"/>
      <c r="BB463" s="104"/>
      <c r="BC463" s="92"/>
      <c r="BD463" s="90"/>
      <c r="BE463" s="91"/>
      <c r="BF463" s="102"/>
      <c r="BG463" s="96"/>
      <c r="BH463" s="104"/>
      <c r="BI463" s="92"/>
      <c r="BJ463" s="90"/>
      <c r="BK463" s="91"/>
      <c r="BL463" s="102"/>
      <c r="BM463" s="96"/>
      <c r="BN463" s="104"/>
      <c r="BO463" s="92"/>
      <c r="BP463" s="90"/>
      <c r="BQ463" s="91"/>
      <c r="BR463" s="102"/>
      <c r="BS463" s="96"/>
      <c r="BT463" s="104"/>
      <c r="BU463" s="92"/>
      <c r="BV463" s="90"/>
      <c r="BW463" s="91"/>
      <c r="BX463" s="102"/>
      <c r="BY463" s="96"/>
      <c r="BZ463" s="104"/>
      <c r="CA463" s="92"/>
      <c r="CB463" s="90"/>
      <c r="CC463" s="91"/>
      <c r="CD463" s="102"/>
      <c r="CE463" s="96"/>
      <c r="CF463" s="104"/>
      <c r="CG463" s="92"/>
      <c r="CH463" s="90"/>
      <c r="CI463" s="91"/>
      <c r="CJ463" s="102"/>
      <c r="CK463" s="96"/>
      <c r="CL463" s="104"/>
      <c r="CM463" s="92"/>
      <c r="CN463" s="90"/>
      <c r="CO463" s="91"/>
      <c r="CP463" s="102"/>
      <c r="CQ463" s="96"/>
      <c r="CR463" s="104"/>
      <c r="CS463" s="92"/>
      <c r="CT463" s="90"/>
      <c r="CU463" s="91"/>
      <c r="CV463" s="102"/>
      <c r="CW463" s="96"/>
      <c r="CX463" s="104"/>
      <c r="CY463" s="92"/>
      <c r="CZ463" s="90"/>
      <c r="DA463" s="91"/>
      <c r="DB463" s="102"/>
      <c r="DC463" s="96"/>
      <c r="DD463" s="104"/>
      <c r="DE463" s="92"/>
      <c r="DF463" s="90"/>
      <c r="DG463" s="91"/>
      <c r="DH463" s="102"/>
      <c r="DI463" s="96"/>
      <c r="DJ463" s="104"/>
      <c r="DK463" s="92"/>
      <c r="DL463" s="90"/>
      <c r="DM463" s="91"/>
      <c r="DN463" s="102"/>
      <c r="DO463" s="96"/>
      <c r="DP463" s="104"/>
      <c r="DQ463" s="92"/>
      <c r="DR463" s="90"/>
      <c r="DS463" s="91"/>
      <c r="DT463" s="102"/>
      <c r="DU463" s="96"/>
      <c r="DV463" s="104"/>
      <c r="DW463" s="92"/>
      <c r="DX463" s="90"/>
      <c r="DY463" s="91"/>
      <c r="DZ463" s="102"/>
      <c r="EA463" s="96"/>
      <c r="EB463" s="104"/>
      <c r="EC463" s="92"/>
      <c r="ED463" s="90"/>
      <c r="EE463" s="91"/>
      <c r="EF463" s="102"/>
      <c r="EG463" s="96"/>
      <c r="EH463" s="104"/>
      <c r="EI463" s="92"/>
      <c r="EJ463" s="90"/>
      <c r="EK463" s="91"/>
      <c r="EL463" s="102"/>
      <c r="EM463" s="96"/>
      <c r="EN463" s="104"/>
      <c r="EO463" s="92"/>
      <c r="EP463" s="90"/>
      <c r="EQ463" s="91"/>
      <c r="ER463" s="102"/>
      <c r="ES463" s="96"/>
      <c r="ET463" s="104"/>
      <c r="EU463" s="92"/>
      <c r="EV463" s="90"/>
      <c r="EW463" s="91"/>
      <c r="EX463" s="102"/>
      <c r="EY463" s="96"/>
      <c r="EZ463" s="104"/>
      <c r="FA463" s="92"/>
      <c r="FB463" s="90"/>
      <c r="FC463" s="91"/>
      <c r="FD463" s="102"/>
      <c r="FE463" s="96"/>
      <c r="FF463" s="104"/>
      <c r="FG463" s="92"/>
      <c r="FH463" s="90"/>
      <c r="FI463" s="91"/>
      <c r="FJ463" s="102"/>
      <c r="FK463" s="96"/>
      <c r="FL463" s="104"/>
      <c r="FM463" s="92"/>
      <c r="FN463" s="90"/>
      <c r="FO463" s="91"/>
      <c r="FP463" s="102"/>
      <c r="FQ463" s="96"/>
      <c r="FR463" s="104"/>
      <c r="FS463" s="92"/>
      <c r="FT463" s="90"/>
      <c r="FU463" s="91"/>
      <c r="FV463" s="102"/>
      <c r="FW463" s="96"/>
      <c r="FX463" s="104"/>
      <c r="FY463" s="92"/>
      <c r="FZ463" s="90"/>
      <c r="GA463" s="91"/>
      <c r="GB463" s="102"/>
      <c r="GC463" s="96"/>
      <c r="GD463" s="104"/>
      <c r="GE463" s="92"/>
      <c r="GF463" s="90"/>
      <c r="GG463" s="91"/>
      <c r="GH463" s="102"/>
      <c r="GI463" s="96"/>
      <c r="GJ463" s="104"/>
      <c r="GK463" s="92"/>
      <c r="GL463" s="90"/>
      <c r="GM463" s="91"/>
      <c r="GN463" s="102"/>
      <c r="GO463" s="96"/>
      <c r="GP463" s="104"/>
      <c r="GQ463" s="92"/>
      <c r="GR463" s="90"/>
      <c r="GS463" s="91"/>
      <c r="GT463" s="102"/>
      <c r="GU463" s="96"/>
      <c r="GV463" s="104"/>
      <c r="GW463" s="92"/>
      <c r="GX463" s="90"/>
      <c r="GY463" s="91"/>
      <c r="GZ463" s="102"/>
      <c r="HA463" s="96"/>
      <c r="HB463" s="104"/>
      <c r="HC463" s="92"/>
      <c r="HD463" s="90"/>
      <c r="HE463" s="91"/>
      <c r="HF463" s="102"/>
      <c r="HG463" s="96"/>
      <c r="HH463" s="104"/>
      <c r="HI463" s="92"/>
      <c r="HJ463" s="90"/>
      <c r="HK463" s="91"/>
      <c r="HL463" s="102"/>
      <c r="HM463" s="96"/>
      <c r="HN463" s="104"/>
      <c r="HO463" s="92"/>
      <c r="HP463" s="90"/>
      <c r="HQ463" s="91"/>
      <c r="HR463" s="102"/>
      <c r="HS463" s="96"/>
      <c r="HT463" s="104"/>
      <c r="HU463" s="92"/>
      <c r="HV463" s="125"/>
      <c r="HW463" s="126"/>
      <c r="HX463" s="127"/>
      <c r="HY463" s="128"/>
      <c r="HZ463" s="129"/>
      <c r="IA463" s="130"/>
      <c r="IB463" s="125"/>
      <c r="IC463" s="126"/>
      <c r="ID463" s="127"/>
      <c r="IE463" s="128"/>
      <c r="IF463" s="129"/>
      <c r="IG463" s="130"/>
      <c r="IH463" s="125"/>
      <c r="II463" s="126"/>
      <c r="IJ463" s="127"/>
      <c r="IK463" s="128"/>
      <c r="IL463" s="129"/>
      <c r="IM463" s="130"/>
      <c r="IN463" s="125"/>
      <c r="IO463" s="126"/>
      <c r="IP463" s="127"/>
      <c r="IQ463" s="128"/>
      <c r="IR463" s="129"/>
    </row>
    <row r="464" spans="1:252" s="1" customFormat="1">
      <c r="A464" s="54" t="s">
        <v>136</v>
      </c>
      <c r="B464" s="136">
        <f t="shared" si="68"/>
        <v>0</v>
      </c>
      <c r="C464" s="136">
        <f t="shared" si="69"/>
        <v>0</v>
      </c>
      <c r="D464" s="136">
        <f t="shared" si="70"/>
        <v>0</v>
      </c>
      <c r="E464" s="136">
        <f t="shared" si="71"/>
        <v>0</v>
      </c>
      <c r="F464" s="136">
        <f t="shared" si="72"/>
        <v>0</v>
      </c>
      <c r="G464" s="136">
        <f t="shared" si="73"/>
        <v>0</v>
      </c>
      <c r="H464" s="137">
        <f t="shared" si="77"/>
        <v>0</v>
      </c>
      <c r="I464" s="137">
        <f t="shared" si="74"/>
        <v>0</v>
      </c>
      <c r="J464" s="136">
        <f t="shared" si="75"/>
        <v>0</v>
      </c>
      <c r="K464" s="136">
        <f t="shared" si="76"/>
        <v>0</v>
      </c>
      <c r="L464" s="138">
        <f t="shared" si="67"/>
        <v>0</v>
      </c>
      <c r="M464" s="92"/>
      <c r="N464" s="90"/>
      <c r="O464" s="91"/>
      <c r="P464" s="102"/>
      <c r="Q464" s="96"/>
      <c r="R464" s="104"/>
      <c r="S464" s="92"/>
      <c r="T464" s="90"/>
      <c r="U464" s="91"/>
      <c r="V464" s="102"/>
      <c r="W464" s="96"/>
      <c r="X464" s="104"/>
      <c r="Y464" s="92"/>
      <c r="Z464" s="90"/>
      <c r="AA464" s="91"/>
      <c r="AB464" s="102"/>
      <c r="AC464" s="96"/>
      <c r="AD464" s="104"/>
      <c r="AE464" s="92"/>
      <c r="AF464" s="90"/>
      <c r="AG464" s="91"/>
      <c r="AH464" s="102"/>
      <c r="AI464" s="96"/>
      <c r="AJ464" s="104"/>
      <c r="AK464" s="92"/>
      <c r="AL464" s="90"/>
      <c r="AM464" s="91"/>
      <c r="AN464" s="102"/>
      <c r="AO464" s="96"/>
      <c r="AP464" s="104"/>
      <c r="AQ464" s="92"/>
      <c r="AR464" s="90"/>
      <c r="AS464" s="91"/>
      <c r="AT464" s="102"/>
      <c r="AU464" s="96"/>
      <c r="AV464" s="104"/>
      <c r="AW464" s="92"/>
      <c r="AX464" s="90"/>
      <c r="AY464" s="91"/>
      <c r="AZ464" s="102"/>
      <c r="BA464" s="96"/>
      <c r="BB464" s="104"/>
      <c r="BC464" s="92"/>
      <c r="BD464" s="90"/>
      <c r="BE464" s="91"/>
      <c r="BF464" s="102"/>
      <c r="BG464" s="96"/>
      <c r="BH464" s="104"/>
      <c r="BI464" s="92"/>
      <c r="BJ464" s="90"/>
      <c r="BK464" s="91"/>
      <c r="BL464" s="102"/>
      <c r="BM464" s="96"/>
      <c r="BN464" s="104"/>
      <c r="BO464" s="92"/>
      <c r="BP464" s="90"/>
      <c r="BQ464" s="91"/>
      <c r="BR464" s="102"/>
      <c r="BS464" s="96"/>
      <c r="BT464" s="104"/>
      <c r="BU464" s="92"/>
      <c r="BV464" s="90"/>
      <c r="BW464" s="91"/>
      <c r="BX464" s="102"/>
      <c r="BY464" s="96"/>
      <c r="BZ464" s="104"/>
      <c r="CA464" s="92"/>
      <c r="CB464" s="90"/>
      <c r="CC464" s="91"/>
      <c r="CD464" s="102"/>
      <c r="CE464" s="96"/>
      <c r="CF464" s="104"/>
      <c r="CG464" s="92"/>
      <c r="CH464" s="90"/>
      <c r="CI464" s="91"/>
      <c r="CJ464" s="102"/>
      <c r="CK464" s="96"/>
      <c r="CL464" s="104"/>
      <c r="CM464" s="92"/>
      <c r="CN464" s="90"/>
      <c r="CO464" s="91"/>
      <c r="CP464" s="102"/>
      <c r="CQ464" s="96"/>
      <c r="CR464" s="104"/>
      <c r="CS464" s="92"/>
      <c r="CT464" s="90"/>
      <c r="CU464" s="91"/>
      <c r="CV464" s="102"/>
      <c r="CW464" s="96"/>
      <c r="CX464" s="104"/>
      <c r="CY464" s="92"/>
      <c r="CZ464" s="90"/>
      <c r="DA464" s="91"/>
      <c r="DB464" s="102"/>
      <c r="DC464" s="96"/>
      <c r="DD464" s="104"/>
      <c r="DE464" s="92"/>
      <c r="DF464" s="90"/>
      <c r="DG464" s="91"/>
      <c r="DH464" s="102"/>
      <c r="DI464" s="96"/>
      <c r="DJ464" s="104"/>
      <c r="DK464" s="92"/>
      <c r="DL464" s="90"/>
      <c r="DM464" s="91"/>
      <c r="DN464" s="102"/>
      <c r="DO464" s="96"/>
      <c r="DP464" s="104"/>
      <c r="DQ464" s="92"/>
      <c r="DR464" s="90"/>
      <c r="DS464" s="91"/>
      <c r="DT464" s="102"/>
      <c r="DU464" s="96"/>
      <c r="DV464" s="104"/>
      <c r="DW464" s="92"/>
      <c r="DX464" s="90"/>
      <c r="DY464" s="91"/>
      <c r="DZ464" s="102"/>
      <c r="EA464" s="96"/>
      <c r="EB464" s="104"/>
      <c r="EC464" s="92"/>
      <c r="ED464" s="90"/>
      <c r="EE464" s="91"/>
      <c r="EF464" s="102"/>
      <c r="EG464" s="96"/>
      <c r="EH464" s="104"/>
      <c r="EI464" s="92"/>
      <c r="EJ464" s="90"/>
      <c r="EK464" s="91"/>
      <c r="EL464" s="102"/>
      <c r="EM464" s="96"/>
      <c r="EN464" s="104"/>
      <c r="EO464" s="92"/>
      <c r="EP464" s="90"/>
      <c r="EQ464" s="91"/>
      <c r="ER464" s="102"/>
      <c r="ES464" s="96"/>
      <c r="ET464" s="104"/>
      <c r="EU464" s="92"/>
      <c r="EV464" s="90"/>
      <c r="EW464" s="91"/>
      <c r="EX464" s="102"/>
      <c r="EY464" s="96"/>
      <c r="EZ464" s="104"/>
      <c r="FA464" s="92"/>
      <c r="FB464" s="90"/>
      <c r="FC464" s="91"/>
      <c r="FD464" s="102"/>
      <c r="FE464" s="96"/>
      <c r="FF464" s="104"/>
      <c r="FG464" s="92"/>
      <c r="FH464" s="90"/>
      <c r="FI464" s="91"/>
      <c r="FJ464" s="102"/>
      <c r="FK464" s="96"/>
      <c r="FL464" s="104"/>
      <c r="FM464" s="92"/>
      <c r="FN464" s="90"/>
      <c r="FO464" s="91"/>
      <c r="FP464" s="102"/>
      <c r="FQ464" s="96"/>
      <c r="FR464" s="104"/>
      <c r="FS464" s="92"/>
      <c r="FT464" s="90"/>
      <c r="FU464" s="91"/>
      <c r="FV464" s="102"/>
      <c r="FW464" s="96"/>
      <c r="FX464" s="104"/>
      <c r="FY464" s="92"/>
      <c r="FZ464" s="90"/>
      <c r="GA464" s="91"/>
      <c r="GB464" s="102"/>
      <c r="GC464" s="96"/>
      <c r="GD464" s="104"/>
      <c r="GE464" s="92"/>
      <c r="GF464" s="90"/>
      <c r="GG464" s="91"/>
      <c r="GH464" s="102"/>
      <c r="GI464" s="96"/>
      <c r="GJ464" s="104"/>
      <c r="GK464" s="92"/>
      <c r="GL464" s="90"/>
      <c r="GM464" s="91"/>
      <c r="GN464" s="102"/>
      <c r="GO464" s="96"/>
      <c r="GP464" s="104"/>
      <c r="GQ464" s="92"/>
      <c r="GR464" s="90"/>
      <c r="GS464" s="91"/>
      <c r="GT464" s="102"/>
      <c r="GU464" s="96"/>
      <c r="GV464" s="104"/>
      <c r="GW464" s="92"/>
      <c r="GX464" s="90"/>
      <c r="GY464" s="91"/>
      <c r="GZ464" s="102"/>
      <c r="HA464" s="96"/>
      <c r="HB464" s="104"/>
      <c r="HC464" s="92"/>
      <c r="HD464" s="90"/>
      <c r="HE464" s="91"/>
      <c r="HF464" s="102"/>
      <c r="HG464" s="96"/>
      <c r="HH464" s="104"/>
      <c r="HI464" s="92"/>
      <c r="HJ464" s="90"/>
      <c r="HK464" s="91"/>
      <c r="HL464" s="102"/>
      <c r="HM464" s="96"/>
      <c r="HN464" s="104"/>
      <c r="HO464" s="92"/>
      <c r="HP464" s="90"/>
      <c r="HQ464" s="91"/>
      <c r="HR464" s="102"/>
      <c r="HS464" s="96"/>
      <c r="HT464" s="104"/>
      <c r="HU464" s="92"/>
      <c r="HV464" s="125"/>
      <c r="HW464" s="126"/>
      <c r="HX464" s="127"/>
      <c r="HY464" s="128"/>
      <c r="HZ464" s="129"/>
      <c r="IA464" s="130"/>
      <c r="IB464" s="125"/>
      <c r="IC464" s="126"/>
      <c r="ID464" s="127"/>
      <c r="IE464" s="128"/>
      <c r="IF464" s="129"/>
      <c r="IG464" s="130"/>
      <c r="IH464" s="125"/>
      <c r="II464" s="126"/>
      <c r="IJ464" s="127"/>
      <c r="IK464" s="128"/>
      <c r="IL464" s="129"/>
      <c r="IM464" s="130"/>
      <c r="IN464" s="125"/>
      <c r="IO464" s="126"/>
      <c r="IP464" s="127"/>
      <c r="IQ464" s="128"/>
      <c r="IR464" s="129"/>
    </row>
    <row r="465" spans="1:252" s="1" customFormat="1">
      <c r="A465" s="54" t="s">
        <v>960</v>
      </c>
      <c r="B465" s="136">
        <f t="shared" si="68"/>
        <v>23.6</v>
      </c>
      <c r="C465" s="136">
        <f t="shared" si="69"/>
        <v>23.666666666666668</v>
      </c>
      <c r="D465" s="136">
        <f t="shared" si="70"/>
        <v>23.8</v>
      </c>
      <c r="E465" s="136">
        <f t="shared" si="71"/>
        <v>18</v>
      </c>
      <c r="F465" s="136">
        <f t="shared" si="72"/>
        <v>18.400000000000002</v>
      </c>
      <c r="G465" s="136">
        <f t="shared" si="73"/>
        <v>18.8</v>
      </c>
      <c r="H465" s="137">
        <f t="shared" si="77"/>
        <v>3</v>
      </c>
      <c r="I465" s="137">
        <f t="shared" si="74"/>
        <v>0</v>
      </c>
      <c r="J465" s="136">
        <f t="shared" si="75"/>
        <v>0</v>
      </c>
      <c r="K465" s="136">
        <f t="shared" si="76"/>
        <v>0</v>
      </c>
      <c r="L465" s="138">
        <f t="shared" ref="L465:L528" si="78">COUNT(O465,R465,U465,X465,AA465,AD465,AG465,AJ465,AM465,AP465,AS465,AV465,AY465,BB465,BE465,BH465,BK465,BN465,BQ465,BT465,BW465,BZ465,CC465,CF465,CI465,CL465,CO465,CR465,CU465,CX465,DA465,DD465,DG465,DJ465,DM465,DP465,DS465,DV465,DY465,EB465,EE465,EH465,EK465,EN465,EQ465,ET465,EW465,EZ465,FC465,FF465,FI465,FL465,FO465,FR465,FU465,FX465,GA465,GD465,GG465,GJ465,GM465,GP465,GS465,GV465,GY465,HB465,HE465,HH465,HK465,HN465,HQ465,HT465,HW465,HZ465,IC465,IF465,II465,IL465,IO465,IR465)</f>
        <v>0</v>
      </c>
      <c r="M465" s="92">
        <v>23.6</v>
      </c>
      <c r="N465" s="90">
        <v>18.399999999999999</v>
      </c>
      <c r="O465" s="91"/>
      <c r="P465" s="102">
        <v>23.8</v>
      </c>
      <c r="Q465" s="96">
        <v>18</v>
      </c>
      <c r="R465" s="104"/>
      <c r="S465" s="92">
        <v>23.6</v>
      </c>
      <c r="T465" s="90">
        <v>18.8</v>
      </c>
      <c r="U465" s="91"/>
      <c r="V465" s="102"/>
      <c r="W465" s="96"/>
      <c r="X465" s="104"/>
      <c r="Y465" s="92"/>
      <c r="Z465" s="90"/>
      <c r="AA465" s="91"/>
      <c r="AB465" s="102"/>
      <c r="AC465" s="96"/>
      <c r="AD465" s="104"/>
      <c r="AE465" s="92"/>
      <c r="AF465" s="90"/>
      <c r="AG465" s="91"/>
      <c r="AH465" s="102"/>
      <c r="AI465" s="96"/>
      <c r="AJ465" s="104"/>
      <c r="AK465" s="92"/>
      <c r="AL465" s="90"/>
      <c r="AM465" s="91"/>
      <c r="AN465" s="102"/>
      <c r="AO465" s="96"/>
      <c r="AP465" s="104"/>
      <c r="AQ465" s="92"/>
      <c r="AR465" s="90"/>
      <c r="AS465" s="91"/>
      <c r="AT465" s="102"/>
      <c r="AU465" s="96"/>
      <c r="AV465" s="104"/>
      <c r="AW465" s="92"/>
      <c r="AX465" s="90"/>
      <c r="AY465" s="91"/>
      <c r="AZ465" s="102"/>
      <c r="BA465" s="96"/>
      <c r="BB465" s="104"/>
      <c r="BC465" s="92"/>
      <c r="BD465" s="90"/>
      <c r="BE465" s="91"/>
      <c r="BF465" s="102"/>
      <c r="BG465" s="96"/>
      <c r="BH465" s="104"/>
      <c r="BI465" s="92"/>
      <c r="BJ465" s="90"/>
      <c r="BK465" s="91"/>
      <c r="BL465" s="102"/>
      <c r="BM465" s="96"/>
      <c r="BN465" s="104"/>
      <c r="BO465" s="92"/>
      <c r="BP465" s="90"/>
      <c r="BQ465" s="91"/>
      <c r="BR465" s="102"/>
      <c r="BS465" s="96"/>
      <c r="BT465" s="104"/>
      <c r="BU465" s="92"/>
      <c r="BV465" s="90"/>
      <c r="BW465" s="91"/>
      <c r="BX465" s="102"/>
      <c r="BY465" s="96"/>
      <c r="BZ465" s="104"/>
      <c r="CA465" s="92"/>
      <c r="CB465" s="90"/>
      <c r="CC465" s="91"/>
      <c r="CD465" s="102"/>
      <c r="CE465" s="96"/>
      <c r="CF465" s="104"/>
      <c r="CG465" s="92"/>
      <c r="CH465" s="90"/>
      <c r="CI465" s="91"/>
      <c r="CJ465" s="102"/>
      <c r="CK465" s="96"/>
      <c r="CL465" s="104"/>
      <c r="CM465" s="92"/>
      <c r="CN465" s="90"/>
      <c r="CO465" s="91"/>
      <c r="CP465" s="102"/>
      <c r="CQ465" s="96"/>
      <c r="CR465" s="104"/>
      <c r="CS465" s="92"/>
      <c r="CT465" s="90"/>
      <c r="CU465" s="91"/>
      <c r="CV465" s="102"/>
      <c r="CW465" s="96"/>
      <c r="CX465" s="104"/>
      <c r="CY465" s="92"/>
      <c r="CZ465" s="90"/>
      <c r="DA465" s="91"/>
      <c r="DB465" s="102"/>
      <c r="DC465" s="96"/>
      <c r="DD465" s="104"/>
      <c r="DE465" s="92"/>
      <c r="DF465" s="90"/>
      <c r="DG465" s="91"/>
      <c r="DH465" s="102"/>
      <c r="DI465" s="96"/>
      <c r="DJ465" s="104"/>
      <c r="DK465" s="92"/>
      <c r="DL465" s="90"/>
      <c r="DM465" s="91"/>
      <c r="DN465" s="102"/>
      <c r="DO465" s="96"/>
      <c r="DP465" s="104"/>
      <c r="DQ465" s="92"/>
      <c r="DR465" s="90"/>
      <c r="DS465" s="91"/>
      <c r="DT465" s="102"/>
      <c r="DU465" s="96"/>
      <c r="DV465" s="104"/>
      <c r="DW465" s="92"/>
      <c r="DX465" s="90"/>
      <c r="DY465" s="91"/>
      <c r="DZ465" s="102"/>
      <c r="EA465" s="96"/>
      <c r="EB465" s="104"/>
      <c r="EC465" s="92"/>
      <c r="ED465" s="90"/>
      <c r="EE465" s="91"/>
      <c r="EF465" s="102"/>
      <c r="EG465" s="96"/>
      <c r="EH465" s="104"/>
      <c r="EI465" s="92"/>
      <c r="EJ465" s="90"/>
      <c r="EK465" s="91"/>
      <c r="EL465" s="102"/>
      <c r="EM465" s="96"/>
      <c r="EN465" s="104"/>
      <c r="EO465" s="92"/>
      <c r="EP465" s="90"/>
      <c r="EQ465" s="91"/>
      <c r="ER465" s="102"/>
      <c r="ES465" s="96"/>
      <c r="ET465" s="104"/>
      <c r="EU465" s="92"/>
      <c r="EV465" s="90"/>
      <c r="EW465" s="91"/>
      <c r="EX465" s="102"/>
      <c r="EY465" s="96"/>
      <c r="EZ465" s="104"/>
      <c r="FA465" s="92"/>
      <c r="FB465" s="90"/>
      <c r="FC465" s="91"/>
      <c r="FD465" s="102"/>
      <c r="FE465" s="96"/>
      <c r="FF465" s="104"/>
      <c r="FG465" s="92"/>
      <c r="FH465" s="90"/>
      <c r="FI465" s="91"/>
      <c r="FJ465" s="102"/>
      <c r="FK465" s="96"/>
      <c r="FL465" s="104"/>
      <c r="FM465" s="92"/>
      <c r="FN465" s="90"/>
      <c r="FO465" s="91"/>
      <c r="FP465" s="102"/>
      <c r="FQ465" s="96"/>
      <c r="FR465" s="104"/>
      <c r="FS465" s="92"/>
      <c r="FT465" s="90"/>
      <c r="FU465" s="91"/>
      <c r="FV465" s="102"/>
      <c r="FW465" s="96"/>
      <c r="FX465" s="104"/>
      <c r="FY465" s="92"/>
      <c r="FZ465" s="90"/>
      <c r="GA465" s="91"/>
      <c r="GB465" s="102"/>
      <c r="GC465" s="96"/>
      <c r="GD465" s="104"/>
      <c r="GE465" s="92"/>
      <c r="GF465" s="90"/>
      <c r="GG465" s="91"/>
      <c r="GH465" s="102"/>
      <c r="GI465" s="96"/>
      <c r="GJ465" s="104"/>
      <c r="GK465" s="92"/>
      <c r="GL465" s="90"/>
      <c r="GM465" s="91"/>
      <c r="GN465" s="102"/>
      <c r="GO465" s="96"/>
      <c r="GP465" s="104"/>
      <c r="GQ465" s="92"/>
      <c r="GR465" s="90"/>
      <c r="GS465" s="91"/>
      <c r="GT465" s="102"/>
      <c r="GU465" s="96"/>
      <c r="GV465" s="104"/>
      <c r="GW465" s="92"/>
      <c r="GX465" s="90"/>
      <c r="GY465" s="91"/>
      <c r="GZ465" s="102"/>
      <c r="HA465" s="96"/>
      <c r="HB465" s="104"/>
      <c r="HC465" s="92"/>
      <c r="HD465" s="90"/>
      <c r="HE465" s="91"/>
      <c r="HF465" s="102"/>
      <c r="HG465" s="96"/>
      <c r="HH465" s="104"/>
      <c r="HI465" s="92"/>
      <c r="HJ465" s="90"/>
      <c r="HK465" s="91"/>
      <c r="HL465" s="102"/>
      <c r="HM465" s="96"/>
      <c r="HN465" s="104"/>
      <c r="HO465" s="92"/>
      <c r="HP465" s="90"/>
      <c r="HQ465" s="91"/>
      <c r="HR465" s="102"/>
      <c r="HS465" s="96"/>
      <c r="HT465" s="104"/>
      <c r="HU465" s="92"/>
      <c r="HV465" s="125"/>
      <c r="HW465" s="126"/>
      <c r="HX465" s="127"/>
      <c r="HY465" s="128"/>
      <c r="HZ465" s="129"/>
      <c r="IA465" s="130"/>
      <c r="IB465" s="125"/>
      <c r="IC465" s="126"/>
      <c r="ID465" s="127"/>
      <c r="IE465" s="128"/>
      <c r="IF465" s="129"/>
      <c r="IG465" s="130"/>
      <c r="IH465" s="125"/>
      <c r="II465" s="126"/>
      <c r="IJ465" s="127"/>
      <c r="IK465" s="128"/>
      <c r="IL465" s="129"/>
      <c r="IM465" s="130"/>
      <c r="IN465" s="125"/>
      <c r="IO465" s="126"/>
      <c r="IP465" s="127"/>
      <c r="IQ465" s="128"/>
      <c r="IR465" s="129"/>
    </row>
    <row r="466" spans="1:252" s="1" customFormat="1">
      <c r="A466" s="54" t="s">
        <v>1099</v>
      </c>
      <c r="B466" s="136">
        <f t="shared" ref="B466:B529" si="79">MIN(M466,P466,S466,V466,Y466,AB466,AE466,AH466,AK466,AN466,AQ466,AT466,AW466,AZ466,BC466,BF466,BI466,BL466,BO466,BR466,BU466,BX466,CA466,CD466,CG466,CJ466,CM466,CP466,CS466,CV466,CY466,DB466,DE466,DH466,DK466,DN466,DQ466,DT466,DW466,DZ466,EC466,EF466,EI466,EL466,EO466,ER466,EU466,EX466,FA466,FD466,FG466,FJ466,FM466,FP466,FS466,FV466,FY466,GB466,GE466,GH466,GK466,GN466,GQ466,GQ466,GT466,GW466,GZ466,HC466,HF466,HI466,HL466,HO466,HR466,HU466,HX466,IA466,ID466,IG466,IJ466,IM466,IP466)</f>
        <v>42.2</v>
      </c>
      <c r="C466" s="136">
        <f t="shared" ref="C466:C529" si="80">IF(SUM(M466+P466+S466+V466+Y466+AB466+AE466+AH466+AK466+AN466+AQ466+AT466+AW466+AZ466+BC466+BF466+BI466+BL466+BO466+BR466+BU466+BX466+CA466+CD466+CG466+CJ466+CM466+CP466+CS466+CV466+CY466+DB466+DE466+DH466+DK466+DN466+DQ466+DT466+DW466+DZ466+EC466+EF466+EI466+EL466+EO466+ER466+EU466+EX466+FA466+FD466+FG466+FJ466+FM466+FP466+FS466+FV466+FY466+GB466+GE466+GH466+GK466+GN466+GQ466+GQ466+GT466+GW466+GZ466+HC466+HF466+HI466+HL466+HO466+HR466+HU466+HX466+IA466+ID466+IG466+IJ466+IM466+IP466)=0,0,AVERAGE(M466,P466,S466,V466,Y466,AB466,AE466,AH466,AK466,AN466,AQ466,AT466,AW466,AZ466,BC466,BF466,BI466,BL466,BO466,BR466,BU466,BX466,CA466,CD466,CG466,CJ466,CM466,CP466,CS466,CV466,CY466,DB466,DE466,DH466,DK466,DN466,DQ466,DT466,DW466,DZ466,EC466,EF466,EI466,EL466,EO466,ER466,EU466,EX466,FA466,FD466,FG466,FJ466,FM466,FP466,FS466,FV466,FY466,GB466,GE466,GH466,GK466,GN466,GQ466,GQ466,GT466,GW466,GZ466,HC466,HF466,HI466,HL466,HO466,HR466,HU466,HX466,IA466,ID466,IG466,IJ466,IM466,IP466))</f>
        <v>44.986206896551721</v>
      </c>
      <c r="D466" s="136">
        <f t="shared" ref="D466:D529" si="81">MAX(M466,P466,S466,V466,Y466,AB466,AE466,AH466,AK466,AN466,AQ466,AT466,AW466,AZ466,BC466,BF466,BI466,BL466,BO466,BR466,BU466,BX466,CA466,CD466,CG466,CJ466,CM466,CP466,CS466,CV466,CY466,DB466,DE466,DH466,DK466,DN466,DQ466,DT466,DW466,DZ466,EC466,EF466,EI466,EL466,EO466,ER466,EU466,EX466,FA466,FD466,FG466,FJ466,FM466,FP466,FS466,FV466,FY466,GB466,GE466,GH466,GK466,GN466,GQ466,GQ466,GT466,GW466,GZ466,HC466,HF466,HI466,HL466,HO466,HR466,HU466,HX466,IA466,ID466,IG466,IJ466,IM466,IP466)</f>
        <v>49.9</v>
      </c>
      <c r="E466" s="136">
        <f t="shared" ref="E466:E529" si="82">MIN(N466,Q466,T466,W466,Z466,AC466,AF466,AI466,AL466,AO466,AR466,AU466,AX466,BA466,BD466,BG466,BJ466,BM466,BP466,BS466,BV466,BY466,CB466,CE466,CH466,CK466,CN466,CQ466,CT466,CW466,CZ466,DC466,DF466,DI466,DL466,DO466,DR466,DU466,DX466,EA466,ED466,EG466,EJ466,EM466,EP466,ES466,EV466,EY466,FB466,FE466,FH466,FK466,FN466,FQ466,FT466,FW466,FZ466,GC466,GF466,GI466,GL466,GO466,GR466,GR466,GU466,GX466,HA466,HD466,HG466,HJ466,HM466,HP466,HS466,HV466,HY466,IB466,IE466,IH466,IK466,IN466,IQ466)</f>
        <v>27.6</v>
      </c>
      <c r="F466" s="136">
        <f t="shared" ref="F466:F529" si="83">IF(SUM(N466+Q466+T466+W466+Z466+AC466+AF466+AI466+AL466+AO466+AR466+AU466+AX466+BA466+BD466+BG466+BJ466+BM466+BP466+BS466+BV466+BY466+CB466+CE466+CH466+CK466+CN466+CQ466+CT466+CW466+CZ466+DC466+DF466+DI466+DL466+DO466+DR466+DU466+DX466+EA466+ED466+EG466+EJ466+EM466+EP466+ES466+EV466+EY466+FB466+FE466+FH466+FK466+FN466+FQ466+FT466+FW466+FZ466+GC466+GF466+GI466+GL466+GO466+GR466+GR466+GU466+GX466+HA466+HD466+HG466+HJ466+HM466+HP466+HS466+HV466+HY466+IB466+IE466+IH466+IK466+IN466+IQ466)=0,0,AVERAGE(N466,Q466,T466,W466,Z466,AC466,AF466,AI466,AL466,AO466,AR466,AU466,AX466,BA466,BD466,BG466,BJ466,BM466,BP466,BS466,BV466,BY466,CB466,CE466,CH466,CK466,CN466,CQ466,CT466,CW466,CZ466,DC466,DF466,DI466,DL466,DO466,DR466,DU466,DX466,EA466,ED466,EG466,EJ466,EM466,EP466,ES466,EV466,EY466,FB466,FE466,FH466,FK466,FN466,FQ466,FT466,FW466,FZ466,GC466,GF466,GI466,GL466,GO466,GR466,GR466,GU466,GX466,HA466,HD466,HG466,HJ466,HM466,HP466,HS466,HV466,HY466,IB466,IE466,IH466,IK466,IN466,IQ466))</f>
        <v>29.965517241379313</v>
      </c>
      <c r="G466" s="136">
        <f t="shared" ref="G466:G529" si="84">MAX(N466,Q466,T466,W466,Z466,AC466,AF466,AI466,AL466,AO466,AR466,AU466,AX466,BA466,BD466,BG466,BJ466,BM466,BP466,BS466,BV466,BY466,CB466,CE466,CH466,CK466,CN466,CQ466,CT466,CW466,CZ466,DC466,DF466,DI466,DL466,DO466,DR466,DU466,DX466,EA466,ED466,EG466,EJ466,EM466,EP466,ES466,EV466,EY466,FB466,FE466,FH466,FK466,FN466,FQ466,FT466,FW466,FZ466,GC466,GF466,GI466,GL466,GO466,GR466,GR466,GU466,GX466,HA466,HD466,HG466,HJ466,HM466,HP466,HS466,HV466,HY466,IB466,IE466,IH466,IK466,IN466,IQ466)</f>
        <v>31.4</v>
      </c>
      <c r="H466" s="137">
        <f t="shared" si="77"/>
        <v>29</v>
      </c>
      <c r="I466" s="137">
        <f t="shared" ref="I466:I529" si="85">MIN(O466,R466,U466,X466,AA466,AD466,AG466,AJ466,AM466,AP466,AS466,AV466,AY466,BB466,BE466,BH466,BK466,BN466,BQ466,BT466,BW466,BZ466,CC466,CF466,CI466,CL466,CO466,CR466,CU466,CX466,DA466,DD466,DG466,DJ466,DM466,DP466,DS466,DV466,DY466,EB466,EE466,EH466,EK466,EN466,EQ466,ET466,EW466,EZ466,FC466,FF466,FI466,FL466,FO466,FR466,FU466,FX466,GA466,GD466,GG466,GJ466,GM466,GP466,GS466,GS466,GV466,GY466,HB466,HE466,HH466,HK466,HN466,HQ466,HT466,HW466,HZ466,IC466,IF466,II466,IL466,IO466,IR466)</f>
        <v>0</v>
      </c>
      <c r="J466" s="136">
        <f t="shared" ref="J466:J529" si="86">IF(SUM(O466+R466+U466+X466+AA466+AD466+AG466+AJ466+AM466+AP466+AS466+AV466+AY466+BB466+BE466+BH466+BK466+BN466+BQ466+BT466+BW466+BZ466+CC466+CF466+CI466+CL466+CO466+CR466+CU466+CX466+DA466+DD466+DG466+DJ466+DM466+DP466+DS466+DV466+DY466+EB466+EE466+EH466+EK466+EN466+EQ466+ET466+EW466+EZ466+FC466+FF466+FI466+FL466+FO466+FR466+FU466+FX466+GA466+GD466+GG466+GJ466+GM466+GP466+GS466+GS466+GV466+GY466+HB466+HE466+HH466+HK466+HN466+HQ466+HT466+HW466+HZ466+IC466+IF466+II466+IL466+IO466+IR466)=0,0,AVERAGE(O466,R466,U466,X466,AA466,AD466,AG466,AJ466,AM466,AP466,AS466,AV466,AY466,BB466,BE466,BH466,BK466,BN466,BQ466,BT466,BW466,BZ466,CC466,CF466,CI466,CL466,CO466,CR466,CU466,CX466,DA466,DD466,DG466,DJ466,DM466,DP466,DS466,DV466,DY466,EB466,EE466,EH466,EK466,EN466,EQ466,ET466,EW466,EZ466,FC466,FF466,FI466,FL466,FO466,FR466,FU466,FX466,GA466,GD466,GG466,GJ466,GM466,GP466,GS466,GS466,GV466,GY466,HB466,HE466,HH466,HK466,HN466,HQ466,HT466,HW466,HZ466,IC466,IF466,II466,IL466,IO466,IR466))</f>
        <v>0</v>
      </c>
      <c r="K466" s="136">
        <f t="shared" ref="K466:K529" si="87">MAX(O466,R466,U466,X466,AA466,AD466,AG466,AJ466,AM466,AP466,AS466,AV466,AY466,BB466,BE466,BH466,BK466,BN466,BQ466,BT466,BW466,BZ466,CC466,CF466,CI466,CL466,CO466,CR466,CU466,CX466,DA466,DD466,DG466,DJ466,DM466,DP466,DS466,DV466,DY466,EB466,EE466,EH466,EK466,EN466,EQ466,ET466,EW466,EZ466,FC466,FF466,FI466,FL466,FO466,FR466,FU466,FX466,GA466,GD466,GG466,GJ466,GM466,GP466,GS466,GS466,GV466,GY466,HB466,HE466,HH466,HK466,HN466,HQ466,HT466,HW466,HZ466,IC466,IF466,II466,IL466,IO466,IR466)</f>
        <v>0</v>
      </c>
      <c r="L466" s="138">
        <f t="shared" si="78"/>
        <v>0</v>
      </c>
      <c r="M466" s="92">
        <v>42.8</v>
      </c>
      <c r="N466" s="90">
        <v>30</v>
      </c>
      <c r="O466" s="91"/>
      <c r="P466" s="102">
        <v>43.6</v>
      </c>
      <c r="Q466" s="96">
        <v>30.1</v>
      </c>
      <c r="R466" s="104"/>
      <c r="S466" s="92">
        <v>43.5</v>
      </c>
      <c r="T466" s="90">
        <v>29.7</v>
      </c>
      <c r="U466" s="91"/>
      <c r="V466" s="102">
        <v>42.8</v>
      </c>
      <c r="W466" s="96">
        <v>30.1</v>
      </c>
      <c r="X466" s="104"/>
      <c r="Y466" s="92">
        <v>45.2</v>
      </c>
      <c r="Z466" s="90">
        <v>31.3</v>
      </c>
      <c r="AA466" s="91"/>
      <c r="AB466" s="102">
        <v>46.2</v>
      </c>
      <c r="AC466" s="96">
        <v>31.2</v>
      </c>
      <c r="AD466" s="104"/>
      <c r="AE466" s="92">
        <v>45</v>
      </c>
      <c r="AF466" s="90">
        <v>30.6</v>
      </c>
      <c r="AG466" s="91"/>
      <c r="AH466" s="102">
        <v>45.6</v>
      </c>
      <c r="AI466" s="96">
        <v>31.2</v>
      </c>
      <c r="AJ466" s="104"/>
      <c r="AK466" s="92">
        <v>45.5</v>
      </c>
      <c r="AL466" s="90">
        <v>31.2</v>
      </c>
      <c r="AM466" s="91"/>
      <c r="AN466" s="102">
        <v>43.4</v>
      </c>
      <c r="AO466" s="96">
        <v>30.3</v>
      </c>
      <c r="AP466" s="104"/>
      <c r="AQ466" s="92">
        <v>43.7</v>
      </c>
      <c r="AR466" s="90">
        <v>27.6</v>
      </c>
      <c r="AS466" s="91"/>
      <c r="AT466" s="102">
        <v>45.2</v>
      </c>
      <c r="AU466" s="96">
        <v>29.5</v>
      </c>
      <c r="AV466" s="104"/>
      <c r="AW466" s="92">
        <v>45</v>
      </c>
      <c r="AX466" s="90">
        <v>28.2</v>
      </c>
      <c r="AY466" s="91"/>
      <c r="AZ466" s="102">
        <v>46</v>
      </c>
      <c r="BA466" s="96">
        <v>29.9</v>
      </c>
      <c r="BB466" s="104"/>
      <c r="BC466" s="92">
        <v>43.4</v>
      </c>
      <c r="BD466" s="90">
        <v>28.3</v>
      </c>
      <c r="BE466" s="91"/>
      <c r="BF466" s="102">
        <v>46.1</v>
      </c>
      <c r="BG466" s="96">
        <v>28.8</v>
      </c>
      <c r="BH466" s="104"/>
      <c r="BI466" s="92">
        <v>47.8</v>
      </c>
      <c r="BJ466" s="90">
        <v>29.7</v>
      </c>
      <c r="BK466" s="91"/>
      <c r="BL466" s="102">
        <v>47.3</v>
      </c>
      <c r="BM466" s="96">
        <v>28.5</v>
      </c>
      <c r="BN466" s="104"/>
      <c r="BO466" s="92">
        <v>44.7</v>
      </c>
      <c r="BP466" s="90">
        <v>29.6</v>
      </c>
      <c r="BQ466" s="91"/>
      <c r="BR466" s="102">
        <v>48.6</v>
      </c>
      <c r="BS466" s="96">
        <v>30.1</v>
      </c>
      <c r="BT466" s="104"/>
      <c r="BU466" s="92">
        <v>46.8</v>
      </c>
      <c r="BV466" s="90">
        <v>30</v>
      </c>
      <c r="BW466" s="91"/>
      <c r="BX466" s="102">
        <v>43.4</v>
      </c>
      <c r="BY466" s="96">
        <v>30</v>
      </c>
      <c r="BZ466" s="104"/>
      <c r="CA466" s="92">
        <v>42.8</v>
      </c>
      <c r="CB466" s="90">
        <v>29.7</v>
      </c>
      <c r="CC466" s="91"/>
      <c r="CD466" s="102">
        <v>42.2</v>
      </c>
      <c r="CE466" s="96">
        <v>28</v>
      </c>
      <c r="CF466" s="104"/>
      <c r="CG466" s="92">
        <v>42.8</v>
      </c>
      <c r="CH466" s="90">
        <v>31</v>
      </c>
      <c r="CI466" s="91"/>
      <c r="CJ466" s="102">
        <v>49.9</v>
      </c>
      <c r="CK466" s="96">
        <v>31.3</v>
      </c>
      <c r="CL466" s="104"/>
      <c r="CM466" s="92">
        <v>44.7</v>
      </c>
      <c r="CN466" s="90">
        <v>31.1</v>
      </c>
      <c r="CO466" s="91"/>
      <c r="CP466" s="102">
        <v>45.8</v>
      </c>
      <c r="CQ466" s="96">
        <v>31.4</v>
      </c>
      <c r="CR466" s="104"/>
      <c r="CS466" s="92">
        <v>44.8</v>
      </c>
      <c r="CT466" s="90">
        <v>30.6</v>
      </c>
      <c r="CU466" s="91"/>
      <c r="CV466" s="102"/>
      <c r="CW466" s="96"/>
      <c r="CX466" s="104"/>
      <c r="CY466" s="92"/>
      <c r="CZ466" s="90"/>
      <c r="DA466" s="91"/>
      <c r="DB466" s="102"/>
      <c r="DC466" s="96"/>
      <c r="DD466" s="104"/>
      <c r="DE466" s="92"/>
      <c r="DF466" s="90"/>
      <c r="DG466" s="91"/>
      <c r="DH466" s="102"/>
      <c r="DI466" s="96"/>
      <c r="DJ466" s="104"/>
      <c r="DK466" s="92"/>
      <c r="DL466" s="90"/>
      <c r="DM466" s="91"/>
      <c r="DN466" s="102"/>
      <c r="DO466" s="96"/>
      <c r="DP466" s="104"/>
      <c r="DQ466" s="92"/>
      <c r="DR466" s="90"/>
      <c r="DS466" s="91"/>
      <c r="DT466" s="102"/>
      <c r="DU466" s="96"/>
      <c r="DV466" s="104"/>
      <c r="DW466" s="92"/>
      <c r="DX466" s="90"/>
      <c r="DY466" s="91"/>
      <c r="DZ466" s="102"/>
      <c r="EA466" s="96"/>
      <c r="EB466" s="104"/>
      <c r="EC466" s="92"/>
      <c r="ED466" s="90"/>
      <c r="EE466" s="91"/>
      <c r="EF466" s="102"/>
      <c r="EG466" s="96"/>
      <c r="EH466" s="104"/>
      <c r="EI466" s="92"/>
      <c r="EJ466" s="90"/>
      <c r="EK466" s="91"/>
      <c r="EL466" s="102"/>
      <c r="EM466" s="96"/>
      <c r="EN466" s="104"/>
      <c r="EO466" s="92"/>
      <c r="EP466" s="90"/>
      <c r="EQ466" s="91"/>
      <c r="ER466" s="102"/>
      <c r="ES466" s="96"/>
      <c r="ET466" s="104"/>
      <c r="EU466" s="92"/>
      <c r="EV466" s="90"/>
      <c r="EW466" s="91"/>
      <c r="EX466" s="102"/>
      <c r="EY466" s="96"/>
      <c r="EZ466" s="104"/>
      <c r="FA466" s="92"/>
      <c r="FB466" s="90"/>
      <c r="FC466" s="91"/>
      <c r="FD466" s="102"/>
      <c r="FE466" s="96"/>
      <c r="FF466" s="104"/>
      <c r="FG466" s="92"/>
      <c r="FH466" s="90"/>
      <c r="FI466" s="91"/>
      <c r="FJ466" s="102"/>
      <c r="FK466" s="96"/>
      <c r="FL466" s="104"/>
      <c r="FM466" s="92"/>
      <c r="FN466" s="90"/>
      <c r="FO466" s="91"/>
      <c r="FP466" s="102"/>
      <c r="FQ466" s="96"/>
      <c r="FR466" s="104"/>
      <c r="FS466" s="92"/>
      <c r="FT466" s="90"/>
      <c r="FU466" s="91"/>
      <c r="FV466" s="102"/>
      <c r="FW466" s="96"/>
      <c r="FX466" s="104"/>
      <c r="FY466" s="92"/>
      <c r="FZ466" s="90"/>
      <c r="GA466" s="91"/>
      <c r="GB466" s="102"/>
      <c r="GC466" s="96"/>
      <c r="GD466" s="104"/>
      <c r="GE466" s="92"/>
      <c r="GF466" s="90"/>
      <c r="GG466" s="91"/>
      <c r="GH466" s="102"/>
      <c r="GI466" s="96"/>
      <c r="GJ466" s="104"/>
      <c r="GK466" s="92"/>
      <c r="GL466" s="90"/>
      <c r="GM466" s="91"/>
      <c r="GN466" s="102"/>
      <c r="GO466" s="96"/>
      <c r="GP466" s="104"/>
      <c r="GQ466" s="92"/>
      <c r="GR466" s="90"/>
      <c r="GS466" s="91"/>
      <c r="GT466" s="102"/>
      <c r="GU466" s="96"/>
      <c r="GV466" s="104"/>
      <c r="GW466" s="92"/>
      <c r="GX466" s="90"/>
      <c r="GY466" s="91"/>
      <c r="GZ466" s="102"/>
      <c r="HA466" s="96"/>
      <c r="HB466" s="104"/>
      <c r="HC466" s="92"/>
      <c r="HD466" s="90"/>
      <c r="HE466" s="91"/>
      <c r="HF466" s="102"/>
      <c r="HG466" s="96"/>
      <c r="HH466" s="104"/>
      <c r="HI466" s="92"/>
      <c r="HJ466" s="90"/>
      <c r="HK466" s="91"/>
      <c r="HL466" s="102"/>
      <c r="HM466" s="96"/>
      <c r="HN466" s="104"/>
      <c r="HO466" s="92"/>
      <c r="HP466" s="90"/>
      <c r="HQ466" s="91"/>
      <c r="HR466" s="102"/>
      <c r="HS466" s="96"/>
      <c r="HT466" s="104"/>
      <c r="HU466" s="92"/>
      <c r="HV466" s="125"/>
      <c r="HW466" s="126"/>
      <c r="HX466" s="127"/>
      <c r="HY466" s="128"/>
      <c r="HZ466" s="129"/>
      <c r="IA466" s="130"/>
      <c r="IB466" s="125"/>
      <c r="IC466" s="126"/>
      <c r="ID466" s="127"/>
      <c r="IE466" s="128"/>
      <c r="IF466" s="129"/>
      <c r="IG466" s="130"/>
      <c r="IH466" s="125"/>
      <c r="II466" s="126"/>
      <c r="IJ466" s="127"/>
      <c r="IK466" s="128"/>
      <c r="IL466" s="129"/>
      <c r="IM466" s="130"/>
      <c r="IN466" s="125"/>
      <c r="IO466" s="126"/>
      <c r="IP466" s="127"/>
      <c r="IQ466" s="128"/>
      <c r="IR466" s="129"/>
    </row>
    <row r="467" spans="1:252" s="1" customFormat="1">
      <c r="A467" s="54" t="s">
        <v>141</v>
      </c>
      <c r="B467" s="136">
        <f t="shared" si="79"/>
        <v>40.200000000000003</v>
      </c>
      <c r="C467" s="136">
        <f t="shared" si="80"/>
        <v>43.819117647058818</v>
      </c>
      <c r="D467" s="136">
        <f t="shared" si="81"/>
        <v>48.6</v>
      </c>
      <c r="E467" s="136">
        <f t="shared" si="82"/>
        <v>28.4</v>
      </c>
      <c r="F467" s="136">
        <f t="shared" si="83"/>
        <v>29.911764705882351</v>
      </c>
      <c r="G467" s="136">
        <f t="shared" si="84"/>
        <v>31.7</v>
      </c>
      <c r="H467" s="137">
        <f t="shared" si="77"/>
        <v>34</v>
      </c>
      <c r="I467" s="137">
        <f t="shared" si="85"/>
        <v>0</v>
      </c>
      <c r="J467" s="136">
        <f t="shared" si="86"/>
        <v>0</v>
      </c>
      <c r="K467" s="136">
        <f t="shared" si="87"/>
        <v>0</v>
      </c>
      <c r="L467" s="138">
        <f t="shared" si="78"/>
        <v>0</v>
      </c>
      <c r="M467" s="92">
        <v>41.5</v>
      </c>
      <c r="N467" s="90">
        <v>29.2</v>
      </c>
      <c r="O467" s="91"/>
      <c r="P467" s="102">
        <v>44.3</v>
      </c>
      <c r="Q467" s="96">
        <v>29.8</v>
      </c>
      <c r="R467" s="104"/>
      <c r="S467" s="92">
        <v>42.95</v>
      </c>
      <c r="T467" s="90">
        <v>29.6</v>
      </c>
      <c r="U467" s="91"/>
      <c r="V467" s="102">
        <v>41.9</v>
      </c>
      <c r="W467" s="96">
        <v>28.4</v>
      </c>
      <c r="X467" s="104"/>
      <c r="Y467" s="92">
        <v>41.9</v>
      </c>
      <c r="Z467" s="90">
        <v>29</v>
      </c>
      <c r="AA467" s="91"/>
      <c r="AB467" s="102">
        <v>44.9</v>
      </c>
      <c r="AC467" s="96">
        <v>29.8</v>
      </c>
      <c r="AD467" s="104"/>
      <c r="AE467" s="92">
        <v>43.5</v>
      </c>
      <c r="AF467" s="90">
        <v>29.6</v>
      </c>
      <c r="AG467" s="91"/>
      <c r="AH467" s="102">
        <v>40.799999999999997</v>
      </c>
      <c r="AI467" s="96">
        <v>29.3</v>
      </c>
      <c r="AJ467" s="104"/>
      <c r="AK467" s="92">
        <v>47</v>
      </c>
      <c r="AL467" s="90">
        <v>30.3</v>
      </c>
      <c r="AM467" s="91"/>
      <c r="AN467" s="102">
        <v>46.5</v>
      </c>
      <c r="AO467" s="96">
        <v>30.5</v>
      </c>
      <c r="AP467" s="104"/>
      <c r="AQ467" s="92">
        <v>42.2</v>
      </c>
      <c r="AR467" s="90">
        <v>30.6</v>
      </c>
      <c r="AS467" s="91"/>
      <c r="AT467" s="102">
        <v>41.9</v>
      </c>
      <c r="AU467" s="96">
        <v>30</v>
      </c>
      <c r="AV467" s="104"/>
      <c r="AW467" s="92">
        <v>42.3</v>
      </c>
      <c r="AX467" s="90">
        <v>31.3</v>
      </c>
      <c r="AY467" s="91"/>
      <c r="AZ467" s="102">
        <v>44.1</v>
      </c>
      <c r="BA467" s="96">
        <v>30</v>
      </c>
      <c r="BB467" s="104"/>
      <c r="BC467" s="92">
        <v>43.2</v>
      </c>
      <c r="BD467" s="90">
        <v>31.7</v>
      </c>
      <c r="BE467" s="91"/>
      <c r="BF467" s="102">
        <v>44.4</v>
      </c>
      <c r="BG467" s="96">
        <v>30</v>
      </c>
      <c r="BH467" s="104"/>
      <c r="BI467" s="92">
        <v>44</v>
      </c>
      <c r="BJ467" s="90">
        <v>30</v>
      </c>
      <c r="BK467" s="91"/>
      <c r="BL467" s="102">
        <v>45</v>
      </c>
      <c r="BM467" s="96">
        <v>30.5</v>
      </c>
      <c r="BN467" s="104"/>
      <c r="BO467" s="92">
        <v>43</v>
      </c>
      <c r="BP467" s="90">
        <v>29.5</v>
      </c>
      <c r="BQ467" s="91"/>
      <c r="BR467" s="102">
        <v>48.6</v>
      </c>
      <c r="BS467" s="96">
        <v>28.6</v>
      </c>
      <c r="BT467" s="104"/>
      <c r="BU467" s="92">
        <v>44</v>
      </c>
      <c r="BV467" s="90">
        <v>29.8</v>
      </c>
      <c r="BW467" s="91"/>
      <c r="BX467" s="102">
        <v>43.6</v>
      </c>
      <c r="BY467" s="96">
        <v>30.4</v>
      </c>
      <c r="BZ467" s="104"/>
      <c r="CA467" s="92">
        <v>44.9</v>
      </c>
      <c r="CB467" s="90">
        <v>30.2</v>
      </c>
      <c r="CC467" s="91"/>
      <c r="CD467" s="102">
        <v>46.3</v>
      </c>
      <c r="CE467" s="96">
        <v>30</v>
      </c>
      <c r="CF467" s="104"/>
      <c r="CG467" s="92">
        <v>46.8</v>
      </c>
      <c r="CH467" s="90">
        <v>30.1</v>
      </c>
      <c r="CI467" s="91"/>
      <c r="CJ467" s="102">
        <v>48.5</v>
      </c>
      <c r="CK467" s="96">
        <v>30.6</v>
      </c>
      <c r="CL467" s="104"/>
      <c r="CM467" s="92">
        <v>44</v>
      </c>
      <c r="CN467" s="90">
        <v>29.9</v>
      </c>
      <c r="CO467" s="91"/>
      <c r="CP467" s="102">
        <v>44.8</v>
      </c>
      <c r="CQ467" s="96">
        <v>30.2</v>
      </c>
      <c r="CR467" s="104"/>
      <c r="CS467" s="92">
        <v>43</v>
      </c>
      <c r="CT467" s="90">
        <v>30.4</v>
      </c>
      <c r="CU467" s="91"/>
      <c r="CV467" s="102">
        <v>41.8</v>
      </c>
      <c r="CW467" s="96">
        <v>29.9</v>
      </c>
      <c r="CX467" s="104"/>
      <c r="CY467" s="92">
        <v>40.200000000000003</v>
      </c>
      <c r="CZ467" s="90">
        <v>29.4</v>
      </c>
      <c r="DA467" s="91"/>
      <c r="DB467" s="102">
        <v>42.1</v>
      </c>
      <c r="DC467" s="96">
        <v>29.3</v>
      </c>
      <c r="DD467" s="104"/>
      <c r="DE467" s="92">
        <v>43.4</v>
      </c>
      <c r="DF467" s="90">
        <v>29.6</v>
      </c>
      <c r="DG467" s="91"/>
      <c r="DH467" s="102">
        <v>42.5</v>
      </c>
      <c r="DI467" s="96">
        <v>29.5</v>
      </c>
      <c r="DJ467" s="104"/>
      <c r="DK467" s="92"/>
      <c r="DL467" s="90"/>
      <c r="DM467" s="91"/>
      <c r="DN467" s="102"/>
      <c r="DO467" s="96"/>
      <c r="DP467" s="104"/>
      <c r="DQ467" s="92"/>
      <c r="DR467" s="90"/>
      <c r="DS467" s="91"/>
      <c r="DT467" s="102"/>
      <c r="DU467" s="96"/>
      <c r="DV467" s="104"/>
      <c r="DW467" s="92"/>
      <c r="DX467" s="90"/>
      <c r="DY467" s="91"/>
      <c r="DZ467" s="102"/>
      <c r="EA467" s="96"/>
      <c r="EB467" s="104"/>
      <c r="EC467" s="92"/>
      <c r="ED467" s="90"/>
      <c r="EE467" s="91"/>
      <c r="EF467" s="102"/>
      <c r="EG467" s="96"/>
      <c r="EH467" s="104"/>
      <c r="EI467" s="92"/>
      <c r="EJ467" s="90"/>
      <c r="EK467" s="91"/>
      <c r="EL467" s="102"/>
      <c r="EM467" s="96"/>
      <c r="EN467" s="104"/>
      <c r="EO467" s="92"/>
      <c r="EP467" s="90"/>
      <c r="EQ467" s="91"/>
      <c r="ER467" s="102"/>
      <c r="ES467" s="96"/>
      <c r="ET467" s="104"/>
      <c r="EU467" s="92"/>
      <c r="EV467" s="90"/>
      <c r="EW467" s="91"/>
      <c r="EX467" s="102"/>
      <c r="EY467" s="96"/>
      <c r="EZ467" s="104"/>
      <c r="FA467" s="92"/>
      <c r="FB467" s="90"/>
      <c r="FC467" s="91"/>
      <c r="FD467" s="102"/>
      <c r="FE467" s="96"/>
      <c r="FF467" s="104"/>
      <c r="FG467" s="92"/>
      <c r="FH467" s="90"/>
      <c r="FI467" s="91"/>
      <c r="FJ467" s="102"/>
      <c r="FK467" s="96"/>
      <c r="FL467" s="104"/>
      <c r="FM467" s="92"/>
      <c r="FN467" s="90"/>
      <c r="FO467" s="91"/>
      <c r="FP467" s="102"/>
      <c r="FQ467" s="96"/>
      <c r="FR467" s="104"/>
      <c r="FS467" s="92"/>
      <c r="FT467" s="90"/>
      <c r="FU467" s="91"/>
      <c r="FV467" s="102"/>
      <c r="FW467" s="96"/>
      <c r="FX467" s="104"/>
      <c r="FY467" s="92"/>
      <c r="FZ467" s="90"/>
      <c r="GA467" s="91"/>
      <c r="GB467" s="102"/>
      <c r="GC467" s="96"/>
      <c r="GD467" s="104"/>
      <c r="GE467" s="92"/>
      <c r="GF467" s="90"/>
      <c r="GG467" s="91"/>
      <c r="GH467" s="102"/>
      <c r="GI467" s="96"/>
      <c r="GJ467" s="104"/>
      <c r="GK467" s="92"/>
      <c r="GL467" s="90"/>
      <c r="GM467" s="91"/>
      <c r="GN467" s="102"/>
      <c r="GO467" s="96"/>
      <c r="GP467" s="104"/>
      <c r="GQ467" s="92"/>
      <c r="GR467" s="90"/>
      <c r="GS467" s="91"/>
      <c r="GT467" s="102"/>
      <c r="GU467" s="96"/>
      <c r="GV467" s="104"/>
      <c r="GW467" s="92"/>
      <c r="GX467" s="90"/>
      <c r="GY467" s="91"/>
      <c r="GZ467" s="102"/>
      <c r="HA467" s="96"/>
      <c r="HB467" s="104"/>
      <c r="HC467" s="92"/>
      <c r="HD467" s="90"/>
      <c r="HE467" s="91"/>
      <c r="HF467" s="102"/>
      <c r="HG467" s="96"/>
      <c r="HH467" s="104"/>
      <c r="HI467" s="92"/>
      <c r="HJ467" s="90"/>
      <c r="HK467" s="91"/>
      <c r="HL467" s="102"/>
      <c r="HM467" s="96"/>
      <c r="HN467" s="104"/>
      <c r="HO467" s="92"/>
      <c r="HP467" s="90"/>
      <c r="HQ467" s="91"/>
      <c r="HR467" s="102"/>
      <c r="HS467" s="96"/>
      <c r="HT467" s="104"/>
      <c r="HU467" s="92"/>
      <c r="HV467" s="125"/>
      <c r="HW467" s="126"/>
      <c r="HX467" s="127"/>
      <c r="HY467" s="128"/>
      <c r="HZ467" s="129"/>
      <c r="IA467" s="130"/>
      <c r="IB467" s="125"/>
      <c r="IC467" s="126"/>
      <c r="ID467" s="127"/>
      <c r="IE467" s="128"/>
      <c r="IF467" s="129"/>
      <c r="IG467" s="130"/>
      <c r="IH467" s="125"/>
      <c r="II467" s="126"/>
      <c r="IJ467" s="127"/>
      <c r="IK467" s="128"/>
      <c r="IL467" s="129"/>
      <c r="IM467" s="130"/>
      <c r="IN467" s="125"/>
      <c r="IO467" s="126"/>
      <c r="IP467" s="127"/>
      <c r="IQ467" s="128"/>
      <c r="IR467" s="129"/>
    </row>
    <row r="468" spans="1:252" s="1" customFormat="1">
      <c r="A468" s="54" t="s">
        <v>963</v>
      </c>
      <c r="B468" s="136">
        <f t="shared" si="79"/>
        <v>31.1</v>
      </c>
      <c r="C468" s="136">
        <f t="shared" si="80"/>
        <v>31.233333333333334</v>
      </c>
      <c r="D468" s="136">
        <f t="shared" si="81"/>
        <v>31.4</v>
      </c>
      <c r="E468" s="136">
        <f t="shared" si="82"/>
        <v>20.399999999999999</v>
      </c>
      <c r="F468" s="136">
        <f t="shared" si="83"/>
        <v>20.766666666666666</v>
      </c>
      <c r="G468" s="136">
        <f t="shared" si="84"/>
        <v>21</v>
      </c>
      <c r="H468" s="137">
        <f t="shared" si="77"/>
        <v>3</v>
      </c>
      <c r="I468" s="137">
        <f t="shared" si="85"/>
        <v>0</v>
      </c>
      <c r="J468" s="136">
        <f t="shared" si="86"/>
        <v>0</v>
      </c>
      <c r="K468" s="136">
        <f t="shared" si="87"/>
        <v>0</v>
      </c>
      <c r="L468" s="138">
        <f t="shared" si="78"/>
        <v>0</v>
      </c>
      <c r="M468" s="92">
        <v>31.4</v>
      </c>
      <c r="N468" s="90">
        <v>21</v>
      </c>
      <c r="O468" s="91"/>
      <c r="P468" s="102">
        <v>31.1</v>
      </c>
      <c r="Q468" s="96">
        <v>20.9</v>
      </c>
      <c r="R468" s="104"/>
      <c r="S468" s="92">
        <v>31.2</v>
      </c>
      <c r="T468" s="90">
        <v>20.399999999999999</v>
      </c>
      <c r="U468" s="91"/>
      <c r="V468" s="102"/>
      <c r="W468" s="96"/>
      <c r="X468" s="104"/>
      <c r="Y468" s="92"/>
      <c r="Z468" s="90"/>
      <c r="AA468" s="91"/>
      <c r="AB468" s="102"/>
      <c r="AC468" s="96"/>
      <c r="AD468" s="104"/>
      <c r="AE468" s="92"/>
      <c r="AF468" s="90"/>
      <c r="AG468" s="91"/>
      <c r="AH468" s="102"/>
      <c r="AI468" s="96"/>
      <c r="AJ468" s="104"/>
      <c r="AK468" s="92"/>
      <c r="AL468" s="90"/>
      <c r="AM468" s="91"/>
      <c r="AN468" s="102"/>
      <c r="AO468" s="96"/>
      <c r="AP468" s="104"/>
      <c r="AQ468" s="92"/>
      <c r="AR468" s="90"/>
      <c r="AS468" s="91"/>
      <c r="AT468" s="102"/>
      <c r="AU468" s="96"/>
      <c r="AV468" s="104"/>
      <c r="AW468" s="92"/>
      <c r="AX468" s="90"/>
      <c r="AY468" s="91"/>
      <c r="AZ468" s="102"/>
      <c r="BA468" s="96"/>
      <c r="BB468" s="104"/>
      <c r="BC468" s="92"/>
      <c r="BD468" s="90"/>
      <c r="BE468" s="91"/>
      <c r="BF468" s="102"/>
      <c r="BG468" s="96"/>
      <c r="BH468" s="104"/>
      <c r="BI468" s="92"/>
      <c r="BJ468" s="90"/>
      <c r="BK468" s="91"/>
      <c r="BL468" s="102"/>
      <c r="BM468" s="96"/>
      <c r="BN468" s="104"/>
      <c r="BO468" s="92"/>
      <c r="BP468" s="90"/>
      <c r="BQ468" s="91"/>
      <c r="BR468" s="102"/>
      <c r="BS468" s="96"/>
      <c r="BT468" s="104"/>
      <c r="BU468" s="92"/>
      <c r="BV468" s="90"/>
      <c r="BW468" s="91"/>
      <c r="BX468" s="102"/>
      <c r="BY468" s="96"/>
      <c r="BZ468" s="104"/>
      <c r="CA468" s="92"/>
      <c r="CB468" s="90"/>
      <c r="CC468" s="91"/>
      <c r="CD468" s="102"/>
      <c r="CE468" s="96"/>
      <c r="CF468" s="104"/>
      <c r="CG468" s="92"/>
      <c r="CH468" s="90"/>
      <c r="CI468" s="91"/>
      <c r="CJ468" s="102"/>
      <c r="CK468" s="96"/>
      <c r="CL468" s="104"/>
      <c r="CM468" s="92"/>
      <c r="CN468" s="90"/>
      <c r="CO468" s="91"/>
      <c r="CP468" s="102"/>
      <c r="CQ468" s="96"/>
      <c r="CR468" s="104"/>
      <c r="CS468" s="92"/>
      <c r="CT468" s="90"/>
      <c r="CU468" s="91"/>
      <c r="CV468" s="102"/>
      <c r="CW468" s="96"/>
      <c r="CX468" s="104"/>
      <c r="CY468" s="92"/>
      <c r="CZ468" s="90"/>
      <c r="DA468" s="91"/>
      <c r="DB468" s="102"/>
      <c r="DC468" s="96"/>
      <c r="DD468" s="104"/>
      <c r="DE468" s="92"/>
      <c r="DF468" s="90"/>
      <c r="DG468" s="91"/>
      <c r="DH468" s="102"/>
      <c r="DI468" s="96"/>
      <c r="DJ468" s="104"/>
      <c r="DK468" s="92"/>
      <c r="DL468" s="90"/>
      <c r="DM468" s="91"/>
      <c r="DN468" s="102"/>
      <c r="DO468" s="96"/>
      <c r="DP468" s="104"/>
      <c r="DQ468" s="92"/>
      <c r="DR468" s="90"/>
      <c r="DS468" s="91"/>
      <c r="DT468" s="102"/>
      <c r="DU468" s="96"/>
      <c r="DV468" s="104"/>
      <c r="DW468" s="92"/>
      <c r="DX468" s="90"/>
      <c r="DY468" s="91"/>
      <c r="DZ468" s="102"/>
      <c r="EA468" s="96"/>
      <c r="EB468" s="104"/>
      <c r="EC468" s="92"/>
      <c r="ED468" s="90"/>
      <c r="EE468" s="91"/>
      <c r="EF468" s="102"/>
      <c r="EG468" s="96"/>
      <c r="EH468" s="104"/>
      <c r="EI468" s="92"/>
      <c r="EJ468" s="90"/>
      <c r="EK468" s="91"/>
      <c r="EL468" s="102"/>
      <c r="EM468" s="96"/>
      <c r="EN468" s="104"/>
      <c r="EO468" s="92"/>
      <c r="EP468" s="90"/>
      <c r="EQ468" s="91"/>
      <c r="ER468" s="102"/>
      <c r="ES468" s="96"/>
      <c r="ET468" s="104"/>
      <c r="EU468" s="92"/>
      <c r="EV468" s="90"/>
      <c r="EW468" s="91"/>
      <c r="EX468" s="102"/>
      <c r="EY468" s="96"/>
      <c r="EZ468" s="104"/>
      <c r="FA468" s="92"/>
      <c r="FB468" s="90"/>
      <c r="FC468" s="91"/>
      <c r="FD468" s="102"/>
      <c r="FE468" s="96"/>
      <c r="FF468" s="104"/>
      <c r="FG468" s="92"/>
      <c r="FH468" s="90"/>
      <c r="FI468" s="91"/>
      <c r="FJ468" s="102"/>
      <c r="FK468" s="96"/>
      <c r="FL468" s="104"/>
      <c r="FM468" s="92"/>
      <c r="FN468" s="90"/>
      <c r="FO468" s="91"/>
      <c r="FP468" s="102"/>
      <c r="FQ468" s="96"/>
      <c r="FR468" s="104"/>
      <c r="FS468" s="92"/>
      <c r="FT468" s="90"/>
      <c r="FU468" s="91"/>
      <c r="FV468" s="102"/>
      <c r="FW468" s="96"/>
      <c r="FX468" s="104"/>
      <c r="FY468" s="92"/>
      <c r="FZ468" s="90"/>
      <c r="GA468" s="91"/>
      <c r="GB468" s="102"/>
      <c r="GC468" s="96"/>
      <c r="GD468" s="104"/>
      <c r="GE468" s="92"/>
      <c r="GF468" s="90"/>
      <c r="GG468" s="91"/>
      <c r="GH468" s="102"/>
      <c r="GI468" s="96"/>
      <c r="GJ468" s="104"/>
      <c r="GK468" s="92"/>
      <c r="GL468" s="90"/>
      <c r="GM468" s="91"/>
      <c r="GN468" s="102"/>
      <c r="GO468" s="96"/>
      <c r="GP468" s="104"/>
      <c r="GQ468" s="92"/>
      <c r="GR468" s="90"/>
      <c r="GS468" s="91"/>
      <c r="GT468" s="102"/>
      <c r="GU468" s="96"/>
      <c r="GV468" s="104"/>
      <c r="GW468" s="92"/>
      <c r="GX468" s="90"/>
      <c r="GY468" s="91"/>
      <c r="GZ468" s="102"/>
      <c r="HA468" s="96"/>
      <c r="HB468" s="104"/>
      <c r="HC468" s="92"/>
      <c r="HD468" s="90"/>
      <c r="HE468" s="91"/>
      <c r="HF468" s="102"/>
      <c r="HG468" s="96"/>
      <c r="HH468" s="104"/>
      <c r="HI468" s="92"/>
      <c r="HJ468" s="90"/>
      <c r="HK468" s="91"/>
      <c r="HL468" s="102"/>
      <c r="HM468" s="96"/>
      <c r="HN468" s="104"/>
      <c r="HO468" s="92"/>
      <c r="HP468" s="90"/>
      <c r="HQ468" s="91"/>
      <c r="HR468" s="102"/>
      <c r="HS468" s="96"/>
      <c r="HT468" s="104"/>
      <c r="HU468" s="92"/>
      <c r="HV468" s="125"/>
      <c r="HW468" s="126"/>
      <c r="HX468" s="127"/>
      <c r="HY468" s="128"/>
      <c r="HZ468" s="129"/>
      <c r="IA468" s="130"/>
      <c r="IB468" s="125"/>
      <c r="IC468" s="126"/>
      <c r="ID468" s="127"/>
      <c r="IE468" s="128"/>
      <c r="IF468" s="129"/>
      <c r="IG468" s="130"/>
      <c r="IH468" s="125"/>
      <c r="II468" s="126"/>
      <c r="IJ468" s="127"/>
      <c r="IK468" s="128"/>
      <c r="IL468" s="129"/>
      <c r="IM468" s="130"/>
      <c r="IN468" s="125"/>
      <c r="IO468" s="126"/>
      <c r="IP468" s="127"/>
      <c r="IQ468" s="128"/>
      <c r="IR468" s="129"/>
    </row>
    <row r="469" spans="1:252" s="1" customFormat="1">
      <c r="A469" s="54" t="s">
        <v>1043</v>
      </c>
      <c r="B469" s="136">
        <f t="shared" si="79"/>
        <v>26.4</v>
      </c>
      <c r="C469" s="136">
        <f t="shared" si="80"/>
        <v>28.372727272727271</v>
      </c>
      <c r="D469" s="136">
        <f t="shared" si="81"/>
        <v>30.5</v>
      </c>
      <c r="E469" s="136">
        <f t="shared" si="82"/>
        <v>19.2</v>
      </c>
      <c r="F469" s="136">
        <f t="shared" si="83"/>
        <v>19.859090909090906</v>
      </c>
      <c r="G469" s="136">
        <f t="shared" si="84"/>
        <v>20.5</v>
      </c>
      <c r="H469" s="137">
        <f t="shared" si="77"/>
        <v>22</v>
      </c>
      <c r="I469" s="136">
        <f t="shared" si="85"/>
        <v>4.5999999999999996</v>
      </c>
      <c r="J469" s="136">
        <f t="shared" si="86"/>
        <v>5.6133333333333342</v>
      </c>
      <c r="K469" s="136">
        <f t="shared" si="87"/>
        <v>6.2</v>
      </c>
      <c r="L469" s="138">
        <f t="shared" si="78"/>
        <v>15</v>
      </c>
      <c r="M469" s="92">
        <v>27.5</v>
      </c>
      <c r="N469" s="90">
        <v>20</v>
      </c>
      <c r="O469" s="91"/>
      <c r="P469" s="102">
        <v>28.9</v>
      </c>
      <c r="Q469" s="96">
        <v>19.8</v>
      </c>
      <c r="R469" s="104"/>
      <c r="S469" s="92">
        <v>28.6</v>
      </c>
      <c r="T469" s="90">
        <v>19.2</v>
      </c>
      <c r="U469" s="91"/>
      <c r="V469" s="102">
        <v>29.1</v>
      </c>
      <c r="W469" s="96">
        <v>19.600000000000001</v>
      </c>
      <c r="X469" s="104"/>
      <c r="Y469" s="92">
        <v>28.4</v>
      </c>
      <c r="Z469" s="90">
        <v>19.8</v>
      </c>
      <c r="AA469" s="91"/>
      <c r="AB469" s="102">
        <v>30.5</v>
      </c>
      <c r="AC469" s="96">
        <v>20</v>
      </c>
      <c r="AD469" s="104"/>
      <c r="AE469" s="92">
        <v>29.6</v>
      </c>
      <c r="AF469" s="90">
        <v>19.899999999999999</v>
      </c>
      <c r="AG469" s="91"/>
      <c r="AH469" s="102">
        <v>28.4</v>
      </c>
      <c r="AI469" s="96">
        <v>20.2</v>
      </c>
      <c r="AJ469" s="104">
        <v>5.5</v>
      </c>
      <c r="AK469" s="92">
        <v>28.1</v>
      </c>
      <c r="AL469" s="90">
        <v>19.600000000000001</v>
      </c>
      <c r="AM469" s="91">
        <v>5.4</v>
      </c>
      <c r="AN469" s="102">
        <v>27.3</v>
      </c>
      <c r="AO469" s="96">
        <v>20.2</v>
      </c>
      <c r="AP469" s="104">
        <v>5.2</v>
      </c>
      <c r="AQ469" s="92">
        <v>26.8</v>
      </c>
      <c r="AR469" s="90">
        <v>20.100000000000001</v>
      </c>
      <c r="AS469" s="91">
        <v>5.5</v>
      </c>
      <c r="AT469" s="102">
        <v>26.5</v>
      </c>
      <c r="AU469" s="96">
        <v>19.8</v>
      </c>
      <c r="AV469" s="104">
        <v>4.5999999999999996</v>
      </c>
      <c r="AW469" s="92">
        <v>27</v>
      </c>
      <c r="AX469" s="90">
        <v>20.100000000000001</v>
      </c>
      <c r="AY469" s="91">
        <v>5.6</v>
      </c>
      <c r="AZ469" s="102">
        <v>30.4</v>
      </c>
      <c r="BA469" s="96">
        <v>19.899999999999999</v>
      </c>
      <c r="BB469" s="104">
        <v>6.1</v>
      </c>
      <c r="BC469" s="92">
        <v>30.1</v>
      </c>
      <c r="BD469" s="90">
        <v>19.899999999999999</v>
      </c>
      <c r="BE469" s="91">
        <v>6.2</v>
      </c>
      <c r="BF469" s="102">
        <v>28.9</v>
      </c>
      <c r="BG469" s="96">
        <v>19.600000000000001</v>
      </c>
      <c r="BH469" s="104">
        <v>5.6</v>
      </c>
      <c r="BI469" s="92">
        <v>28.6</v>
      </c>
      <c r="BJ469" s="90">
        <v>20.5</v>
      </c>
      <c r="BK469" s="91">
        <v>6.1</v>
      </c>
      <c r="BL469" s="102">
        <v>29.9</v>
      </c>
      <c r="BM469" s="96">
        <v>20.2</v>
      </c>
      <c r="BN469" s="104">
        <v>6.2</v>
      </c>
      <c r="BO469" s="92">
        <v>29.4</v>
      </c>
      <c r="BP469" s="90">
        <v>19.8</v>
      </c>
      <c r="BQ469" s="91">
        <v>5.9</v>
      </c>
      <c r="BR469" s="102">
        <v>27.3</v>
      </c>
      <c r="BS469" s="96">
        <v>19.7</v>
      </c>
      <c r="BT469" s="104">
        <v>5.6</v>
      </c>
      <c r="BU469" s="92">
        <v>26.5</v>
      </c>
      <c r="BV469" s="90">
        <v>19.5</v>
      </c>
      <c r="BW469" s="91">
        <v>5.3</v>
      </c>
      <c r="BX469" s="102">
        <v>26.4</v>
      </c>
      <c r="BY469" s="96">
        <v>19.5</v>
      </c>
      <c r="BZ469" s="104">
        <v>5.4</v>
      </c>
      <c r="CA469" s="92"/>
      <c r="CB469" s="90"/>
      <c r="CC469" s="91"/>
      <c r="CD469" s="102"/>
      <c r="CE469" s="96"/>
      <c r="CF469" s="104"/>
      <c r="CG469" s="92"/>
      <c r="CH469" s="90"/>
      <c r="CI469" s="91"/>
      <c r="CJ469" s="102"/>
      <c r="CK469" s="96"/>
      <c r="CL469" s="104"/>
      <c r="CM469" s="92"/>
      <c r="CN469" s="90"/>
      <c r="CO469" s="91"/>
      <c r="CP469" s="102"/>
      <c r="CQ469" s="96"/>
      <c r="CR469" s="104"/>
      <c r="CS469" s="92"/>
      <c r="CT469" s="90"/>
      <c r="CU469" s="91"/>
      <c r="CV469" s="102"/>
      <c r="CW469" s="96"/>
      <c r="CX469" s="104"/>
      <c r="CY469" s="92"/>
      <c r="CZ469" s="90"/>
      <c r="DA469" s="91"/>
      <c r="DB469" s="102"/>
      <c r="DC469" s="96"/>
      <c r="DD469" s="104"/>
      <c r="DE469" s="92"/>
      <c r="DF469" s="90"/>
      <c r="DG469" s="91"/>
      <c r="DH469" s="102"/>
      <c r="DI469" s="96"/>
      <c r="DJ469" s="104"/>
      <c r="DK469" s="92"/>
      <c r="DL469" s="90"/>
      <c r="DM469" s="91"/>
      <c r="DN469" s="102"/>
      <c r="DO469" s="96"/>
      <c r="DP469" s="104"/>
      <c r="DQ469" s="92"/>
      <c r="DR469" s="90"/>
      <c r="DS469" s="91"/>
      <c r="DT469" s="102"/>
      <c r="DU469" s="96"/>
      <c r="DV469" s="104"/>
      <c r="DW469" s="92"/>
      <c r="DX469" s="90"/>
      <c r="DY469" s="91"/>
      <c r="DZ469" s="102"/>
      <c r="EA469" s="96"/>
      <c r="EB469" s="104"/>
      <c r="EC469" s="92"/>
      <c r="ED469" s="90"/>
      <c r="EE469" s="91"/>
      <c r="EF469" s="102"/>
      <c r="EG469" s="96"/>
      <c r="EH469" s="104"/>
      <c r="EI469" s="92"/>
      <c r="EJ469" s="90"/>
      <c r="EK469" s="91"/>
      <c r="EL469" s="102"/>
      <c r="EM469" s="96"/>
      <c r="EN469" s="104"/>
      <c r="EO469" s="92"/>
      <c r="EP469" s="90"/>
      <c r="EQ469" s="91"/>
      <c r="ER469" s="102"/>
      <c r="ES469" s="96"/>
      <c r="ET469" s="104"/>
      <c r="EU469" s="92"/>
      <c r="EV469" s="90"/>
      <c r="EW469" s="91"/>
      <c r="EX469" s="102"/>
      <c r="EY469" s="96"/>
      <c r="EZ469" s="104"/>
      <c r="FA469" s="92"/>
      <c r="FB469" s="90"/>
      <c r="FC469" s="91"/>
      <c r="FD469" s="102"/>
      <c r="FE469" s="96"/>
      <c r="FF469" s="104"/>
      <c r="FG469" s="92"/>
      <c r="FH469" s="90"/>
      <c r="FI469" s="91"/>
      <c r="FJ469" s="102"/>
      <c r="FK469" s="96"/>
      <c r="FL469" s="104"/>
      <c r="FM469" s="92"/>
      <c r="FN469" s="90"/>
      <c r="FO469" s="91"/>
      <c r="FP469" s="102"/>
      <c r="FQ469" s="96"/>
      <c r="FR469" s="104"/>
      <c r="FS469" s="92"/>
      <c r="FT469" s="90"/>
      <c r="FU469" s="91"/>
      <c r="FV469" s="102"/>
      <c r="FW469" s="96"/>
      <c r="FX469" s="104"/>
      <c r="FY469" s="92"/>
      <c r="FZ469" s="90"/>
      <c r="GA469" s="91"/>
      <c r="GB469" s="102"/>
      <c r="GC469" s="96"/>
      <c r="GD469" s="104"/>
      <c r="GE469" s="92"/>
      <c r="GF469" s="90"/>
      <c r="GG469" s="91"/>
      <c r="GH469" s="102"/>
      <c r="GI469" s="96"/>
      <c r="GJ469" s="104"/>
      <c r="GK469" s="92"/>
      <c r="GL469" s="90"/>
      <c r="GM469" s="91"/>
      <c r="GN469" s="102"/>
      <c r="GO469" s="96"/>
      <c r="GP469" s="104"/>
      <c r="GQ469" s="92"/>
      <c r="GR469" s="90"/>
      <c r="GS469" s="91"/>
      <c r="GT469" s="102"/>
      <c r="GU469" s="96"/>
      <c r="GV469" s="104"/>
      <c r="GW469" s="92"/>
      <c r="GX469" s="90"/>
      <c r="GY469" s="91"/>
      <c r="GZ469" s="102"/>
      <c r="HA469" s="96"/>
      <c r="HB469" s="104"/>
      <c r="HC469" s="92"/>
      <c r="HD469" s="90"/>
      <c r="HE469" s="91"/>
      <c r="HF469" s="102"/>
      <c r="HG469" s="96"/>
      <c r="HH469" s="104"/>
      <c r="HI469" s="92"/>
      <c r="HJ469" s="90"/>
      <c r="HK469" s="91"/>
      <c r="HL469" s="102"/>
      <c r="HM469" s="96"/>
      <c r="HN469" s="104"/>
      <c r="HO469" s="92"/>
      <c r="HP469" s="90"/>
      <c r="HQ469" s="91"/>
      <c r="HR469" s="102"/>
      <c r="HS469" s="96"/>
      <c r="HT469" s="104"/>
      <c r="HU469" s="92"/>
      <c r="HV469" s="125"/>
      <c r="HW469" s="126"/>
      <c r="HX469" s="127"/>
      <c r="HY469" s="128"/>
      <c r="HZ469" s="129"/>
      <c r="IA469" s="130"/>
      <c r="IB469" s="125"/>
      <c r="IC469" s="126"/>
      <c r="ID469" s="127"/>
      <c r="IE469" s="128"/>
      <c r="IF469" s="129"/>
      <c r="IG469" s="130"/>
      <c r="IH469" s="125"/>
      <c r="II469" s="126"/>
      <c r="IJ469" s="127"/>
      <c r="IK469" s="128"/>
      <c r="IL469" s="129"/>
      <c r="IM469" s="130"/>
      <c r="IN469" s="125"/>
      <c r="IO469" s="126"/>
      <c r="IP469" s="127"/>
      <c r="IQ469" s="128"/>
      <c r="IR469" s="129"/>
    </row>
    <row r="470" spans="1:252" s="1" customFormat="1">
      <c r="A470" s="54" t="s">
        <v>964</v>
      </c>
      <c r="B470" s="136">
        <f t="shared" si="79"/>
        <v>0</v>
      </c>
      <c r="C470" s="136">
        <f t="shared" si="80"/>
        <v>0</v>
      </c>
      <c r="D470" s="136">
        <f t="shared" si="81"/>
        <v>0</v>
      </c>
      <c r="E470" s="136">
        <f t="shared" si="82"/>
        <v>0</v>
      </c>
      <c r="F470" s="136">
        <f t="shared" si="83"/>
        <v>0</v>
      </c>
      <c r="G470" s="136">
        <f t="shared" si="84"/>
        <v>0</v>
      </c>
      <c r="H470" s="137">
        <f t="shared" si="77"/>
        <v>0</v>
      </c>
      <c r="I470" s="137">
        <f t="shared" si="85"/>
        <v>0</v>
      </c>
      <c r="J470" s="136">
        <f t="shared" si="86"/>
        <v>0</v>
      </c>
      <c r="K470" s="136">
        <f t="shared" si="87"/>
        <v>0</v>
      </c>
      <c r="L470" s="138">
        <f t="shared" si="78"/>
        <v>0</v>
      </c>
      <c r="M470" s="92"/>
      <c r="N470" s="90"/>
      <c r="O470" s="91"/>
      <c r="P470" s="102"/>
      <c r="Q470" s="96"/>
      <c r="R470" s="104"/>
      <c r="S470" s="92"/>
      <c r="T470" s="90"/>
      <c r="U470" s="91"/>
      <c r="V470" s="102"/>
      <c r="W470" s="96"/>
      <c r="X470" s="104"/>
      <c r="Y470" s="92"/>
      <c r="Z470" s="90"/>
      <c r="AA470" s="91"/>
      <c r="AB470" s="102"/>
      <c r="AC470" s="96"/>
      <c r="AD470" s="104"/>
      <c r="AE470" s="92"/>
      <c r="AF470" s="90"/>
      <c r="AG470" s="91"/>
      <c r="AH470" s="102"/>
      <c r="AI470" s="96"/>
      <c r="AJ470" s="104"/>
      <c r="AK470" s="92"/>
      <c r="AL470" s="90"/>
      <c r="AM470" s="91"/>
      <c r="AN470" s="102"/>
      <c r="AO470" s="96"/>
      <c r="AP470" s="104"/>
      <c r="AQ470" s="92"/>
      <c r="AR470" s="90"/>
      <c r="AS470" s="91"/>
      <c r="AT470" s="102"/>
      <c r="AU470" s="96"/>
      <c r="AV470" s="104"/>
      <c r="AW470" s="92"/>
      <c r="AX470" s="90"/>
      <c r="AY470" s="91"/>
      <c r="AZ470" s="102"/>
      <c r="BA470" s="96"/>
      <c r="BB470" s="104"/>
      <c r="BC470" s="92"/>
      <c r="BD470" s="90"/>
      <c r="BE470" s="91"/>
      <c r="BF470" s="102"/>
      <c r="BG470" s="96"/>
      <c r="BH470" s="104"/>
      <c r="BI470" s="92"/>
      <c r="BJ470" s="90"/>
      <c r="BK470" s="91"/>
      <c r="BL470" s="102"/>
      <c r="BM470" s="96"/>
      <c r="BN470" s="104"/>
      <c r="BO470" s="92"/>
      <c r="BP470" s="90"/>
      <c r="BQ470" s="91"/>
      <c r="BR470" s="102"/>
      <c r="BS470" s="96"/>
      <c r="BT470" s="104"/>
      <c r="BU470" s="92"/>
      <c r="BV470" s="90"/>
      <c r="BW470" s="91"/>
      <c r="BX470" s="102"/>
      <c r="BY470" s="96"/>
      <c r="BZ470" s="104"/>
      <c r="CA470" s="92"/>
      <c r="CB470" s="90"/>
      <c r="CC470" s="91"/>
      <c r="CD470" s="102"/>
      <c r="CE470" s="96"/>
      <c r="CF470" s="104"/>
      <c r="CG470" s="92"/>
      <c r="CH470" s="90"/>
      <c r="CI470" s="91"/>
      <c r="CJ470" s="102"/>
      <c r="CK470" s="96"/>
      <c r="CL470" s="104"/>
      <c r="CM470" s="92"/>
      <c r="CN470" s="90"/>
      <c r="CO470" s="91"/>
      <c r="CP470" s="102"/>
      <c r="CQ470" s="96"/>
      <c r="CR470" s="104"/>
      <c r="CS470" s="92"/>
      <c r="CT470" s="90"/>
      <c r="CU470" s="91"/>
      <c r="CV470" s="102"/>
      <c r="CW470" s="96"/>
      <c r="CX470" s="104"/>
      <c r="CY470" s="92"/>
      <c r="CZ470" s="90"/>
      <c r="DA470" s="91"/>
      <c r="DB470" s="102"/>
      <c r="DC470" s="96"/>
      <c r="DD470" s="104"/>
      <c r="DE470" s="92"/>
      <c r="DF470" s="90"/>
      <c r="DG470" s="91"/>
      <c r="DH470" s="102"/>
      <c r="DI470" s="96"/>
      <c r="DJ470" s="104"/>
      <c r="DK470" s="92"/>
      <c r="DL470" s="90"/>
      <c r="DM470" s="91"/>
      <c r="DN470" s="102"/>
      <c r="DO470" s="96"/>
      <c r="DP470" s="104"/>
      <c r="DQ470" s="92"/>
      <c r="DR470" s="90"/>
      <c r="DS470" s="91"/>
      <c r="DT470" s="102"/>
      <c r="DU470" s="96"/>
      <c r="DV470" s="104"/>
      <c r="DW470" s="92"/>
      <c r="DX470" s="90"/>
      <c r="DY470" s="91"/>
      <c r="DZ470" s="102"/>
      <c r="EA470" s="96"/>
      <c r="EB470" s="104"/>
      <c r="EC470" s="92"/>
      <c r="ED470" s="90"/>
      <c r="EE470" s="91"/>
      <c r="EF470" s="102"/>
      <c r="EG470" s="96"/>
      <c r="EH470" s="104"/>
      <c r="EI470" s="92"/>
      <c r="EJ470" s="90"/>
      <c r="EK470" s="91"/>
      <c r="EL470" s="102"/>
      <c r="EM470" s="96"/>
      <c r="EN470" s="104"/>
      <c r="EO470" s="92"/>
      <c r="EP470" s="90"/>
      <c r="EQ470" s="91"/>
      <c r="ER470" s="102"/>
      <c r="ES470" s="96"/>
      <c r="ET470" s="104"/>
      <c r="EU470" s="92"/>
      <c r="EV470" s="90"/>
      <c r="EW470" s="91"/>
      <c r="EX470" s="102"/>
      <c r="EY470" s="96"/>
      <c r="EZ470" s="104"/>
      <c r="FA470" s="92"/>
      <c r="FB470" s="90"/>
      <c r="FC470" s="91"/>
      <c r="FD470" s="102"/>
      <c r="FE470" s="96"/>
      <c r="FF470" s="104"/>
      <c r="FG470" s="92"/>
      <c r="FH470" s="90"/>
      <c r="FI470" s="91"/>
      <c r="FJ470" s="102"/>
      <c r="FK470" s="96"/>
      <c r="FL470" s="104"/>
      <c r="FM470" s="92"/>
      <c r="FN470" s="90"/>
      <c r="FO470" s="91"/>
      <c r="FP470" s="102"/>
      <c r="FQ470" s="96"/>
      <c r="FR470" s="104"/>
      <c r="FS470" s="92"/>
      <c r="FT470" s="90"/>
      <c r="FU470" s="91"/>
      <c r="FV470" s="102"/>
      <c r="FW470" s="96"/>
      <c r="FX470" s="104"/>
      <c r="FY470" s="92"/>
      <c r="FZ470" s="90"/>
      <c r="GA470" s="91"/>
      <c r="GB470" s="102"/>
      <c r="GC470" s="96"/>
      <c r="GD470" s="104"/>
      <c r="GE470" s="92"/>
      <c r="GF470" s="90"/>
      <c r="GG470" s="91"/>
      <c r="GH470" s="102"/>
      <c r="GI470" s="96"/>
      <c r="GJ470" s="104"/>
      <c r="GK470" s="92"/>
      <c r="GL470" s="90"/>
      <c r="GM470" s="91"/>
      <c r="GN470" s="102"/>
      <c r="GO470" s="96"/>
      <c r="GP470" s="104"/>
      <c r="GQ470" s="92"/>
      <c r="GR470" s="90"/>
      <c r="GS470" s="91"/>
      <c r="GT470" s="102"/>
      <c r="GU470" s="96"/>
      <c r="GV470" s="104"/>
      <c r="GW470" s="92"/>
      <c r="GX470" s="90"/>
      <c r="GY470" s="91"/>
      <c r="GZ470" s="102"/>
      <c r="HA470" s="96"/>
      <c r="HB470" s="104"/>
      <c r="HC470" s="92"/>
      <c r="HD470" s="90"/>
      <c r="HE470" s="91"/>
      <c r="HF470" s="102"/>
      <c r="HG470" s="96"/>
      <c r="HH470" s="104"/>
      <c r="HI470" s="92"/>
      <c r="HJ470" s="90"/>
      <c r="HK470" s="91"/>
      <c r="HL470" s="102"/>
      <c r="HM470" s="96"/>
      <c r="HN470" s="104"/>
      <c r="HO470" s="92"/>
      <c r="HP470" s="90"/>
      <c r="HQ470" s="91"/>
      <c r="HR470" s="102"/>
      <c r="HS470" s="96"/>
      <c r="HT470" s="104"/>
      <c r="HU470" s="92"/>
      <c r="HV470" s="125"/>
      <c r="HW470" s="126"/>
      <c r="HX470" s="127"/>
      <c r="HY470" s="128"/>
      <c r="HZ470" s="129"/>
      <c r="IA470" s="130"/>
      <c r="IB470" s="125"/>
      <c r="IC470" s="126"/>
      <c r="ID470" s="127"/>
      <c r="IE470" s="128"/>
      <c r="IF470" s="129"/>
      <c r="IG470" s="130"/>
      <c r="IH470" s="125"/>
      <c r="II470" s="126"/>
      <c r="IJ470" s="127"/>
      <c r="IK470" s="128"/>
      <c r="IL470" s="129"/>
      <c r="IM470" s="130"/>
      <c r="IN470" s="125"/>
      <c r="IO470" s="126"/>
      <c r="IP470" s="127"/>
      <c r="IQ470" s="128"/>
      <c r="IR470" s="129"/>
    </row>
    <row r="471" spans="1:252" s="1" customFormat="1">
      <c r="A471" s="54" t="s">
        <v>1247</v>
      </c>
      <c r="B471" s="136">
        <f t="shared" si="79"/>
        <v>0</v>
      </c>
      <c r="C471" s="136">
        <f t="shared" si="80"/>
        <v>0</v>
      </c>
      <c r="D471" s="136">
        <f t="shared" si="81"/>
        <v>0</v>
      </c>
      <c r="E471" s="136">
        <f t="shared" si="82"/>
        <v>0</v>
      </c>
      <c r="F471" s="136">
        <f t="shared" si="83"/>
        <v>0</v>
      </c>
      <c r="G471" s="136">
        <f t="shared" si="84"/>
        <v>0</v>
      </c>
      <c r="H471" s="137">
        <f t="shared" si="77"/>
        <v>0</v>
      </c>
      <c r="I471" s="137">
        <f t="shared" si="85"/>
        <v>0</v>
      </c>
      <c r="J471" s="136">
        <f t="shared" si="86"/>
        <v>0</v>
      </c>
      <c r="K471" s="136">
        <f t="shared" si="87"/>
        <v>0</v>
      </c>
      <c r="L471" s="138">
        <f t="shared" si="78"/>
        <v>0</v>
      </c>
      <c r="M471" s="92"/>
      <c r="N471" s="90"/>
      <c r="O471" s="91"/>
      <c r="P471" s="102"/>
      <c r="Q471" s="96"/>
      <c r="R471" s="104"/>
      <c r="S471" s="92"/>
      <c r="T471" s="90"/>
      <c r="U471" s="91"/>
      <c r="V471" s="102"/>
      <c r="W471" s="96"/>
      <c r="X471" s="104"/>
      <c r="Y471" s="92"/>
      <c r="Z471" s="90"/>
      <c r="AA471" s="91"/>
      <c r="AB471" s="102"/>
      <c r="AC471" s="96"/>
      <c r="AD471" s="104"/>
      <c r="AE471" s="92"/>
      <c r="AF471" s="90"/>
      <c r="AG471" s="91"/>
      <c r="AH471" s="102"/>
      <c r="AI471" s="96"/>
      <c r="AJ471" s="104"/>
      <c r="AK471" s="92"/>
      <c r="AL471" s="90"/>
      <c r="AM471" s="91"/>
      <c r="AN471" s="102"/>
      <c r="AO471" s="96"/>
      <c r="AP471" s="104"/>
      <c r="AQ471" s="92"/>
      <c r="AR471" s="90"/>
      <c r="AS471" s="91"/>
      <c r="AT471" s="102"/>
      <c r="AU471" s="96"/>
      <c r="AV471" s="104"/>
      <c r="AW471" s="92"/>
      <c r="AX471" s="90"/>
      <c r="AY471" s="91"/>
      <c r="AZ471" s="102"/>
      <c r="BA471" s="96"/>
      <c r="BB471" s="104"/>
      <c r="BC471" s="92"/>
      <c r="BD471" s="90"/>
      <c r="BE471" s="91"/>
      <c r="BF471" s="102"/>
      <c r="BG471" s="96"/>
      <c r="BH471" s="104"/>
      <c r="BI471" s="92"/>
      <c r="BJ471" s="90"/>
      <c r="BK471" s="91"/>
      <c r="BL471" s="102"/>
      <c r="BM471" s="96"/>
      <c r="BN471" s="104"/>
      <c r="BO471" s="92"/>
      <c r="BP471" s="90"/>
      <c r="BQ471" s="91"/>
      <c r="BR471" s="102"/>
      <c r="BS471" s="96"/>
      <c r="BT471" s="104"/>
      <c r="BU471" s="92"/>
      <c r="BV471" s="90"/>
      <c r="BW471" s="91"/>
      <c r="BX471" s="102"/>
      <c r="BY471" s="96"/>
      <c r="BZ471" s="104"/>
      <c r="CA471" s="92"/>
      <c r="CB471" s="90"/>
      <c r="CC471" s="91"/>
      <c r="CD471" s="102"/>
      <c r="CE471" s="96"/>
      <c r="CF471" s="104"/>
      <c r="CG471" s="92"/>
      <c r="CH471" s="90"/>
      <c r="CI471" s="91"/>
      <c r="CJ471" s="102"/>
      <c r="CK471" s="96"/>
      <c r="CL471" s="104"/>
      <c r="CM471" s="92"/>
      <c r="CN471" s="90"/>
      <c r="CO471" s="91"/>
      <c r="CP471" s="102"/>
      <c r="CQ471" s="96"/>
      <c r="CR471" s="104"/>
      <c r="CS471" s="92"/>
      <c r="CT471" s="90"/>
      <c r="CU471" s="91"/>
      <c r="CV471" s="102"/>
      <c r="CW471" s="96"/>
      <c r="CX471" s="104"/>
      <c r="CY471" s="92"/>
      <c r="CZ471" s="90"/>
      <c r="DA471" s="91"/>
      <c r="DB471" s="102"/>
      <c r="DC471" s="96"/>
      <c r="DD471" s="104"/>
      <c r="DE471" s="92"/>
      <c r="DF471" s="90"/>
      <c r="DG471" s="91"/>
      <c r="DH471" s="102"/>
      <c r="DI471" s="96"/>
      <c r="DJ471" s="104"/>
      <c r="DK471" s="92"/>
      <c r="DL471" s="90"/>
      <c r="DM471" s="91"/>
      <c r="DN471" s="102"/>
      <c r="DO471" s="96"/>
      <c r="DP471" s="104"/>
      <c r="DQ471" s="92"/>
      <c r="DR471" s="90"/>
      <c r="DS471" s="91"/>
      <c r="DT471" s="102"/>
      <c r="DU471" s="96"/>
      <c r="DV471" s="104"/>
      <c r="DW471" s="92"/>
      <c r="DX471" s="90"/>
      <c r="DY471" s="91"/>
      <c r="DZ471" s="102"/>
      <c r="EA471" s="96"/>
      <c r="EB471" s="104"/>
      <c r="EC471" s="92"/>
      <c r="ED471" s="90"/>
      <c r="EE471" s="91"/>
      <c r="EF471" s="102"/>
      <c r="EG471" s="96"/>
      <c r="EH471" s="104"/>
      <c r="EI471" s="92"/>
      <c r="EJ471" s="90"/>
      <c r="EK471" s="91"/>
      <c r="EL471" s="102"/>
      <c r="EM471" s="96"/>
      <c r="EN471" s="104"/>
      <c r="EO471" s="92"/>
      <c r="EP471" s="90"/>
      <c r="EQ471" s="91"/>
      <c r="ER471" s="102"/>
      <c r="ES471" s="96"/>
      <c r="ET471" s="104"/>
      <c r="EU471" s="92"/>
      <c r="EV471" s="90"/>
      <c r="EW471" s="91"/>
      <c r="EX471" s="102"/>
      <c r="EY471" s="96"/>
      <c r="EZ471" s="104"/>
      <c r="FA471" s="92"/>
      <c r="FB471" s="90"/>
      <c r="FC471" s="91"/>
      <c r="FD471" s="102"/>
      <c r="FE471" s="96"/>
      <c r="FF471" s="104"/>
      <c r="FG471" s="92"/>
      <c r="FH471" s="90"/>
      <c r="FI471" s="91"/>
      <c r="FJ471" s="102"/>
      <c r="FK471" s="96"/>
      <c r="FL471" s="104"/>
      <c r="FM471" s="92"/>
      <c r="FN471" s="90"/>
      <c r="FO471" s="91"/>
      <c r="FP471" s="102"/>
      <c r="FQ471" s="96"/>
      <c r="FR471" s="104"/>
      <c r="FS471" s="92"/>
      <c r="FT471" s="90"/>
      <c r="FU471" s="91"/>
      <c r="FV471" s="102"/>
      <c r="FW471" s="96"/>
      <c r="FX471" s="104"/>
      <c r="FY471" s="92"/>
      <c r="FZ471" s="90"/>
      <c r="GA471" s="91"/>
      <c r="GB471" s="102"/>
      <c r="GC471" s="96"/>
      <c r="GD471" s="104"/>
      <c r="GE471" s="92"/>
      <c r="GF471" s="90"/>
      <c r="GG471" s="91"/>
      <c r="GH471" s="102"/>
      <c r="GI471" s="96"/>
      <c r="GJ471" s="104"/>
      <c r="GK471" s="92"/>
      <c r="GL471" s="90"/>
      <c r="GM471" s="91"/>
      <c r="GN471" s="102"/>
      <c r="GO471" s="96"/>
      <c r="GP471" s="104"/>
      <c r="GQ471" s="92"/>
      <c r="GR471" s="90"/>
      <c r="GS471" s="91"/>
      <c r="GT471" s="102"/>
      <c r="GU471" s="96"/>
      <c r="GV471" s="104"/>
      <c r="GW471" s="92"/>
      <c r="GX471" s="90"/>
      <c r="GY471" s="91"/>
      <c r="GZ471" s="102"/>
      <c r="HA471" s="96"/>
      <c r="HB471" s="104"/>
      <c r="HC471" s="92"/>
      <c r="HD471" s="90"/>
      <c r="HE471" s="91"/>
      <c r="HF471" s="102"/>
      <c r="HG471" s="96"/>
      <c r="HH471" s="104"/>
      <c r="HI471" s="92"/>
      <c r="HJ471" s="90"/>
      <c r="HK471" s="91"/>
      <c r="HL471" s="102"/>
      <c r="HM471" s="96"/>
      <c r="HN471" s="104"/>
      <c r="HO471" s="92"/>
      <c r="HP471" s="90"/>
      <c r="HQ471" s="91"/>
      <c r="HR471" s="102"/>
      <c r="HS471" s="96"/>
      <c r="HT471" s="104"/>
      <c r="HU471" s="92"/>
      <c r="HV471" s="125"/>
      <c r="HW471" s="126"/>
      <c r="HX471" s="127"/>
      <c r="HY471" s="128"/>
      <c r="HZ471" s="129"/>
      <c r="IA471" s="130"/>
      <c r="IB471" s="125"/>
      <c r="IC471" s="126"/>
      <c r="ID471" s="127"/>
      <c r="IE471" s="128"/>
      <c r="IF471" s="129"/>
      <c r="IG471" s="130"/>
      <c r="IH471" s="125"/>
      <c r="II471" s="126"/>
      <c r="IJ471" s="127"/>
      <c r="IK471" s="128"/>
      <c r="IL471" s="129"/>
      <c r="IM471" s="130"/>
      <c r="IN471" s="125"/>
      <c r="IO471" s="126"/>
      <c r="IP471" s="127"/>
      <c r="IQ471" s="128"/>
      <c r="IR471" s="129"/>
    </row>
    <row r="472" spans="1:252" s="1" customFormat="1">
      <c r="A472" s="54" t="s">
        <v>965</v>
      </c>
      <c r="B472" s="136">
        <f t="shared" si="79"/>
        <v>0</v>
      </c>
      <c r="C472" s="136">
        <f t="shared" si="80"/>
        <v>0</v>
      </c>
      <c r="D472" s="136">
        <f t="shared" si="81"/>
        <v>0</v>
      </c>
      <c r="E472" s="136">
        <f t="shared" si="82"/>
        <v>0</v>
      </c>
      <c r="F472" s="136">
        <f t="shared" si="83"/>
        <v>0</v>
      </c>
      <c r="G472" s="136">
        <f t="shared" si="84"/>
        <v>0</v>
      </c>
      <c r="H472" s="137">
        <f t="shared" si="77"/>
        <v>0</v>
      </c>
      <c r="I472" s="137">
        <f t="shared" si="85"/>
        <v>0</v>
      </c>
      <c r="J472" s="136">
        <f t="shared" si="86"/>
        <v>0</v>
      </c>
      <c r="K472" s="136">
        <f t="shared" si="87"/>
        <v>0</v>
      </c>
      <c r="L472" s="138">
        <f t="shared" si="78"/>
        <v>0</v>
      </c>
      <c r="M472" s="92"/>
      <c r="N472" s="90"/>
      <c r="O472" s="91"/>
      <c r="P472" s="102"/>
      <c r="Q472" s="96"/>
      <c r="R472" s="104"/>
      <c r="S472" s="92"/>
      <c r="T472" s="90"/>
      <c r="U472" s="91"/>
      <c r="V472" s="102"/>
      <c r="W472" s="96"/>
      <c r="X472" s="104"/>
      <c r="Y472" s="92"/>
      <c r="Z472" s="90"/>
      <c r="AA472" s="91"/>
      <c r="AB472" s="102"/>
      <c r="AC472" s="96"/>
      <c r="AD472" s="104"/>
      <c r="AE472" s="92"/>
      <c r="AF472" s="90"/>
      <c r="AG472" s="91"/>
      <c r="AH472" s="102"/>
      <c r="AI472" s="96"/>
      <c r="AJ472" s="104"/>
      <c r="AK472" s="92"/>
      <c r="AL472" s="90"/>
      <c r="AM472" s="91"/>
      <c r="AN472" s="102"/>
      <c r="AO472" s="96"/>
      <c r="AP472" s="104"/>
      <c r="AQ472" s="92"/>
      <c r="AR472" s="90"/>
      <c r="AS472" s="91"/>
      <c r="AT472" s="102"/>
      <c r="AU472" s="96"/>
      <c r="AV472" s="104"/>
      <c r="AW472" s="92"/>
      <c r="AX472" s="90"/>
      <c r="AY472" s="91"/>
      <c r="AZ472" s="102"/>
      <c r="BA472" s="96"/>
      <c r="BB472" s="104"/>
      <c r="BC472" s="92"/>
      <c r="BD472" s="90"/>
      <c r="BE472" s="91"/>
      <c r="BF472" s="102"/>
      <c r="BG472" s="96"/>
      <c r="BH472" s="104"/>
      <c r="BI472" s="92"/>
      <c r="BJ472" s="90"/>
      <c r="BK472" s="91"/>
      <c r="BL472" s="102"/>
      <c r="BM472" s="96"/>
      <c r="BN472" s="104"/>
      <c r="BO472" s="92"/>
      <c r="BP472" s="90"/>
      <c r="BQ472" s="91"/>
      <c r="BR472" s="102"/>
      <c r="BS472" s="96"/>
      <c r="BT472" s="104"/>
      <c r="BU472" s="92"/>
      <c r="BV472" s="90"/>
      <c r="BW472" s="91"/>
      <c r="BX472" s="102"/>
      <c r="BY472" s="96"/>
      <c r="BZ472" s="104"/>
      <c r="CA472" s="92"/>
      <c r="CB472" s="90"/>
      <c r="CC472" s="91"/>
      <c r="CD472" s="102"/>
      <c r="CE472" s="96"/>
      <c r="CF472" s="104"/>
      <c r="CG472" s="92"/>
      <c r="CH472" s="90"/>
      <c r="CI472" s="91"/>
      <c r="CJ472" s="102"/>
      <c r="CK472" s="96"/>
      <c r="CL472" s="104"/>
      <c r="CM472" s="92"/>
      <c r="CN472" s="90"/>
      <c r="CO472" s="91"/>
      <c r="CP472" s="102"/>
      <c r="CQ472" s="96"/>
      <c r="CR472" s="104"/>
      <c r="CS472" s="92"/>
      <c r="CT472" s="90"/>
      <c r="CU472" s="91"/>
      <c r="CV472" s="102"/>
      <c r="CW472" s="96"/>
      <c r="CX472" s="104"/>
      <c r="CY472" s="92"/>
      <c r="CZ472" s="90"/>
      <c r="DA472" s="91"/>
      <c r="DB472" s="102"/>
      <c r="DC472" s="96"/>
      <c r="DD472" s="104"/>
      <c r="DE472" s="92"/>
      <c r="DF472" s="90"/>
      <c r="DG472" s="91"/>
      <c r="DH472" s="102"/>
      <c r="DI472" s="96"/>
      <c r="DJ472" s="104"/>
      <c r="DK472" s="92"/>
      <c r="DL472" s="90"/>
      <c r="DM472" s="91"/>
      <c r="DN472" s="102"/>
      <c r="DO472" s="96"/>
      <c r="DP472" s="104"/>
      <c r="DQ472" s="92"/>
      <c r="DR472" s="90"/>
      <c r="DS472" s="91"/>
      <c r="DT472" s="102"/>
      <c r="DU472" s="96"/>
      <c r="DV472" s="104"/>
      <c r="DW472" s="92"/>
      <c r="DX472" s="90"/>
      <c r="DY472" s="91"/>
      <c r="DZ472" s="102"/>
      <c r="EA472" s="96"/>
      <c r="EB472" s="104"/>
      <c r="EC472" s="92"/>
      <c r="ED472" s="90"/>
      <c r="EE472" s="91"/>
      <c r="EF472" s="102"/>
      <c r="EG472" s="96"/>
      <c r="EH472" s="104"/>
      <c r="EI472" s="92"/>
      <c r="EJ472" s="90"/>
      <c r="EK472" s="91"/>
      <c r="EL472" s="102"/>
      <c r="EM472" s="96"/>
      <c r="EN472" s="104"/>
      <c r="EO472" s="92"/>
      <c r="EP472" s="90"/>
      <c r="EQ472" s="91"/>
      <c r="ER472" s="102"/>
      <c r="ES472" s="96"/>
      <c r="ET472" s="104"/>
      <c r="EU472" s="92"/>
      <c r="EV472" s="90"/>
      <c r="EW472" s="91"/>
      <c r="EX472" s="102"/>
      <c r="EY472" s="96"/>
      <c r="EZ472" s="104"/>
      <c r="FA472" s="92"/>
      <c r="FB472" s="90"/>
      <c r="FC472" s="91"/>
      <c r="FD472" s="102"/>
      <c r="FE472" s="96"/>
      <c r="FF472" s="104"/>
      <c r="FG472" s="92"/>
      <c r="FH472" s="90"/>
      <c r="FI472" s="91"/>
      <c r="FJ472" s="102"/>
      <c r="FK472" s="96"/>
      <c r="FL472" s="104"/>
      <c r="FM472" s="92"/>
      <c r="FN472" s="90"/>
      <c r="FO472" s="91"/>
      <c r="FP472" s="102"/>
      <c r="FQ472" s="96"/>
      <c r="FR472" s="104"/>
      <c r="FS472" s="92"/>
      <c r="FT472" s="90"/>
      <c r="FU472" s="91"/>
      <c r="FV472" s="102"/>
      <c r="FW472" s="96"/>
      <c r="FX472" s="104"/>
      <c r="FY472" s="92"/>
      <c r="FZ472" s="90"/>
      <c r="GA472" s="91"/>
      <c r="GB472" s="102"/>
      <c r="GC472" s="96"/>
      <c r="GD472" s="104"/>
      <c r="GE472" s="92"/>
      <c r="GF472" s="90"/>
      <c r="GG472" s="91"/>
      <c r="GH472" s="102"/>
      <c r="GI472" s="96"/>
      <c r="GJ472" s="104"/>
      <c r="GK472" s="92"/>
      <c r="GL472" s="90"/>
      <c r="GM472" s="91"/>
      <c r="GN472" s="102"/>
      <c r="GO472" s="96"/>
      <c r="GP472" s="104"/>
      <c r="GQ472" s="92"/>
      <c r="GR472" s="90"/>
      <c r="GS472" s="91"/>
      <c r="GT472" s="102"/>
      <c r="GU472" s="96"/>
      <c r="GV472" s="104"/>
      <c r="GW472" s="92"/>
      <c r="GX472" s="90"/>
      <c r="GY472" s="91"/>
      <c r="GZ472" s="102"/>
      <c r="HA472" s="96"/>
      <c r="HB472" s="104"/>
      <c r="HC472" s="92"/>
      <c r="HD472" s="90"/>
      <c r="HE472" s="91"/>
      <c r="HF472" s="102"/>
      <c r="HG472" s="96"/>
      <c r="HH472" s="104"/>
      <c r="HI472" s="92"/>
      <c r="HJ472" s="90"/>
      <c r="HK472" s="91"/>
      <c r="HL472" s="102"/>
      <c r="HM472" s="96"/>
      <c r="HN472" s="104"/>
      <c r="HO472" s="92"/>
      <c r="HP472" s="90"/>
      <c r="HQ472" s="91"/>
      <c r="HR472" s="102"/>
      <c r="HS472" s="96"/>
      <c r="HT472" s="104"/>
      <c r="HU472" s="92"/>
      <c r="HV472" s="125"/>
      <c r="HW472" s="126"/>
      <c r="HX472" s="127"/>
      <c r="HY472" s="128"/>
      <c r="HZ472" s="129"/>
      <c r="IA472" s="130"/>
      <c r="IB472" s="125"/>
      <c r="IC472" s="126"/>
      <c r="ID472" s="127"/>
      <c r="IE472" s="128"/>
      <c r="IF472" s="129"/>
      <c r="IG472" s="130"/>
      <c r="IH472" s="125"/>
      <c r="II472" s="126"/>
      <c r="IJ472" s="127"/>
      <c r="IK472" s="128"/>
      <c r="IL472" s="129"/>
      <c r="IM472" s="130"/>
      <c r="IN472" s="125"/>
      <c r="IO472" s="126"/>
      <c r="IP472" s="127"/>
      <c r="IQ472" s="128"/>
      <c r="IR472" s="129"/>
    </row>
    <row r="473" spans="1:252" s="1" customFormat="1">
      <c r="A473" s="54" t="s">
        <v>1246</v>
      </c>
      <c r="B473" s="136">
        <f t="shared" si="79"/>
        <v>0</v>
      </c>
      <c r="C473" s="136">
        <f t="shared" si="80"/>
        <v>0</v>
      </c>
      <c r="D473" s="136">
        <f t="shared" si="81"/>
        <v>0</v>
      </c>
      <c r="E473" s="136">
        <f t="shared" si="82"/>
        <v>0</v>
      </c>
      <c r="F473" s="136">
        <f t="shared" si="83"/>
        <v>0</v>
      </c>
      <c r="G473" s="136">
        <f t="shared" si="84"/>
        <v>0</v>
      </c>
      <c r="H473" s="137">
        <f t="shared" si="77"/>
        <v>0</v>
      </c>
      <c r="I473" s="137">
        <f t="shared" si="85"/>
        <v>0</v>
      </c>
      <c r="J473" s="136">
        <f t="shared" si="86"/>
        <v>0</v>
      </c>
      <c r="K473" s="136">
        <f t="shared" si="87"/>
        <v>0</v>
      </c>
      <c r="L473" s="138">
        <f t="shared" si="78"/>
        <v>0</v>
      </c>
      <c r="M473" s="92"/>
      <c r="N473" s="90"/>
      <c r="O473" s="91"/>
      <c r="P473" s="102"/>
      <c r="Q473" s="96"/>
      <c r="R473" s="104"/>
      <c r="S473" s="92"/>
      <c r="T473" s="90"/>
      <c r="U473" s="91"/>
      <c r="V473" s="102"/>
      <c r="W473" s="96"/>
      <c r="X473" s="104"/>
      <c r="Y473" s="92"/>
      <c r="Z473" s="90"/>
      <c r="AA473" s="91"/>
      <c r="AB473" s="102"/>
      <c r="AC473" s="96"/>
      <c r="AD473" s="104"/>
      <c r="AE473" s="92"/>
      <c r="AF473" s="90"/>
      <c r="AG473" s="91"/>
      <c r="AH473" s="102"/>
      <c r="AI473" s="96"/>
      <c r="AJ473" s="104"/>
      <c r="AK473" s="92"/>
      <c r="AL473" s="90"/>
      <c r="AM473" s="91"/>
      <c r="AN473" s="102"/>
      <c r="AO473" s="96"/>
      <c r="AP473" s="104"/>
      <c r="AQ473" s="92"/>
      <c r="AR473" s="90"/>
      <c r="AS473" s="91"/>
      <c r="AT473" s="102"/>
      <c r="AU473" s="96"/>
      <c r="AV473" s="104"/>
      <c r="AW473" s="92"/>
      <c r="AX473" s="90"/>
      <c r="AY473" s="91"/>
      <c r="AZ473" s="102"/>
      <c r="BA473" s="96"/>
      <c r="BB473" s="104"/>
      <c r="BC473" s="92"/>
      <c r="BD473" s="90"/>
      <c r="BE473" s="91"/>
      <c r="BF473" s="102"/>
      <c r="BG473" s="96"/>
      <c r="BH473" s="104"/>
      <c r="BI473" s="92"/>
      <c r="BJ473" s="90"/>
      <c r="BK473" s="91"/>
      <c r="BL473" s="102"/>
      <c r="BM473" s="96"/>
      <c r="BN473" s="104"/>
      <c r="BO473" s="92"/>
      <c r="BP473" s="90"/>
      <c r="BQ473" s="91"/>
      <c r="BR473" s="102"/>
      <c r="BS473" s="96"/>
      <c r="BT473" s="104"/>
      <c r="BU473" s="92"/>
      <c r="BV473" s="90"/>
      <c r="BW473" s="91"/>
      <c r="BX473" s="102"/>
      <c r="BY473" s="96"/>
      <c r="BZ473" s="104"/>
      <c r="CA473" s="92"/>
      <c r="CB473" s="90"/>
      <c r="CC473" s="91"/>
      <c r="CD473" s="102"/>
      <c r="CE473" s="96"/>
      <c r="CF473" s="104"/>
      <c r="CG473" s="92"/>
      <c r="CH473" s="90"/>
      <c r="CI473" s="91"/>
      <c r="CJ473" s="102"/>
      <c r="CK473" s="96"/>
      <c r="CL473" s="104"/>
      <c r="CM473" s="92"/>
      <c r="CN473" s="90"/>
      <c r="CO473" s="91"/>
      <c r="CP473" s="102"/>
      <c r="CQ473" s="96"/>
      <c r="CR473" s="104"/>
      <c r="CS473" s="92"/>
      <c r="CT473" s="90"/>
      <c r="CU473" s="91"/>
      <c r="CV473" s="102"/>
      <c r="CW473" s="96"/>
      <c r="CX473" s="104"/>
      <c r="CY473" s="92"/>
      <c r="CZ473" s="90"/>
      <c r="DA473" s="91"/>
      <c r="DB473" s="102"/>
      <c r="DC473" s="96"/>
      <c r="DD473" s="104"/>
      <c r="DE473" s="92"/>
      <c r="DF473" s="90"/>
      <c r="DG473" s="91"/>
      <c r="DH473" s="102"/>
      <c r="DI473" s="96"/>
      <c r="DJ473" s="104"/>
      <c r="DK473" s="92"/>
      <c r="DL473" s="90"/>
      <c r="DM473" s="91"/>
      <c r="DN473" s="102"/>
      <c r="DO473" s="96"/>
      <c r="DP473" s="104"/>
      <c r="DQ473" s="92"/>
      <c r="DR473" s="90"/>
      <c r="DS473" s="91"/>
      <c r="DT473" s="102"/>
      <c r="DU473" s="96"/>
      <c r="DV473" s="104"/>
      <c r="DW473" s="92"/>
      <c r="DX473" s="90"/>
      <c r="DY473" s="91"/>
      <c r="DZ473" s="102"/>
      <c r="EA473" s="96"/>
      <c r="EB473" s="104"/>
      <c r="EC473" s="92"/>
      <c r="ED473" s="90"/>
      <c r="EE473" s="91"/>
      <c r="EF473" s="102"/>
      <c r="EG473" s="96"/>
      <c r="EH473" s="104"/>
      <c r="EI473" s="92"/>
      <c r="EJ473" s="90"/>
      <c r="EK473" s="91"/>
      <c r="EL473" s="102"/>
      <c r="EM473" s="96"/>
      <c r="EN473" s="104"/>
      <c r="EO473" s="92"/>
      <c r="EP473" s="90"/>
      <c r="EQ473" s="91"/>
      <c r="ER473" s="102"/>
      <c r="ES473" s="96"/>
      <c r="ET473" s="104"/>
      <c r="EU473" s="92"/>
      <c r="EV473" s="90"/>
      <c r="EW473" s="91"/>
      <c r="EX473" s="102"/>
      <c r="EY473" s="96"/>
      <c r="EZ473" s="104"/>
      <c r="FA473" s="92"/>
      <c r="FB473" s="90"/>
      <c r="FC473" s="91"/>
      <c r="FD473" s="102"/>
      <c r="FE473" s="96"/>
      <c r="FF473" s="104"/>
      <c r="FG473" s="92"/>
      <c r="FH473" s="90"/>
      <c r="FI473" s="91"/>
      <c r="FJ473" s="102"/>
      <c r="FK473" s="96"/>
      <c r="FL473" s="104"/>
      <c r="FM473" s="92"/>
      <c r="FN473" s="90"/>
      <c r="FO473" s="91"/>
      <c r="FP473" s="102"/>
      <c r="FQ473" s="96"/>
      <c r="FR473" s="104"/>
      <c r="FS473" s="92"/>
      <c r="FT473" s="90"/>
      <c r="FU473" s="91"/>
      <c r="FV473" s="102"/>
      <c r="FW473" s="96"/>
      <c r="FX473" s="104"/>
      <c r="FY473" s="92"/>
      <c r="FZ473" s="90"/>
      <c r="GA473" s="91"/>
      <c r="GB473" s="102"/>
      <c r="GC473" s="96"/>
      <c r="GD473" s="104"/>
      <c r="GE473" s="92"/>
      <c r="GF473" s="90"/>
      <c r="GG473" s="91"/>
      <c r="GH473" s="102"/>
      <c r="GI473" s="96"/>
      <c r="GJ473" s="104"/>
      <c r="GK473" s="92"/>
      <c r="GL473" s="90"/>
      <c r="GM473" s="91"/>
      <c r="GN473" s="102"/>
      <c r="GO473" s="96"/>
      <c r="GP473" s="104"/>
      <c r="GQ473" s="92"/>
      <c r="GR473" s="90"/>
      <c r="GS473" s="91"/>
      <c r="GT473" s="102"/>
      <c r="GU473" s="96"/>
      <c r="GV473" s="104"/>
      <c r="GW473" s="92"/>
      <c r="GX473" s="90"/>
      <c r="GY473" s="91"/>
      <c r="GZ473" s="102"/>
      <c r="HA473" s="96"/>
      <c r="HB473" s="104"/>
      <c r="HC473" s="92"/>
      <c r="HD473" s="90"/>
      <c r="HE473" s="91"/>
      <c r="HF473" s="102"/>
      <c r="HG473" s="96"/>
      <c r="HH473" s="104"/>
      <c r="HI473" s="92"/>
      <c r="HJ473" s="90"/>
      <c r="HK473" s="91"/>
      <c r="HL473" s="102"/>
      <c r="HM473" s="96"/>
      <c r="HN473" s="104"/>
      <c r="HO473" s="92"/>
      <c r="HP473" s="90"/>
      <c r="HQ473" s="91"/>
      <c r="HR473" s="102"/>
      <c r="HS473" s="96"/>
      <c r="HT473" s="104"/>
      <c r="HU473" s="92"/>
      <c r="HV473" s="125"/>
      <c r="HW473" s="126"/>
      <c r="HX473" s="127"/>
      <c r="HY473" s="128"/>
      <c r="HZ473" s="129"/>
      <c r="IA473" s="130"/>
      <c r="IB473" s="125"/>
      <c r="IC473" s="126"/>
      <c r="ID473" s="127"/>
      <c r="IE473" s="128"/>
      <c r="IF473" s="129"/>
      <c r="IG473" s="130"/>
      <c r="IH473" s="125"/>
      <c r="II473" s="126"/>
      <c r="IJ473" s="127"/>
      <c r="IK473" s="128"/>
      <c r="IL473" s="129"/>
      <c r="IM473" s="130"/>
      <c r="IN473" s="125"/>
      <c r="IO473" s="126"/>
      <c r="IP473" s="127"/>
      <c r="IQ473" s="128"/>
      <c r="IR473" s="129"/>
    </row>
    <row r="474" spans="1:252" s="1" customFormat="1">
      <c r="A474" s="54" t="s">
        <v>966</v>
      </c>
      <c r="B474" s="136">
        <f t="shared" si="79"/>
        <v>28.3</v>
      </c>
      <c r="C474" s="136">
        <f t="shared" si="80"/>
        <v>30.371428571428574</v>
      </c>
      <c r="D474" s="136">
        <f t="shared" si="81"/>
        <v>32.5</v>
      </c>
      <c r="E474" s="136">
        <f t="shared" si="82"/>
        <v>21.2</v>
      </c>
      <c r="F474" s="136">
        <f t="shared" si="83"/>
        <v>21.890476190476189</v>
      </c>
      <c r="G474" s="136">
        <f t="shared" si="84"/>
        <v>23</v>
      </c>
      <c r="H474" s="137">
        <f t="shared" si="77"/>
        <v>21</v>
      </c>
      <c r="I474" s="137">
        <f t="shared" si="85"/>
        <v>0</v>
      </c>
      <c r="J474" s="136">
        <f t="shared" si="86"/>
        <v>0</v>
      </c>
      <c r="K474" s="136">
        <f t="shared" si="87"/>
        <v>0</v>
      </c>
      <c r="L474" s="138">
        <f t="shared" si="78"/>
        <v>0</v>
      </c>
      <c r="M474" s="92">
        <v>28.6</v>
      </c>
      <c r="N474" s="90">
        <v>22</v>
      </c>
      <c r="O474" s="91"/>
      <c r="P474" s="102">
        <v>28.3</v>
      </c>
      <c r="Q474" s="96">
        <v>21.5</v>
      </c>
      <c r="R474" s="104"/>
      <c r="S474" s="92">
        <v>28.7</v>
      </c>
      <c r="T474" s="90">
        <v>21.7</v>
      </c>
      <c r="U474" s="91"/>
      <c r="V474" s="102">
        <v>29.7</v>
      </c>
      <c r="W474" s="96">
        <v>22.3</v>
      </c>
      <c r="X474" s="104"/>
      <c r="Y474" s="92">
        <v>29.3</v>
      </c>
      <c r="Z474" s="90">
        <v>22.5</v>
      </c>
      <c r="AA474" s="91"/>
      <c r="AB474" s="102">
        <v>29.4</v>
      </c>
      <c r="AC474" s="96">
        <v>22.2</v>
      </c>
      <c r="AD474" s="104"/>
      <c r="AE474" s="92">
        <v>31.8</v>
      </c>
      <c r="AF474" s="90">
        <v>21.6</v>
      </c>
      <c r="AG474" s="91"/>
      <c r="AH474" s="102">
        <v>32.1</v>
      </c>
      <c r="AI474" s="96">
        <v>21.9</v>
      </c>
      <c r="AJ474" s="104"/>
      <c r="AK474" s="92">
        <v>32</v>
      </c>
      <c r="AL474" s="90">
        <v>21.2</v>
      </c>
      <c r="AM474" s="91"/>
      <c r="AN474" s="102">
        <v>31.2</v>
      </c>
      <c r="AO474" s="96">
        <v>21.3</v>
      </c>
      <c r="AP474" s="104"/>
      <c r="AQ474" s="92">
        <v>32.299999999999997</v>
      </c>
      <c r="AR474" s="90">
        <v>21.7</v>
      </c>
      <c r="AS474" s="91"/>
      <c r="AT474" s="102">
        <v>32.4</v>
      </c>
      <c r="AU474" s="96">
        <v>22.1</v>
      </c>
      <c r="AV474" s="104"/>
      <c r="AW474" s="92">
        <v>29.3</v>
      </c>
      <c r="AX474" s="90">
        <v>22.4</v>
      </c>
      <c r="AY474" s="91"/>
      <c r="AZ474" s="102">
        <v>29.6</v>
      </c>
      <c r="BA474" s="96">
        <v>22.1</v>
      </c>
      <c r="BB474" s="104"/>
      <c r="BC474" s="92">
        <v>28.6</v>
      </c>
      <c r="BD474" s="90">
        <v>22</v>
      </c>
      <c r="BE474" s="91"/>
      <c r="BF474" s="102">
        <v>28.3</v>
      </c>
      <c r="BG474" s="96">
        <v>21.5</v>
      </c>
      <c r="BH474" s="104"/>
      <c r="BI474" s="92">
        <v>28.7</v>
      </c>
      <c r="BJ474" s="90">
        <v>21.7</v>
      </c>
      <c r="BK474" s="91"/>
      <c r="BL474" s="102">
        <v>31.5</v>
      </c>
      <c r="BM474" s="96">
        <v>21.5</v>
      </c>
      <c r="BN474" s="104"/>
      <c r="BO474" s="92">
        <v>31.5</v>
      </c>
      <c r="BP474" s="90">
        <v>21.5</v>
      </c>
      <c r="BQ474" s="91"/>
      <c r="BR474" s="102">
        <v>32.5</v>
      </c>
      <c r="BS474" s="96">
        <v>23</v>
      </c>
      <c r="BT474" s="104"/>
      <c r="BU474" s="92">
        <v>32</v>
      </c>
      <c r="BV474" s="90">
        <v>22</v>
      </c>
      <c r="BW474" s="91"/>
      <c r="BX474" s="102"/>
      <c r="BY474" s="96"/>
      <c r="BZ474" s="104"/>
      <c r="CA474" s="92"/>
      <c r="CB474" s="90"/>
      <c r="CC474" s="91"/>
      <c r="CD474" s="102"/>
      <c r="CE474" s="96"/>
      <c r="CF474" s="104"/>
      <c r="CG474" s="92"/>
      <c r="CH474" s="90"/>
      <c r="CI474" s="91"/>
      <c r="CJ474" s="102"/>
      <c r="CK474" s="96"/>
      <c r="CL474" s="104"/>
      <c r="CM474" s="92"/>
      <c r="CN474" s="90"/>
      <c r="CO474" s="91"/>
      <c r="CP474" s="102"/>
      <c r="CQ474" s="96"/>
      <c r="CR474" s="104"/>
      <c r="CS474" s="92"/>
      <c r="CT474" s="90"/>
      <c r="CU474" s="91"/>
      <c r="CV474" s="102"/>
      <c r="CW474" s="96"/>
      <c r="CX474" s="104"/>
      <c r="CY474" s="92"/>
      <c r="CZ474" s="90"/>
      <c r="DA474" s="91"/>
      <c r="DB474" s="102"/>
      <c r="DC474" s="96"/>
      <c r="DD474" s="104"/>
      <c r="DE474" s="92"/>
      <c r="DF474" s="90"/>
      <c r="DG474" s="91"/>
      <c r="DH474" s="102"/>
      <c r="DI474" s="96"/>
      <c r="DJ474" s="104"/>
      <c r="DK474" s="92"/>
      <c r="DL474" s="90"/>
      <c r="DM474" s="91"/>
      <c r="DN474" s="102"/>
      <c r="DO474" s="96"/>
      <c r="DP474" s="104"/>
      <c r="DQ474" s="92"/>
      <c r="DR474" s="90"/>
      <c r="DS474" s="91"/>
      <c r="DT474" s="102"/>
      <c r="DU474" s="96"/>
      <c r="DV474" s="104"/>
      <c r="DW474" s="92"/>
      <c r="DX474" s="90"/>
      <c r="DY474" s="91"/>
      <c r="DZ474" s="102"/>
      <c r="EA474" s="96"/>
      <c r="EB474" s="104"/>
      <c r="EC474" s="92"/>
      <c r="ED474" s="90"/>
      <c r="EE474" s="91"/>
      <c r="EF474" s="102"/>
      <c r="EG474" s="96"/>
      <c r="EH474" s="104"/>
      <c r="EI474" s="92"/>
      <c r="EJ474" s="90"/>
      <c r="EK474" s="91"/>
      <c r="EL474" s="102"/>
      <c r="EM474" s="96"/>
      <c r="EN474" s="104"/>
      <c r="EO474" s="92"/>
      <c r="EP474" s="90"/>
      <c r="EQ474" s="91"/>
      <c r="ER474" s="102"/>
      <c r="ES474" s="96"/>
      <c r="ET474" s="104"/>
      <c r="EU474" s="92"/>
      <c r="EV474" s="90"/>
      <c r="EW474" s="91"/>
      <c r="EX474" s="102"/>
      <c r="EY474" s="96"/>
      <c r="EZ474" s="104"/>
      <c r="FA474" s="92"/>
      <c r="FB474" s="90"/>
      <c r="FC474" s="91"/>
      <c r="FD474" s="102"/>
      <c r="FE474" s="96"/>
      <c r="FF474" s="104"/>
      <c r="FG474" s="92"/>
      <c r="FH474" s="90"/>
      <c r="FI474" s="91"/>
      <c r="FJ474" s="102"/>
      <c r="FK474" s="96"/>
      <c r="FL474" s="104"/>
      <c r="FM474" s="92"/>
      <c r="FN474" s="90"/>
      <c r="FO474" s="91"/>
      <c r="FP474" s="102"/>
      <c r="FQ474" s="96"/>
      <c r="FR474" s="104"/>
      <c r="FS474" s="92"/>
      <c r="FT474" s="90"/>
      <c r="FU474" s="91"/>
      <c r="FV474" s="102"/>
      <c r="FW474" s="96"/>
      <c r="FX474" s="104"/>
      <c r="FY474" s="92"/>
      <c r="FZ474" s="90"/>
      <c r="GA474" s="91"/>
      <c r="GB474" s="102"/>
      <c r="GC474" s="96"/>
      <c r="GD474" s="104"/>
      <c r="GE474" s="92"/>
      <c r="GF474" s="90"/>
      <c r="GG474" s="91"/>
      <c r="GH474" s="102"/>
      <c r="GI474" s="96"/>
      <c r="GJ474" s="104"/>
      <c r="GK474" s="92"/>
      <c r="GL474" s="90"/>
      <c r="GM474" s="91"/>
      <c r="GN474" s="102"/>
      <c r="GO474" s="96"/>
      <c r="GP474" s="104"/>
      <c r="GQ474" s="92"/>
      <c r="GR474" s="90"/>
      <c r="GS474" s="91"/>
      <c r="GT474" s="102"/>
      <c r="GU474" s="96"/>
      <c r="GV474" s="104"/>
      <c r="GW474" s="92"/>
      <c r="GX474" s="90"/>
      <c r="GY474" s="91"/>
      <c r="GZ474" s="102"/>
      <c r="HA474" s="96"/>
      <c r="HB474" s="104"/>
      <c r="HC474" s="92"/>
      <c r="HD474" s="90"/>
      <c r="HE474" s="91"/>
      <c r="HF474" s="102"/>
      <c r="HG474" s="96"/>
      <c r="HH474" s="104"/>
      <c r="HI474" s="92"/>
      <c r="HJ474" s="90"/>
      <c r="HK474" s="91"/>
      <c r="HL474" s="102"/>
      <c r="HM474" s="96"/>
      <c r="HN474" s="104"/>
      <c r="HO474" s="92"/>
      <c r="HP474" s="90"/>
      <c r="HQ474" s="91"/>
      <c r="HR474" s="102"/>
      <c r="HS474" s="96"/>
      <c r="HT474" s="104"/>
      <c r="HU474" s="92"/>
      <c r="HV474" s="125"/>
      <c r="HW474" s="126"/>
      <c r="HX474" s="127"/>
      <c r="HY474" s="128"/>
      <c r="HZ474" s="129"/>
      <c r="IA474" s="130"/>
      <c r="IB474" s="125"/>
      <c r="IC474" s="126"/>
      <c r="ID474" s="127"/>
      <c r="IE474" s="128"/>
      <c r="IF474" s="129"/>
      <c r="IG474" s="130"/>
      <c r="IH474" s="125"/>
      <c r="II474" s="126"/>
      <c r="IJ474" s="127"/>
      <c r="IK474" s="128"/>
      <c r="IL474" s="129"/>
      <c r="IM474" s="130"/>
      <c r="IN474" s="125"/>
      <c r="IO474" s="126"/>
      <c r="IP474" s="127"/>
      <c r="IQ474" s="128"/>
      <c r="IR474" s="129"/>
    </row>
    <row r="475" spans="1:252" s="1" customFormat="1">
      <c r="A475" s="54" t="s">
        <v>967</v>
      </c>
      <c r="B475" s="136">
        <f t="shared" si="79"/>
        <v>0</v>
      </c>
      <c r="C475" s="136">
        <f t="shared" si="80"/>
        <v>0</v>
      </c>
      <c r="D475" s="136">
        <f t="shared" si="81"/>
        <v>0</v>
      </c>
      <c r="E475" s="136">
        <f t="shared" si="82"/>
        <v>0</v>
      </c>
      <c r="F475" s="136">
        <f t="shared" si="83"/>
        <v>0</v>
      </c>
      <c r="G475" s="136">
        <f t="shared" si="84"/>
        <v>0</v>
      </c>
      <c r="H475" s="137">
        <f t="shared" si="77"/>
        <v>0</v>
      </c>
      <c r="I475" s="137">
        <f t="shared" si="85"/>
        <v>0</v>
      </c>
      <c r="J475" s="136">
        <f t="shared" si="86"/>
        <v>0</v>
      </c>
      <c r="K475" s="136">
        <f t="shared" si="87"/>
        <v>0</v>
      </c>
      <c r="L475" s="138">
        <f t="shared" si="78"/>
        <v>0</v>
      </c>
      <c r="M475" s="92"/>
      <c r="N475" s="90"/>
      <c r="O475" s="91"/>
      <c r="P475" s="102"/>
      <c r="Q475" s="96"/>
      <c r="R475" s="104"/>
      <c r="S475" s="92"/>
      <c r="T475" s="90"/>
      <c r="U475" s="91"/>
      <c r="V475" s="102"/>
      <c r="W475" s="96"/>
      <c r="X475" s="104"/>
      <c r="Y475" s="92"/>
      <c r="Z475" s="90"/>
      <c r="AA475" s="91"/>
      <c r="AB475" s="102"/>
      <c r="AC475" s="96"/>
      <c r="AD475" s="104"/>
      <c r="AE475" s="92"/>
      <c r="AF475" s="90"/>
      <c r="AG475" s="91"/>
      <c r="AH475" s="102"/>
      <c r="AI475" s="96"/>
      <c r="AJ475" s="104"/>
      <c r="AK475" s="92"/>
      <c r="AL475" s="90"/>
      <c r="AM475" s="91"/>
      <c r="AN475" s="102"/>
      <c r="AO475" s="96"/>
      <c r="AP475" s="104"/>
      <c r="AQ475" s="92"/>
      <c r="AR475" s="90"/>
      <c r="AS475" s="91"/>
      <c r="AT475" s="102"/>
      <c r="AU475" s="96"/>
      <c r="AV475" s="104"/>
      <c r="AW475" s="92"/>
      <c r="AX475" s="90"/>
      <c r="AY475" s="91"/>
      <c r="AZ475" s="102"/>
      <c r="BA475" s="96"/>
      <c r="BB475" s="104"/>
      <c r="BC475" s="92"/>
      <c r="BD475" s="90"/>
      <c r="BE475" s="91"/>
      <c r="BF475" s="102"/>
      <c r="BG475" s="96"/>
      <c r="BH475" s="104"/>
      <c r="BI475" s="92"/>
      <c r="BJ475" s="90"/>
      <c r="BK475" s="91"/>
      <c r="BL475" s="102"/>
      <c r="BM475" s="96"/>
      <c r="BN475" s="104"/>
      <c r="BO475" s="92"/>
      <c r="BP475" s="90"/>
      <c r="BQ475" s="91"/>
      <c r="BR475" s="102"/>
      <c r="BS475" s="96"/>
      <c r="BT475" s="104"/>
      <c r="BU475" s="92"/>
      <c r="BV475" s="90"/>
      <c r="BW475" s="91"/>
      <c r="BX475" s="102"/>
      <c r="BY475" s="96"/>
      <c r="BZ475" s="104"/>
      <c r="CA475" s="92"/>
      <c r="CB475" s="90"/>
      <c r="CC475" s="91"/>
      <c r="CD475" s="102"/>
      <c r="CE475" s="96"/>
      <c r="CF475" s="104"/>
      <c r="CG475" s="92"/>
      <c r="CH475" s="90"/>
      <c r="CI475" s="91"/>
      <c r="CJ475" s="102"/>
      <c r="CK475" s="96"/>
      <c r="CL475" s="104"/>
      <c r="CM475" s="92"/>
      <c r="CN475" s="90"/>
      <c r="CO475" s="91"/>
      <c r="CP475" s="102"/>
      <c r="CQ475" s="96"/>
      <c r="CR475" s="104"/>
      <c r="CS475" s="92"/>
      <c r="CT475" s="90"/>
      <c r="CU475" s="91"/>
      <c r="CV475" s="102"/>
      <c r="CW475" s="96"/>
      <c r="CX475" s="104"/>
      <c r="CY475" s="92"/>
      <c r="CZ475" s="90"/>
      <c r="DA475" s="91"/>
      <c r="DB475" s="102"/>
      <c r="DC475" s="96"/>
      <c r="DD475" s="104"/>
      <c r="DE475" s="92"/>
      <c r="DF475" s="90"/>
      <c r="DG475" s="91"/>
      <c r="DH475" s="102"/>
      <c r="DI475" s="96"/>
      <c r="DJ475" s="104"/>
      <c r="DK475" s="92"/>
      <c r="DL475" s="90"/>
      <c r="DM475" s="91"/>
      <c r="DN475" s="102"/>
      <c r="DO475" s="96"/>
      <c r="DP475" s="104"/>
      <c r="DQ475" s="92"/>
      <c r="DR475" s="90"/>
      <c r="DS475" s="91"/>
      <c r="DT475" s="102"/>
      <c r="DU475" s="96"/>
      <c r="DV475" s="104"/>
      <c r="DW475" s="92"/>
      <c r="DX475" s="90"/>
      <c r="DY475" s="91"/>
      <c r="DZ475" s="102"/>
      <c r="EA475" s="96"/>
      <c r="EB475" s="104"/>
      <c r="EC475" s="92"/>
      <c r="ED475" s="90"/>
      <c r="EE475" s="91"/>
      <c r="EF475" s="102"/>
      <c r="EG475" s="96"/>
      <c r="EH475" s="104"/>
      <c r="EI475" s="92"/>
      <c r="EJ475" s="90"/>
      <c r="EK475" s="91"/>
      <c r="EL475" s="102"/>
      <c r="EM475" s="96"/>
      <c r="EN475" s="104"/>
      <c r="EO475" s="92"/>
      <c r="EP475" s="90"/>
      <c r="EQ475" s="91"/>
      <c r="ER475" s="102"/>
      <c r="ES475" s="96"/>
      <c r="ET475" s="104"/>
      <c r="EU475" s="92"/>
      <c r="EV475" s="90"/>
      <c r="EW475" s="91"/>
      <c r="EX475" s="102"/>
      <c r="EY475" s="96"/>
      <c r="EZ475" s="104"/>
      <c r="FA475" s="92"/>
      <c r="FB475" s="90"/>
      <c r="FC475" s="91"/>
      <c r="FD475" s="102"/>
      <c r="FE475" s="96"/>
      <c r="FF475" s="104"/>
      <c r="FG475" s="92"/>
      <c r="FH475" s="90"/>
      <c r="FI475" s="91"/>
      <c r="FJ475" s="102"/>
      <c r="FK475" s="96"/>
      <c r="FL475" s="104"/>
      <c r="FM475" s="92"/>
      <c r="FN475" s="90"/>
      <c r="FO475" s="91"/>
      <c r="FP475" s="102"/>
      <c r="FQ475" s="96"/>
      <c r="FR475" s="104"/>
      <c r="FS475" s="92"/>
      <c r="FT475" s="90"/>
      <c r="FU475" s="91"/>
      <c r="FV475" s="102"/>
      <c r="FW475" s="96"/>
      <c r="FX475" s="104"/>
      <c r="FY475" s="92"/>
      <c r="FZ475" s="90"/>
      <c r="GA475" s="91"/>
      <c r="GB475" s="102"/>
      <c r="GC475" s="96"/>
      <c r="GD475" s="104"/>
      <c r="GE475" s="92"/>
      <c r="GF475" s="90"/>
      <c r="GG475" s="91"/>
      <c r="GH475" s="102"/>
      <c r="GI475" s="96"/>
      <c r="GJ475" s="104"/>
      <c r="GK475" s="92"/>
      <c r="GL475" s="90"/>
      <c r="GM475" s="91"/>
      <c r="GN475" s="102"/>
      <c r="GO475" s="96"/>
      <c r="GP475" s="104"/>
      <c r="GQ475" s="92"/>
      <c r="GR475" s="90"/>
      <c r="GS475" s="91"/>
      <c r="GT475" s="102"/>
      <c r="GU475" s="96"/>
      <c r="GV475" s="104"/>
      <c r="GW475" s="92"/>
      <c r="GX475" s="90"/>
      <c r="GY475" s="91"/>
      <c r="GZ475" s="102"/>
      <c r="HA475" s="96"/>
      <c r="HB475" s="104"/>
      <c r="HC475" s="92"/>
      <c r="HD475" s="90"/>
      <c r="HE475" s="91"/>
      <c r="HF475" s="102"/>
      <c r="HG475" s="96"/>
      <c r="HH475" s="104"/>
      <c r="HI475" s="92"/>
      <c r="HJ475" s="90"/>
      <c r="HK475" s="91"/>
      <c r="HL475" s="102"/>
      <c r="HM475" s="96"/>
      <c r="HN475" s="104"/>
      <c r="HO475" s="92"/>
      <c r="HP475" s="90"/>
      <c r="HQ475" s="91"/>
      <c r="HR475" s="102"/>
      <c r="HS475" s="96"/>
      <c r="HT475" s="104"/>
      <c r="HU475" s="92"/>
      <c r="HV475" s="125"/>
      <c r="HW475" s="126"/>
      <c r="HX475" s="127"/>
      <c r="HY475" s="128"/>
      <c r="HZ475" s="129"/>
      <c r="IA475" s="130"/>
      <c r="IB475" s="125"/>
      <c r="IC475" s="126"/>
      <c r="ID475" s="127"/>
      <c r="IE475" s="128"/>
      <c r="IF475" s="129"/>
      <c r="IG475" s="130"/>
      <c r="IH475" s="125"/>
      <c r="II475" s="126"/>
      <c r="IJ475" s="127"/>
      <c r="IK475" s="128"/>
      <c r="IL475" s="129"/>
      <c r="IM475" s="130"/>
      <c r="IN475" s="125"/>
      <c r="IO475" s="126"/>
      <c r="IP475" s="127"/>
      <c r="IQ475" s="128"/>
      <c r="IR475" s="129"/>
    </row>
    <row r="476" spans="1:252" s="1" customFormat="1">
      <c r="A476" s="54" t="s">
        <v>262</v>
      </c>
      <c r="B476" s="136">
        <f t="shared" si="79"/>
        <v>0</v>
      </c>
      <c r="C476" s="136">
        <f t="shared" si="80"/>
        <v>0</v>
      </c>
      <c r="D476" s="136">
        <f t="shared" si="81"/>
        <v>0</v>
      </c>
      <c r="E476" s="136">
        <f t="shared" si="82"/>
        <v>0</v>
      </c>
      <c r="F476" s="136">
        <f t="shared" si="83"/>
        <v>0</v>
      </c>
      <c r="G476" s="136">
        <f t="shared" si="84"/>
        <v>0</v>
      </c>
      <c r="H476" s="137">
        <f t="shared" si="77"/>
        <v>0</v>
      </c>
      <c r="I476" s="137">
        <f t="shared" si="85"/>
        <v>0</v>
      </c>
      <c r="J476" s="136">
        <f t="shared" si="86"/>
        <v>0</v>
      </c>
      <c r="K476" s="136">
        <f t="shared" si="87"/>
        <v>0</v>
      </c>
      <c r="L476" s="138">
        <f t="shared" si="78"/>
        <v>0</v>
      </c>
      <c r="M476" s="92"/>
      <c r="N476" s="90"/>
      <c r="O476" s="91"/>
      <c r="P476" s="102"/>
      <c r="Q476" s="96"/>
      <c r="R476" s="104"/>
      <c r="S476" s="92"/>
      <c r="T476" s="90"/>
      <c r="U476" s="91"/>
      <c r="V476" s="102"/>
      <c r="W476" s="96"/>
      <c r="X476" s="104"/>
      <c r="Y476" s="92"/>
      <c r="Z476" s="90"/>
      <c r="AA476" s="91"/>
      <c r="AB476" s="102"/>
      <c r="AC476" s="96"/>
      <c r="AD476" s="104"/>
      <c r="AE476" s="92"/>
      <c r="AF476" s="90"/>
      <c r="AG476" s="91"/>
      <c r="AH476" s="102"/>
      <c r="AI476" s="96"/>
      <c r="AJ476" s="104"/>
      <c r="AK476" s="92"/>
      <c r="AL476" s="90"/>
      <c r="AM476" s="91"/>
      <c r="AN476" s="102"/>
      <c r="AO476" s="96"/>
      <c r="AP476" s="104"/>
      <c r="AQ476" s="92"/>
      <c r="AR476" s="90"/>
      <c r="AS476" s="91"/>
      <c r="AT476" s="102"/>
      <c r="AU476" s="96"/>
      <c r="AV476" s="104"/>
      <c r="AW476" s="92"/>
      <c r="AX476" s="90"/>
      <c r="AY476" s="91"/>
      <c r="AZ476" s="102"/>
      <c r="BA476" s="96"/>
      <c r="BB476" s="104"/>
      <c r="BC476" s="92"/>
      <c r="BD476" s="90"/>
      <c r="BE476" s="91"/>
      <c r="BF476" s="102"/>
      <c r="BG476" s="96"/>
      <c r="BH476" s="104"/>
      <c r="BI476" s="92"/>
      <c r="BJ476" s="90"/>
      <c r="BK476" s="91"/>
      <c r="BL476" s="102"/>
      <c r="BM476" s="96"/>
      <c r="BN476" s="104"/>
      <c r="BO476" s="92"/>
      <c r="BP476" s="90"/>
      <c r="BQ476" s="91"/>
      <c r="BR476" s="102"/>
      <c r="BS476" s="96"/>
      <c r="BT476" s="104"/>
      <c r="BU476" s="92"/>
      <c r="BV476" s="90"/>
      <c r="BW476" s="91"/>
      <c r="BX476" s="102"/>
      <c r="BY476" s="96"/>
      <c r="BZ476" s="104"/>
      <c r="CA476" s="92"/>
      <c r="CB476" s="90"/>
      <c r="CC476" s="91"/>
      <c r="CD476" s="102"/>
      <c r="CE476" s="96"/>
      <c r="CF476" s="104"/>
      <c r="CG476" s="92"/>
      <c r="CH476" s="90"/>
      <c r="CI476" s="91"/>
      <c r="CJ476" s="102"/>
      <c r="CK476" s="96"/>
      <c r="CL476" s="104"/>
      <c r="CM476" s="92"/>
      <c r="CN476" s="90"/>
      <c r="CO476" s="91"/>
      <c r="CP476" s="102"/>
      <c r="CQ476" s="96"/>
      <c r="CR476" s="104"/>
      <c r="CS476" s="92"/>
      <c r="CT476" s="90"/>
      <c r="CU476" s="91"/>
      <c r="CV476" s="102"/>
      <c r="CW476" s="96"/>
      <c r="CX476" s="104"/>
      <c r="CY476" s="92"/>
      <c r="CZ476" s="90"/>
      <c r="DA476" s="91"/>
      <c r="DB476" s="102"/>
      <c r="DC476" s="96"/>
      <c r="DD476" s="104"/>
      <c r="DE476" s="92"/>
      <c r="DF476" s="90"/>
      <c r="DG476" s="91"/>
      <c r="DH476" s="102"/>
      <c r="DI476" s="96"/>
      <c r="DJ476" s="104"/>
      <c r="DK476" s="92"/>
      <c r="DL476" s="90"/>
      <c r="DM476" s="91"/>
      <c r="DN476" s="102"/>
      <c r="DO476" s="96"/>
      <c r="DP476" s="104"/>
      <c r="DQ476" s="92"/>
      <c r="DR476" s="90"/>
      <c r="DS476" s="91"/>
      <c r="DT476" s="102"/>
      <c r="DU476" s="96"/>
      <c r="DV476" s="104"/>
      <c r="DW476" s="92"/>
      <c r="DX476" s="90"/>
      <c r="DY476" s="91"/>
      <c r="DZ476" s="102"/>
      <c r="EA476" s="96"/>
      <c r="EB476" s="104"/>
      <c r="EC476" s="92"/>
      <c r="ED476" s="90"/>
      <c r="EE476" s="91"/>
      <c r="EF476" s="102"/>
      <c r="EG476" s="96"/>
      <c r="EH476" s="104"/>
      <c r="EI476" s="92"/>
      <c r="EJ476" s="90"/>
      <c r="EK476" s="91"/>
      <c r="EL476" s="102"/>
      <c r="EM476" s="96"/>
      <c r="EN476" s="104"/>
      <c r="EO476" s="92"/>
      <c r="EP476" s="90"/>
      <c r="EQ476" s="91"/>
      <c r="ER476" s="102"/>
      <c r="ES476" s="96"/>
      <c r="ET476" s="104"/>
      <c r="EU476" s="92"/>
      <c r="EV476" s="90"/>
      <c r="EW476" s="91"/>
      <c r="EX476" s="102"/>
      <c r="EY476" s="96"/>
      <c r="EZ476" s="104"/>
      <c r="FA476" s="92"/>
      <c r="FB476" s="90"/>
      <c r="FC476" s="91"/>
      <c r="FD476" s="102"/>
      <c r="FE476" s="96"/>
      <c r="FF476" s="104"/>
      <c r="FG476" s="92"/>
      <c r="FH476" s="90"/>
      <c r="FI476" s="91"/>
      <c r="FJ476" s="102"/>
      <c r="FK476" s="96"/>
      <c r="FL476" s="104"/>
      <c r="FM476" s="92"/>
      <c r="FN476" s="90"/>
      <c r="FO476" s="91"/>
      <c r="FP476" s="102"/>
      <c r="FQ476" s="96"/>
      <c r="FR476" s="104"/>
      <c r="FS476" s="92"/>
      <c r="FT476" s="90"/>
      <c r="FU476" s="91"/>
      <c r="FV476" s="102"/>
      <c r="FW476" s="96"/>
      <c r="FX476" s="104"/>
      <c r="FY476" s="92"/>
      <c r="FZ476" s="90"/>
      <c r="GA476" s="91"/>
      <c r="GB476" s="102"/>
      <c r="GC476" s="96"/>
      <c r="GD476" s="104"/>
      <c r="GE476" s="92"/>
      <c r="GF476" s="90"/>
      <c r="GG476" s="91"/>
      <c r="GH476" s="102"/>
      <c r="GI476" s="96"/>
      <c r="GJ476" s="104"/>
      <c r="GK476" s="92"/>
      <c r="GL476" s="90"/>
      <c r="GM476" s="91"/>
      <c r="GN476" s="102"/>
      <c r="GO476" s="96"/>
      <c r="GP476" s="104"/>
      <c r="GQ476" s="92"/>
      <c r="GR476" s="90"/>
      <c r="GS476" s="91"/>
      <c r="GT476" s="102"/>
      <c r="GU476" s="96"/>
      <c r="GV476" s="104"/>
      <c r="GW476" s="92"/>
      <c r="GX476" s="90"/>
      <c r="GY476" s="91"/>
      <c r="GZ476" s="102"/>
      <c r="HA476" s="96"/>
      <c r="HB476" s="104"/>
      <c r="HC476" s="92"/>
      <c r="HD476" s="90"/>
      <c r="HE476" s="91"/>
      <c r="HF476" s="102"/>
      <c r="HG476" s="96"/>
      <c r="HH476" s="104"/>
      <c r="HI476" s="92"/>
      <c r="HJ476" s="90"/>
      <c r="HK476" s="91"/>
      <c r="HL476" s="102"/>
      <c r="HM476" s="96"/>
      <c r="HN476" s="104"/>
      <c r="HO476" s="92"/>
      <c r="HP476" s="90"/>
      <c r="HQ476" s="91"/>
      <c r="HR476" s="102"/>
      <c r="HS476" s="96"/>
      <c r="HT476" s="104"/>
      <c r="HU476" s="92"/>
      <c r="HV476" s="125"/>
      <c r="HW476" s="126"/>
      <c r="HX476" s="127"/>
      <c r="HY476" s="128"/>
      <c r="HZ476" s="129"/>
      <c r="IA476" s="130"/>
      <c r="IB476" s="125"/>
      <c r="IC476" s="126"/>
      <c r="ID476" s="127"/>
      <c r="IE476" s="128"/>
      <c r="IF476" s="129"/>
      <c r="IG476" s="130"/>
      <c r="IH476" s="125"/>
      <c r="II476" s="126"/>
      <c r="IJ476" s="127"/>
      <c r="IK476" s="128"/>
      <c r="IL476" s="129"/>
      <c r="IM476" s="130"/>
      <c r="IN476" s="125"/>
      <c r="IO476" s="126"/>
      <c r="IP476" s="127"/>
      <c r="IQ476" s="128"/>
      <c r="IR476" s="129"/>
    </row>
    <row r="477" spans="1:252" s="1" customFormat="1">
      <c r="A477" s="54" t="s">
        <v>968</v>
      </c>
      <c r="B477" s="136">
        <f t="shared" si="79"/>
        <v>0</v>
      </c>
      <c r="C477" s="136">
        <f t="shared" si="80"/>
        <v>0</v>
      </c>
      <c r="D477" s="136">
        <f t="shared" si="81"/>
        <v>0</v>
      </c>
      <c r="E477" s="136">
        <f t="shared" si="82"/>
        <v>0</v>
      </c>
      <c r="F477" s="136">
        <f t="shared" si="83"/>
        <v>0</v>
      </c>
      <c r="G477" s="136">
        <f t="shared" si="84"/>
        <v>0</v>
      </c>
      <c r="H477" s="137">
        <f t="shared" si="77"/>
        <v>0</v>
      </c>
      <c r="I477" s="137">
        <f t="shared" si="85"/>
        <v>0</v>
      </c>
      <c r="J477" s="136">
        <f t="shared" si="86"/>
        <v>0</v>
      </c>
      <c r="K477" s="136">
        <f t="shared" si="87"/>
        <v>0</v>
      </c>
      <c r="L477" s="138">
        <f t="shared" si="78"/>
        <v>0</v>
      </c>
      <c r="M477" s="92"/>
      <c r="N477" s="90"/>
      <c r="O477" s="91"/>
      <c r="P477" s="102"/>
      <c r="Q477" s="96"/>
      <c r="R477" s="104"/>
      <c r="S477" s="92"/>
      <c r="T477" s="90"/>
      <c r="U477" s="91"/>
      <c r="V477" s="102"/>
      <c r="W477" s="96"/>
      <c r="X477" s="104"/>
      <c r="Y477" s="92"/>
      <c r="Z477" s="90"/>
      <c r="AA477" s="91"/>
      <c r="AB477" s="102"/>
      <c r="AC477" s="96"/>
      <c r="AD477" s="104"/>
      <c r="AE477" s="92"/>
      <c r="AF477" s="90"/>
      <c r="AG477" s="91"/>
      <c r="AH477" s="102"/>
      <c r="AI477" s="96"/>
      <c r="AJ477" s="104"/>
      <c r="AK477" s="92"/>
      <c r="AL477" s="90"/>
      <c r="AM477" s="91"/>
      <c r="AN477" s="102"/>
      <c r="AO477" s="96"/>
      <c r="AP477" s="104"/>
      <c r="AQ477" s="92"/>
      <c r="AR477" s="90"/>
      <c r="AS477" s="91"/>
      <c r="AT477" s="102"/>
      <c r="AU477" s="96"/>
      <c r="AV477" s="104"/>
      <c r="AW477" s="92"/>
      <c r="AX477" s="90"/>
      <c r="AY477" s="91"/>
      <c r="AZ477" s="102"/>
      <c r="BA477" s="96"/>
      <c r="BB477" s="104"/>
      <c r="BC477" s="92"/>
      <c r="BD477" s="90"/>
      <c r="BE477" s="91"/>
      <c r="BF477" s="102"/>
      <c r="BG477" s="96"/>
      <c r="BH477" s="104"/>
      <c r="BI477" s="92"/>
      <c r="BJ477" s="90"/>
      <c r="BK477" s="91"/>
      <c r="BL477" s="102"/>
      <c r="BM477" s="96"/>
      <c r="BN477" s="104"/>
      <c r="BO477" s="92"/>
      <c r="BP477" s="90"/>
      <c r="BQ477" s="91"/>
      <c r="BR477" s="102"/>
      <c r="BS477" s="96"/>
      <c r="BT477" s="104"/>
      <c r="BU477" s="92"/>
      <c r="BV477" s="90"/>
      <c r="BW477" s="91"/>
      <c r="BX477" s="102"/>
      <c r="BY477" s="96"/>
      <c r="BZ477" s="104"/>
      <c r="CA477" s="92"/>
      <c r="CB477" s="90"/>
      <c r="CC477" s="91"/>
      <c r="CD477" s="102"/>
      <c r="CE477" s="96"/>
      <c r="CF477" s="104"/>
      <c r="CG477" s="92"/>
      <c r="CH477" s="90"/>
      <c r="CI477" s="91"/>
      <c r="CJ477" s="102"/>
      <c r="CK477" s="96"/>
      <c r="CL477" s="104"/>
      <c r="CM477" s="92"/>
      <c r="CN477" s="90"/>
      <c r="CO477" s="91"/>
      <c r="CP477" s="102"/>
      <c r="CQ477" s="96"/>
      <c r="CR477" s="104"/>
      <c r="CS477" s="92"/>
      <c r="CT477" s="90"/>
      <c r="CU477" s="91"/>
      <c r="CV477" s="102"/>
      <c r="CW477" s="96"/>
      <c r="CX477" s="104"/>
      <c r="CY477" s="92"/>
      <c r="CZ477" s="90"/>
      <c r="DA477" s="91"/>
      <c r="DB477" s="102"/>
      <c r="DC477" s="96"/>
      <c r="DD477" s="104"/>
      <c r="DE477" s="92"/>
      <c r="DF477" s="90"/>
      <c r="DG477" s="91"/>
      <c r="DH477" s="102"/>
      <c r="DI477" s="96"/>
      <c r="DJ477" s="104"/>
      <c r="DK477" s="92"/>
      <c r="DL477" s="90"/>
      <c r="DM477" s="91"/>
      <c r="DN477" s="102"/>
      <c r="DO477" s="96"/>
      <c r="DP477" s="104"/>
      <c r="DQ477" s="92"/>
      <c r="DR477" s="90"/>
      <c r="DS477" s="91"/>
      <c r="DT477" s="102"/>
      <c r="DU477" s="96"/>
      <c r="DV477" s="104"/>
      <c r="DW477" s="92"/>
      <c r="DX477" s="90"/>
      <c r="DY477" s="91"/>
      <c r="DZ477" s="102"/>
      <c r="EA477" s="96"/>
      <c r="EB477" s="104"/>
      <c r="EC477" s="92"/>
      <c r="ED477" s="90"/>
      <c r="EE477" s="91"/>
      <c r="EF477" s="102"/>
      <c r="EG477" s="96"/>
      <c r="EH477" s="104"/>
      <c r="EI477" s="92"/>
      <c r="EJ477" s="90"/>
      <c r="EK477" s="91"/>
      <c r="EL477" s="102"/>
      <c r="EM477" s="96"/>
      <c r="EN477" s="104"/>
      <c r="EO477" s="92"/>
      <c r="EP477" s="90"/>
      <c r="EQ477" s="91"/>
      <c r="ER477" s="102"/>
      <c r="ES477" s="96"/>
      <c r="ET477" s="104"/>
      <c r="EU477" s="92"/>
      <c r="EV477" s="90"/>
      <c r="EW477" s="91"/>
      <c r="EX477" s="102"/>
      <c r="EY477" s="96"/>
      <c r="EZ477" s="104"/>
      <c r="FA477" s="92"/>
      <c r="FB477" s="90"/>
      <c r="FC477" s="91"/>
      <c r="FD477" s="102"/>
      <c r="FE477" s="96"/>
      <c r="FF477" s="104"/>
      <c r="FG477" s="92"/>
      <c r="FH477" s="90"/>
      <c r="FI477" s="91"/>
      <c r="FJ477" s="102"/>
      <c r="FK477" s="96"/>
      <c r="FL477" s="104"/>
      <c r="FM477" s="92"/>
      <c r="FN477" s="90"/>
      <c r="FO477" s="91"/>
      <c r="FP477" s="102"/>
      <c r="FQ477" s="96"/>
      <c r="FR477" s="104"/>
      <c r="FS477" s="92"/>
      <c r="FT477" s="90"/>
      <c r="FU477" s="91"/>
      <c r="FV477" s="102"/>
      <c r="FW477" s="96"/>
      <c r="FX477" s="104"/>
      <c r="FY477" s="92"/>
      <c r="FZ477" s="90"/>
      <c r="GA477" s="91"/>
      <c r="GB477" s="102"/>
      <c r="GC477" s="96"/>
      <c r="GD477" s="104"/>
      <c r="GE477" s="92"/>
      <c r="GF477" s="90"/>
      <c r="GG477" s="91"/>
      <c r="GH477" s="102"/>
      <c r="GI477" s="96"/>
      <c r="GJ477" s="104"/>
      <c r="GK477" s="92"/>
      <c r="GL477" s="90"/>
      <c r="GM477" s="91"/>
      <c r="GN477" s="102"/>
      <c r="GO477" s="96"/>
      <c r="GP477" s="104"/>
      <c r="GQ477" s="92"/>
      <c r="GR477" s="90"/>
      <c r="GS477" s="91"/>
      <c r="GT477" s="102"/>
      <c r="GU477" s="96"/>
      <c r="GV477" s="104"/>
      <c r="GW477" s="92"/>
      <c r="GX477" s="90"/>
      <c r="GY477" s="91"/>
      <c r="GZ477" s="102"/>
      <c r="HA477" s="96"/>
      <c r="HB477" s="104"/>
      <c r="HC477" s="92"/>
      <c r="HD477" s="90"/>
      <c r="HE477" s="91"/>
      <c r="HF477" s="102"/>
      <c r="HG477" s="96"/>
      <c r="HH477" s="104"/>
      <c r="HI477" s="92"/>
      <c r="HJ477" s="90"/>
      <c r="HK477" s="91"/>
      <c r="HL477" s="102"/>
      <c r="HM477" s="96"/>
      <c r="HN477" s="104"/>
      <c r="HO477" s="92"/>
      <c r="HP477" s="90"/>
      <c r="HQ477" s="91"/>
      <c r="HR477" s="102"/>
      <c r="HS477" s="96"/>
      <c r="HT477" s="104"/>
      <c r="HU477" s="92"/>
      <c r="HV477" s="125"/>
      <c r="HW477" s="126"/>
      <c r="HX477" s="127"/>
      <c r="HY477" s="128"/>
      <c r="HZ477" s="129"/>
      <c r="IA477" s="130"/>
      <c r="IB477" s="125"/>
      <c r="IC477" s="126"/>
      <c r="ID477" s="127"/>
      <c r="IE477" s="128"/>
      <c r="IF477" s="129"/>
      <c r="IG477" s="130"/>
      <c r="IH477" s="125"/>
      <c r="II477" s="126"/>
      <c r="IJ477" s="127"/>
      <c r="IK477" s="128"/>
      <c r="IL477" s="129"/>
      <c r="IM477" s="130"/>
      <c r="IN477" s="125"/>
      <c r="IO477" s="126"/>
      <c r="IP477" s="127"/>
      <c r="IQ477" s="128"/>
      <c r="IR477" s="129"/>
    </row>
    <row r="478" spans="1:252" s="1" customFormat="1">
      <c r="A478" s="54" t="s">
        <v>969</v>
      </c>
      <c r="B478" s="136">
        <f t="shared" si="79"/>
        <v>0</v>
      </c>
      <c r="C478" s="136">
        <f t="shared" si="80"/>
        <v>0</v>
      </c>
      <c r="D478" s="136">
        <f t="shared" si="81"/>
        <v>0</v>
      </c>
      <c r="E478" s="136">
        <f t="shared" si="82"/>
        <v>0</v>
      </c>
      <c r="F478" s="136">
        <f t="shared" si="83"/>
        <v>0</v>
      </c>
      <c r="G478" s="136">
        <f t="shared" si="84"/>
        <v>0</v>
      </c>
      <c r="H478" s="137">
        <f t="shared" si="77"/>
        <v>0</v>
      </c>
      <c r="I478" s="137">
        <f t="shared" si="85"/>
        <v>0</v>
      </c>
      <c r="J478" s="136">
        <f t="shared" si="86"/>
        <v>0</v>
      </c>
      <c r="K478" s="136">
        <f t="shared" si="87"/>
        <v>0</v>
      </c>
      <c r="L478" s="138">
        <f t="shared" si="78"/>
        <v>0</v>
      </c>
      <c r="M478" s="92"/>
      <c r="N478" s="90"/>
      <c r="O478" s="91"/>
      <c r="P478" s="102"/>
      <c r="Q478" s="96"/>
      <c r="R478" s="104"/>
      <c r="S478" s="92"/>
      <c r="T478" s="90"/>
      <c r="U478" s="91"/>
      <c r="V478" s="102"/>
      <c r="W478" s="96"/>
      <c r="X478" s="104"/>
      <c r="Y478" s="92"/>
      <c r="Z478" s="90"/>
      <c r="AA478" s="91"/>
      <c r="AB478" s="102"/>
      <c r="AC478" s="96"/>
      <c r="AD478" s="104"/>
      <c r="AE478" s="92"/>
      <c r="AF478" s="90"/>
      <c r="AG478" s="91"/>
      <c r="AH478" s="102"/>
      <c r="AI478" s="96"/>
      <c r="AJ478" s="104"/>
      <c r="AK478" s="92"/>
      <c r="AL478" s="90"/>
      <c r="AM478" s="91"/>
      <c r="AN478" s="102"/>
      <c r="AO478" s="96"/>
      <c r="AP478" s="104"/>
      <c r="AQ478" s="92"/>
      <c r="AR478" s="90"/>
      <c r="AS478" s="91"/>
      <c r="AT478" s="102"/>
      <c r="AU478" s="96"/>
      <c r="AV478" s="104"/>
      <c r="AW478" s="92"/>
      <c r="AX478" s="90"/>
      <c r="AY478" s="91"/>
      <c r="AZ478" s="102"/>
      <c r="BA478" s="96"/>
      <c r="BB478" s="104"/>
      <c r="BC478" s="92"/>
      <c r="BD478" s="90"/>
      <c r="BE478" s="91"/>
      <c r="BF478" s="102"/>
      <c r="BG478" s="96"/>
      <c r="BH478" s="104"/>
      <c r="BI478" s="92"/>
      <c r="BJ478" s="90"/>
      <c r="BK478" s="91"/>
      <c r="BL478" s="102"/>
      <c r="BM478" s="96"/>
      <c r="BN478" s="104"/>
      <c r="BO478" s="92"/>
      <c r="BP478" s="90"/>
      <c r="BQ478" s="91"/>
      <c r="BR478" s="102"/>
      <c r="BS478" s="96"/>
      <c r="BT478" s="104"/>
      <c r="BU478" s="92"/>
      <c r="BV478" s="90"/>
      <c r="BW478" s="91"/>
      <c r="BX478" s="102"/>
      <c r="BY478" s="96"/>
      <c r="BZ478" s="104"/>
      <c r="CA478" s="92"/>
      <c r="CB478" s="90"/>
      <c r="CC478" s="91"/>
      <c r="CD478" s="102"/>
      <c r="CE478" s="96"/>
      <c r="CF478" s="104"/>
      <c r="CG478" s="92"/>
      <c r="CH478" s="90"/>
      <c r="CI478" s="91"/>
      <c r="CJ478" s="102"/>
      <c r="CK478" s="96"/>
      <c r="CL478" s="104"/>
      <c r="CM478" s="92"/>
      <c r="CN478" s="90"/>
      <c r="CO478" s="91"/>
      <c r="CP478" s="102"/>
      <c r="CQ478" s="96"/>
      <c r="CR478" s="104"/>
      <c r="CS478" s="92"/>
      <c r="CT478" s="90"/>
      <c r="CU478" s="91"/>
      <c r="CV478" s="102"/>
      <c r="CW478" s="96"/>
      <c r="CX478" s="104"/>
      <c r="CY478" s="92"/>
      <c r="CZ478" s="90"/>
      <c r="DA478" s="91"/>
      <c r="DB478" s="102"/>
      <c r="DC478" s="96"/>
      <c r="DD478" s="104"/>
      <c r="DE478" s="92"/>
      <c r="DF478" s="90"/>
      <c r="DG478" s="91"/>
      <c r="DH478" s="102"/>
      <c r="DI478" s="96"/>
      <c r="DJ478" s="104"/>
      <c r="DK478" s="92"/>
      <c r="DL478" s="90"/>
      <c r="DM478" s="91"/>
      <c r="DN478" s="102"/>
      <c r="DO478" s="96"/>
      <c r="DP478" s="104"/>
      <c r="DQ478" s="92"/>
      <c r="DR478" s="90"/>
      <c r="DS478" s="91"/>
      <c r="DT478" s="102"/>
      <c r="DU478" s="96"/>
      <c r="DV478" s="104"/>
      <c r="DW478" s="92"/>
      <c r="DX478" s="90"/>
      <c r="DY478" s="91"/>
      <c r="DZ478" s="102"/>
      <c r="EA478" s="96"/>
      <c r="EB478" s="104"/>
      <c r="EC478" s="92"/>
      <c r="ED478" s="90"/>
      <c r="EE478" s="91"/>
      <c r="EF478" s="102"/>
      <c r="EG478" s="96"/>
      <c r="EH478" s="104"/>
      <c r="EI478" s="92"/>
      <c r="EJ478" s="90"/>
      <c r="EK478" s="91"/>
      <c r="EL478" s="102"/>
      <c r="EM478" s="96"/>
      <c r="EN478" s="104"/>
      <c r="EO478" s="92"/>
      <c r="EP478" s="90"/>
      <c r="EQ478" s="91"/>
      <c r="ER478" s="102"/>
      <c r="ES478" s="96"/>
      <c r="ET478" s="104"/>
      <c r="EU478" s="92"/>
      <c r="EV478" s="90"/>
      <c r="EW478" s="91"/>
      <c r="EX478" s="102"/>
      <c r="EY478" s="96"/>
      <c r="EZ478" s="104"/>
      <c r="FA478" s="92"/>
      <c r="FB478" s="90"/>
      <c r="FC478" s="91"/>
      <c r="FD478" s="102"/>
      <c r="FE478" s="96"/>
      <c r="FF478" s="104"/>
      <c r="FG478" s="92"/>
      <c r="FH478" s="90"/>
      <c r="FI478" s="91"/>
      <c r="FJ478" s="102"/>
      <c r="FK478" s="96"/>
      <c r="FL478" s="104"/>
      <c r="FM478" s="92"/>
      <c r="FN478" s="90"/>
      <c r="FO478" s="91"/>
      <c r="FP478" s="102"/>
      <c r="FQ478" s="96"/>
      <c r="FR478" s="104"/>
      <c r="FS478" s="92"/>
      <c r="FT478" s="90"/>
      <c r="FU478" s="91"/>
      <c r="FV478" s="102"/>
      <c r="FW478" s="96"/>
      <c r="FX478" s="104"/>
      <c r="FY478" s="92"/>
      <c r="FZ478" s="90"/>
      <c r="GA478" s="91"/>
      <c r="GB478" s="102"/>
      <c r="GC478" s="96"/>
      <c r="GD478" s="104"/>
      <c r="GE478" s="92"/>
      <c r="GF478" s="90"/>
      <c r="GG478" s="91"/>
      <c r="GH478" s="102"/>
      <c r="GI478" s="96"/>
      <c r="GJ478" s="104"/>
      <c r="GK478" s="92"/>
      <c r="GL478" s="90"/>
      <c r="GM478" s="91"/>
      <c r="GN478" s="102"/>
      <c r="GO478" s="96"/>
      <c r="GP478" s="104"/>
      <c r="GQ478" s="92"/>
      <c r="GR478" s="90"/>
      <c r="GS478" s="91"/>
      <c r="GT478" s="102"/>
      <c r="GU478" s="96"/>
      <c r="GV478" s="104"/>
      <c r="GW478" s="92"/>
      <c r="GX478" s="90"/>
      <c r="GY478" s="91"/>
      <c r="GZ478" s="102"/>
      <c r="HA478" s="96"/>
      <c r="HB478" s="104"/>
      <c r="HC478" s="92"/>
      <c r="HD478" s="90"/>
      <c r="HE478" s="91"/>
      <c r="HF478" s="102"/>
      <c r="HG478" s="96"/>
      <c r="HH478" s="104"/>
      <c r="HI478" s="92"/>
      <c r="HJ478" s="90"/>
      <c r="HK478" s="91"/>
      <c r="HL478" s="102"/>
      <c r="HM478" s="96"/>
      <c r="HN478" s="104"/>
      <c r="HO478" s="92"/>
      <c r="HP478" s="90"/>
      <c r="HQ478" s="91"/>
      <c r="HR478" s="102"/>
      <c r="HS478" s="96"/>
      <c r="HT478" s="104"/>
      <c r="HU478" s="92"/>
      <c r="HV478" s="125"/>
      <c r="HW478" s="126"/>
      <c r="HX478" s="127"/>
      <c r="HY478" s="128"/>
      <c r="HZ478" s="129"/>
      <c r="IA478" s="130"/>
      <c r="IB478" s="125"/>
      <c r="IC478" s="126"/>
      <c r="ID478" s="127"/>
      <c r="IE478" s="128"/>
      <c r="IF478" s="129"/>
      <c r="IG478" s="130"/>
      <c r="IH478" s="125"/>
      <c r="II478" s="126"/>
      <c r="IJ478" s="127"/>
      <c r="IK478" s="128"/>
      <c r="IL478" s="129"/>
      <c r="IM478" s="130"/>
      <c r="IN478" s="125"/>
      <c r="IO478" s="126"/>
      <c r="IP478" s="127"/>
      <c r="IQ478" s="128"/>
      <c r="IR478" s="129"/>
    </row>
    <row r="479" spans="1:252" s="1" customFormat="1">
      <c r="A479" s="54" t="s">
        <v>970</v>
      </c>
      <c r="B479" s="136">
        <f t="shared" si="79"/>
        <v>0</v>
      </c>
      <c r="C479" s="136">
        <f t="shared" si="80"/>
        <v>0</v>
      </c>
      <c r="D479" s="136">
        <f t="shared" si="81"/>
        <v>0</v>
      </c>
      <c r="E479" s="136">
        <f t="shared" si="82"/>
        <v>0</v>
      </c>
      <c r="F479" s="136">
        <f t="shared" si="83"/>
        <v>0</v>
      </c>
      <c r="G479" s="136">
        <f t="shared" si="84"/>
        <v>0</v>
      </c>
      <c r="H479" s="137">
        <f t="shared" si="77"/>
        <v>0</v>
      </c>
      <c r="I479" s="137">
        <f t="shared" si="85"/>
        <v>0</v>
      </c>
      <c r="J479" s="136">
        <f t="shared" si="86"/>
        <v>0</v>
      </c>
      <c r="K479" s="136">
        <f t="shared" si="87"/>
        <v>0</v>
      </c>
      <c r="L479" s="138">
        <f t="shared" si="78"/>
        <v>0</v>
      </c>
      <c r="M479" s="92"/>
      <c r="N479" s="90"/>
      <c r="O479" s="91"/>
      <c r="P479" s="102"/>
      <c r="Q479" s="96"/>
      <c r="R479" s="104"/>
      <c r="S479" s="92"/>
      <c r="T479" s="90"/>
      <c r="U479" s="91"/>
      <c r="V479" s="102"/>
      <c r="W479" s="96"/>
      <c r="X479" s="104"/>
      <c r="Y479" s="92"/>
      <c r="Z479" s="90"/>
      <c r="AA479" s="91"/>
      <c r="AB479" s="102"/>
      <c r="AC479" s="96"/>
      <c r="AD479" s="104"/>
      <c r="AE479" s="92"/>
      <c r="AF479" s="90"/>
      <c r="AG479" s="91"/>
      <c r="AH479" s="102"/>
      <c r="AI479" s="96"/>
      <c r="AJ479" s="104"/>
      <c r="AK479" s="92"/>
      <c r="AL479" s="90"/>
      <c r="AM479" s="91"/>
      <c r="AN479" s="102"/>
      <c r="AO479" s="96"/>
      <c r="AP479" s="104"/>
      <c r="AQ479" s="92"/>
      <c r="AR479" s="90"/>
      <c r="AS479" s="91"/>
      <c r="AT479" s="102"/>
      <c r="AU479" s="96"/>
      <c r="AV479" s="104"/>
      <c r="AW479" s="92"/>
      <c r="AX479" s="90"/>
      <c r="AY479" s="91"/>
      <c r="AZ479" s="102"/>
      <c r="BA479" s="96"/>
      <c r="BB479" s="104"/>
      <c r="BC479" s="92"/>
      <c r="BD479" s="90"/>
      <c r="BE479" s="91"/>
      <c r="BF479" s="102"/>
      <c r="BG479" s="96"/>
      <c r="BH479" s="104"/>
      <c r="BI479" s="92"/>
      <c r="BJ479" s="90"/>
      <c r="BK479" s="91"/>
      <c r="BL479" s="102"/>
      <c r="BM479" s="96"/>
      <c r="BN479" s="104"/>
      <c r="BO479" s="92"/>
      <c r="BP479" s="90"/>
      <c r="BQ479" s="91"/>
      <c r="BR479" s="102"/>
      <c r="BS479" s="96"/>
      <c r="BT479" s="104"/>
      <c r="BU479" s="92"/>
      <c r="BV479" s="90"/>
      <c r="BW479" s="91"/>
      <c r="BX479" s="102"/>
      <c r="BY479" s="96"/>
      <c r="BZ479" s="104"/>
      <c r="CA479" s="92"/>
      <c r="CB479" s="90"/>
      <c r="CC479" s="91"/>
      <c r="CD479" s="102"/>
      <c r="CE479" s="96"/>
      <c r="CF479" s="104"/>
      <c r="CG479" s="92"/>
      <c r="CH479" s="90"/>
      <c r="CI479" s="91"/>
      <c r="CJ479" s="102"/>
      <c r="CK479" s="96"/>
      <c r="CL479" s="104"/>
      <c r="CM479" s="92"/>
      <c r="CN479" s="90"/>
      <c r="CO479" s="91"/>
      <c r="CP479" s="102"/>
      <c r="CQ479" s="96"/>
      <c r="CR479" s="104"/>
      <c r="CS479" s="92"/>
      <c r="CT479" s="90"/>
      <c r="CU479" s="91"/>
      <c r="CV479" s="102"/>
      <c r="CW479" s="96"/>
      <c r="CX479" s="104"/>
      <c r="CY479" s="92"/>
      <c r="CZ479" s="90"/>
      <c r="DA479" s="91"/>
      <c r="DB479" s="102"/>
      <c r="DC479" s="96"/>
      <c r="DD479" s="104"/>
      <c r="DE479" s="92"/>
      <c r="DF479" s="90"/>
      <c r="DG479" s="91"/>
      <c r="DH479" s="102"/>
      <c r="DI479" s="96"/>
      <c r="DJ479" s="104"/>
      <c r="DK479" s="92"/>
      <c r="DL479" s="90"/>
      <c r="DM479" s="91"/>
      <c r="DN479" s="102"/>
      <c r="DO479" s="96"/>
      <c r="DP479" s="104"/>
      <c r="DQ479" s="92"/>
      <c r="DR479" s="90"/>
      <c r="DS479" s="91"/>
      <c r="DT479" s="102"/>
      <c r="DU479" s="96"/>
      <c r="DV479" s="104"/>
      <c r="DW479" s="92"/>
      <c r="DX479" s="90"/>
      <c r="DY479" s="91"/>
      <c r="DZ479" s="102"/>
      <c r="EA479" s="96"/>
      <c r="EB479" s="104"/>
      <c r="EC479" s="92"/>
      <c r="ED479" s="90"/>
      <c r="EE479" s="91"/>
      <c r="EF479" s="102"/>
      <c r="EG479" s="96"/>
      <c r="EH479" s="104"/>
      <c r="EI479" s="92"/>
      <c r="EJ479" s="90"/>
      <c r="EK479" s="91"/>
      <c r="EL479" s="102"/>
      <c r="EM479" s="96"/>
      <c r="EN479" s="104"/>
      <c r="EO479" s="92"/>
      <c r="EP479" s="90"/>
      <c r="EQ479" s="91"/>
      <c r="ER479" s="102"/>
      <c r="ES479" s="96"/>
      <c r="ET479" s="104"/>
      <c r="EU479" s="92"/>
      <c r="EV479" s="90"/>
      <c r="EW479" s="91"/>
      <c r="EX479" s="102"/>
      <c r="EY479" s="96"/>
      <c r="EZ479" s="104"/>
      <c r="FA479" s="92"/>
      <c r="FB479" s="90"/>
      <c r="FC479" s="91"/>
      <c r="FD479" s="102"/>
      <c r="FE479" s="96"/>
      <c r="FF479" s="104"/>
      <c r="FG479" s="92"/>
      <c r="FH479" s="90"/>
      <c r="FI479" s="91"/>
      <c r="FJ479" s="102"/>
      <c r="FK479" s="96"/>
      <c r="FL479" s="104"/>
      <c r="FM479" s="92"/>
      <c r="FN479" s="90"/>
      <c r="FO479" s="91"/>
      <c r="FP479" s="102"/>
      <c r="FQ479" s="96"/>
      <c r="FR479" s="104"/>
      <c r="FS479" s="92"/>
      <c r="FT479" s="90"/>
      <c r="FU479" s="91"/>
      <c r="FV479" s="102"/>
      <c r="FW479" s="96"/>
      <c r="FX479" s="104"/>
      <c r="FY479" s="92"/>
      <c r="FZ479" s="90"/>
      <c r="GA479" s="91"/>
      <c r="GB479" s="102"/>
      <c r="GC479" s="96"/>
      <c r="GD479" s="104"/>
      <c r="GE479" s="92"/>
      <c r="GF479" s="90"/>
      <c r="GG479" s="91"/>
      <c r="GH479" s="102"/>
      <c r="GI479" s="96"/>
      <c r="GJ479" s="104"/>
      <c r="GK479" s="92"/>
      <c r="GL479" s="90"/>
      <c r="GM479" s="91"/>
      <c r="GN479" s="102"/>
      <c r="GO479" s="96"/>
      <c r="GP479" s="104"/>
      <c r="GQ479" s="92"/>
      <c r="GR479" s="90"/>
      <c r="GS479" s="91"/>
      <c r="GT479" s="102"/>
      <c r="GU479" s="96"/>
      <c r="GV479" s="104"/>
      <c r="GW479" s="92"/>
      <c r="GX479" s="90"/>
      <c r="GY479" s="91"/>
      <c r="GZ479" s="102"/>
      <c r="HA479" s="96"/>
      <c r="HB479" s="104"/>
      <c r="HC479" s="92"/>
      <c r="HD479" s="90"/>
      <c r="HE479" s="91"/>
      <c r="HF479" s="102"/>
      <c r="HG479" s="96"/>
      <c r="HH479" s="104"/>
      <c r="HI479" s="92"/>
      <c r="HJ479" s="90"/>
      <c r="HK479" s="91"/>
      <c r="HL479" s="102"/>
      <c r="HM479" s="96"/>
      <c r="HN479" s="104"/>
      <c r="HO479" s="92"/>
      <c r="HP479" s="90"/>
      <c r="HQ479" s="91"/>
      <c r="HR479" s="102"/>
      <c r="HS479" s="96"/>
      <c r="HT479" s="104"/>
      <c r="HU479" s="92"/>
      <c r="HV479" s="125"/>
      <c r="HW479" s="126"/>
      <c r="HX479" s="127"/>
      <c r="HY479" s="128"/>
      <c r="HZ479" s="129"/>
      <c r="IA479" s="130"/>
      <c r="IB479" s="125"/>
      <c r="IC479" s="126"/>
      <c r="ID479" s="127"/>
      <c r="IE479" s="128"/>
      <c r="IF479" s="129"/>
      <c r="IG479" s="130"/>
      <c r="IH479" s="125"/>
      <c r="II479" s="126"/>
      <c r="IJ479" s="127"/>
      <c r="IK479" s="128"/>
      <c r="IL479" s="129"/>
      <c r="IM479" s="130"/>
      <c r="IN479" s="125"/>
      <c r="IO479" s="126"/>
      <c r="IP479" s="127"/>
      <c r="IQ479" s="128"/>
      <c r="IR479" s="129"/>
    </row>
    <row r="480" spans="1:252" s="1" customFormat="1">
      <c r="A480" s="54" t="s">
        <v>972</v>
      </c>
      <c r="B480" s="136">
        <f t="shared" si="79"/>
        <v>0</v>
      </c>
      <c r="C480" s="136">
        <f t="shared" si="80"/>
        <v>0</v>
      </c>
      <c r="D480" s="136">
        <f t="shared" si="81"/>
        <v>0</v>
      </c>
      <c r="E480" s="136">
        <f t="shared" si="82"/>
        <v>0</v>
      </c>
      <c r="F480" s="136">
        <f t="shared" si="83"/>
        <v>0</v>
      </c>
      <c r="G480" s="136">
        <f t="shared" si="84"/>
        <v>0</v>
      </c>
      <c r="H480" s="137">
        <f t="shared" si="77"/>
        <v>0</v>
      </c>
      <c r="I480" s="137">
        <f t="shared" si="85"/>
        <v>0</v>
      </c>
      <c r="J480" s="136">
        <f t="shared" si="86"/>
        <v>0</v>
      </c>
      <c r="K480" s="136">
        <f t="shared" si="87"/>
        <v>0</v>
      </c>
      <c r="L480" s="138">
        <f t="shared" si="78"/>
        <v>0</v>
      </c>
      <c r="M480" s="92"/>
      <c r="N480" s="90"/>
      <c r="O480" s="91"/>
      <c r="P480" s="102"/>
      <c r="Q480" s="96"/>
      <c r="R480" s="104"/>
      <c r="S480" s="92"/>
      <c r="T480" s="90"/>
      <c r="U480" s="91"/>
      <c r="V480" s="102"/>
      <c r="W480" s="96"/>
      <c r="X480" s="104"/>
      <c r="Y480" s="92"/>
      <c r="Z480" s="90"/>
      <c r="AA480" s="91"/>
      <c r="AB480" s="102"/>
      <c r="AC480" s="96"/>
      <c r="AD480" s="104"/>
      <c r="AE480" s="92"/>
      <c r="AF480" s="90"/>
      <c r="AG480" s="91"/>
      <c r="AH480" s="102"/>
      <c r="AI480" s="96"/>
      <c r="AJ480" s="104"/>
      <c r="AK480" s="92"/>
      <c r="AL480" s="90"/>
      <c r="AM480" s="91"/>
      <c r="AN480" s="102"/>
      <c r="AO480" s="96"/>
      <c r="AP480" s="104"/>
      <c r="AQ480" s="92"/>
      <c r="AR480" s="90"/>
      <c r="AS480" s="91"/>
      <c r="AT480" s="102"/>
      <c r="AU480" s="96"/>
      <c r="AV480" s="104"/>
      <c r="AW480" s="92"/>
      <c r="AX480" s="90"/>
      <c r="AY480" s="91"/>
      <c r="AZ480" s="102"/>
      <c r="BA480" s="96"/>
      <c r="BB480" s="104"/>
      <c r="BC480" s="92"/>
      <c r="BD480" s="90"/>
      <c r="BE480" s="91"/>
      <c r="BF480" s="102"/>
      <c r="BG480" s="96"/>
      <c r="BH480" s="104"/>
      <c r="BI480" s="92"/>
      <c r="BJ480" s="90"/>
      <c r="BK480" s="91"/>
      <c r="BL480" s="102"/>
      <c r="BM480" s="96"/>
      <c r="BN480" s="104"/>
      <c r="BO480" s="92"/>
      <c r="BP480" s="90"/>
      <c r="BQ480" s="91"/>
      <c r="BR480" s="102"/>
      <c r="BS480" s="96"/>
      <c r="BT480" s="104"/>
      <c r="BU480" s="92"/>
      <c r="BV480" s="90"/>
      <c r="BW480" s="91"/>
      <c r="BX480" s="102"/>
      <c r="BY480" s="96"/>
      <c r="BZ480" s="104"/>
      <c r="CA480" s="92"/>
      <c r="CB480" s="90"/>
      <c r="CC480" s="91"/>
      <c r="CD480" s="102"/>
      <c r="CE480" s="96"/>
      <c r="CF480" s="104"/>
      <c r="CG480" s="92"/>
      <c r="CH480" s="90"/>
      <c r="CI480" s="91"/>
      <c r="CJ480" s="102"/>
      <c r="CK480" s="96"/>
      <c r="CL480" s="104"/>
      <c r="CM480" s="92"/>
      <c r="CN480" s="90"/>
      <c r="CO480" s="91"/>
      <c r="CP480" s="102"/>
      <c r="CQ480" s="96"/>
      <c r="CR480" s="104"/>
      <c r="CS480" s="92"/>
      <c r="CT480" s="90"/>
      <c r="CU480" s="91"/>
      <c r="CV480" s="102"/>
      <c r="CW480" s="96"/>
      <c r="CX480" s="104"/>
      <c r="CY480" s="92"/>
      <c r="CZ480" s="90"/>
      <c r="DA480" s="91"/>
      <c r="DB480" s="102"/>
      <c r="DC480" s="96"/>
      <c r="DD480" s="104"/>
      <c r="DE480" s="92"/>
      <c r="DF480" s="90"/>
      <c r="DG480" s="91"/>
      <c r="DH480" s="102"/>
      <c r="DI480" s="96"/>
      <c r="DJ480" s="104"/>
      <c r="DK480" s="92"/>
      <c r="DL480" s="90"/>
      <c r="DM480" s="91"/>
      <c r="DN480" s="102"/>
      <c r="DO480" s="96"/>
      <c r="DP480" s="104"/>
      <c r="DQ480" s="92"/>
      <c r="DR480" s="90"/>
      <c r="DS480" s="91"/>
      <c r="DT480" s="102"/>
      <c r="DU480" s="96"/>
      <c r="DV480" s="104"/>
      <c r="DW480" s="92"/>
      <c r="DX480" s="90"/>
      <c r="DY480" s="91"/>
      <c r="DZ480" s="102"/>
      <c r="EA480" s="96"/>
      <c r="EB480" s="104"/>
      <c r="EC480" s="92"/>
      <c r="ED480" s="90"/>
      <c r="EE480" s="91"/>
      <c r="EF480" s="102"/>
      <c r="EG480" s="96"/>
      <c r="EH480" s="104"/>
      <c r="EI480" s="92"/>
      <c r="EJ480" s="90"/>
      <c r="EK480" s="91"/>
      <c r="EL480" s="102"/>
      <c r="EM480" s="96"/>
      <c r="EN480" s="104"/>
      <c r="EO480" s="92"/>
      <c r="EP480" s="90"/>
      <c r="EQ480" s="91"/>
      <c r="ER480" s="102"/>
      <c r="ES480" s="96"/>
      <c r="ET480" s="104"/>
      <c r="EU480" s="92"/>
      <c r="EV480" s="90"/>
      <c r="EW480" s="91"/>
      <c r="EX480" s="102"/>
      <c r="EY480" s="96"/>
      <c r="EZ480" s="104"/>
      <c r="FA480" s="92"/>
      <c r="FB480" s="90"/>
      <c r="FC480" s="91"/>
      <c r="FD480" s="102"/>
      <c r="FE480" s="96"/>
      <c r="FF480" s="104"/>
      <c r="FG480" s="92"/>
      <c r="FH480" s="90"/>
      <c r="FI480" s="91"/>
      <c r="FJ480" s="102"/>
      <c r="FK480" s="96"/>
      <c r="FL480" s="104"/>
      <c r="FM480" s="92"/>
      <c r="FN480" s="90"/>
      <c r="FO480" s="91"/>
      <c r="FP480" s="102"/>
      <c r="FQ480" s="96"/>
      <c r="FR480" s="104"/>
      <c r="FS480" s="92"/>
      <c r="FT480" s="90"/>
      <c r="FU480" s="91"/>
      <c r="FV480" s="102"/>
      <c r="FW480" s="96"/>
      <c r="FX480" s="104"/>
      <c r="FY480" s="92"/>
      <c r="FZ480" s="90"/>
      <c r="GA480" s="91"/>
      <c r="GB480" s="102"/>
      <c r="GC480" s="96"/>
      <c r="GD480" s="104"/>
      <c r="GE480" s="92"/>
      <c r="GF480" s="90"/>
      <c r="GG480" s="91"/>
      <c r="GH480" s="102"/>
      <c r="GI480" s="96"/>
      <c r="GJ480" s="104"/>
      <c r="GK480" s="92"/>
      <c r="GL480" s="90"/>
      <c r="GM480" s="91"/>
      <c r="GN480" s="102"/>
      <c r="GO480" s="96"/>
      <c r="GP480" s="104"/>
      <c r="GQ480" s="92"/>
      <c r="GR480" s="90"/>
      <c r="GS480" s="91"/>
      <c r="GT480" s="102"/>
      <c r="GU480" s="96"/>
      <c r="GV480" s="104"/>
      <c r="GW480" s="92"/>
      <c r="GX480" s="90"/>
      <c r="GY480" s="91"/>
      <c r="GZ480" s="102"/>
      <c r="HA480" s="96"/>
      <c r="HB480" s="104"/>
      <c r="HC480" s="92"/>
      <c r="HD480" s="90"/>
      <c r="HE480" s="91"/>
      <c r="HF480" s="102"/>
      <c r="HG480" s="96"/>
      <c r="HH480" s="104"/>
      <c r="HI480" s="92"/>
      <c r="HJ480" s="90"/>
      <c r="HK480" s="91"/>
      <c r="HL480" s="102"/>
      <c r="HM480" s="96"/>
      <c r="HN480" s="104"/>
      <c r="HO480" s="92"/>
      <c r="HP480" s="90"/>
      <c r="HQ480" s="91"/>
      <c r="HR480" s="102"/>
      <c r="HS480" s="96"/>
      <c r="HT480" s="104"/>
      <c r="HU480" s="92"/>
      <c r="HV480" s="125"/>
      <c r="HW480" s="126"/>
      <c r="HX480" s="127"/>
      <c r="HY480" s="128"/>
      <c r="HZ480" s="129"/>
      <c r="IA480" s="130"/>
      <c r="IB480" s="125"/>
      <c r="IC480" s="126"/>
      <c r="ID480" s="127"/>
      <c r="IE480" s="128"/>
      <c r="IF480" s="129"/>
      <c r="IG480" s="130"/>
      <c r="IH480" s="125"/>
      <c r="II480" s="126"/>
      <c r="IJ480" s="127"/>
      <c r="IK480" s="128"/>
      <c r="IL480" s="129"/>
      <c r="IM480" s="130"/>
      <c r="IN480" s="125"/>
      <c r="IO480" s="126"/>
      <c r="IP480" s="127"/>
      <c r="IQ480" s="128"/>
      <c r="IR480" s="129"/>
    </row>
    <row r="481" spans="1:252" s="1" customFormat="1">
      <c r="A481" s="54" t="s">
        <v>287</v>
      </c>
      <c r="B481" s="136">
        <f t="shared" si="79"/>
        <v>18.5</v>
      </c>
      <c r="C481" s="136">
        <f t="shared" si="80"/>
        <v>20.428571428571427</v>
      </c>
      <c r="D481" s="136">
        <f t="shared" si="81"/>
        <v>22.7</v>
      </c>
      <c r="E481" s="136">
        <f t="shared" si="82"/>
        <v>14</v>
      </c>
      <c r="F481" s="136">
        <f t="shared" si="83"/>
        <v>14.557142857142859</v>
      </c>
      <c r="G481" s="136">
        <f t="shared" si="84"/>
        <v>15.1</v>
      </c>
      <c r="H481" s="137">
        <f t="shared" si="77"/>
        <v>14</v>
      </c>
      <c r="I481" s="137">
        <f t="shared" si="85"/>
        <v>0</v>
      </c>
      <c r="J481" s="136">
        <f t="shared" si="86"/>
        <v>0</v>
      </c>
      <c r="K481" s="136">
        <f t="shared" si="87"/>
        <v>0</v>
      </c>
      <c r="L481" s="138">
        <f t="shared" si="78"/>
        <v>0</v>
      </c>
      <c r="M481" s="92">
        <v>20.3</v>
      </c>
      <c r="N481" s="90">
        <v>14.5</v>
      </c>
      <c r="O481" s="91"/>
      <c r="P481" s="102">
        <v>21.1</v>
      </c>
      <c r="Q481" s="96">
        <v>15.1</v>
      </c>
      <c r="R481" s="104"/>
      <c r="S481" s="92">
        <v>19.399999999999999</v>
      </c>
      <c r="T481" s="90">
        <v>14.4</v>
      </c>
      <c r="U481" s="91"/>
      <c r="V481" s="102">
        <v>18.5</v>
      </c>
      <c r="W481" s="96">
        <v>14.4</v>
      </c>
      <c r="X481" s="104"/>
      <c r="Y481" s="92">
        <v>20.3</v>
      </c>
      <c r="Z481" s="90">
        <v>14.5</v>
      </c>
      <c r="AA481" s="91"/>
      <c r="AB481" s="102">
        <v>21.1</v>
      </c>
      <c r="AC481" s="96">
        <v>15.1</v>
      </c>
      <c r="AD481" s="104"/>
      <c r="AE481" s="92">
        <v>20.100000000000001</v>
      </c>
      <c r="AF481" s="90">
        <v>14.7</v>
      </c>
      <c r="AG481" s="91"/>
      <c r="AH481" s="102">
        <v>20</v>
      </c>
      <c r="AI481" s="96">
        <v>15</v>
      </c>
      <c r="AJ481" s="104"/>
      <c r="AK481" s="92">
        <v>22.7</v>
      </c>
      <c r="AL481" s="90">
        <v>15.1</v>
      </c>
      <c r="AM481" s="91"/>
      <c r="AN481" s="102">
        <v>20.8</v>
      </c>
      <c r="AO481" s="96">
        <v>14.3</v>
      </c>
      <c r="AP481" s="104"/>
      <c r="AQ481" s="92">
        <v>20.7</v>
      </c>
      <c r="AR481" s="90">
        <v>14.4</v>
      </c>
      <c r="AS481" s="91"/>
      <c r="AT481" s="102">
        <v>20.399999999999999</v>
      </c>
      <c r="AU481" s="96">
        <v>14.2</v>
      </c>
      <c r="AV481" s="104"/>
      <c r="AW481" s="92">
        <v>20.399999999999999</v>
      </c>
      <c r="AX481" s="90">
        <v>14</v>
      </c>
      <c r="AY481" s="91"/>
      <c r="AZ481" s="102">
        <v>20.2</v>
      </c>
      <c r="BA481" s="96">
        <v>14.1</v>
      </c>
      <c r="BB481" s="104"/>
      <c r="BC481" s="92"/>
      <c r="BD481" s="90"/>
      <c r="BE481" s="91"/>
      <c r="BF481" s="102"/>
      <c r="BG481" s="96"/>
      <c r="BH481" s="104"/>
      <c r="BI481" s="92"/>
      <c r="BJ481" s="90"/>
      <c r="BK481" s="91"/>
      <c r="BL481" s="102"/>
      <c r="BM481" s="96"/>
      <c r="BN481" s="104"/>
      <c r="BO481" s="92"/>
      <c r="BP481" s="90"/>
      <c r="BQ481" s="91"/>
      <c r="BR481" s="102"/>
      <c r="BS481" s="96"/>
      <c r="BT481" s="104"/>
      <c r="BU481" s="92"/>
      <c r="BV481" s="90"/>
      <c r="BW481" s="91"/>
      <c r="BX481" s="102"/>
      <c r="BY481" s="96"/>
      <c r="BZ481" s="104"/>
      <c r="CA481" s="92"/>
      <c r="CB481" s="90"/>
      <c r="CC481" s="91"/>
      <c r="CD481" s="102"/>
      <c r="CE481" s="96"/>
      <c r="CF481" s="104"/>
      <c r="CG481" s="92"/>
      <c r="CH481" s="90"/>
      <c r="CI481" s="91"/>
      <c r="CJ481" s="102"/>
      <c r="CK481" s="96"/>
      <c r="CL481" s="104"/>
      <c r="CM481" s="92"/>
      <c r="CN481" s="90"/>
      <c r="CO481" s="91"/>
      <c r="CP481" s="102"/>
      <c r="CQ481" s="96"/>
      <c r="CR481" s="104"/>
      <c r="CS481" s="92"/>
      <c r="CT481" s="90"/>
      <c r="CU481" s="91"/>
      <c r="CV481" s="102"/>
      <c r="CW481" s="96"/>
      <c r="CX481" s="104"/>
      <c r="CY481" s="92"/>
      <c r="CZ481" s="90"/>
      <c r="DA481" s="91"/>
      <c r="DB481" s="102"/>
      <c r="DC481" s="96"/>
      <c r="DD481" s="104"/>
      <c r="DE481" s="92"/>
      <c r="DF481" s="90"/>
      <c r="DG481" s="91"/>
      <c r="DH481" s="102"/>
      <c r="DI481" s="96"/>
      <c r="DJ481" s="104"/>
      <c r="DK481" s="92"/>
      <c r="DL481" s="90"/>
      <c r="DM481" s="91"/>
      <c r="DN481" s="102"/>
      <c r="DO481" s="96"/>
      <c r="DP481" s="104"/>
      <c r="DQ481" s="92"/>
      <c r="DR481" s="90"/>
      <c r="DS481" s="91"/>
      <c r="DT481" s="102"/>
      <c r="DU481" s="96"/>
      <c r="DV481" s="104"/>
      <c r="DW481" s="92"/>
      <c r="DX481" s="90"/>
      <c r="DY481" s="91"/>
      <c r="DZ481" s="102"/>
      <c r="EA481" s="96"/>
      <c r="EB481" s="104"/>
      <c r="EC481" s="92"/>
      <c r="ED481" s="90"/>
      <c r="EE481" s="91"/>
      <c r="EF481" s="102"/>
      <c r="EG481" s="96"/>
      <c r="EH481" s="104"/>
      <c r="EI481" s="92"/>
      <c r="EJ481" s="90"/>
      <c r="EK481" s="91"/>
      <c r="EL481" s="102"/>
      <c r="EM481" s="96"/>
      <c r="EN481" s="104"/>
      <c r="EO481" s="92"/>
      <c r="EP481" s="90"/>
      <c r="EQ481" s="91"/>
      <c r="ER481" s="102"/>
      <c r="ES481" s="96"/>
      <c r="ET481" s="104"/>
      <c r="EU481" s="92"/>
      <c r="EV481" s="90"/>
      <c r="EW481" s="91"/>
      <c r="EX481" s="102"/>
      <c r="EY481" s="96"/>
      <c r="EZ481" s="104"/>
      <c r="FA481" s="92"/>
      <c r="FB481" s="90"/>
      <c r="FC481" s="91"/>
      <c r="FD481" s="102"/>
      <c r="FE481" s="96"/>
      <c r="FF481" s="104"/>
      <c r="FG481" s="92"/>
      <c r="FH481" s="90"/>
      <c r="FI481" s="91"/>
      <c r="FJ481" s="102"/>
      <c r="FK481" s="96"/>
      <c r="FL481" s="104"/>
      <c r="FM481" s="92"/>
      <c r="FN481" s="90"/>
      <c r="FO481" s="91"/>
      <c r="FP481" s="102"/>
      <c r="FQ481" s="96"/>
      <c r="FR481" s="104"/>
      <c r="FS481" s="92"/>
      <c r="FT481" s="90"/>
      <c r="FU481" s="91"/>
      <c r="FV481" s="102"/>
      <c r="FW481" s="96"/>
      <c r="FX481" s="104"/>
      <c r="FY481" s="92"/>
      <c r="FZ481" s="90"/>
      <c r="GA481" s="91"/>
      <c r="GB481" s="102"/>
      <c r="GC481" s="96"/>
      <c r="GD481" s="104"/>
      <c r="GE481" s="92"/>
      <c r="GF481" s="90"/>
      <c r="GG481" s="91"/>
      <c r="GH481" s="102"/>
      <c r="GI481" s="96"/>
      <c r="GJ481" s="104"/>
      <c r="GK481" s="92"/>
      <c r="GL481" s="90"/>
      <c r="GM481" s="91"/>
      <c r="GN481" s="102"/>
      <c r="GO481" s="96"/>
      <c r="GP481" s="104"/>
      <c r="GQ481" s="92"/>
      <c r="GR481" s="90"/>
      <c r="GS481" s="91"/>
      <c r="GT481" s="102"/>
      <c r="GU481" s="96"/>
      <c r="GV481" s="104"/>
      <c r="GW481" s="92"/>
      <c r="GX481" s="90"/>
      <c r="GY481" s="91"/>
      <c r="GZ481" s="102"/>
      <c r="HA481" s="96"/>
      <c r="HB481" s="104"/>
      <c r="HC481" s="92"/>
      <c r="HD481" s="90"/>
      <c r="HE481" s="91"/>
      <c r="HF481" s="102"/>
      <c r="HG481" s="96"/>
      <c r="HH481" s="104"/>
      <c r="HI481" s="92"/>
      <c r="HJ481" s="90"/>
      <c r="HK481" s="91"/>
      <c r="HL481" s="102"/>
      <c r="HM481" s="96"/>
      <c r="HN481" s="104"/>
      <c r="HO481" s="92"/>
      <c r="HP481" s="90"/>
      <c r="HQ481" s="91"/>
      <c r="HR481" s="102"/>
      <c r="HS481" s="96"/>
      <c r="HT481" s="104"/>
      <c r="HU481" s="92"/>
      <c r="HV481" s="125"/>
      <c r="HW481" s="126"/>
      <c r="HX481" s="127"/>
      <c r="HY481" s="128"/>
      <c r="HZ481" s="129"/>
      <c r="IA481" s="130"/>
      <c r="IB481" s="125"/>
      <c r="IC481" s="126"/>
      <c r="ID481" s="127"/>
      <c r="IE481" s="128"/>
      <c r="IF481" s="129"/>
      <c r="IG481" s="130"/>
      <c r="IH481" s="125"/>
      <c r="II481" s="126"/>
      <c r="IJ481" s="127"/>
      <c r="IK481" s="128"/>
      <c r="IL481" s="129"/>
      <c r="IM481" s="130"/>
      <c r="IN481" s="125"/>
      <c r="IO481" s="126"/>
      <c r="IP481" s="127"/>
      <c r="IQ481" s="128"/>
      <c r="IR481" s="129"/>
    </row>
    <row r="482" spans="1:252" s="1" customFormat="1">
      <c r="A482" s="65" t="s">
        <v>289</v>
      </c>
      <c r="B482" s="136">
        <f t="shared" si="79"/>
        <v>18</v>
      </c>
      <c r="C482" s="136">
        <f t="shared" si="80"/>
        <v>19.209090909090907</v>
      </c>
      <c r="D482" s="136">
        <f t="shared" si="81"/>
        <v>20.5</v>
      </c>
      <c r="E482" s="136">
        <f t="shared" si="82"/>
        <v>12.9</v>
      </c>
      <c r="F482" s="136">
        <f t="shared" si="83"/>
        <v>13.890909090909092</v>
      </c>
      <c r="G482" s="136">
        <f t="shared" si="84"/>
        <v>14.5</v>
      </c>
      <c r="H482" s="137">
        <f t="shared" si="77"/>
        <v>11</v>
      </c>
      <c r="I482" s="137">
        <f t="shared" si="85"/>
        <v>0</v>
      </c>
      <c r="J482" s="136">
        <f t="shared" si="86"/>
        <v>0</v>
      </c>
      <c r="K482" s="136">
        <f t="shared" si="87"/>
        <v>0</v>
      </c>
      <c r="L482" s="138">
        <f t="shared" si="78"/>
        <v>0</v>
      </c>
      <c r="M482" s="92">
        <v>20.3</v>
      </c>
      <c r="N482" s="90">
        <v>12.9</v>
      </c>
      <c r="O482" s="91"/>
      <c r="P482" s="102">
        <v>19.5</v>
      </c>
      <c r="Q482" s="96">
        <v>13.3</v>
      </c>
      <c r="R482" s="104"/>
      <c r="S482" s="92">
        <v>18.7</v>
      </c>
      <c r="T482" s="90">
        <v>13.4</v>
      </c>
      <c r="U482" s="91"/>
      <c r="V482" s="102">
        <v>20.5</v>
      </c>
      <c r="W482" s="96">
        <v>14.4</v>
      </c>
      <c r="X482" s="104"/>
      <c r="Y482" s="92">
        <v>19.7</v>
      </c>
      <c r="Z482" s="90">
        <v>14.5</v>
      </c>
      <c r="AA482" s="91"/>
      <c r="AB482" s="102">
        <v>19.399999999999999</v>
      </c>
      <c r="AC482" s="96">
        <v>14.2</v>
      </c>
      <c r="AD482" s="104"/>
      <c r="AE482" s="92">
        <v>19.7</v>
      </c>
      <c r="AF482" s="90">
        <v>14</v>
      </c>
      <c r="AG482" s="91"/>
      <c r="AH482" s="102">
        <v>18.399999999999999</v>
      </c>
      <c r="AI482" s="96">
        <v>14</v>
      </c>
      <c r="AJ482" s="104"/>
      <c r="AK482" s="92">
        <v>18</v>
      </c>
      <c r="AL482" s="90">
        <v>14</v>
      </c>
      <c r="AM482" s="91"/>
      <c r="AN482" s="102">
        <v>18.5</v>
      </c>
      <c r="AO482" s="96">
        <v>14.1</v>
      </c>
      <c r="AP482" s="104"/>
      <c r="AQ482" s="92">
        <v>18.600000000000001</v>
      </c>
      <c r="AR482" s="90">
        <v>14</v>
      </c>
      <c r="AS482" s="91"/>
      <c r="AT482" s="102"/>
      <c r="AU482" s="96"/>
      <c r="AV482" s="104"/>
      <c r="AW482" s="92"/>
      <c r="AX482" s="90"/>
      <c r="AY482" s="91"/>
      <c r="AZ482" s="102"/>
      <c r="BA482" s="96"/>
      <c r="BB482" s="104"/>
      <c r="BC482" s="92"/>
      <c r="BD482" s="90"/>
      <c r="BE482" s="91"/>
      <c r="BF482" s="102"/>
      <c r="BG482" s="96"/>
      <c r="BH482" s="104"/>
      <c r="BI482" s="92"/>
      <c r="BJ482" s="90"/>
      <c r="BK482" s="91"/>
      <c r="BL482" s="102"/>
      <c r="BM482" s="96"/>
      <c r="BN482" s="104"/>
      <c r="BO482" s="92"/>
      <c r="BP482" s="90"/>
      <c r="BQ482" s="91"/>
      <c r="BR482" s="102"/>
      <c r="BS482" s="96"/>
      <c r="BT482" s="104"/>
      <c r="BU482" s="92"/>
      <c r="BV482" s="90"/>
      <c r="BW482" s="91"/>
      <c r="BX482" s="102"/>
      <c r="BY482" s="96"/>
      <c r="BZ482" s="104"/>
      <c r="CA482" s="92"/>
      <c r="CB482" s="90"/>
      <c r="CC482" s="91"/>
      <c r="CD482" s="102"/>
      <c r="CE482" s="96"/>
      <c r="CF482" s="104"/>
      <c r="CG482" s="92"/>
      <c r="CH482" s="90"/>
      <c r="CI482" s="91"/>
      <c r="CJ482" s="102"/>
      <c r="CK482" s="96"/>
      <c r="CL482" s="104"/>
      <c r="CM482" s="92"/>
      <c r="CN482" s="90"/>
      <c r="CO482" s="91"/>
      <c r="CP482" s="102"/>
      <c r="CQ482" s="96"/>
      <c r="CR482" s="104"/>
      <c r="CS482" s="92"/>
      <c r="CT482" s="90"/>
      <c r="CU482" s="91"/>
      <c r="CV482" s="102"/>
      <c r="CW482" s="96"/>
      <c r="CX482" s="104"/>
      <c r="CY482" s="92"/>
      <c r="CZ482" s="90"/>
      <c r="DA482" s="91"/>
      <c r="DB482" s="102"/>
      <c r="DC482" s="96"/>
      <c r="DD482" s="104"/>
      <c r="DE482" s="92"/>
      <c r="DF482" s="90"/>
      <c r="DG482" s="91"/>
      <c r="DH482" s="102"/>
      <c r="DI482" s="96"/>
      <c r="DJ482" s="104"/>
      <c r="DK482" s="92"/>
      <c r="DL482" s="90"/>
      <c r="DM482" s="91"/>
      <c r="DN482" s="102"/>
      <c r="DO482" s="96"/>
      <c r="DP482" s="104"/>
      <c r="DQ482" s="92"/>
      <c r="DR482" s="90"/>
      <c r="DS482" s="91"/>
      <c r="DT482" s="102"/>
      <c r="DU482" s="96"/>
      <c r="DV482" s="104"/>
      <c r="DW482" s="92"/>
      <c r="DX482" s="90"/>
      <c r="DY482" s="91"/>
      <c r="DZ482" s="102"/>
      <c r="EA482" s="96"/>
      <c r="EB482" s="104"/>
      <c r="EC482" s="92"/>
      <c r="ED482" s="90"/>
      <c r="EE482" s="91"/>
      <c r="EF482" s="102"/>
      <c r="EG482" s="96"/>
      <c r="EH482" s="104"/>
      <c r="EI482" s="92"/>
      <c r="EJ482" s="90"/>
      <c r="EK482" s="91"/>
      <c r="EL482" s="102"/>
      <c r="EM482" s="96"/>
      <c r="EN482" s="104"/>
      <c r="EO482" s="92"/>
      <c r="EP482" s="90"/>
      <c r="EQ482" s="91"/>
      <c r="ER482" s="102"/>
      <c r="ES482" s="96"/>
      <c r="ET482" s="104"/>
      <c r="EU482" s="92"/>
      <c r="EV482" s="90"/>
      <c r="EW482" s="91"/>
      <c r="EX482" s="102"/>
      <c r="EY482" s="96"/>
      <c r="EZ482" s="104"/>
      <c r="FA482" s="92"/>
      <c r="FB482" s="90"/>
      <c r="FC482" s="91"/>
      <c r="FD482" s="102"/>
      <c r="FE482" s="96"/>
      <c r="FF482" s="104"/>
      <c r="FG482" s="92"/>
      <c r="FH482" s="90"/>
      <c r="FI482" s="91"/>
      <c r="FJ482" s="102"/>
      <c r="FK482" s="96"/>
      <c r="FL482" s="104"/>
      <c r="FM482" s="92"/>
      <c r="FN482" s="90"/>
      <c r="FO482" s="91"/>
      <c r="FP482" s="102"/>
      <c r="FQ482" s="96"/>
      <c r="FR482" s="104"/>
      <c r="FS482" s="92"/>
      <c r="FT482" s="90"/>
      <c r="FU482" s="91"/>
      <c r="FV482" s="102"/>
      <c r="FW482" s="96"/>
      <c r="FX482" s="104"/>
      <c r="FY482" s="92"/>
      <c r="FZ482" s="90"/>
      <c r="GA482" s="91"/>
      <c r="GB482" s="102"/>
      <c r="GC482" s="96"/>
      <c r="GD482" s="104"/>
      <c r="GE482" s="92"/>
      <c r="GF482" s="90"/>
      <c r="GG482" s="91"/>
      <c r="GH482" s="102"/>
      <c r="GI482" s="96"/>
      <c r="GJ482" s="104"/>
      <c r="GK482" s="92"/>
      <c r="GL482" s="90"/>
      <c r="GM482" s="91"/>
      <c r="GN482" s="102"/>
      <c r="GO482" s="96"/>
      <c r="GP482" s="104"/>
      <c r="GQ482" s="92"/>
      <c r="GR482" s="90"/>
      <c r="GS482" s="91"/>
      <c r="GT482" s="102"/>
      <c r="GU482" s="96"/>
      <c r="GV482" s="104"/>
      <c r="GW482" s="92"/>
      <c r="GX482" s="90"/>
      <c r="GY482" s="91"/>
      <c r="GZ482" s="102"/>
      <c r="HA482" s="96"/>
      <c r="HB482" s="104"/>
      <c r="HC482" s="92"/>
      <c r="HD482" s="90"/>
      <c r="HE482" s="91"/>
      <c r="HF482" s="102"/>
      <c r="HG482" s="96"/>
      <c r="HH482" s="104"/>
      <c r="HI482" s="92"/>
      <c r="HJ482" s="90"/>
      <c r="HK482" s="91"/>
      <c r="HL482" s="102"/>
      <c r="HM482" s="96"/>
      <c r="HN482" s="104"/>
      <c r="HO482" s="92"/>
      <c r="HP482" s="90"/>
      <c r="HQ482" s="91"/>
      <c r="HR482" s="102"/>
      <c r="HS482" s="96"/>
      <c r="HT482" s="104"/>
      <c r="HU482" s="92"/>
      <c r="HV482" s="125"/>
      <c r="HW482" s="126"/>
      <c r="HX482" s="127"/>
      <c r="HY482" s="128"/>
      <c r="HZ482" s="129"/>
      <c r="IA482" s="130"/>
      <c r="IB482" s="125"/>
      <c r="IC482" s="126"/>
      <c r="ID482" s="127"/>
      <c r="IE482" s="128"/>
      <c r="IF482" s="129"/>
      <c r="IG482" s="130"/>
      <c r="IH482" s="125"/>
      <c r="II482" s="126"/>
      <c r="IJ482" s="127"/>
      <c r="IK482" s="128"/>
      <c r="IL482" s="129"/>
      <c r="IM482" s="130"/>
      <c r="IN482" s="125"/>
      <c r="IO482" s="126"/>
      <c r="IP482" s="127"/>
      <c r="IQ482" s="128"/>
      <c r="IR482" s="129"/>
    </row>
    <row r="483" spans="1:252" s="1" customFormat="1">
      <c r="A483" s="54" t="s">
        <v>285</v>
      </c>
      <c r="B483" s="136">
        <f t="shared" si="79"/>
        <v>0</v>
      </c>
      <c r="C483" s="136">
        <f t="shared" si="80"/>
        <v>0</v>
      </c>
      <c r="D483" s="136">
        <f t="shared" si="81"/>
        <v>0</v>
      </c>
      <c r="E483" s="136">
        <f t="shared" si="82"/>
        <v>0</v>
      </c>
      <c r="F483" s="136">
        <f t="shared" si="83"/>
        <v>0</v>
      </c>
      <c r="G483" s="136">
        <f t="shared" si="84"/>
        <v>0</v>
      </c>
      <c r="H483" s="137">
        <f t="shared" si="77"/>
        <v>0</v>
      </c>
      <c r="I483" s="137">
        <f t="shared" si="85"/>
        <v>0</v>
      </c>
      <c r="J483" s="136">
        <f t="shared" si="86"/>
        <v>0</v>
      </c>
      <c r="K483" s="136">
        <f t="shared" si="87"/>
        <v>0</v>
      </c>
      <c r="L483" s="138">
        <f t="shared" si="78"/>
        <v>0</v>
      </c>
      <c r="M483" s="92"/>
      <c r="N483" s="90"/>
      <c r="O483" s="91"/>
      <c r="P483" s="102"/>
      <c r="Q483" s="96"/>
      <c r="R483" s="104"/>
      <c r="S483" s="92"/>
      <c r="T483" s="90"/>
      <c r="U483" s="91"/>
      <c r="V483" s="102"/>
      <c r="W483" s="96"/>
      <c r="X483" s="104"/>
      <c r="Y483" s="92"/>
      <c r="Z483" s="90"/>
      <c r="AA483" s="91"/>
      <c r="AB483" s="102"/>
      <c r="AC483" s="96"/>
      <c r="AD483" s="104"/>
      <c r="AE483" s="92"/>
      <c r="AF483" s="90"/>
      <c r="AG483" s="91"/>
      <c r="AH483" s="102"/>
      <c r="AI483" s="96"/>
      <c r="AJ483" s="104"/>
      <c r="AK483" s="92"/>
      <c r="AL483" s="90"/>
      <c r="AM483" s="91"/>
      <c r="AN483" s="102"/>
      <c r="AO483" s="96"/>
      <c r="AP483" s="104"/>
      <c r="AQ483" s="92"/>
      <c r="AR483" s="90"/>
      <c r="AS483" s="91"/>
      <c r="AT483" s="102"/>
      <c r="AU483" s="96"/>
      <c r="AV483" s="104"/>
      <c r="AW483" s="92"/>
      <c r="AX483" s="90"/>
      <c r="AY483" s="91"/>
      <c r="AZ483" s="102"/>
      <c r="BA483" s="96"/>
      <c r="BB483" s="104"/>
      <c r="BC483" s="92"/>
      <c r="BD483" s="90"/>
      <c r="BE483" s="91"/>
      <c r="BF483" s="102"/>
      <c r="BG483" s="96"/>
      <c r="BH483" s="104"/>
      <c r="BI483" s="92"/>
      <c r="BJ483" s="90"/>
      <c r="BK483" s="91"/>
      <c r="BL483" s="102"/>
      <c r="BM483" s="96"/>
      <c r="BN483" s="104"/>
      <c r="BO483" s="92"/>
      <c r="BP483" s="90"/>
      <c r="BQ483" s="91"/>
      <c r="BR483" s="102"/>
      <c r="BS483" s="96"/>
      <c r="BT483" s="104"/>
      <c r="BU483" s="92"/>
      <c r="BV483" s="90"/>
      <c r="BW483" s="91"/>
      <c r="BX483" s="102"/>
      <c r="BY483" s="96"/>
      <c r="BZ483" s="104"/>
      <c r="CA483" s="92"/>
      <c r="CB483" s="90"/>
      <c r="CC483" s="91"/>
      <c r="CD483" s="102"/>
      <c r="CE483" s="96"/>
      <c r="CF483" s="104"/>
      <c r="CG483" s="92"/>
      <c r="CH483" s="90"/>
      <c r="CI483" s="91"/>
      <c r="CJ483" s="102"/>
      <c r="CK483" s="96"/>
      <c r="CL483" s="104"/>
      <c r="CM483" s="92"/>
      <c r="CN483" s="90"/>
      <c r="CO483" s="91"/>
      <c r="CP483" s="102"/>
      <c r="CQ483" s="96"/>
      <c r="CR483" s="104"/>
      <c r="CS483" s="92"/>
      <c r="CT483" s="90"/>
      <c r="CU483" s="91"/>
      <c r="CV483" s="102"/>
      <c r="CW483" s="96"/>
      <c r="CX483" s="104"/>
      <c r="CY483" s="92"/>
      <c r="CZ483" s="90"/>
      <c r="DA483" s="91"/>
      <c r="DB483" s="102"/>
      <c r="DC483" s="96"/>
      <c r="DD483" s="104"/>
      <c r="DE483" s="92"/>
      <c r="DF483" s="90"/>
      <c r="DG483" s="91"/>
      <c r="DH483" s="102"/>
      <c r="DI483" s="96"/>
      <c r="DJ483" s="104"/>
      <c r="DK483" s="92"/>
      <c r="DL483" s="90"/>
      <c r="DM483" s="91"/>
      <c r="DN483" s="102"/>
      <c r="DO483" s="96"/>
      <c r="DP483" s="104"/>
      <c r="DQ483" s="92"/>
      <c r="DR483" s="90"/>
      <c r="DS483" s="91"/>
      <c r="DT483" s="102"/>
      <c r="DU483" s="96"/>
      <c r="DV483" s="104"/>
      <c r="DW483" s="92"/>
      <c r="DX483" s="90"/>
      <c r="DY483" s="91"/>
      <c r="DZ483" s="102"/>
      <c r="EA483" s="96"/>
      <c r="EB483" s="104"/>
      <c r="EC483" s="92"/>
      <c r="ED483" s="90"/>
      <c r="EE483" s="91"/>
      <c r="EF483" s="102"/>
      <c r="EG483" s="96"/>
      <c r="EH483" s="104"/>
      <c r="EI483" s="92"/>
      <c r="EJ483" s="90"/>
      <c r="EK483" s="91"/>
      <c r="EL483" s="102"/>
      <c r="EM483" s="96"/>
      <c r="EN483" s="104"/>
      <c r="EO483" s="92"/>
      <c r="EP483" s="90"/>
      <c r="EQ483" s="91"/>
      <c r="ER483" s="102"/>
      <c r="ES483" s="96"/>
      <c r="ET483" s="104"/>
      <c r="EU483" s="92"/>
      <c r="EV483" s="90"/>
      <c r="EW483" s="91"/>
      <c r="EX483" s="102"/>
      <c r="EY483" s="96"/>
      <c r="EZ483" s="104"/>
      <c r="FA483" s="92"/>
      <c r="FB483" s="90"/>
      <c r="FC483" s="91"/>
      <c r="FD483" s="102"/>
      <c r="FE483" s="96"/>
      <c r="FF483" s="104"/>
      <c r="FG483" s="92"/>
      <c r="FH483" s="90"/>
      <c r="FI483" s="91"/>
      <c r="FJ483" s="102"/>
      <c r="FK483" s="96"/>
      <c r="FL483" s="104"/>
      <c r="FM483" s="92"/>
      <c r="FN483" s="90"/>
      <c r="FO483" s="91"/>
      <c r="FP483" s="102"/>
      <c r="FQ483" s="96"/>
      <c r="FR483" s="104"/>
      <c r="FS483" s="92"/>
      <c r="FT483" s="90"/>
      <c r="FU483" s="91"/>
      <c r="FV483" s="102"/>
      <c r="FW483" s="96"/>
      <c r="FX483" s="104"/>
      <c r="FY483" s="92"/>
      <c r="FZ483" s="90"/>
      <c r="GA483" s="91"/>
      <c r="GB483" s="102"/>
      <c r="GC483" s="96"/>
      <c r="GD483" s="104"/>
      <c r="GE483" s="92"/>
      <c r="GF483" s="90"/>
      <c r="GG483" s="91"/>
      <c r="GH483" s="102"/>
      <c r="GI483" s="96"/>
      <c r="GJ483" s="104"/>
      <c r="GK483" s="92"/>
      <c r="GL483" s="90"/>
      <c r="GM483" s="91"/>
      <c r="GN483" s="102"/>
      <c r="GO483" s="96"/>
      <c r="GP483" s="104"/>
      <c r="GQ483" s="92"/>
      <c r="GR483" s="90"/>
      <c r="GS483" s="91"/>
      <c r="GT483" s="102"/>
      <c r="GU483" s="96"/>
      <c r="GV483" s="104"/>
      <c r="GW483" s="92"/>
      <c r="GX483" s="90"/>
      <c r="GY483" s="91"/>
      <c r="GZ483" s="102"/>
      <c r="HA483" s="96"/>
      <c r="HB483" s="104"/>
      <c r="HC483" s="92"/>
      <c r="HD483" s="90"/>
      <c r="HE483" s="91"/>
      <c r="HF483" s="102"/>
      <c r="HG483" s="96"/>
      <c r="HH483" s="104"/>
      <c r="HI483" s="92"/>
      <c r="HJ483" s="90"/>
      <c r="HK483" s="91"/>
      <c r="HL483" s="102"/>
      <c r="HM483" s="96"/>
      <c r="HN483" s="104"/>
      <c r="HO483" s="92"/>
      <c r="HP483" s="90"/>
      <c r="HQ483" s="91"/>
      <c r="HR483" s="102"/>
      <c r="HS483" s="96"/>
      <c r="HT483" s="104"/>
      <c r="HU483" s="92"/>
      <c r="HV483" s="125"/>
      <c r="HW483" s="126"/>
      <c r="HX483" s="127"/>
      <c r="HY483" s="128"/>
      <c r="HZ483" s="129"/>
      <c r="IA483" s="130"/>
      <c r="IB483" s="125"/>
      <c r="IC483" s="126"/>
      <c r="ID483" s="127"/>
      <c r="IE483" s="128"/>
      <c r="IF483" s="129"/>
      <c r="IG483" s="130"/>
      <c r="IH483" s="125"/>
      <c r="II483" s="126"/>
      <c r="IJ483" s="127"/>
      <c r="IK483" s="128"/>
      <c r="IL483" s="129"/>
      <c r="IM483" s="130"/>
      <c r="IN483" s="125"/>
      <c r="IO483" s="126"/>
      <c r="IP483" s="127"/>
      <c r="IQ483" s="128"/>
      <c r="IR483" s="129"/>
    </row>
    <row r="484" spans="1:252" s="1" customFormat="1">
      <c r="A484" s="54" t="s">
        <v>973</v>
      </c>
      <c r="B484" s="136">
        <f t="shared" si="79"/>
        <v>0</v>
      </c>
      <c r="C484" s="136">
        <f t="shared" si="80"/>
        <v>0</v>
      </c>
      <c r="D484" s="136">
        <f t="shared" si="81"/>
        <v>0</v>
      </c>
      <c r="E484" s="136">
        <f t="shared" si="82"/>
        <v>0</v>
      </c>
      <c r="F484" s="136">
        <f t="shared" si="83"/>
        <v>0</v>
      </c>
      <c r="G484" s="136">
        <f t="shared" si="84"/>
        <v>0</v>
      </c>
      <c r="H484" s="137">
        <f t="shared" si="77"/>
        <v>0</v>
      </c>
      <c r="I484" s="137">
        <f t="shared" si="85"/>
        <v>0</v>
      </c>
      <c r="J484" s="136">
        <f t="shared" si="86"/>
        <v>0</v>
      </c>
      <c r="K484" s="136">
        <f t="shared" si="87"/>
        <v>0</v>
      </c>
      <c r="L484" s="138">
        <f t="shared" si="78"/>
        <v>0</v>
      </c>
      <c r="M484" s="92"/>
      <c r="N484" s="90"/>
      <c r="O484" s="91"/>
      <c r="P484" s="102"/>
      <c r="Q484" s="96"/>
      <c r="R484" s="104"/>
      <c r="S484" s="92"/>
      <c r="T484" s="90"/>
      <c r="U484" s="91"/>
      <c r="V484" s="102"/>
      <c r="W484" s="96"/>
      <c r="X484" s="104"/>
      <c r="Y484" s="92"/>
      <c r="Z484" s="90"/>
      <c r="AA484" s="91"/>
      <c r="AB484" s="102"/>
      <c r="AC484" s="96"/>
      <c r="AD484" s="104"/>
      <c r="AE484" s="92"/>
      <c r="AF484" s="90"/>
      <c r="AG484" s="91"/>
      <c r="AH484" s="102"/>
      <c r="AI484" s="96"/>
      <c r="AJ484" s="104"/>
      <c r="AK484" s="92"/>
      <c r="AL484" s="90"/>
      <c r="AM484" s="91"/>
      <c r="AN484" s="102"/>
      <c r="AO484" s="96"/>
      <c r="AP484" s="104"/>
      <c r="AQ484" s="92"/>
      <c r="AR484" s="90"/>
      <c r="AS484" s="91"/>
      <c r="AT484" s="102"/>
      <c r="AU484" s="96"/>
      <c r="AV484" s="104"/>
      <c r="AW484" s="92"/>
      <c r="AX484" s="90"/>
      <c r="AY484" s="91"/>
      <c r="AZ484" s="102"/>
      <c r="BA484" s="96"/>
      <c r="BB484" s="104"/>
      <c r="BC484" s="92"/>
      <c r="BD484" s="90"/>
      <c r="BE484" s="91"/>
      <c r="BF484" s="102"/>
      <c r="BG484" s="96"/>
      <c r="BH484" s="104"/>
      <c r="BI484" s="92"/>
      <c r="BJ484" s="90"/>
      <c r="BK484" s="91"/>
      <c r="BL484" s="102"/>
      <c r="BM484" s="96"/>
      <c r="BN484" s="104"/>
      <c r="BO484" s="92"/>
      <c r="BP484" s="90"/>
      <c r="BQ484" s="91"/>
      <c r="BR484" s="102"/>
      <c r="BS484" s="96"/>
      <c r="BT484" s="104"/>
      <c r="BU484" s="92"/>
      <c r="BV484" s="90"/>
      <c r="BW484" s="91"/>
      <c r="BX484" s="102"/>
      <c r="BY484" s="96"/>
      <c r="BZ484" s="104"/>
      <c r="CA484" s="92"/>
      <c r="CB484" s="90"/>
      <c r="CC484" s="91"/>
      <c r="CD484" s="102"/>
      <c r="CE484" s="96"/>
      <c r="CF484" s="104"/>
      <c r="CG484" s="92"/>
      <c r="CH484" s="90"/>
      <c r="CI484" s="91"/>
      <c r="CJ484" s="102"/>
      <c r="CK484" s="96"/>
      <c r="CL484" s="104"/>
      <c r="CM484" s="92"/>
      <c r="CN484" s="90"/>
      <c r="CO484" s="91"/>
      <c r="CP484" s="102"/>
      <c r="CQ484" s="96"/>
      <c r="CR484" s="104"/>
      <c r="CS484" s="92"/>
      <c r="CT484" s="90"/>
      <c r="CU484" s="91"/>
      <c r="CV484" s="102"/>
      <c r="CW484" s="96"/>
      <c r="CX484" s="104"/>
      <c r="CY484" s="92"/>
      <c r="CZ484" s="90"/>
      <c r="DA484" s="91"/>
      <c r="DB484" s="102"/>
      <c r="DC484" s="96"/>
      <c r="DD484" s="104"/>
      <c r="DE484" s="92"/>
      <c r="DF484" s="90"/>
      <c r="DG484" s="91"/>
      <c r="DH484" s="102"/>
      <c r="DI484" s="96"/>
      <c r="DJ484" s="104"/>
      <c r="DK484" s="92"/>
      <c r="DL484" s="90"/>
      <c r="DM484" s="91"/>
      <c r="DN484" s="102"/>
      <c r="DO484" s="96"/>
      <c r="DP484" s="104"/>
      <c r="DQ484" s="92"/>
      <c r="DR484" s="90"/>
      <c r="DS484" s="91"/>
      <c r="DT484" s="102"/>
      <c r="DU484" s="96"/>
      <c r="DV484" s="104"/>
      <c r="DW484" s="92"/>
      <c r="DX484" s="90"/>
      <c r="DY484" s="91"/>
      <c r="DZ484" s="102"/>
      <c r="EA484" s="96"/>
      <c r="EB484" s="104"/>
      <c r="EC484" s="92"/>
      <c r="ED484" s="90"/>
      <c r="EE484" s="91"/>
      <c r="EF484" s="102"/>
      <c r="EG484" s="96"/>
      <c r="EH484" s="104"/>
      <c r="EI484" s="92"/>
      <c r="EJ484" s="90"/>
      <c r="EK484" s="91"/>
      <c r="EL484" s="102"/>
      <c r="EM484" s="96"/>
      <c r="EN484" s="104"/>
      <c r="EO484" s="92"/>
      <c r="EP484" s="90"/>
      <c r="EQ484" s="91"/>
      <c r="ER484" s="102"/>
      <c r="ES484" s="96"/>
      <c r="ET484" s="104"/>
      <c r="EU484" s="92"/>
      <c r="EV484" s="90"/>
      <c r="EW484" s="91"/>
      <c r="EX484" s="102"/>
      <c r="EY484" s="96"/>
      <c r="EZ484" s="104"/>
      <c r="FA484" s="92"/>
      <c r="FB484" s="90"/>
      <c r="FC484" s="91"/>
      <c r="FD484" s="102"/>
      <c r="FE484" s="96"/>
      <c r="FF484" s="104"/>
      <c r="FG484" s="92"/>
      <c r="FH484" s="90"/>
      <c r="FI484" s="91"/>
      <c r="FJ484" s="102"/>
      <c r="FK484" s="96"/>
      <c r="FL484" s="104"/>
      <c r="FM484" s="92"/>
      <c r="FN484" s="90"/>
      <c r="FO484" s="91"/>
      <c r="FP484" s="102"/>
      <c r="FQ484" s="96"/>
      <c r="FR484" s="104"/>
      <c r="FS484" s="92"/>
      <c r="FT484" s="90"/>
      <c r="FU484" s="91"/>
      <c r="FV484" s="102"/>
      <c r="FW484" s="96"/>
      <c r="FX484" s="104"/>
      <c r="FY484" s="92"/>
      <c r="FZ484" s="90"/>
      <c r="GA484" s="91"/>
      <c r="GB484" s="102"/>
      <c r="GC484" s="96"/>
      <c r="GD484" s="104"/>
      <c r="GE484" s="92"/>
      <c r="GF484" s="90"/>
      <c r="GG484" s="91"/>
      <c r="GH484" s="102"/>
      <c r="GI484" s="96"/>
      <c r="GJ484" s="104"/>
      <c r="GK484" s="92"/>
      <c r="GL484" s="90"/>
      <c r="GM484" s="91"/>
      <c r="GN484" s="102"/>
      <c r="GO484" s="96"/>
      <c r="GP484" s="104"/>
      <c r="GQ484" s="92"/>
      <c r="GR484" s="90"/>
      <c r="GS484" s="91"/>
      <c r="GT484" s="102"/>
      <c r="GU484" s="96"/>
      <c r="GV484" s="104"/>
      <c r="GW484" s="92"/>
      <c r="GX484" s="90"/>
      <c r="GY484" s="91"/>
      <c r="GZ484" s="102"/>
      <c r="HA484" s="96"/>
      <c r="HB484" s="104"/>
      <c r="HC484" s="92"/>
      <c r="HD484" s="90"/>
      <c r="HE484" s="91"/>
      <c r="HF484" s="102"/>
      <c r="HG484" s="96"/>
      <c r="HH484" s="104"/>
      <c r="HI484" s="92"/>
      <c r="HJ484" s="90"/>
      <c r="HK484" s="91"/>
      <c r="HL484" s="102"/>
      <c r="HM484" s="96"/>
      <c r="HN484" s="104"/>
      <c r="HO484" s="92"/>
      <c r="HP484" s="90"/>
      <c r="HQ484" s="91"/>
      <c r="HR484" s="102"/>
      <c r="HS484" s="96"/>
      <c r="HT484" s="104"/>
      <c r="HU484" s="92"/>
      <c r="HV484" s="125"/>
      <c r="HW484" s="126"/>
      <c r="HX484" s="127"/>
      <c r="HY484" s="128"/>
      <c r="HZ484" s="129"/>
      <c r="IA484" s="130"/>
      <c r="IB484" s="125"/>
      <c r="IC484" s="126"/>
      <c r="ID484" s="127"/>
      <c r="IE484" s="128"/>
      <c r="IF484" s="129"/>
      <c r="IG484" s="130"/>
      <c r="IH484" s="125"/>
      <c r="II484" s="126"/>
      <c r="IJ484" s="127"/>
      <c r="IK484" s="128"/>
      <c r="IL484" s="129"/>
      <c r="IM484" s="130"/>
      <c r="IN484" s="125"/>
      <c r="IO484" s="126"/>
      <c r="IP484" s="127"/>
      <c r="IQ484" s="128"/>
      <c r="IR484" s="129"/>
    </row>
    <row r="485" spans="1:252" s="1" customFormat="1">
      <c r="A485" s="65" t="s">
        <v>1248</v>
      </c>
      <c r="B485" s="136">
        <f t="shared" si="79"/>
        <v>27.2</v>
      </c>
      <c r="C485" s="136">
        <f t="shared" si="80"/>
        <v>28.042857142857141</v>
      </c>
      <c r="D485" s="136">
        <f t="shared" si="81"/>
        <v>29.7</v>
      </c>
      <c r="E485" s="136">
        <f t="shared" si="82"/>
        <v>19</v>
      </c>
      <c r="F485" s="136">
        <f t="shared" si="83"/>
        <v>19.728571428571428</v>
      </c>
      <c r="G485" s="136">
        <f t="shared" si="84"/>
        <v>20.2</v>
      </c>
      <c r="H485" s="137">
        <f t="shared" si="77"/>
        <v>7</v>
      </c>
      <c r="I485" s="137">
        <f t="shared" si="85"/>
        <v>0</v>
      </c>
      <c r="J485" s="136">
        <f t="shared" si="86"/>
        <v>0</v>
      </c>
      <c r="K485" s="136">
        <f t="shared" si="87"/>
        <v>0</v>
      </c>
      <c r="L485" s="138">
        <f t="shared" si="78"/>
        <v>0</v>
      </c>
      <c r="M485" s="92">
        <v>27.6</v>
      </c>
      <c r="N485" s="90">
        <v>20</v>
      </c>
      <c r="O485" s="91"/>
      <c r="P485" s="102">
        <v>27.3</v>
      </c>
      <c r="Q485" s="96">
        <v>19.8</v>
      </c>
      <c r="R485" s="104"/>
      <c r="S485" s="92">
        <v>27.2</v>
      </c>
      <c r="T485" s="90">
        <v>19</v>
      </c>
      <c r="U485" s="91"/>
      <c r="V485" s="102">
        <v>27.4</v>
      </c>
      <c r="W485" s="96">
        <v>19.899999999999999</v>
      </c>
      <c r="X485" s="104"/>
      <c r="Y485" s="92">
        <v>29.7</v>
      </c>
      <c r="Z485" s="90">
        <v>20.2</v>
      </c>
      <c r="AA485" s="91"/>
      <c r="AB485" s="102">
        <v>28.1</v>
      </c>
      <c r="AC485" s="96">
        <v>19.899999999999999</v>
      </c>
      <c r="AD485" s="104"/>
      <c r="AE485" s="92">
        <v>29</v>
      </c>
      <c r="AF485" s="90">
        <v>19.3</v>
      </c>
      <c r="AG485" s="91"/>
      <c r="AH485" s="102"/>
      <c r="AI485" s="96"/>
      <c r="AJ485" s="104"/>
      <c r="AK485" s="92"/>
      <c r="AL485" s="90"/>
      <c r="AM485" s="91"/>
      <c r="AN485" s="102"/>
      <c r="AO485" s="96"/>
      <c r="AP485" s="104"/>
      <c r="AQ485" s="92"/>
      <c r="AR485" s="90"/>
      <c r="AS485" s="91"/>
      <c r="AT485" s="102"/>
      <c r="AU485" s="96"/>
      <c r="AV485" s="104"/>
      <c r="AW485" s="92"/>
      <c r="AX485" s="90"/>
      <c r="AY485" s="91"/>
      <c r="AZ485" s="102"/>
      <c r="BA485" s="96"/>
      <c r="BB485" s="104"/>
      <c r="BC485" s="92"/>
      <c r="BD485" s="90"/>
      <c r="BE485" s="91"/>
      <c r="BF485" s="102"/>
      <c r="BG485" s="96"/>
      <c r="BH485" s="104"/>
      <c r="BI485" s="92"/>
      <c r="BJ485" s="90"/>
      <c r="BK485" s="91"/>
      <c r="BL485" s="102"/>
      <c r="BM485" s="96"/>
      <c r="BN485" s="104"/>
      <c r="BO485" s="92"/>
      <c r="BP485" s="90"/>
      <c r="BQ485" s="91"/>
      <c r="BR485" s="102"/>
      <c r="BS485" s="96"/>
      <c r="BT485" s="104"/>
      <c r="BU485" s="92"/>
      <c r="BV485" s="90"/>
      <c r="BW485" s="91"/>
      <c r="BX485" s="102"/>
      <c r="BY485" s="96"/>
      <c r="BZ485" s="104"/>
      <c r="CA485" s="92"/>
      <c r="CB485" s="90"/>
      <c r="CC485" s="91"/>
      <c r="CD485" s="102"/>
      <c r="CE485" s="96"/>
      <c r="CF485" s="104"/>
      <c r="CG485" s="92"/>
      <c r="CH485" s="90"/>
      <c r="CI485" s="91"/>
      <c r="CJ485" s="102"/>
      <c r="CK485" s="96"/>
      <c r="CL485" s="104"/>
      <c r="CM485" s="92"/>
      <c r="CN485" s="90"/>
      <c r="CO485" s="91"/>
      <c r="CP485" s="102"/>
      <c r="CQ485" s="96"/>
      <c r="CR485" s="104"/>
      <c r="CS485" s="92"/>
      <c r="CT485" s="90"/>
      <c r="CU485" s="91"/>
      <c r="CV485" s="102"/>
      <c r="CW485" s="96"/>
      <c r="CX485" s="104"/>
      <c r="CY485" s="92"/>
      <c r="CZ485" s="90"/>
      <c r="DA485" s="91"/>
      <c r="DB485" s="102"/>
      <c r="DC485" s="96"/>
      <c r="DD485" s="104"/>
      <c r="DE485" s="92"/>
      <c r="DF485" s="90"/>
      <c r="DG485" s="91"/>
      <c r="DH485" s="102"/>
      <c r="DI485" s="96"/>
      <c r="DJ485" s="104"/>
      <c r="DK485" s="92"/>
      <c r="DL485" s="90"/>
      <c r="DM485" s="91"/>
      <c r="DN485" s="102"/>
      <c r="DO485" s="96"/>
      <c r="DP485" s="104"/>
      <c r="DQ485" s="92"/>
      <c r="DR485" s="90"/>
      <c r="DS485" s="91"/>
      <c r="DT485" s="102"/>
      <c r="DU485" s="96"/>
      <c r="DV485" s="104"/>
      <c r="DW485" s="92"/>
      <c r="DX485" s="90"/>
      <c r="DY485" s="91"/>
      <c r="DZ485" s="102"/>
      <c r="EA485" s="96"/>
      <c r="EB485" s="104"/>
      <c r="EC485" s="92"/>
      <c r="ED485" s="90"/>
      <c r="EE485" s="91"/>
      <c r="EF485" s="102"/>
      <c r="EG485" s="96"/>
      <c r="EH485" s="104"/>
      <c r="EI485" s="92"/>
      <c r="EJ485" s="90"/>
      <c r="EK485" s="91"/>
      <c r="EL485" s="102"/>
      <c r="EM485" s="96"/>
      <c r="EN485" s="104"/>
      <c r="EO485" s="92"/>
      <c r="EP485" s="90"/>
      <c r="EQ485" s="91"/>
      <c r="ER485" s="102"/>
      <c r="ES485" s="96"/>
      <c r="ET485" s="104"/>
      <c r="EU485" s="92"/>
      <c r="EV485" s="90"/>
      <c r="EW485" s="91"/>
      <c r="EX485" s="102"/>
      <c r="EY485" s="96"/>
      <c r="EZ485" s="104"/>
      <c r="FA485" s="92"/>
      <c r="FB485" s="90"/>
      <c r="FC485" s="91"/>
      <c r="FD485" s="102"/>
      <c r="FE485" s="96"/>
      <c r="FF485" s="104"/>
      <c r="FG485" s="92"/>
      <c r="FH485" s="90"/>
      <c r="FI485" s="91"/>
      <c r="FJ485" s="102"/>
      <c r="FK485" s="96"/>
      <c r="FL485" s="104"/>
      <c r="FM485" s="92"/>
      <c r="FN485" s="90"/>
      <c r="FO485" s="91"/>
      <c r="FP485" s="102"/>
      <c r="FQ485" s="96"/>
      <c r="FR485" s="104"/>
      <c r="FS485" s="92"/>
      <c r="FT485" s="90"/>
      <c r="FU485" s="91"/>
      <c r="FV485" s="102"/>
      <c r="FW485" s="96"/>
      <c r="FX485" s="104"/>
      <c r="FY485" s="92"/>
      <c r="FZ485" s="90"/>
      <c r="GA485" s="91"/>
      <c r="GB485" s="102"/>
      <c r="GC485" s="96"/>
      <c r="GD485" s="104"/>
      <c r="GE485" s="92"/>
      <c r="GF485" s="90"/>
      <c r="GG485" s="91"/>
      <c r="GH485" s="102"/>
      <c r="GI485" s="96"/>
      <c r="GJ485" s="104"/>
      <c r="GK485" s="92"/>
      <c r="GL485" s="90"/>
      <c r="GM485" s="91"/>
      <c r="GN485" s="102"/>
      <c r="GO485" s="96"/>
      <c r="GP485" s="104"/>
      <c r="GQ485" s="92"/>
      <c r="GR485" s="90"/>
      <c r="GS485" s="91"/>
      <c r="GT485" s="102"/>
      <c r="GU485" s="96"/>
      <c r="GV485" s="104"/>
      <c r="GW485" s="92"/>
      <c r="GX485" s="90"/>
      <c r="GY485" s="91"/>
      <c r="GZ485" s="102"/>
      <c r="HA485" s="96"/>
      <c r="HB485" s="104"/>
      <c r="HC485" s="92"/>
      <c r="HD485" s="90"/>
      <c r="HE485" s="91"/>
      <c r="HF485" s="102"/>
      <c r="HG485" s="96"/>
      <c r="HH485" s="104"/>
      <c r="HI485" s="92"/>
      <c r="HJ485" s="90"/>
      <c r="HK485" s="91"/>
      <c r="HL485" s="102"/>
      <c r="HM485" s="96"/>
      <c r="HN485" s="104"/>
      <c r="HO485" s="92"/>
      <c r="HP485" s="90"/>
      <c r="HQ485" s="91"/>
      <c r="HR485" s="102"/>
      <c r="HS485" s="96"/>
      <c r="HT485" s="104"/>
      <c r="HU485" s="92"/>
      <c r="HV485" s="125"/>
      <c r="HW485" s="126"/>
      <c r="HX485" s="127"/>
      <c r="HY485" s="128"/>
      <c r="HZ485" s="129"/>
      <c r="IA485" s="130"/>
      <c r="IB485" s="125"/>
      <c r="IC485" s="126"/>
      <c r="ID485" s="127"/>
      <c r="IE485" s="128"/>
      <c r="IF485" s="129"/>
      <c r="IG485" s="130"/>
      <c r="IH485" s="125"/>
      <c r="II485" s="126"/>
      <c r="IJ485" s="127"/>
      <c r="IK485" s="128"/>
      <c r="IL485" s="129"/>
      <c r="IM485" s="130"/>
      <c r="IN485" s="125"/>
      <c r="IO485" s="126"/>
      <c r="IP485" s="127"/>
      <c r="IQ485" s="128"/>
      <c r="IR485" s="129"/>
    </row>
    <row r="486" spans="1:252" s="1" customFormat="1">
      <c r="A486" s="54" t="s">
        <v>975</v>
      </c>
      <c r="B486" s="136">
        <f t="shared" si="79"/>
        <v>20.5</v>
      </c>
      <c r="C486" s="136">
        <f t="shared" si="80"/>
        <v>23.603389830508466</v>
      </c>
      <c r="D486" s="136">
        <f t="shared" si="81"/>
        <v>25.7</v>
      </c>
      <c r="E486" s="136">
        <f t="shared" si="82"/>
        <v>14.1</v>
      </c>
      <c r="F486" s="136">
        <f t="shared" si="83"/>
        <v>15.872881355932206</v>
      </c>
      <c r="G486" s="136">
        <f t="shared" si="84"/>
        <v>17.3</v>
      </c>
      <c r="H486" s="137">
        <f t="shared" si="77"/>
        <v>59</v>
      </c>
      <c r="I486" s="137">
        <f t="shared" si="85"/>
        <v>1.4</v>
      </c>
      <c r="J486" s="136">
        <f t="shared" si="86"/>
        <v>2.8298245614035085</v>
      </c>
      <c r="K486" s="136">
        <f t="shared" si="87"/>
        <v>4.5</v>
      </c>
      <c r="L486" s="138">
        <f t="shared" si="78"/>
        <v>57</v>
      </c>
      <c r="M486" s="92">
        <v>23</v>
      </c>
      <c r="N486" s="90">
        <v>16.399999999999999</v>
      </c>
      <c r="O486" s="91">
        <v>3</v>
      </c>
      <c r="P486" s="102">
        <v>23.6</v>
      </c>
      <c r="Q486" s="96">
        <v>16.7</v>
      </c>
      <c r="R486" s="104">
        <v>3.2</v>
      </c>
      <c r="S486" s="92">
        <v>22.4</v>
      </c>
      <c r="T486" s="90">
        <v>16.399999999999999</v>
      </c>
      <c r="U486" s="91">
        <v>2.6</v>
      </c>
      <c r="V486" s="102">
        <v>22.6</v>
      </c>
      <c r="W486" s="96">
        <v>16.5</v>
      </c>
      <c r="X486" s="104">
        <v>2.6</v>
      </c>
      <c r="Y486" s="92">
        <v>22</v>
      </c>
      <c r="Z486" s="90">
        <v>15.8</v>
      </c>
      <c r="AA486" s="91">
        <v>2.5</v>
      </c>
      <c r="AB486" s="102">
        <v>22.2</v>
      </c>
      <c r="AC486" s="96">
        <v>15.5</v>
      </c>
      <c r="AD486" s="104">
        <v>2.5</v>
      </c>
      <c r="AE486" s="92">
        <v>24.9</v>
      </c>
      <c r="AF486" s="90">
        <v>16.5</v>
      </c>
      <c r="AG486" s="91">
        <v>4.5</v>
      </c>
      <c r="AH486" s="102">
        <v>24.9</v>
      </c>
      <c r="AI486" s="96">
        <v>17.3</v>
      </c>
      <c r="AJ486" s="104">
        <v>4.5</v>
      </c>
      <c r="AK486" s="92">
        <v>21.8</v>
      </c>
      <c r="AL486" s="90">
        <v>15.1</v>
      </c>
      <c r="AM486" s="91">
        <v>3.4</v>
      </c>
      <c r="AN486" s="102">
        <v>21.6</v>
      </c>
      <c r="AO486" s="96">
        <v>15.5</v>
      </c>
      <c r="AP486" s="104">
        <v>3.4</v>
      </c>
      <c r="AQ486" s="92">
        <v>24.4</v>
      </c>
      <c r="AR486" s="90">
        <v>15.3</v>
      </c>
      <c r="AS486" s="91"/>
      <c r="AT486" s="102">
        <v>24.1</v>
      </c>
      <c r="AU486" s="96">
        <v>15.5</v>
      </c>
      <c r="AV486" s="104"/>
      <c r="AW486" s="92">
        <v>25.4</v>
      </c>
      <c r="AX486" s="90">
        <v>15.8</v>
      </c>
      <c r="AY486" s="91">
        <v>3.6</v>
      </c>
      <c r="AZ486" s="102">
        <v>24.1</v>
      </c>
      <c r="BA486" s="96">
        <v>16.100000000000001</v>
      </c>
      <c r="BB486" s="104">
        <v>3.5</v>
      </c>
      <c r="BC486" s="92">
        <v>24.3</v>
      </c>
      <c r="BD486" s="90">
        <v>15.7</v>
      </c>
      <c r="BE486" s="91">
        <v>3.2</v>
      </c>
      <c r="BF486" s="102">
        <v>23.1</v>
      </c>
      <c r="BG486" s="96">
        <v>15.8</v>
      </c>
      <c r="BH486" s="104">
        <v>2.8</v>
      </c>
      <c r="BI486" s="92">
        <v>25.5</v>
      </c>
      <c r="BJ486" s="90">
        <v>15.4</v>
      </c>
      <c r="BK486" s="91">
        <v>2.9</v>
      </c>
      <c r="BL486" s="102">
        <v>25.7</v>
      </c>
      <c r="BM486" s="96">
        <v>15.7</v>
      </c>
      <c r="BN486" s="104">
        <v>3.2</v>
      </c>
      <c r="BO486" s="92">
        <v>24.2</v>
      </c>
      <c r="BP486" s="90">
        <v>16.3</v>
      </c>
      <c r="BQ486" s="91">
        <v>3.9</v>
      </c>
      <c r="BR486" s="102">
        <v>24</v>
      </c>
      <c r="BS486" s="96">
        <v>16.5</v>
      </c>
      <c r="BT486" s="104">
        <v>3.2</v>
      </c>
      <c r="BU486" s="92">
        <v>22.4</v>
      </c>
      <c r="BV486" s="90">
        <v>15.7</v>
      </c>
      <c r="BW486" s="91">
        <v>1.8</v>
      </c>
      <c r="BX486" s="102">
        <v>22.6</v>
      </c>
      <c r="BY486" s="96">
        <v>15.8</v>
      </c>
      <c r="BZ486" s="104">
        <v>2</v>
      </c>
      <c r="CA486" s="92">
        <v>23.9</v>
      </c>
      <c r="CB486" s="90">
        <v>16.3</v>
      </c>
      <c r="CC486" s="91">
        <v>3.1</v>
      </c>
      <c r="CD486" s="102">
        <v>24.2</v>
      </c>
      <c r="CE486" s="96">
        <v>16.7</v>
      </c>
      <c r="CF486" s="104">
        <v>2.7</v>
      </c>
      <c r="CG486" s="92">
        <v>24.5</v>
      </c>
      <c r="CH486" s="90">
        <v>16.5</v>
      </c>
      <c r="CI486" s="91">
        <v>3.2</v>
      </c>
      <c r="CJ486" s="102">
        <v>24</v>
      </c>
      <c r="CK486" s="96">
        <v>16.8</v>
      </c>
      <c r="CL486" s="104">
        <v>3.2</v>
      </c>
      <c r="CM486" s="92">
        <v>24.6</v>
      </c>
      <c r="CN486" s="90">
        <v>15.4</v>
      </c>
      <c r="CO486" s="91">
        <v>2.6</v>
      </c>
      <c r="CP486" s="102">
        <v>23</v>
      </c>
      <c r="CQ486" s="96">
        <v>15.3</v>
      </c>
      <c r="CR486" s="104">
        <v>2.4</v>
      </c>
      <c r="CS486" s="92">
        <v>24.4</v>
      </c>
      <c r="CT486" s="90">
        <v>15.4</v>
      </c>
      <c r="CU486" s="91">
        <v>1.9</v>
      </c>
      <c r="CV486" s="102">
        <v>22</v>
      </c>
      <c r="CW486" s="96">
        <v>16.399999999999999</v>
      </c>
      <c r="CX486" s="104">
        <v>2.2000000000000002</v>
      </c>
      <c r="CY486" s="92">
        <v>23.9</v>
      </c>
      <c r="CZ486" s="90">
        <v>16.3</v>
      </c>
      <c r="DA486" s="91">
        <v>2.6</v>
      </c>
      <c r="DB486" s="102">
        <v>24.3</v>
      </c>
      <c r="DC486" s="96">
        <v>16.399999999999999</v>
      </c>
      <c r="DD486" s="104">
        <v>2.8</v>
      </c>
      <c r="DE486" s="92">
        <v>23.3</v>
      </c>
      <c r="DF486" s="90">
        <v>16.100000000000001</v>
      </c>
      <c r="DG486" s="91">
        <v>3.1</v>
      </c>
      <c r="DH486" s="102">
        <v>21.8</v>
      </c>
      <c r="DI486" s="96">
        <v>15.6</v>
      </c>
      <c r="DJ486" s="104">
        <v>2.2999999999999998</v>
      </c>
      <c r="DK486" s="92">
        <v>22.6</v>
      </c>
      <c r="DL486" s="90">
        <v>16.399999999999999</v>
      </c>
      <c r="DM486" s="91">
        <v>2.2000000000000002</v>
      </c>
      <c r="DN486" s="102">
        <v>22.3</v>
      </c>
      <c r="DO486" s="96">
        <v>16</v>
      </c>
      <c r="DP486" s="104">
        <v>2</v>
      </c>
      <c r="DQ486" s="92">
        <v>24.3</v>
      </c>
      <c r="DR486" s="90">
        <v>15.6</v>
      </c>
      <c r="DS486" s="91">
        <v>2.9</v>
      </c>
      <c r="DT486" s="102">
        <v>24.3</v>
      </c>
      <c r="DU486" s="96">
        <v>15.8</v>
      </c>
      <c r="DV486" s="104">
        <v>3.1</v>
      </c>
      <c r="DW486" s="92">
        <v>23.9</v>
      </c>
      <c r="DX486" s="90">
        <v>15.6</v>
      </c>
      <c r="DY486" s="91">
        <v>3</v>
      </c>
      <c r="DZ486" s="102">
        <v>24.8</v>
      </c>
      <c r="EA486" s="96">
        <v>16</v>
      </c>
      <c r="EB486" s="104">
        <v>1.9</v>
      </c>
      <c r="EC486" s="92">
        <v>24.3</v>
      </c>
      <c r="ED486" s="90">
        <v>16.600000000000001</v>
      </c>
      <c r="EE486" s="91">
        <v>2.2000000000000002</v>
      </c>
      <c r="EF486" s="102">
        <v>24.3</v>
      </c>
      <c r="EG486" s="96">
        <v>15.9</v>
      </c>
      <c r="EH486" s="104">
        <v>3.9</v>
      </c>
      <c r="EI486" s="92">
        <v>24</v>
      </c>
      <c r="EJ486" s="90">
        <v>15.6</v>
      </c>
      <c r="EK486" s="91">
        <v>3.6</v>
      </c>
      <c r="EL486" s="102">
        <v>22.7</v>
      </c>
      <c r="EM486" s="96">
        <v>15.6</v>
      </c>
      <c r="EN486" s="104">
        <v>2.6</v>
      </c>
      <c r="EO486" s="92">
        <v>23.9</v>
      </c>
      <c r="EP486" s="90">
        <v>15.6</v>
      </c>
      <c r="EQ486" s="91">
        <v>2.8</v>
      </c>
      <c r="ER486" s="102">
        <v>25.1</v>
      </c>
      <c r="ES486" s="96">
        <v>15.9</v>
      </c>
      <c r="ET486" s="104">
        <v>2.9</v>
      </c>
      <c r="EU486" s="92">
        <v>25.5</v>
      </c>
      <c r="EV486" s="90">
        <v>16.399999999999999</v>
      </c>
      <c r="EW486" s="91">
        <v>2.8</v>
      </c>
      <c r="EX486" s="102">
        <v>24.7</v>
      </c>
      <c r="EY486" s="96">
        <v>15.9</v>
      </c>
      <c r="EZ486" s="104">
        <v>2.4</v>
      </c>
      <c r="FA486" s="92">
        <v>23.5</v>
      </c>
      <c r="FB486" s="90">
        <v>16.399999999999999</v>
      </c>
      <c r="FC486" s="91">
        <v>3.2</v>
      </c>
      <c r="FD486" s="102">
        <v>23</v>
      </c>
      <c r="FE486" s="96">
        <v>16.100000000000001</v>
      </c>
      <c r="FF486" s="104">
        <v>3.1</v>
      </c>
      <c r="FG486" s="92">
        <v>22.1</v>
      </c>
      <c r="FH486" s="90">
        <v>15.5</v>
      </c>
      <c r="FI486" s="91">
        <v>1.4</v>
      </c>
      <c r="FJ486" s="102">
        <v>22</v>
      </c>
      <c r="FK486" s="96">
        <v>15.2</v>
      </c>
      <c r="FL486" s="104">
        <v>1.4</v>
      </c>
      <c r="FM486" s="92">
        <v>25.5</v>
      </c>
      <c r="FN486" s="90">
        <v>16.2</v>
      </c>
      <c r="FO486" s="91">
        <v>4.0999999999999996</v>
      </c>
      <c r="FP486" s="102">
        <v>24.6</v>
      </c>
      <c r="FQ486" s="96">
        <v>15.5</v>
      </c>
      <c r="FR486" s="104">
        <v>3.6</v>
      </c>
      <c r="FS486" s="92">
        <v>20.5</v>
      </c>
      <c r="FT486" s="90">
        <v>14.1</v>
      </c>
      <c r="FU486" s="91">
        <v>2.7</v>
      </c>
      <c r="FV486" s="102">
        <v>22</v>
      </c>
      <c r="FW486" s="96">
        <v>14.7</v>
      </c>
      <c r="FX486" s="104">
        <v>2.2000000000000002</v>
      </c>
      <c r="FY486" s="92">
        <v>24</v>
      </c>
      <c r="FZ486" s="90">
        <v>15.1</v>
      </c>
      <c r="GA486" s="91">
        <v>2.6</v>
      </c>
      <c r="GB486" s="102">
        <v>22.2</v>
      </c>
      <c r="GC486" s="96">
        <v>14.9</v>
      </c>
      <c r="GD486" s="104">
        <v>2.4</v>
      </c>
      <c r="GE486" s="92">
        <v>23.8</v>
      </c>
      <c r="GF486" s="90">
        <v>15.4</v>
      </c>
      <c r="GG486" s="91">
        <v>1.9</v>
      </c>
      <c r="GH486" s="102"/>
      <c r="GI486" s="96"/>
      <c r="GJ486" s="104"/>
      <c r="GK486" s="92"/>
      <c r="GL486" s="90"/>
      <c r="GM486" s="91"/>
      <c r="GN486" s="102"/>
      <c r="GO486" s="96"/>
      <c r="GP486" s="104"/>
      <c r="GQ486" s="92"/>
      <c r="GR486" s="90"/>
      <c r="GS486" s="91"/>
      <c r="GT486" s="102"/>
      <c r="GU486" s="96"/>
      <c r="GV486" s="104"/>
      <c r="GW486" s="92"/>
      <c r="GX486" s="90"/>
      <c r="GY486" s="91"/>
      <c r="GZ486" s="102"/>
      <c r="HA486" s="96"/>
      <c r="HB486" s="104"/>
      <c r="HC486" s="92"/>
      <c r="HD486" s="90"/>
      <c r="HE486" s="91"/>
      <c r="HF486" s="102"/>
      <c r="HG486" s="96"/>
      <c r="HH486" s="104"/>
      <c r="HI486" s="92"/>
      <c r="HJ486" s="90"/>
      <c r="HK486" s="91"/>
      <c r="HL486" s="102"/>
      <c r="HM486" s="96"/>
      <c r="HN486" s="104"/>
      <c r="HO486" s="92"/>
      <c r="HP486" s="90"/>
      <c r="HQ486" s="91"/>
      <c r="HR486" s="102"/>
      <c r="HS486" s="96"/>
      <c r="HT486" s="104"/>
      <c r="HU486" s="92"/>
      <c r="HV486" s="125"/>
      <c r="HW486" s="126"/>
      <c r="HX486" s="127"/>
      <c r="HY486" s="128"/>
      <c r="HZ486" s="129"/>
      <c r="IA486" s="130"/>
      <c r="IB486" s="125"/>
      <c r="IC486" s="126"/>
      <c r="ID486" s="127"/>
      <c r="IE486" s="128"/>
      <c r="IF486" s="129"/>
      <c r="IG486" s="130"/>
      <c r="IH486" s="125"/>
      <c r="II486" s="126"/>
      <c r="IJ486" s="127"/>
      <c r="IK486" s="128"/>
      <c r="IL486" s="129"/>
      <c r="IM486" s="130"/>
      <c r="IN486" s="125"/>
      <c r="IO486" s="126"/>
      <c r="IP486" s="127"/>
      <c r="IQ486" s="128"/>
      <c r="IR486" s="129"/>
    </row>
    <row r="487" spans="1:252" s="1" customFormat="1">
      <c r="A487" s="54" t="s">
        <v>1039</v>
      </c>
      <c r="B487" s="136">
        <f t="shared" si="79"/>
        <v>14.5</v>
      </c>
      <c r="C487" s="136">
        <f t="shared" si="80"/>
        <v>15.494594594594597</v>
      </c>
      <c r="D487" s="136">
        <f t="shared" si="81"/>
        <v>16.899999999999999</v>
      </c>
      <c r="E487" s="136">
        <f t="shared" si="82"/>
        <v>10.8</v>
      </c>
      <c r="F487" s="136">
        <f t="shared" si="83"/>
        <v>11.237837837837839</v>
      </c>
      <c r="G487" s="136">
        <f t="shared" si="84"/>
        <v>11.9</v>
      </c>
      <c r="H487" s="137">
        <f t="shared" si="77"/>
        <v>37</v>
      </c>
      <c r="I487" s="137">
        <f t="shared" si="85"/>
        <v>0</v>
      </c>
      <c r="J487" s="136">
        <f t="shared" si="86"/>
        <v>0</v>
      </c>
      <c r="K487" s="136">
        <f t="shared" si="87"/>
        <v>0</v>
      </c>
      <c r="L487" s="138">
        <f t="shared" si="78"/>
        <v>0</v>
      </c>
      <c r="M487" s="92">
        <v>14.8</v>
      </c>
      <c r="N487" s="90">
        <v>10.8</v>
      </c>
      <c r="O487" s="91"/>
      <c r="P487" s="102">
        <v>15.1</v>
      </c>
      <c r="Q487" s="96">
        <v>11.2</v>
      </c>
      <c r="R487" s="104"/>
      <c r="S487" s="92">
        <v>15.4</v>
      </c>
      <c r="T487" s="90">
        <v>11.2</v>
      </c>
      <c r="U487" s="91"/>
      <c r="V487" s="102">
        <v>15.3</v>
      </c>
      <c r="W487" s="96">
        <v>11.1</v>
      </c>
      <c r="X487" s="104"/>
      <c r="Y487" s="92">
        <v>15.1</v>
      </c>
      <c r="Z487" s="90">
        <v>11.2</v>
      </c>
      <c r="AA487" s="91"/>
      <c r="AB487" s="102">
        <v>15.1</v>
      </c>
      <c r="AC487" s="96">
        <v>11.2</v>
      </c>
      <c r="AD487" s="104"/>
      <c r="AE487" s="92">
        <v>14.8</v>
      </c>
      <c r="AF487" s="90">
        <v>11.1</v>
      </c>
      <c r="AG487" s="91"/>
      <c r="AH487" s="102">
        <v>14.8</v>
      </c>
      <c r="AI487" s="96">
        <v>11.5</v>
      </c>
      <c r="AJ487" s="104"/>
      <c r="AK487" s="92">
        <v>14.5</v>
      </c>
      <c r="AL487" s="90">
        <v>11.2</v>
      </c>
      <c r="AM487" s="91"/>
      <c r="AN487" s="102">
        <v>15.3</v>
      </c>
      <c r="AO487" s="96">
        <v>11.2</v>
      </c>
      <c r="AP487" s="104"/>
      <c r="AQ487" s="92">
        <v>14.8</v>
      </c>
      <c r="AR487" s="90">
        <v>10.8</v>
      </c>
      <c r="AS487" s="91"/>
      <c r="AT487" s="102">
        <v>15.1</v>
      </c>
      <c r="AU487" s="96">
        <v>11.2</v>
      </c>
      <c r="AV487" s="104"/>
      <c r="AW487" s="92">
        <v>15.4</v>
      </c>
      <c r="AX487" s="90">
        <v>11.2</v>
      </c>
      <c r="AY487" s="91"/>
      <c r="AZ487" s="102">
        <v>15.3</v>
      </c>
      <c r="BA487" s="96">
        <v>11.1</v>
      </c>
      <c r="BB487" s="104"/>
      <c r="BC487" s="92">
        <v>15.1</v>
      </c>
      <c r="BD487" s="90">
        <v>11.2</v>
      </c>
      <c r="BE487" s="91"/>
      <c r="BF487" s="102">
        <v>15.1</v>
      </c>
      <c r="BG487" s="96">
        <v>11.2</v>
      </c>
      <c r="BH487" s="104"/>
      <c r="BI487" s="92">
        <v>14.8</v>
      </c>
      <c r="BJ487" s="90">
        <v>11.1</v>
      </c>
      <c r="BK487" s="91"/>
      <c r="BL487" s="102">
        <v>14.8</v>
      </c>
      <c r="BM487" s="96">
        <v>11.5</v>
      </c>
      <c r="BN487" s="104"/>
      <c r="BO487" s="92">
        <v>14.5</v>
      </c>
      <c r="BP487" s="90">
        <v>11.2</v>
      </c>
      <c r="BQ487" s="91"/>
      <c r="BR487" s="102">
        <v>15.2</v>
      </c>
      <c r="BS487" s="96">
        <v>11.2</v>
      </c>
      <c r="BT487" s="104"/>
      <c r="BU487" s="92">
        <v>15.5</v>
      </c>
      <c r="BV487" s="90">
        <v>11.5</v>
      </c>
      <c r="BW487" s="91"/>
      <c r="BX487" s="102">
        <v>16.100000000000001</v>
      </c>
      <c r="BY487" s="96">
        <v>11.9</v>
      </c>
      <c r="BZ487" s="104"/>
      <c r="CA487" s="92">
        <v>15.5</v>
      </c>
      <c r="CB487" s="90">
        <v>11.2</v>
      </c>
      <c r="CC487" s="91"/>
      <c r="CD487" s="102">
        <v>16.5</v>
      </c>
      <c r="CE487" s="96">
        <v>11.5</v>
      </c>
      <c r="CF487" s="104"/>
      <c r="CG487" s="92">
        <v>16.5</v>
      </c>
      <c r="CH487" s="90">
        <v>11.3</v>
      </c>
      <c r="CI487" s="91"/>
      <c r="CJ487" s="102">
        <v>16.5</v>
      </c>
      <c r="CK487" s="96">
        <v>11.3</v>
      </c>
      <c r="CL487" s="104"/>
      <c r="CM487" s="92">
        <v>16.899999999999999</v>
      </c>
      <c r="CN487" s="90">
        <v>11.1</v>
      </c>
      <c r="CO487" s="91"/>
      <c r="CP487" s="102">
        <v>15.2</v>
      </c>
      <c r="CQ487" s="96">
        <v>11.1</v>
      </c>
      <c r="CR487" s="104"/>
      <c r="CS487" s="92">
        <v>15.5</v>
      </c>
      <c r="CT487" s="90">
        <v>11.2</v>
      </c>
      <c r="CU487" s="91"/>
      <c r="CV487" s="102">
        <v>16.3</v>
      </c>
      <c r="CW487" s="96">
        <v>11.4</v>
      </c>
      <c r="CX487" s="104"/>
      <c r="CY487" s="92">
        <v>16.3</v>
      </c>
      <c r="CZ487" s="90">
        <v>11.5</v>
      </c>
      <c r="DA487" s="91"/>
      <c r="DB487" s="102">
        <v>16.600000000000001</v>
      </c>
      <c r="DC487" s="96">
        <v>11.5</v>
      </c>
      <c r="DD487" s="104"/>
      <c r="DE487" s="92">
        <v>16</v>
      </c>
      <c r="DF487" s="90">
        <v>11.3</v>
      </c>
      <c r="DG487" s="91"/>
      <c r="DH487" s="102">
        <v>15.6</v>
      </c>
      <c r="DI487" s="96">
        <v>10.9</v>
      </c>
      <c r="DJ487" s="104"/>
      <c r="DK487" s="92">
        <v>16.899999999999999</v>
      </c>
      <c r="DL487" s="90">
        <v>11.3</v>
      </c>
      <c r="DM487" s="91"/>
      <c r="DN487" s="102">
        <v>16</v>
      </c>
      <c r="DO487" s="96">
        <v>11.1</v>
      </c>
      <c r="DP487" s="104"/>
      <c r="DQ487" s="92">
        <v>15.1</v>
      </c>
      <c r="DR487" s="90">
        <v>11.3</v>
      </c>
      <c r="DS487" s="91"/>
      <c r="DT487" s="102"/>
      <c r="DU487" s="96"/>
      <c r="DV487" s="104"/>
      <c r="DW487" s="92"/>
      <c r="DX487" s="90"/>
      <c r="DY487" s="91"/>
      <c r="DZ487" s="102"/>
      <c r="EA487" s="96"/>
      <c r="EB487" s="104"/>
      <c r="EC487" s="92"/>
      <c r="ED487" s="90"/>
      <c r="EE487" s="91"/>
      <c r="EF487" s="102"/>
      <c r="EG487" s="96"/>
      <c r="EH487" s="104"/>
      <c r="EI487" s="92"/>
      <c r="EJ487" s="90"/>
      <c r="EK487" s="91"/>
      <c r="EL487" s="102"/>
      <c r="EM487" s="96"/>
      <c r="EN487" s="104"/>
      <c r="EO487" s="92"/>
      <c r="EP487" s="90"/>
      <c r="EQ487" s="91"/>
      <c r="ER487" s="102"/>
      <c r="ES487" s="96"/>
      <c r="ET487" s="104"/>
      <c r="EU487" s="92"/>
      <c r="EV487" s="90"/>
      <c r="EW487" s="91"/>
      <c r="EX487" s="102"/>
      <c r="EY487" s="96"/>
      <c r="EZ487" s="104"/>
      <c r="FA487" s="92"/>
      <c r="FB487" s="90"/>
      <c r="FC487" s="91"/>
      <c r="FD487" s="102"/>
      <c r="FE487" s="96"/>
      <c r="FF487" s="104"/>
      <c r="FG487" s="92"/>
      <c r="FH487" s="90"/>
      <c r="FI487" s="91"/>
      <c r="FJ487" s="102"/>
      <c r="FK487" s="96"/>
      <c r="FL487" s="104"/>
      <c r="FM487" s="92"/>
      <c r="FN487" s="90"/>
      <c r="FO487" s="91"/>
      <c r="FP487" s="102"/>
      <c r="FQ487" s="96"/>
      <c r="FR487" s="104"/>
      <c r="FS487" s="92"/>
      <c r="FT487" s="90"/>
      <c r="FU487" s="91"/>
      <c r="FV487" s="102"/>
      <c r="FW487" s="96"/>
      <c r="FX487" s="104"/>
      <c r="FY487" s="92"/>
      <c r="FZ487" s="90"/>
      <c r="GA487" s="91"/>
      <c r="GB487" s="102"/>
      <c r="GC487" s="96"/>
      <c r="GD487" s="104"/>
      <c r="GE487" s="92"/>
      <c r="GF487" s="90"/>
      <c r="GG487" s="91"/>
      <c r="GH487" s="102"/>
      <c r="GI487" s="96"/>
      <c r="GJ487" s="104"/>
      <c r="GK487" s="92"/>
      <c r="GL487" s="90"/>
      <c r="GM487" s="91"/>
      <c r="GN487" s="102"/>
      <c r="GO487" s="96"/>
      <c r="GP487" s="104"/>
      <c r="GQ487" s="92"/>
      <c r="GR487" s="90"/>
      <c r="GS487" s="91"/>
      <c r="GT487" s="102"/>
      <c r="GU487" s="96"/>
      <c r="GV487" s="104"/>
      <c r="GW487" s="92"/>
      <c r="GX487" s="90"/>
      <c r="GY487" s="91"/>
      <c r="GZ487" s="102"/>
      <c r="HA487" s="96"/>
      <c r="HB487" s="104"/>
      <c r="HC487" s="92"/>
      <c r="HD487" s="90"/>
      <c r="HE487" s="91"/>
      <c r="HF487" s="102"/>
      <c r="HG487" s="96"/>
      <c r="HH487" s="104"/>
      <c r="HI487" s="92"/>
      <c r="HJ487" s="90"/>
      <c r="HK487" s="91"/>
      <c r="HL487" s="102"/>
      <c r="HM487" s="96"/>
      <c r="HN487" s="104"/>
      <c r="HO487" s="92"/>
      <c r="HP487" s="90"/>
      <c r="HQ487" s="91"/>
      <c r="HR487" s="102"/>
      <c r="HS487" s="96"/>
      <c r="HT487" s="104"/>
      <c r="HU487" s="92"/>
      <c r="HV487" s="125"/>
      <c r="HW487" s="126"/>
      <c r="HX487" s="127"/>
      <c r="HY487" s="128"/>
      <c r="HZ487" s="129"/>
      <c r="IA487" s="130"/>
      <c r="IB487" s="125"/>
      <c r="IC487" s="126"/>
      <c r="ID487" s="127"/>
      <c r="IE487" s="128"/>
      <c r="IF487" s="129"/>
      <c r="IG487" s="130"/>
      <c r="IH487" s="125"/>
      <c r="II487" s="126"/>
      <c r="IJ487" s="127"/>
      <c r="IK487" s="128"/>
      <c r="IL487" s="129"/>
      <c r="IM487" s="130"/>
      <c r="IN487" s="125"/>
      <c r="IO487" s="126"/>
      <c r="IP487" s="127"/>
      <c r="IQ487" s="128"/>
      <c r="IR487" s="129"/>
    </row>
    <row r="488" spans="1:252" s="1" customFormat="1">
      <c r="A488" s="54" t="s">
        <v>283</v>
      </c>
      <c r="B488" s="136">
        <f t="shared" si="79"/>
        <v>0</v>
      </c>
      <c r="C488" s="136">
        <f t="shared" si="80"/>
        <v>0</v>
      </c>
      <c r="D488" s="136">
        <f t="shared" si="81"/>
        <v>0</v>
      </c>
      <c r="E488" s="136">
        <f t="shared" si="82"/>
        <v>0</v>
      </c>
      <c r="F488" s="136">
        <f t="shared" si="83"/>
        <v>0</v>
      </c>
      <c r="G488" s="136">
        <f t="shared" si="84"/>
        <v>0</v>
      </c>
      <c r="H488" s="137">
        <f t="shared" si="77"/>
        <v>0</v>
      </c>
      <c r="I488" s="137">
        <f t="shared" si="85"/>
        <v>0</v>
      </c>
      <c r="J488" s="136">
        <f t="shared" si="86"/>
        <v>0</v>
      </c>
      <c r="K488" s="136">
        <f t="shared" si="87"/>
        <v>0</v>
      </c>
      <c r="L488" s="138">
        <f t="shared" si="78"/>
        <v>0</v>
      </c>
      <c r="M488" s="92"/>
      <c r="N488" s="90"/>
      <c r="O488" s="91"/>
      <c r="P488" s="102"/>
      <c r="Q488" s="96"/>
      <c r="R488" s="104"/>
      <c r="S488" s="92"/>
      <c r="T488" s="90"/>
      <c r="U488" s="91"/>
      <c r="V488" s="102"/>
      <c r="W488" s="96"/>
      <c r="X488" s="104"/>
      <c r="Y488" s="92"/>
      <c r="Z488" s="90"/>
      <c r="AA488" s="91"/>
      <c r="AB488" s="102"/>
      <c r="AC488" s="96"/>
      <c r="AD488" s="104"/>
      <c r="AE488" s="92"/>
      <c r="AF488" s="90"/>
      <c r="AG488" s="91"/>
      <c r="AH488" s="102"/>
      <c r="AI488" s="96"/>
      <c r="AJ488" s="104"/>
      <c r="AK488" s="92"/>
      <c r="AL488" s="90"/>
      <c r="AM488" s="91"/>
      <c r="AN488" s="102"/>
      <c r="AO488" s="96"/>
      <c r="AP488" s="104"/>
      <c r="AQ488" s="92"/>
      <c r="AR488" s="90"/>
      <c r="AS488" s="91"/>
      <c r="AT488" s="102"/>
      <c r="AU488" s="96"/>
      <c r="AV488" s="104"/>
      <c r="AW488" s="92"/>
      <c r="AX488" s="90"/>
      <c r="AY488" s="91"/>
      <c r="AZ488" s="102"/>
      <c r="BA488" s="96"/>
      <c r="BB488" s="104"/>
      <c r="BC488" s="92"/>
      <c r="BD488" s="90"/>
      <c r="BE488" s="91"/>
      <c r="BF488" s="102"/>
      <c r="BG488" s="96"/>
      <c r="BH488" s="104"/>
      <c r="BI488" s="92"/>
      <c r="BJ488" s="90"/>
      <c r="BK488" s="91"/>
      <c r="BL488" s="102"/>
      <c r="BM488" s="96"/>
      <c r="BN488" s="104"/>
      <c r="BO488" s="92"/>
      <c r="BP488" s="90"/>
      <c r="BQ488" s="91"/>
      <c r="BR488" s="102"/>
      <c r="BS488" s="96"/>
      <c r="BT488" s="104"/>
      <c r="BU488" s="92"/>
      <c r="BV488" s="90"/>
      <c r="BW488" s="91"/>
      <c r="BX488" s="102"/>
      <c r="BY488" s="96"/>
      <c r="BZ488" s="104"/>
      <c r="CA488" s="92"/>
      <c r="CB488" s="90"/>
      <c r="CC488" s="91"/>
      <c r="CD488" s="102"/>
      <c r="CE488" s="96"/>
      <c r="CF488" s="104"/>
      <c r="CG488" s="92"/>
      <c r="CH488" s="90"/>
      <c r="CI488" s="91"/>
      <c r="CJ488" s="102"/>
      <c r="CK488" s="96"/>
      <c r="CL488" s="104"/>
      <c r="CM488" s="92"/>
      <c r="CN488" s="90"/>
      <c r="CO488" s="91"/>
      <c r="CP488" s="102"/>
      <c r="CQ488" s="96"/>
      <c r="CR488" s="104"/>
      <c r="CS488" s="92"/>
      <c r="CT488" s="90"/>
      <c r="CU488" s="91"/>
      <c r="CV488" s="102"/>
      <c r="CW488" s="96"/>
      <c r="CX488" s="104"/>
      <c r="CY488" s="92"/>
      <c r="CZ488" s="90"/>
      <c r="DA488" s="91"/>
      <c r="DB488" s="102"/>
      <c r="DC488" s="96"/>
      <c r="DD488" s="104"/>
      <c r="DE488" s="92"/>
      <c r="DF488" s="90"/>
      <c r="DG488" s="91"/>
      <c r="DH488" s="102"/>
      <c r="DI488" s="96"/>
      <c r="DJ488" s="104"/>
      <c r="DK488" s="92"/>
      <c r="DL488" s="90"/>
      <c r="DM488" s="91"/>
      <c r="DN488" s="102"/>
      <c r="DO488" s="96"/>
      <c r="DP488" s="104"/>
      <c r="DQ488" s="92"/>
      <c r="DR488" s="90"/>
      <c r="DS488" s="91"/>
      <c r="DT488" s="102"/>
      <c r="DU488" s="96"/>
      <c r="DV488" s="104"/>
      <c r="DW488" s="92"/>
      <c r="DX488" s="90"/>
      <c r="DY488" s="91"/>
      <c r="DZ488" s="102"/>
      <c r="EA488" s="96"/>
      <c r="EB488" s="104"/>
      <c r="EC488" s="92"/>
      <c r="ED488" s="90"/>
      <c r="EE488" s="91"/>
      <c r="EF488" s="102"/>
      <c r="EG488" s="96"/>
      <c r="EH488" s="104"/>
      <c r="EI488" s="92"/>
      <c r="EJ488" s="90"/>
      <c r="EK488" s="91"/>
      <c r="EL488" s="102"/>
      <c r="EM488" s="96"/>
      <c r="EN488" s="104"/>
      <c r="EO488" s="92"/>
      <c r="EP488" s="90"/>
      <c r="EQ488" s="91"/>
      <c r="ER488" s="102"/>
      <c r="ES488" s="96"/>
      <c r="ET488" s="104"/>
      <c r="EU488" s="92"/>
      <c r="EV488" s="90"/>
      <c r="EW488" s="91"/>
      <c r="EX488" s="102"/>
      <c r="EY488" s="96"/>
      <c r="EZ488" s="104"/>
      <c r="FA488" s="92"/>
      <c r="FB488" s="90"/>
      <c r="FC488" s="91"/>
      <c r="FD488" s="102"/>
      <c r="FE488" s="96"/>
      <c r="FF488" s="104"/>
      <c r="FG488" s="92"/>
      <c r="FH488" s="90"/>
      <c r="FI488" s="91"/>
      <c r="FJ488" s="102"/>
      <c r="FK488" s="96"/>
      <c r="FL488" s="104"/>
      <c r="FM488" s="92"/>
      <c r="FN488" s="90"/>
      <c r="FO488" s="91"/>
      <c r="FP488" s="102"/>
      <c r="FQ488" s="96"/>
      <c r="FR488" s="104"/>
      <c r="FS488" s="92"/>
      <c r="FT488" s="90"/>
      <c r="FU488" s="91"/>
      <c r="FV488" s="102"/>
      <c r="FW488" s="96"/>
      <c r="FX488" s="104"/>
      <c r="FY488" s="92"/>
      <c r="FZ488" s="90"/>
      <c r="GA488" s="91"/>
      <c r="GB488" s="102"/>
      <c r="GC488" s="96"/>
      <c r="GD488" s="104"/>
      <c r="GE488" s="92"/>
      <c r="GF488" s="90"/>
      <c r="GG488" s="91"/>
      <c r="GH488" s="102"/>
      <c r="GI488" s="96"/>
      <c r="GJ488" s="104"/>
      <c r="GK488" s="92"/>
      <c r="GL488" s="90"/>
      <c r="GM488" s="91"/>
      <c r="GN488" s="102"/>
      <c r="GO488" s="96"/>
      <c r="GP488" s="104"/>
      <c r="GQ488" s="92"/>
      <c r="GR488" s="90"/>
      <c r="GS488" s="91"/>
      <c r="GT488" s="102"/>
      <c r="GU488" s="96"/>
      <c r="GV488" s="104"/>
      <c r="GW488" s="92"/>
      <c r="GX488" s="90"/>
      <c r="GY488" s="91"/>
      <c r="GZ488" s="102"/>
      <c r="HA488" s="96"/>
      <c r="HB488" s="104"/>
      <c r="HC488" s="92"/>
      <c r="HD488" s="90"/>
      <c r="HE488" s="91"/>
      <c r="HF488" s="102"/>
      <c r="HG488" s="96"/>
      <c r="HH488" s="104"/>
      <c r="HI488" s="92"/>
      <c r="HJ488" s="90"/>
      <c r="HK488" s="91"/>
      <c r="HL488" s="102"/>
      <c r="HM488" s="96"/>
      <c r="HN488" s="104"/>
      <c r="HO488" s="92"/>
      <c r="HP488" s="90"/>
      <c r="HQ488" s="91"/>
      <c r="HR488" s="102"/>
      <c r="HS488" s="96"/>
      <c r="HT488" s="104"/>
      <c r="HU488" s="92"/>
      <c r="HV488" s="125"/>
      <c r="HW488" s="126"/>
      <c r="HX488" s="127"/>
      <c r="HY488" s="128"/>
      <c r="HZ488" s="129"/>
      <c r="IA488" s="130"/>
      <c r="IB488" s="125"/>
      <c r="IC488" s="126"/>
      <c r="ID488" s="127"/>
      <c r="IE488" s="128"/>
      <c r="IF488" s="129"/>
      <c r="IG488" s="130"/>
      <c r="IH488" s="125"/>
      <c r="II488" s="126"/>
      <c r="IJ488" s="127"/>
      <c r="IK488" s="128"/>
      <c r="IL488" s="129"/>
      <c r="IM488" s="130"/>
      <c r="IN488" s="125"/>
      <c r="IO488" s="126"/>
      <c r="IP488" s="127"/>
      <c r="IQ488" s="128"/>
      <c r="IR488" s="129"/>
    </row>
    <row r="489" spans="1:252" s="1" customFormat="1">
      <c r="A489" s="54" t="s">
        <v>976</v>
      </c>
      <c r="B489" s="136">
        <f t="shared" si="79"/>
        <v>0</v>
      </c>
      <c r="C489" s="136">
        <f t="shared" si="80"/>
        <v>0</v>
      </c>
      <c r="D489" s="136">
        <f t="shared" si="81"/>
        <v>0</v>
      </c>
      <c r="E489" s="136">
        <f t="shared" si="82"/>
        <v>0</v>
      </c>
      <c r="F489" s="136">
        <f t="shared" si="83"/>
        <v>0</v>
      </c>
      <c r="G489" s="136">
        <f t="shared" si="84"/>
        <v>0</v>
      </c>
      <c r="H489" s="137">
        <f t="shared" si="77"/>
        <v>0</v>
      </c>
      <c r="I489" s="137">
        <f t="shared" si="85"/>
        <v>0</v>
      </c>
      <c r="J489" s="136">
        <f t="shared" si="86"/>
        <v>0</v>
      </c>
      <c r="K489" s="136">
        <f t="shared" si="87"/>
        <v>0</v>
      </c>
      <c r="L489" s="138">
        <f t="shared" si="78"/>
        <v>0</v>
      </c>
      <c r="M489" s="92"/>
      <c r="N489" s="90"/>
      <c r="O489" s="91"/>
      <c r="P489" s="102"/>
      <c r="Q489" s="96"/>
      <c r="R489" s="104"/>
      <c r="S489" s="92"/>
      <c r="T489" s="90"/>
      <c r="U489" s="91"/>
      <c r="V489" s="102"/>
      <c r="W489" s="96"/>
      <c r="X489" s="104"/>
      <c r="Y489" s="92"/>
      <c r="Z489" s="90"/>
      <c r="AA489" s="91"/>
      <c r="AB489" s="102"/>
      <c r="AC489" s="96"/>
      <c r="AD489" s="104"/>
      <c r="AE489" s="92"/>
      <c r="AF489" s="90"/>
      <c r="AG489" s="91"/>
      <c r="AH489" s="102"/>
      <c r="AI489" s="96"/>
      <c r="AJ489" s="104"/>
      <c r="AK489" s="92"/>
      <c r="AL489" s="90"/>
      <c r="AM489" s="91"/>
      <c r="AN489" s="102"/>
      <c r="AO489" s="96"/>
      <c r="AP489" s="104"/>
      <c r="AQ489" s="92"/>
      <c r="AR489" s="90"/>
      <c r="AS489" s="91"/>
      <c r="AT489" s="102"/>
      <c r="AU489" s="96"/>
      <c r="AV489" s="104"/>
      <c r="AW489" s="92"/>
      <c r="AX489" s="90"/>
      <c r="AY489" s="91"/>
      <c r="AZ489" s="102"/>
      <c r="BA489" s="96"/>
      <c r="BB489" s="104"/>
      <c r="BC489" s="92"/>
      <c r="BD489" s="90"/>
      <c r="BE489" s="91"/>
      <c r="BF489" s="102"/>
      <c r="BG489" s="96"/>
      <c r="BH489" s="104"/>
      <c r="BI489" s="92"/>
      <c r="BJ489" s="90"/>
      <c r="BK489" s="91"/>
      <c r="BL489" s="102"/>
      <c r="BM489" s="96"/>
      <c r="BN489" s="104"/>
      <c r="BO489" s="92"/>
      <c r="BP489" s="90"/>
      <c r="BQ489" s="91"/>
      <c r="BR489" s="102"/>
      <c r="BS489" s="96"/>
      <c r="BT489" s="104"/>
      <c r="BU489" s="92"/>
      <c r="BV489" s="90"/>
      <c r="BW489" s="91"/>
      <c r="BX489" s="102"/>
      <c r="BY489" s="96"/>
      <c r="BZ489" s="104"/>
      <c r="CA489" s="92"/>
      <c r="CB489" s="90"/>
      <c r="CC489" s="91"/>
      <c r="CD489" s="102"/>
      <c r="CE489" s="96"/>
      <c r="CF489" s="104"/>
      <c r="CG489" s="92"/>
      <c r="CH489" s="90"/>
      <c r="CI489" s="91"/>
      <c r="CJ489" s="102"/>
      <c r="CK489" s="96"/>
      <c r="CL489" s="104"/>
      <c r="CM489" s="92"/>
      <c r="CN489" s="90"/>
      <c r="CO489" s="91"/>
      <c r="CP489" s="102"/>
      <c r="CQ489" s="96"/>
      <c r="CR489" s="104"/>
      <c r="CS489" s="92"/>
      <c r="CT489" s="90"/>
      <c r="CU489" s="91"/>
      <c r="CV489" s="102"/>
      <c r="CW489" s="96"/>
      <c r="CX489" s="104"/>
      <c r="CY489" s="92"/>
      <c r="CZ489" s="90"/>
      <c r="DA489" s="91"/>
      <c r="DB489" s="102"/>
      <c r="DC489" s="96"/>
      <c r="DD489" s="104"/>
      <c r="DE489" s="92"/>
      <c r="DF489" s="90"/>
      <c r="DG489" s="91"/>
      <c r="DH489" s="102"/>
      <c r="DI489" s="96"/>
      <c r="DJ489" s="104"/>
      <c r="DK489" s="92"/>
      <c r="DL489" s="90"/>
      <c r="DM489" s="91"/>
      <c r="DN489" s="102"/>
      <c r="DO489" s="96"/>
      <c r="DP489" s="104"/>
      <c r="DQ489" s="92"/>
      <c r="DR489" s="90"/>
      <c r="DS489" s="91"/>
      <c r="DT489" s="102"/>
      <c r="DU489" s="96"/>
      <c r="DV489" s="104"/>
      <c r="DW489" s="92"/>
      <c r="DX489" s="90"/>
      <c r="DY489" s="91"/>
      <c r="DZ489" s="102"/>
      <c r="EA489" s="96"/>
      <c r="EB489" s="104"/>
      <c r="EC489" s="92"/>
      <c r="ED489" s="90"/>
      <c r="EE489" s="91"/>
      <c r="EF489" s="102"/>
      <c r="EG489" s="96"/>
      <c r="EH489" s="104"/>
      <c r="EI489" s="92"/>
      <c r="EJ489" s="90"/>
      <c r="EK489" s="91"/>
      <c r="EL489" s="102"/>
      <c r="EM489" s="96"/>
      <c r="EN489" s="104"/>
      <c r="EO489" s="92"/>
      <c r="EP489" s="90"/>
      <c r="EQ489" s="91"/>
      <c r="ER489" s="102"/>
      <c r="ES489" s="96"/>
      <c r="ET489" s="104"/>
      <c r="EU489" s="92"/>
      <c r="EV489" s="90"/>
      <c r="EW489" s="91"/>
      <c r="EX489" s="102"/>
      <c r="EY489" s="96"/>
      <c r="EZ489" s="104"/>
      <c r="FA489" s="92"/>
      <c r="FB489" s="90"/>
      <c r="FC489" s="91"/>
      <c r="FD489" s="102"/>
      <c r="FE489" s="96"/>
      <c r="FF489" s="104"/>
      <c r="FG489" s="92"/>
      <c r="FH489" s="90"/>
      <c r="FI489" s="91"/>
      <c r="FJ489" s="102"/>
      <c r="FK489" s="96"/>
      <c r="FL489" s="104"/>
      <c r="FM489" s="92"/>
      <c r="FN489" s="90"/>
      <c r="FO489" s="91"/>
      <c r="FP489" s="102"/>
      <c r="FQ489" s="96"/>
      <c r="FR489" s="104"/>
      <c r="FS489" s="92"/>
      <c r="FT489" s="90"/>
      <c r="FU489" s="91"/>
      <c r="FV489" s="102"/>
      <c r="FW489" s="96"/>
      <c r="FX489" s="104"/>
      <c r="FY489" s="92"/>
      <c r="FZ489" s="90"/>
      <c r="GA489" s="91"/>
      <c r="GB489" s="102"/>
      <c r="GC489" s="96"/>
      <c r="GD489" s="104"/>
      <c r="GE489" s="92"/>
      <c r="GF489" s="90"/>
      <c r="GG489" s="91"/>
      <c r="GH489" s="102"/>
      <c r="GI489" s="96"/>
      <c r="GJ489" s="104"/>
      <c r="GK489" s="92"/>
      <c r="GL489" s="90"/>
      <c r="GM489" s="91"/>
      <c r="GN489" s="102"/>
      <c r="GO489" s="96"/>
      <c r="GP489" s="104"/>
      <c r="GQ489" s="92"/>
      <c r="GR489" s="90"/>
      <c r="GS489" s="91"/>
      <c r="GT489" s="102"/>
      <c r="GU489" s="96"/>
      <c r="GV489" s="104"/>
      <c r="GW489" s="92"/>
      <c r="GX489" s="90"/>
      <c r="GY489" s="91"/>
      <c r="GZ489" s="102"/>
      <c r="HA489" s="96"/>
      <c r="HB489" s="104"/>
      <c r="HC489" s="92"/>
      <c r="HD489" s="90"/>
      <c r="HE489" s="91"/>
      <c r="HF489" s="102"/>
      <c r="HG489" s="96"/>
      <c r="HH489" s="104"/>
      <c r="HI489" s="92"/>
      <c r="HJ489" s="90"/>
      <c r="HK489" s="91"/>
      <c r="HL489" s="102"/>
      <c r="HM489" s="96"/>
      <c r="HN489" s="104"/>
      <c r="HO489" s="92"/>
      <c r="HP489" s="90"/>
      <c r="HQ489" s="91"/>
      <c r="HR489" s="102"/>
      <c r="HS489" s="96"/>
      <c r="HT489" s="104"/>
      <c r="HU489" s="92"/>
      <c r="HV489" s="125"/>
      <c r="HW489" s="126"/>
      <c r="HX489" s="127"/>
      <c r="HY489" s="128"/>
      <c r="HZ489" s="129"/>
      <c r="IA489" s="130"/>
      <c r="IB489" s="125"/>
      <c r="IC489" s="126"/>
      <c r="ID489" s="127"/>
      <c r="IE489" s="128"/>
      <c r="IF489" s="129"/>
      <c r="IG489" s="130"/>
      <c r="IH489" s="125"/>
      <c r="II489" s="126"/>
      <c r="IJ489" s="127"/>
      <c r="IK489" s="128"/>
      <c r="IL489" s="129"/>
      <c r="IM489" s="130"/>
      <c r="IN489" s="125"/>
      <c r="IO489" s="126"/>
      <c r="IP489" s="127"/>
      <c r="IQ489" s="128"/>
      <c r="IR489" s="129"/>
    </row>
    <row r="490" spans="1:252" s="1" customFormat="1">
      <c r="A490" s="54" t="s">
        <v>295</v>
      </c>
      <c r="B490" s="136">
        <f t="shared" si="79"/>
        <v>0</v>
      </c>
      <c r="C490" s="136">
        <f t="shared" si="80"/>
        <v>0</v>
      </c>
      <c r="D490" s="136">
        <f t="shared" si="81"/>
        <v>0</v>
      </c>
      <c r="E490" s="136">
        <f t="shared" si="82"/>
        <v>0</v>
      </c>
      <c r="F490" s="136">
        <f t="shared" si="83"/>
        <v>0</v>
      </c>
      <c r="G490" s="136">
        <f t="shared" si="84"/>
        <v>0</v>
      </c>
      <c r="H490" s="137">
        <f t="shared" si="77"/>
        <v>0</v>
      </c>
      <c r="I490" s="137">
        <f t="shared" si="85"/>
        <v>0</v>
      </c>
      <c r="J490" s="136">
        <f t="shared" si="86"/>
        <v>0</v>
      </c>
      <c r="K490" s="136">
        <f t="shared" si="87"/>
        <v>0</v>
      </c>
      <c r="L490" s="138">
        <f t="shared" si="78"/>
        <v>0</v>
      </c>
      <c r="M490" s="92"/>
      <c r="N490" s="90"/>
      <c r="O490" s="91"/>
      <c r="P490" s="102"/>
      <c r="Q490" s="96"/>
      <c r="R490" s="104"/>
      <c r="S490" s="92"/>
      <c r="T490" s="90"/>
      <c r="U490" s="91"/>
      <c r="V490" s="102"/>
      <c r="W490" s="96"/>
      <c r="X490" s="104"/>
      <c r="Y490" s="92"/>
      <c r="Z490" s="90"/>
      <c r="AA490" s="91"/>
      <c r="AB490" s="102"/>
      <c r="AC490" s="96"/>
      <c r="AD490" s="104"/>
      <c r="AE490" s="92"/>
      <c r="AF490" s="90"/>
      <c r="AG490" s="91"/>
      <c r="AH490" s="102"/>
      <c r="AI490" s="96"/>
      <c r="AJ490" s="104"/>
      <c r="AK490" s="92"/>
      <c r="AL490" s="90"/>
      <c r="AM490" s="91"/>
      <c r="AN490" s="102"/>
      <c r="AO490" s="96"/>
      <c r="AP490" s="104"/>
      <c r="AQ490" s="92"/>
      <c r="AR490" s="90"/>
      <c r="AS490" s="91"/>
      <c r="AT490" s="102"/>
      <c r="AU490" s="96"/>
      <c r="AV490" s="104"/>
      <c r="AW490" s="92"/>
      <c r="AX490" s="90"/>
      <c r="AY490" s="91"/>
      <c r="AZ490" s="102"/>
      <c r="BA490" s="96"/>
      <c r="BB490" s="104"/>
      <c r="BC490" s="92"/>
      <c r="BD490" s="90"/>
      <c r="BE490" s="91"/>
      <c r="BF490" s="102"/>
      <c r="BG490" s="96"/>
      <c r="BH490" s="104"/>
      <c r="BI490" s="92"/>
      <c r="BJ490" s="90"/>
      <c r="BK490" s="91"/>
      <c r="BL490" s="102"/>
      <c r="BM490" s="96"/>
      <c r="BN490" s="104"/>
      <c r="BO490" s="92"/>
      <c r="BP490" s="90"/>
      <c r="BQ490" s="91"/>
      <c r="BR490" s="102"/>
      <c r="BS490" s="96"/>
      <c r="BT490" s="104"/>
      <c r="BU490" s="92"/>
      <c r="BV490" s="90"/>
      <c r="BW490" s="91"/>
      <c r="BX490" s="102"/>
      <c r="BY490" s="96"/>
      <c r="BZ490" s="104"/>
      <c r="CA490" s="92"/>
      <c r="CB490" s="90"/>
      <c r="CC490" s="91"/>
      <c r="CD490" s="102"/>
      <c r="CE490" s="96"/>
      <c r="CF490" s="104"/>
      <c r="CG490" s="92"/>
      <c r="CH490" s="90"/>
      <c r="CI490" s="91"/>
      <c r="CJ490" s="102"/>
      <c r="CK490" s="96"/>
      <c r="CL490" s="104"/>
      <c r="CM490" s="92"/>
      <c r="CN490" s="90"/>
      <c r="CO490" s="91"/>
      <c r="CP490" s="102"/>
      <c r="CQ490" s="96"/>
      <c r="CR490" s="104"/>
      <c r="CS490" s="92"/>
      <c r="CT490" s="90"/>
      <c r="CU490" s="91"/>
      <c r="CV490" s="102"/>
      <c r="CW490" s="96"/>
      <c r="CX490" s="104"/>
      <c r="CY490" s="92"/>
      <c r="CZ490" s="90"/>
      <c r="DA490" s="91"/>
      <c r="DB490" s="102"/>
      <c r="DC490" s="96"/>
      <c r="DD490" s="104"/>
      <c r="DE490" s="92"/>
      <c r="DF490" s="90"/>
      <c r="DG490" s="91"/>
      <c r="DH490" s="102"/>
      <c r="DI490" s="96"/>
      <c r="DJ490" s="104"/>
      <c r="DK490" s="92"/>
      <c r="DL490" s="90"/>
      <c r="DM490" s="91"/>
      <c r="DN490" s="102"/>
      <c r="DO490" s="96"/>
      <c r="DP490" s="104"/>
      <c r="DQ490" s="92"/>
      <c r="DR490" s="90"/>
      <c r="DS490" s="91"/>
      <c r="DT490" s="102"/>
      <c r="DU490" s="96"/>
      <c r="DV490" s="104"/>
      <c r="DW490" s="92"/>
      <c r="DX490" s="90"/>
      <c r="DY490" s="91"/>
      <c r="DZ490" s="102"/>
      <c r="EA490" s="96"/>
      <c r="EB490" s="104"/>
      <c r="EC490" s="92"/>
      <c r="ED490" s="90"/>
      <c r="EE490" s="91"/>
      <c r="EF490" s="102"/>
      <c r="EG490" s="96"/>
      <c r="EH490" s="104"/>
      <c r="EI490" s="92"/>
      <c r="EJ490" s="90"/>
      <c r="EK490" s="91"/>
      <c r="EL490" s="102"/>
      <c r="EM490" s="96"/>
      <c r="EN490" s="104"/>
      <c r="EO490" s="92"/>
      <c r="EP490" s="90"/>
      <c r="EQ490" s="91"/>
      <c r="ER490" s="102"/>
      <c r="ES490" s="96"/>
      <c r="ET490" s="104"/>
      <c r="EU490" s="92"/>
      <c r="EV490" s="90"/>
      <c r="EW490" s="91"/>
      <c r="EX490" s="102"/>
      <c r="EY490" s="96"/>
      <c r="EZ490" s="104"/>
      <c r="FA490" s="92"/>
      <c r="FB490" s="90"/>
      <c r="FC490" s="91"/>
      <c r="FD490" s="102"/>
      <c r="FE490" s="96"/>
      <c r="FF490" s="104"/>
      <c r="FG490" s="92"/>
      <c r="FH490" s="90"/>
      <c r="FI490" s="91"/>
      <c r="FJ490" s="102"/>
      <c r="FK490" s="96"/>
      <c r="FL490" s="104"/>
      <c r="FM490" s="92"/>
      <c r="FN490" s="90"/>
      <c r="FO490" s="91"/>
      <c r="FP490" s="102"/>
      <c r="FQ490" s="96"/>
      <c r="FR490" s="104"/>
      <c r="FS490" s="92"/>
      <c r="FT490" s="90"/>
      <c r="FU490" s="91"/>
      <c r="FV490" s="102"/>
      <c r="FW490" s="96"/>
      <c r="FX490" s="104"/>
      <c r="FY490" s="92"/>
      <c r="FZ490" s="90"/>
      <c r="GA490" s="91"/>
      <c r="GB490" s="102"/>
      <c r="GC490" s="96"/>
      <c r="GD490" s="104"/>
      <c r="GE490" s="92"/>
      <c r="GF490" s="90"/>
      <c r="GG490" s="91"/>
      <c r="GH490" s="102"/>
      <c r="GI490" s="96"/>
      <c r="GJ490" s="104"/>
      <c r="GK490" s="92"/>
      <c r="GL490" s="90"/>
      <c r="GM490" s="91"/>
      <c r="GN490" s="102"/>
      <c r="GO490" s="96"/>
      <c r="GP490" s="104"/>
      <c r="GQ490" s="92"/>
      <c r="GR490" s="90"/>
      <c r="GS490" s="91"/>
      <c r="GT490" s="102"/>
      <c r="GU490" s="96"/>
      <c r="GV490" s="104"/>
      <c r="GW490" s="92"/>
      <c r="GX490" s="90"/>
      <c r="GY490" s="91"/>
      <c r="GZ490" s="102"/>
      <c r="HA490" s="96"/>
      <c r="HB490" s="104"/>
      <c r="HC490" s="92"/>
      <c r="HD490" s="90"/>
      <c r="HE490" s="91"/>
      <c r="HF490" s="102"/>
      <c r="HG490" s="96"/>
      <c r="HH490" s="104"/>
      <c r="HI490" s="92"/>
      <c r="HJ490" s="90"/>
      <c r="HK490" s="91"/>
      <c r="HL490" s="102"/>
      <c r="HM490" s="96"/>
      <c r="HN490" s="104"/>
      <c r="HO490" s="92"/>
      <c r="HP490" s="90"/>
      <c r="HQ490" s="91"/>
      <c r="HR490" s="102"/>
      <c r="HS490" s="96"/>
      <c r="HT490" s="104"/>
      <c r="HU490" s="92"/>
      <c r="HV490" s="125"/>
      <c r="HW490" s="126"/>
      <c r="HX490" s="127"/>
      <c r="HY490" s="128"/>
      <c r="HZ490" s="129"/>
      <c r="IA490" s="130"/>
      <c r="IB490" s="125"/>
      <c r="IC490" s="126"/>
      <c r="ID490" s="127"/>
      <c r="IE490" s="128"/>
      <c r="IF490" s="129"/>
      <c r="IG490" s="130"/>
      <c r="IH490" s="125"/>
      <c r="II490" s="126"/>
      <c r="IJ490" s="127"/>
      <c r="IK490" s="128"/>
      <c r="IL490" s="129"/>
      <c r="IM490" s="130"/>
      <c r="IN490" s="125"/>
      <c r="IO490" s="126"/>
      <c r="IP490" s="127"/>
      <c r="IQ490" s="128"/>
      <c r="IR490" s="129"/>
    </row>
    <row r="491" spans="1:252" s="1" customFormat="1">
      <c r="A491" s="54" t="s">
        <v>300</v>
      </c>
      <c r="B491" s="136">
        <f t="shared" si="79"/>
        <v>0</v>
      </c>
      <c r="C491" s="136">
        <f t="shared" si="80"/>
        <v>0</v>
      </c>
      <c r="D491" s="136">
        <f t="shared" si="81"/>
        <v>0</v>
      </c>
      <c r="E491" s="136">
        <f t="shared" si="82"/>
        <v>0</v>
      </c>
      <c r="F491" s="136">
        <f t="shared" si="83"/>
        <v>0</v>
      </c>
      <c r="G491" s="136">
        <f t="shared" si="84"/>
        <v>0</v>
      </c>
      <c r="H491" s="137">
        <f t="shared" si="77"/>
        <v>0</v>
      </c>
      <c r="I491" s="137">
        <f t="shared" si="85"/>
        <v>0</v>
      </c>
      <c r="J491" s="136">
        <f t="shared" si="86"/>
        <v>0</v>
      </c>
      <c r="K491" s="136">
        <f t="shared" si="87"/>
        <v>0</v>
      </c>
      <c r="L491" s="138">
        <f t="shared" si="78"/>
        <v>0</v>
      </c>
      <c r="M491" s="92"/>
      <c r="N491" s="90"/>
      <c r="O491" s="91"/>
      <c r="P491" s="102"/>
      <c r="Q491" s="96"/>
      <c r="R491" s="104"/>
      <c r="S491" s="92"/>
      <c r="T491" s="90"/>
      <c r="U491" s="91"/>
      <c r="V491" s="102"/>
      <c r="W491" s="96"/>
      <c r="X491" s="104"/>
      <c r="Y491" s="92"/>
      <c r="Z491" s="90"/>
      <c r="AA491" s="91"/>
      <c r="AB491" s="102"/>
      <c r="AC491" s="96"/>
      <c r="AD491" s="104"/>
      <c r="AE491" s="92"/>
      <c r="AF491" s="90"/>
      <c r="AG491" s="91"/>
      <c r="AH491" s="102"/>
      <c r="AI491" s="96"/>
      <c r="AJ491" s="104"/>
      <c r="AK491" s="92"/>
      <c r="AL491" s="90"/>
      <c r="AM491" s="91"/>
      <c r="AN491" s="102"/>
      <c r="AO491" s="96"/>
      <c r="AP491" s="104"/>
      <c r="AQ491" s="92"/>
      <c r="AR491" s="90"/>
      <c r="AS491" s="91"/>
      <c r="AT491" s="102"/>
      <c r="AU491" s="96"/>
      <c r="AV491" s="104"/>
      <c r="AW491" s="92"/>
      <c r="AX491" s="90"/>
      <c r="AY491" s="91"/>
      <c r="AZ491" s="102"/>
      <c r="BA491" s="96"/>
      <c r="BB491" s="104"/>
      <c r="BC491" s="92"/>
      <c r="BD491" s="90"/>
      <c r="BE491" s="91"/>
      <c r="BF491" s="102"/>
      <c r="BG491" s="96"/>
      <c r="BH491" s="104"/>
      <c r="BI491" s="92"/>
      <c r="BJ491" s="90"/>
      <c r="BK491" s="91"/>
      <c r="BL491" s="102"/>
      <c r="BM491" s="96"/>
      <c r="BN491" s="104"/>
      <c r="BO491" s="92"/>
      <c r="BP491" s="90"/>
      <c r="BQ491" s="91"/>
      <c r="BR491" s="102"/>
      <c r="BS491" s="96"/>
      <c r="BT491" s="104"/>
      <c r="BU491" s="92"/>
      <c r="BV491" s="90"/>
      <c r="BW491" s="91"/>
      <c r="BX491" s="102"/>
      <c r="BY491" s="96"/>
      <c r="BZ491" s="104"/>
      <c r="CA491" s="92"/>
      <c r="CB491" s="90"/>
      <c r="CC491" s="91"/>
      <c r="CD491" s="102"/>
      <c r="CE491" s="96"/>
      <c r="CF491" s="104"/>
      <c r="CG491" s="92"/>
      <c r="CH491" s="90"/>
      <c r="CI491" s="91"/>
      <c r="CJ491" s="102"/>
      <c r="CK491" s="96"/>
      <c r="CL491" s="104"/>
      <c r="CM491" s="92"/>
      <c r="CN491" s="90"/>
      <c r="CO491" s="91"/>
      <c r="CP491" s="102"/>
      <c r="CQ491" s="96"/>
      <c r="CR491" s="104"/>
      <c r="CS491" s="92"/>
      <c r="CT491" s="90"/>
      <c r="CU491" s="91"/>
      <c r="CV491" s="102"/>
      <c r="CW491" s="96"/>
      <c r="CX491" s="104"/>
      <c r="CY491" s="92"/>
      <c r="CZ491" s="90"/>
      <c r="DA491" s="91"/>
      <c r="DB491" s="102"/>
      <c r="DC491" s="96"/>
      <c r="DD491" s="104"/>
      <c r="DE491" s="92"/>
      <c r="DF491" s="90"/>
      <c r="DG491" s="91"/>
      <c r="DH491" s="102"/>
      <c r="DI491" s="96"/>
      <c r="DJ491" s="104"/>
      <c r="DK491" s="92"/>
      <c r="DL491" s="90"/>
      <c r="DM491" s="91"/>
      <c r="DN491" s="102"/>
      <c r="DO491" s="96"/>
      <c r="DP491" s="104"/>
      <c r="DQ491" s="92"/>
      <c r="DR491" s="90"/>
      <c r="DS491" s="91"/>
      <c r="DT491" s="102"/>
      <c r="DU491" s="96"/>
      <c r="DV491" s="104"/>
      <c r="DW491" s="92"/>
      <c r="DX491" s="90"/>
      <c r="DY491" s="91"/>
      <c r="DZ491" s="102"/>
      <c r="EA491" s="96"/>
      <c r="EB491" s="104"/>
      <c r="EC491" s="92"/>
      <c r="ED491" s="90"/>
      <c r="EE491" s="91"/>
      <c r="EF491" s="102"/>
      <c r="EG491" s="96"/>
      <c r="EH491" s="104"/>
      <c r="EI491" s="92"/>
      <c r="EJ491" s="90"/>
      <c r="EK491" s="91"/>
      <c r="EL491" s="102"/>
      <c r="EM491" s="96"/>
      <c r="EN491" s="104"/>
      <c r="EO491" s="92"/>
      <c r="EP491" s="90"/>
      <c r="EQ491" s="91"/>
      <c r="ER491" s="102"/>
      <c r="ES491" s="96"/>
      <c r="ET491" s="104"/>
      <c r="EU491" s="92"/>
      <c r="EV491" s="90"/>
      <c r="EW491" s="91"/>
      <c r="EX491" s="102"/>
      <c r="EY491" s="96"/>
      <c r="EZ491" s="104"/>
      <c r="FA491" s="92"/>
      <c r="FB491" s="90"/>
      <c r="FC491" s="91"/>
      <c r="FD491" s="102"/>
      <c r="FE491" s="96"/>
      <c r="FF491" s="104"/>
      <c r="FG491" s="92"/>
      <c r="FH491" s="90"/>
      <c r="FI491" s="91"/>
      <c r="FJ491" s="102"/>
      <c r="FK491" s="96"/>
      <c r="FL491" s="104"/>
      <c r="FM491" s="92"/>
      <c r="FN491" s="90"/>
      <c r="FO491" s="91"/>
      <c r="FP491" s="102"/>
      <c r="FQ491" s="96"/>
      <c r="FR491" s="104"/>
      <c r="FS491" s="92"/>
      <c r="FT491" s="90"/>
      <c r="FU491" s="91"/>
      <c r="FV491" s="102"/>
      <c r="FW491" s="96"/>
      <c r="FX491" s="104"/>
      <c r="FY491" s="92"/>
      <c r="FZ491" s="90"/>
      <c r="GA491" s="91"/>
      <c r="GB491" s="102"/>
      <c r="GC491" s="96"/>
      <c r="GD491" s="104"/>
      <c r="GE491" s="92"/>
      <c r="GF491" s="90"/>
      <c r="GG491" s="91"/>
      <c r="GH491" s="102"/>
      <c r="GI491" s="96"/>
      <c r="GJ491" s="104"/>
      <c r="GK491" s="92"/>
      <c r="GL491" s="90"/>
      <c r="GM491" s="91"/>
      <c r="GN491" s="102"/>
      <c r="GO491" s="96"/>
      <c r="GP491" s="104"/>
      <c r="GQ491" s="92"/>
      <c r="GR491" s="90"/>
      <c r="GS491" s="91"/>
      <c r="GT491" s="102"/>
      <c r="GU491" s="96"/>
      <c r="GV491" s="104"/>
      <c r="GW491" s="92"/>
      <c r="GX491" s="90"/>
      <c r="GY491" s="91"/>
      <c r="GZ491" s="102"/>
      <c r="HA491" s="96"/>
      <c r="HB491" s="104"/>
      <c r="HC491" s="92"/>
      <c r="HD491" s="90"/>
      <c r="HE491" s="91"/>
      <c r="HF491" s="102"/>
      <c r="HG491" s="96"/>
      <c r="HH491" s="104"/>
      <c r="HI491" s="92"/>
      <c r="HJ491" s="90"/>
      <c r="HK491" s="91"/>
      <c r="HL491" s="102"/>
      <c r="HM491" s="96"/>
      <c r="HN491" s="104"/>
      <c r="HO491" s="92"/>
      <c r="HP491" s="90"/>
      <c r="HQ491" s="91"/>
      <c r="HR491" s="102"/>
      <c r="HS491" s="96"/>
      <c r="HT491" s="104"/>
      <c r="HU491" s="92"/>
      <c r="HV491" s="125"/>
      <c r="HW491" s="126"/>
      <c r="HX491" s="127"/>
      <c r="HY491" s="128"/>
      <c r="HZ491" s="129"/>
      <c r="IA491" s="130"/>
      <c r="IB491" s="125"/>
      <c r="IC491" s="126"/>
      <c r="ID491" s="127"/>
      <c r="IE491" s="128"/>
      <c r="IF491" s="129"/>
      <c r="IG491" s="130"/>
      <c r="IH491" s="125"/>
      <c r="II491" s="126"/>
      <c r="IJ491" s="127"/>
      <c r="IK491" s="128"/>
      <c r="IL491" s="129"/>
      <c r="IM491" s="130"/>
      <c r="IN491" s="125"/>
      <c r="IO491" s="126"/>
      <c r="IP491" s="127"/>
      <c r="IQ491" s="128"/>
      <c r="IR491" s="129"/>
    </row>
    <row r="492" spans="1:252" s="1" customFormat="1">
      <c r="A492" s="54" t="s">
        <v>305</v>
      </c>
      <c r="B492" s="136">
        <f t="shared" si="79"/>
        <v>0</v>
      </c>
      <c r="C492" s="136">
        <f t="shared" si="80"/>
        <v>0</v>
      </c>
      <c r="D492" s="136">
        <f t="shared" si="81"/>
        <v>0</v>
      </c>
      <c r="E492" s="136">
        <f t="shared" si="82"/>
        <v>0</v>
      </c>
      <c r="F492" s="136">
        <f t="shared" si="83"/>
        <v>0</v>
      </c>
      <c r="G492" s="136">
        <f t="shared" si="84"/>
        <v>0</v>
      </c>
      <c r="H492" s="137">
        <f t="shared" si="77"/>
        <v>0</v>
      </c>
      <c r="I492" s="137">
        <f t="shared" si="85"/>
        <v>0</v>
      </c>
      <c r="J492" s="136">
        <f t="shared" si="86"/>
        <v>0</v>
      </c>
      <c r="K492" s="136">
        <f t="shared" si="87"/>
        <v>0</v>
      </c>
      <c r="L492" s="138">
        <f t="shared" si="78"/>
        <v>0</v>
      </c>
      <c r="M492" s="92"/>
      <c r="N492" s="90"/>
      <c r="O492" s="91"/>
      <c r="P492" s="102"/>
      <c r="Q492" s="96"/>
      <c r="R492" s="104"/>
      <c r="S492" s="92"/>
      <c r="T492" s="90"/>
      <c r="U492" s="91"/>
      <c r="V492" s="102"/>
      <c r="W492" s="96"/>
      <c r="X492" s="104"/>
      <c r="Y492" s="92"/>
      <c r="Z492" s="90"/>
      <c r="AA492" s="91"/>
      <c r="AB492" s="102"/>
      <c r="AC492" s="96"/>
      <c r="AD492" s="104"/>
      <c r="AE492" s="92"/>
      <c r="AF492" s="90"/>
      <c r="AG492" s="91"/>
      <c r="AH492" s="102"/>
      <c r="AI492" s="96"/>
      <c r="AJ492" s="104"/>
      <c r="AK492" s="92"/>
      <c r="AL492" s="90"/>
      <c r="AM492" s="91"/>
      <c r="AN492" s="102"/>
      <c r="AO492" s="96"/>
      <c r="AP492" s="104"/>
      <c r="AQ492" s="92"/>
      <c r="AR492" s="90"/>
      <c r="AS492" s="91"/>
      <c r="AT492" s="102"/>
      <c r="AU492" s="96"/>
      <c r="AV492" s="104"/>
      <c r="AW492" s="92"/>
      <c r="AX492" s="90"/>
      <c r="AY492" s="91"/>
      <c r="AZ492" s="102"/>
      <c r="BA492" s="96"/>
      <c r="BB492" s="104"/>
      <c r="BC492" s="92"/>
      <c r="BD492" s="90"/>
      <c r="BE492" s="91"/>
      <c r="BF492" s="102"/>
      <c r="BG492" s="96"/>
      <c r="BH492" s="104"/>
      <c r="BI492" s="92"/>
      <c r="BJ492" s="90"/>
      <c r="BK492" s="91"/>
      <c r="BL492" s="102"/>
      <c r="BM492" s="96"/>
      <c r="BN492" s="104"/>
      <c r="BO492" s="92"/>
      <c r="BP492" s="90"/>
      <c r="BQ492" s="91"/>
      <c r="BR492" s="102"/>
      <c r="BS492" s="96"/>
      <c r="BT492" s="104"/>
      <c r="BU492" s="92"/>
      <c r="BV492" s="90"/>
      <c r="BW492" s="91"/>
      <c r="BX492" s="102"/>
      <c r="BY492" s="96"/>
      <c r="BZ492" s="104"/>
      <c r="CA492" s="92"/>
      <c r="CB492" s="90"/>
      <c r="CC492" s="91"/>
      <c r="CD492" s="102"/>
      <c r="CE492" s="96"/>
      <c r="CF492" s="104"/>
      <c r="CG492" s="92"/>
      <c r="CH492" s="90"/>
      <c r="CI492" s="91"/>
      <c r="CJ492" s="102"/>
      <c r="CK492" s="96"/>
      <c r="CL492" s="104"/>
      <c r="CM492" s="92"/>
      <c r="CN492" s="90"/>
      <c r="CO492" s="91"/>
      <c r="CP492" s="102"/>
      <c r="CQ492" s="96"/>
      <c r="CR492" s="104"/>
      <c r="CS492" s="92"/>
      <c r="CT492" s="90"/>
      <c r="CU492" s="91"/>
      <c r="CV492" s="102"/>
      <c r="CW492" s="96"/>
      <c r="CX492" s="104"/>
      <c r="CY492" s="92"/>
      <c r="CZ492" s="90"/>
      <c r="DA492" s="91"/>
      <c r="DB492" s="102"/>
      <c r="DC492" s="96"/>
      <c r="DD492" s="104"/>
      <c r="DE492" s="92"/>
      <c r="DF492" s="90"/>
      <c r="DG492" s="91"/>
      <c r="DH492" s="102"/>
      <c r="DI492" s="96"/>
      <c r="DJ492" s="104"/>
      <c r="DK492" s="92"/>
      <c r="DL492" s="90"/>
      <c r="DM492" s="91"/>
      <c r="DN492" s="102"/>
      <c r="DO492" s="96"/>
      <c r="DP492" s="104"/>
      <c r="DQ492" s="92"/>
      <c r="DR492" s="90"/>
      <c r="DS492" s="91"/>
      <c r="DT492" s="102"/>
      <c r="DU492" s="96"/>
      <c r="DV492" s="104"/>
      <c r="DW492" s="92"/>
      <c r="DX492" s="90"/>
      <c r="DY492" s="91"/>
      <c r="DZ492" s="102"/>
      <c r="EA492" s="96"/>
      <c r="EB492" s="104"/>
      <c r="EC492" s="92"/>
      <c r="ED492" s="90"/>
      <c r="EE492" s="91"/>
      <c r="EF492" s="102"/>
      <c r="EG492" s="96"/>
      <c r="EH492" s="104"/>
      <c r="EI492" s="92"/>
      <c r="EJ492" s="90"/>
      <c r="EK492" s="91"/>
      <c r="EL492" s="102"/>
      <c r="EM492" s="96"/>
      <c r="EN492" s="104"/>
      <c r="EO492" s="92"/>
      <c r="EP492" s="90"/>
      <c r="EQ492" s="91"/>
      <c r="ER492" s="102"/>
      <c r="ES492" s="96"/>
      <c r="ET492" s="104"/>
      <c r="EU492" s="92"/>
      <c r="EV492" s="90"/>
      <c r="EW492" s="91"/>
      <c r="EX492" s="102"/>
      <c r="EY492" s="96"/>
      <c r="EZ492" s="104"/>
      <c r="FA492" s="92"/>
      <c r="FB492" s="90"/>
      <c r="FC492" s="91"/>
      <c r="FD492" s="102"/>
      <c r="FE492" s="96"/>
      <c r="FF492" s="104"/>
      <c r="FG492" s="92"/>
      <c r="FH492" s="90"/>
      <c r="FI492" s="91"/>
      <c r="FJ492" s="102"/>
      <c r="FK492" s="96"/>
      <c r="FL492" s="104"/>
      <c r="FM492" s="92"/>
      <c r="FN492" s="90"/>
      <c r="FO492" s="91"/>
      <c r="FP492" s="102"/>
      <c r="FQ492" s="96"/>
      <c r="FR492" s="104"/>
      <c r="FS492" s="92"/>
      <c r="FT492" s="90"/>
      <c r="FU492" s="91"/>
      <c r="FV492" s="102"/>
      <c r="FW492" s="96"/>
      <c r="FX492" s="104"/>
      <c r="FY492" s="92"/>
      <c r="FZ492" s="90"/>
      <c r="GA492" s="91"/>
      <c r="GB492" s="102"/>
      <c r="GC492" s="96"/>
      <c r="GD492" s="104"/>
      <c r="GE492" s="92"/>
      <c r="GF492" s="90"/>
      <c r="GG492" s="91"/>
      <c r="GH492" s="102"/>
      <c r="GI492" s="96"/>
      <c r="GJ492" s="104"/>
      <c r="GK492" s="92"/>
      <c r="GL492" s="90"/>
      <c r="GM492" s="91"/>
      <c r="GN492" s="102"/>
      <c r="GO492" s="96"/>
      <c r="GP492" s="104"/>
      <c r="GQ492" s="92"/>
      <c r="GR492" s="90"/>
      <c r="GS492" s="91"/>
      <c r="GT492" s="102"/>
      <c r="GU492" s="96"/>
      <c r="GV492" s="104"/>
      <c r="GW492" s="92"/>
      <c r="GX492" s="90"/>
      <c r="GY492" s="91"/>
      <c r="GZ492" s="102"/>
      <c r="HA492" s="96"/>
      <c r="HB492" s="104"/>
      <c r="HC492" s="92"/>
      <c r="HD492" s="90"/>
      <c r="HE492" s="91"/>
      <c r="HF492" s="102"/>
      <c r="HG492" s="96"/>
      <c r="HH492" s="104"/>
      <c r="HI492" s="92"/>
      <c r="HJ492" s="90"/>
      <c r="HK492" s="91"/>
      <c r="HL492" s="102"/>
      <c r="HM492" s="96"/>
      <c r="HN492" s="104"/>
      <c r="HO492" s="92"/>
      <c r="HP492" s="90"/>
      <c r="HQ492" s="91"/>
      <c r="HR492" s="102"/>
      <c r="HS492" s="96"/>
      <c r="HT492" s="104"/>
      <c r="HU492" s="92"/>
      <c r="HV492" s="125"/>
      <c r="HW492" s="126"/>
      <c r="HX492" s="127"/>
      <c r="HY492" s="128"/>
      <c r="HZ492" s="129"/>
      <c r="IA492" s="130"/>
      <c r="IB492" s="125"/>
      <c r="IC492" s="126"/>
      <c r="ID492" s="127"/>
      <c r="IE492" s="128"/>
      <c r="IF492" s="129"/>
      <c r="IG492" s="130"/>
      <c r="IH492" s="125"/>
      <c r="II492" s="126"/>
      <c r="IJ492" s="127"/>
      <c r="IK492" s="128"/>
      <c r="IL492" s="129"/>
      <c r="IM492" s="130"/>
      <c r="IN492" s="125"/>
      <c r="IO492" s="126"/>
      <c r="IP492" s="127"/>
      <c r="IQ492" s="128"/>
      <c r="IR492" s="129"/>
    </row>
    <row r="493" spans="1:252" s="1" customFormat="1">
      <c r="A493" s="54" t="s">
        <v>977</v>
      </c>
      <c r="B493" s="136">
        <f t="shared" si="79"/>
        <v>0</v>
      </c>
      <c r="C493" s="136">
        <f t="shared" si="80"/>
        <v>0</v>
      </c>
      <c r="D493" s="136">
        <f t="shared" si="81"/>
        <v>0</v>
      </c>
      <c r="E493" s="136">
        <f t="shared" si="82"/>
        <v>0</v>
      </c>
      <c r="F493" s="136">
        <f t="shared" si="83"/>
        <v>0</v>
      </c>
      <c r="G493" s="136">
        <f t="shared" si="84"/>
        <v>0</v>
      </c>
      <c r="H493" s="137">
        <f t="shared" si="77"/>
        <v>0</v>
      </c>
      <c r="I493" s="137">
        <f t="shared" si="85"/>
        <v>0</v>
      </c>
      <c r="J493" s="136">
        <f t="shared" si="86"/>
        <v>0</v>
      </c>
      <c r="K493" s="136">
        <f t="shared" si="87"/>
        <v>0</v>
      </c>
      <c r="L493" s="138">
        <f t="shared" si="78"/>
        <v>0</v>
      </c>
      <c r="M493" s="92"/>
      <c r="N493" s="90"/>
      <c r="O493" s="91"/>
      <c r="P493" s="102"/>
      <c r="Q493" s="96"/>
      <c r="R493" s="104"/>
      <c r="S493" s="92"/>
      <c r="T493" s="90"/>
      <c r="U493" s="91"/>
      <c r="V493" s="102"/>
      <c r="W493" s="96"/>
      <c r="X493" s="104"/>
      <c r="Y493" s="92"/>
      <c r="Z493" s="90"/>
      <c r="AA493" s="91"/>
      <c r="AB493" s="102"/>
      <c r="AC493" s="96"/>
      <c r="AD493" s="104"/>
      <c r="AE493" s="92"/>
      <c r="AF493" s="90"/>
      <c r="AG493" s="91"/>
      <c r="AH493" s="102"/>
      <c r="AI493" s="96"/>
      <c r="AJ493" s="104"/>
      <c r="AK493" s="92"/>
      <c r="AL493" s="90"/>
      <c r="AM493" s="91"/>
      <c r="AN493" s="102"/>
      <c r="AO493" s="96"/>
      <c r="AP493" s="104"/>
      <c r="AQ493" s="92"/>
      <c r="AR493" s="90"/>
      <c r="AS493" s="91"/>
      <c r="AT493" s="102"/>
      <c r="AU493" s="96"/>
      <c r="AV493" s="104"/>
      <c r="AW493" s="92"/>
      <c r="AX493" s="90"/>
      <c r="AY493" s="91"/>
      <c r="AZ493" s="102"/>
      <c r="BA493" s="96"/>
      <c r="BB493" s="104"/>
      <c r="BC493" s="92"/>
      <c r="BD493" s="90"/>
      <c r="BE493" s="91"/>
      <c r="BF493" s="102"/>
      <c r="BG493" s="96"/>
      <c r="BH493" s="104"/>
      <c r="BI493" s="92"/>
      <c r="BJ493" s="90"/>
      <c r="BK493" s="91"/>
      <c r="BL493" s="102"/>
      <c r="BM493" s="96"/>
      <c r="BN493" s="104"/>
      <c r="BO493" s="92"/>
      <c r="BP493" s="90"/>
      <c r="BQ493" s="91"/>
      <c r="BR493" s="102"/>
      <c r="BS493" s="96"/>
      <c r="BT493" s="104"/>
      <c r="BU493" s="92"/>
      <c r="BV493" s="90"/>
      <c r="BW493" s="91"/>
      <c r="BX493" s="102"/>
      <c r="BY493" s="96"/>
      <c r="BZ493" s="104"/>
      <c r="CA493" s="92"/>
      <c r="CB493" s="90"/>
      <c r="CC493" s="91"/>
      <c r="CD493" s="102"/>
      <c r="CE493" s="96"/>
      <c r="CF493" s="104"/>
      <c r="CG493" s="92"/>
      <c r="CH493" s="90"/>
      <c r="CI493" s="91"/>
      <c r="CJ493" s="102"/>
      <c r="CK493" s="96"/>
      <c r="CL493" s="104"/>
      <c r="CM493" s="92"/>
      <c r="CN493" s="90"/>
      <c r="CO493" s="91"/>
      <c r="CP493" s="102"/>
      <c r="CQ493" s="96"/>
      <c r="CR493" s="104"/>
      <c r="CS493" s="92"/>
      <c r="CT493" s="90"/>
      <c r="CU493" s="91"/>
      <c r="CV493" s="102"/>
      <c r="CW493" s="96"/>
      <c r="CX493" s="104"/>
      <c r="CY493" s="92"/>
      <c r="CZ493" s="90"/>
      <c r="DA493" s="91"/>
      <c r="DB493" s="102"/>
      <c r="DC493" s="96"/>
      <c r="DD493" s="104"/>
      <c r="DE493" s="92"/>
      <c r="DF493" s="90"/>
      <c r="DG493" s="91"/>
      <c r="DH493" s="102"/>
      <c r="DI493" s="96"/>
      <c r="DJ493" s="104"/>
      <c r="DK493" s="92"/>
      <c r="DL493" s="90"/>
      <c r="DM493" s="91"/>
      <c r="DN493" s="102"/>
      <c r="DO493" s="96"/>
      <c r="DP493" s="104"/>
      <c r="DQ493" s="92"/>
      <c r="DR493" s="90"/>
      <c r="DS493" s="91"/>
      <c r="DT493" s="102"/>
      <c r="DU493" s="96"/>
      <c r="DV493" s="104"/>
      <c r="DW493" s="92"/>
      <c r="DX493" s="90"/>
      <c r="DY493" s="91"/>
      <c r="DZ493" s="102"/>
      <c r="EA493" s="96"/>
      <c r="EB493" s="104"/>
      <c r="EC493" s="92"/>
      <c r="ED493" s="90"/>
      <c r="EE493" s="91"/>
      <c r="EF493" s="102"/>
      <c r="EG493" s="96"/>
      <c r="EH493" s="104"/>
      <c r="EI493" s="92"/>
      <c r="EJ493" s="90"/>
      <c r="EK493" s="91"/>
      <c r="EL493" s="102"/>
      <c r="EM493" s="96"/>
      <c r="EN493" s="104"/>
      <c r="EO493" s="92"/>
      <c r="EP493" s="90"/>
      <c r="EQ493" s="91"/>
      <c r="ER493" s="102"/>
      <c r="ES493" s="96"/>
      <c r="ET493" s="104"/>
      <c r="EU493" s="92"/>
      <c r="EV493" s="90"/>
      <c r="EW493" s="91"/>
      <c r="EX493" s="102"/>
      <c r="EY493" s="96"/>
      <c r="EZ493" s="104"/>
      <c r="FA493" s="92"/>
      <c r="FB493" s="90"/>
      <c r="FC493" s="91"/>
      <c r="FD493" s="102"/>
      <c r="FE493" s="96"/>
      <c r="FF493" s="104"/>
      <c r="FG493" s="92"/>
      <c r="FH493" s="90"/>
      <c r="FI493" s="91"/>
      <c r="FJ493" s="102"/>
      <c r="FK493" s="96"/>
      <c r="FL493" s="104"/>
      <c r="FM493" s="92"/>
      <c r="FN493" s="90"/>
      <c r="FO493" s="91"/>
      <c r="FP493" s="102"/>
      <c r="FQ493" s="96"/>
      <c r="FR493" s="104"/>
      <c r="FS493" s="92"/>
      <c r="FT493" s="90"/>
      <c r="FU493" s="91"/>
      <c r="FV493" s="102"/>
      <c r="FW493" s="96"/>
      <c r="FX493" s="104"/>
      <c r="FY493" s="92"/>
      <c r="FZ493" s="90"/>
      <c r="GA493" s="91"/>
      <c r="GB493" s="102"/>
      <c r="GC493" s="96"/>
      <c r="GD493" s="104"/>
      <c r="GE493" s="92"/>
      <c r="GF493" s="90"/>
      <c r="GG493" s="91"/>
      <c r="GH493" s="102"/>
      <c r="GI493" s="96"/>
      <c r="GJ493" s="104"/>
      <c r="GK493" s="92"/>
      <c r="GL493" s="90"/>
      <c r="GM493" s="91"/>
      <c r="GN493" s="102"/>
      <c r="GO493" s="96"/>
      <c r="GP493" s="104"/>
      <c r="GQ493" s="92"/>
      <c r="GR493" s="90"/>
      <c r="GS493" s="91"/>
      <c r="GT493" s="102"/>
      <c r="GU493" s="96"/>
      <c r="GV493" s="104"/>
      <c r="GW493" s="92"/>
      <c r="GX493" s="90"/>
      <c r="GY493" s="91"/>
      <c r="GZ493" s="102"/>
      <c r="HA493" s="96"/>
      <c r="HB493" s="104"/>
      <c r="HC493" s="92"/>
      <c r="HD493" s="90"/>
      <c r="HE493" s="91"/>
      <c r="HF493" s="102"/>
      <c r="HG493" s="96"/>
      <c r="HH493" s="104"/>
      <c r="HI493" s="92"/>
      <c r="HJ493" s="90"/>
      <c r="HK493" s="91"/>
      <c r="HL493" s="102"/>
      <c r="HM493" s="96"/>
      <c r="HN493" s="104"/>
      <c r="HO493" s="92"/>
      <c r="HP493" s="90"/>
      <c r="HQ493" s="91"/>
      <c r="HR493" s="102"/>
      <c r="HS493" s="96"/>
      <c r="HT493" s="104"/>
      <c r="HU493" s="92"/>
      <c r="HV493" s="125"/>
      <c r="HW493" s="126"/>
      <c r="HX493" s="127"/>
      <c r="HY493" s="128"/>
      <c r="HZ493" s="129"/>
      <c r="IA493" s="130"/>
      <c r="IB493" s="125"/>
      <c r="IC493" s="126"/>
      <c r="ID493" s="127"/>
      <c r="IE493" s="128"/>
      <c r="IF493" s="129"/>
      <c r="IG493" s="130"/>
      <c r="IH493" s="125"/>
      <c r="II493" s="126"/>
      <c r="IJ493" s="127"/>
      <c r="IK493" s="128"/>
      <c r="IL493" s="129"/>
      <c r="IM493" s="130"/>
      <c r="IN493" s="125"/>
      <c r="IO493" s="126"/>
      <c r="IP493" s="127"/>
      <c r="IQ493" s="128"/>
      <c r="IR493" s="129"/>
    </row>
    <row r="494" spans="1:252" s="1" customFormat="1">
      <c r="A494" s="54" t="s">
        <v>303</v>
      </c>
      <c r="B494" s="136">
        <f t="shared" si="79"/>
        <v>21.8</v>
      </c>
      <c r="C494" s="136">
        <f t="shared" si="80"/>
        <v>21.8</v>
      </c>
      <c r="D494" s="136">
        <f t="shared" si="81"/>
        <v>21.8</v>
      </c>
      <c r="E494" s="136">
        <f t="shared" si="82"/>
        <v>14.6</v>
      </c>
      <c r="F494" s="136">
        <f t="shared" si="83"/>
        <v>14.6</v>
      </c>
      <c r="G494" s="136">
        <f t="shared" si="84"/>
        <v>14.6</v>
      </c>
      <c r="H494" s="137">
        <f t="shared" si="77"/>
        <v>2</v>
      </c>
      <c r="I494" s="137">
        <f t="shared" si="85"/>
        <v>0</v>
      </c>
      <c r="J494" s="136">
        <f t="shared" si="86"/>
        <v>0</v>
      </c>
      <c r="K494" s="136">
        <f t="shared" si="87"/>
        <v>0</v>
      </c>
      <c r="L494" s="138">
        <f t="shared" si="78"/>
        <v>0</v>
      </c>
      <c r="M494" s="92">
        <v>21.8</v>
      </c>
      <c r="N494" s="90">
        <v>14.6</v>
      </c>
      <c r="O494" s="91"/>
      <c r="P494" s="102">
        <v>21.8</v>
      </c>
      <c r="Q494" s="96">
        <v>14.6</v>
      </c>
      <c r="R494" s="104"/>
      <c r="S494" s="92"/>
      <c r="T494" s="90"/>
      <c r="U494" s="91"/>
      <c r="V494" s="102"/>
      <c r="W494" s="96"/>
      <c r="X494" s="104"/>
      <c r="Y494" s="92"/>
      <c r="Z494" s="90"/>
      <c r="AA494" s="91"/>
      <c r="AB494" s="102"/>
      <c r="AC494" s="96"/>
      <c r="AD494" s="104"/>
      <c r="AE494" s="92"/>
      <c r="AF494" s="90"/>
      <c r="AG494" s="91"/>
      <c r="AH494" s="102"/>
      <c r="AI494" s="96"/>
      <c r="AJ494" s="104"/>
      <c r="AK494" s="92"/>
      <c r="AL494" s="90"/>
      <c r="AM494" s="91"/>
      <c r="AN494" s="102"/>
      <c r="AO494" s="96"/>
      <c r="AP494" s="104"/>
      <c r="AQ494" s="92"/>
      <c r="AR494" s="90"/>
      <c r="AS494" s="91"/>
      <c r="AT494" s="102"/>
      <c r="AU494" s="96"/>
      <c r="AV494" s="104"/>
      <c r="AW494" s="92"/>
      <c r="AX494" s="90"/>
      <c r="AY494" s="91"/>
      <c r="AZ494" s="102"/>
      <c r="BA494" s="96"/>
      <c r="BB494" s="104"/>
      <c r="BC494" s="92"/>
      <c r="BD494" s="90"/>
      <c r="BE494" s="91"/>
      <c r="BF494" s="102"/>
      <c r="BG494" s="96"/>
      <c r="BH494" s="104"/>
      <c r="BI494" s="92"/>
      <c r="BJ494" s="90"/>
      <c r="BK494" s="91"/>
      <c r="BL494" s="102"/>
      <c r="BM494" s="96"/>
      <c r="BN494" s="104"/>
      <c r="BO494" s="92"/>
      <c r="BP494" s="90"/>
      <c r="BQ494" s="91"/>
      <c r="BR494" s="102"/>
      <c r="BS494" s="96"/>
      <c r="BT494" s="104"/>
      <c r="BU494" s="92"/>
      <c r="BV494" s="90"/>
      <c r="BW494" s="91"/>
      <c r="BX494" s="102"/>
      <c r="BY494" s="96"/>
      <c r="BZ494" s="104"/>
      <c r="CA494" s="92"/>
      <c r="CB494" s="90"/>
      <c r="CC494" s="91"/>
      <c r="CD494" s="102"/>
      <c r="CE494" s="96"/>
      <c r="CF494" s="104"/>
      <c r="CG494" s="92"/>
      <c r="CH494" s="90"/>
      <c r="CI494" s="91"/>
      <c r="CJ494" s="102"/>
      <c r="CK494" s="96"/>
      <c r="CL494" s="104"/>
      <c r="CM494" s="92"/>
      <c r="CN494" s="90"/>
      <c r="CO494" s="91"/>
      <c r="CP494" s="102"/>
      <c r="CQ494" s="96"/>
      <c r="CR494" s="104"/>
      <c r="CS494" s="92"/>
      <c r="CT494" s="90"/>
      <c r="CU494" s="91"/>
      <c r="CV494" s="102"/>
      <c r="CW494" s="96"/>
      <c r="CX494" s="104"/>
      <c r="CY494" s="92"/>
      <c r="CZ494" s="90"/>
      <c r="DA494" s="91"/>
      <c r="DB494" s="102"/>
      <c r="DC494" s="96"/>
      <c r="DD494" s="104"/>
      <c r="DE494" s="92"/>
      <c r="DF494" s="90"/>
      <c r="DG494" s="91"/>
      <c r="DH494" s="102"/>
      <c r="DI494" s="96"/>
      <c r="DJ494" s="104"/>
      <c r="DK494" s="92"/>
      <c r="DL494" s="90"/>
      <c r="DM494" s="91"/>
      <c r="DN494" s="102"/>
      <c r="DO494" s="96"/>
      <c r="DP494" s="104"/>
      <c r="DQ494" s="92"/>
      <c r="DR494" s="90"/>
      <c r="DS494" s="91"/>
      <c r="DT494" s="102"/>
      <c r="DU494" s="96"/>
      <c r="DV494" s="104"/>
      <c r="DW494" s="92"/>
      <c r="DX494" s="90"/>
      <c r="DY494" s="91"/>
      <c r="DZ494" s="102"/>
      <c r="EA494" s="96"/>
      <c r="EB494" s="104"/>
      <c r="EC494" s="92"/>
      <c r="ED494" s="90"/>
      <c r="EE494" s="91"/>
      <c r="EF494" s="102"/>
      <c r="EG494" s="96"/>
      <c r="EH494" s="104"/>
      <c r="EI494" s="92"/>
      <c r="EJ494" s="90"/>
      <c r="EK494" s="91"/>
      <c r="EL494" s="102"/>
      <c r="EM494" s="96"/>
      <c r="EN494" s="104"/>
      <c r="EO494" s="92"/>
      <c r="EP494" s="90"/>
      <c r="EQ494" s="91"/>
      <c r="ER494" s="102"/>
      <c r="ES494" s="96"/>
      <c r="ET494" s="104"/>
      <c r="EU494" s="92"/>
      <c r="EV494" s="90"/>
      <c r="EW494" s="91"/>
      <c r="EX494" s="102"/>
      <c r="EY494" s="96"/>
      <c r="EZ494" s="104"/>
      <c r="FA494" s="92"/>
      <c r="FB494" s="90"/>
      <c r="FC494" s="91"/>
      <c r="FD494" s="102"/>
      <c r="FE494" s="96"/>
      <c r="FF494" s="104"/>
      <c r="FG494" s="92"/>
      <c r="FH494" s="90"/>
      <c r="FI494" s="91"/>
      <c r="FJ494" s="102"/>
      <c r="FK494" s="96"/>
      <c r="FL494" s="104"/>
      <c r="FM494" s="92"/>
      <c r="FN494" s="90"/>
      <c r="FO494" s="91"/>
      <c r="FP494" s="102"/>
      <c r="FQ494" s="96"/>
      <c r="FR494" s="104"/>
      <c r="FS494" s="92"/>
      <c r="FT494" s="90"/>
      <c r="FU494" s="91"/>
      <c r="FV494" s="102"/>
      <c r="FW494" s="96"/>
      <c r="FX494" s="104"/>
      <c r="FY494" s="92"/>
      <c r="FZ494" s="90"/>
      <c r="GA494" s="91"/>
      <c r="GB494" s="102"/>
      <c r="GC494" s="96"/>
      <c r="GD494" s="104"/>
      <c r="GE494" s="92"/>
      <c r="GF494" s="90"/>
      <c r="GG494" s="91"/>
      <c r="GH494" s="102"/>
      <c r="GI494" s="96"/>
      <c r="GJ494" s="104"/>
      <c r="GK494" s="92"/>
      <c r="GL494" s="90"/>
      <c r="GM494" s="91"/>
      <c r="GN494" s="102"/>
      <c r="GO494" s="96"/>
      <c r="GP494" s="104"/>
      <c r="GQ494" s="92"/>
      <c r="GR494" s="90"/>
      <c r="GS494" s="91"/>
      <c r="GT494" s="102"/>
      <c r="GU494" s="96"/>
      <c r="GV494" s="104"/>
      <c r="GW494" s="92"/>
      <c r="GX494" s="90"/>
      <c r="GY494" s="91"/>
      <c r="GZ494" s="102"/>
      <c r="HA494" s="96"/>
      <c r="HB494" s="104"/>
      <c r="HC494" s="92"/>
      <c r="HD494" s="90"/>
      <c r="HE494" s="91"/>
      <c r="HF494" s="102"/>
      <c r="HG494" s="96"/>
      <c r="HH494" s="104"/>
      <c r="HI494" s="92"/>
      <c r="HJ494" s="90"/>
      <c r="HK494" s="91"/>
      <c r="HL494" s="102"/>
      <c r="HM494" s="96"/>
      <c r="HN494" s="104"/>
      <c r="HO494" s="92"/>
      <c r="HP494" s="90"/>
      <c r="HQ494" s="91"/>
      <c r="HR494" s="102"/>
      <c r="HS494" s="96"/>
      <c r="HT494" s="104"/>
      <c r="HU494" s="92"/>
      <c r="HV494" s="125"/>
      <c r="HW494" s="126"/>
      <c r="HX494" s="127"/>
      <c r="HY494" s="128"/>
      <c r="HZ494" s="129"/>
      <c r="IA494" s="130"/>
      <c r="IB494" s="125"/>
      <c r="IC494" s="126"/>
      <c r="ID494" s="127"/>
      <c r="IE494" s="128"/>
      <c r="IF494" s="129"/>
      <c r="IG494" s="130"/>
      <c r="IH494" s="125"/>
      <c r="II494" s="126"/>
      <c r="IJ494" s="127"/>
      <c r="IK494" s="128"/>
      <c r="IL494" s="129"/>
      <c r="IM494" s="130"/>
      <c r="IN494" s="125"/>
      <c r="IO494" s="126"/>
      <c r="IP494" s="127"/>
      <c r="IQ494" s="128"/>
      <c r="IR494" s="129"/>
    </row>
    <row r="495" spans="1:252" s="1" customFormat="1">
      <c r="A495" s="54" t="s">
        <v>978</v>
      </c>
      <c r="B495" s="136">
        <f t="shared" si="79"/>
        <v>18.2</v>
      </c>
      <c r="C495" s="136">
        <f t="shared" si="80"/>
        <v>20.57586206896552</v>
      </c>
      <c r="D495" s="136">
        <f t="shared" si="81"/>
        <v>23.3</v>
      </c>
      <c r="E495" s="136">
        <f t="shared" si="82"/>
        <v>13.2</v>
      </c>
      <c r="F495" s="136">
        <f t="shared" si="83"/>
        <v>14.175862068965518</v>
      </c>
      <c r="G495" s="136">
        <f t="shared" si="84"/>
        <v>18.8</v>
      </c>
      <c r="H495" s="137">
        <f t="shared" si="77"/>
        <v>29</v>
      </c>
      <c r="I495" s="137">
        <f t="shared" si="85"/>
        <v>0</v>
      </c>
      <c r="J495" s="136">
        <f t="shared" si="86"/>
        <v>0</v>
      </c>
      <c r="K495" s="136">
        <f t="shared" si="87"/>
        <v>0</v>
      </c>
      <c r="L495" s="138">
        <f t="shared" si="78"/>
        <v>0</v>
      </c>
      <c r="M495" s="92">
        <v>19.899999999999999</v>
      </c>
      <c r="N495" s="90">
        <v>14.2</v>
      </c>
      <c r="O495" s="91"/>
      <c r="P495" s="102">
        <v>19.8</v>
      </c>
      <c r="Q495" s="96">
        <v>13.9</v>
      </c>
      <c r="R495" s="104"/>
      <c r="S495" s="92">
        <v>20</v>
      </c>
      <c r="T495" s="90">
        <v>13.3</v>
      </c>
      <c r="U495" s="91"/>
      <c r="V495" s="102">
        <v>21</v>
      </c>
      <c r="W495" s="96">
        <v>13.2</v>
      </c>
      <c r="X495" s="104"/>
      <c r="Y495" s="92">
        <v>20.5</v>
      </c>
      <c r="Z495" s="90">
        <v>14.2</v>
      </c>
      <c r="AA495" s="91"/>
      <c r="AB495" s="102">
        <v>20</v>
      </c>
      <c r="AC495" s="96">
        <v>14.1</v>
      </c>
      <c r="AD495" s="104"/>
      <c r="AE495" s="92">
        <v>21.9</v>
      </c>
      <c r="AF495" s="90">
        <v>14.4</v>
      </c>
      <c r="AG495" s="91"/>
      <c r="AH495" s="102">
        <v>21.7</v>
      </c>
      <c r="AI495" s="96">
        <v>14</v>
      </c>
      <c r="AJ495" s="104"/>
      <c r="AK495" s="92">
        <v>20.8</v>
      </c>
      <c r="AL495" s="90">
        <v>14.7</v>
      </c>
      <c r="AM495" s="91"/>
      <c r="AN495" s="102">
        <v>21.8</v>
      </c>
      <c r="AO495" s="96">
        <v>13.9</v>
      </c>
      <c r="AP495" s="104"/>
      <c r="AQ495" s="92">
        <v>21</v>
      </c>
      <c r="AR495" s="90">
        <v>13.5</v>
      </c>
      <c r="AS495" s="91"/>
      <c r="AT495" s="102">
        <v>20.2</v>
      </c>
      <c r="AU495" s="96">
        <v>13.9</v>
      </c>
      <c r="AV495" s="104"/>
      <c r="AW495" s="92">
        <v>21.8</v>
      </c>
      <c r="AX495" s="90">
        <v>13.9</v>
      </c>
      <c r="AY495" s="91"/>
      <c r="AZ495" s="102">
        <v>21</v>
      </c>
      <c r="BA495" s="96">
        <v>13.5</v>
      </c>
      <c r="BB495" s="104"/>
      <c r="BC495" s="92">
        <v>20.2</v>
      </c>
      <c r="BD495" s="90">
        <v>13.9</v>
      </c>
      <c r="BE495" s="91"/>
      <c r="BF495" s="102">
        <v>23</v>
      </c>
      <c r="BG495" s="96">
        <v>14.8</v>
      </c>
      <c r="BH495" s="104"/>
      <c r="BI495" s="92">
        <v>23.3</v>
      </c>
      <c r="BJ495" s="90">
        <v>14.2</v>
      </c>
      <c r="BK495" s="91"/>
      <c r="BL495" s="102">
        <v>19.8</v>
      </c>
      <c r="BM495" s="96">
        <v>14.5</v>
      </c>
      <c r="BN495" s="104"/>
      <c r="BO495" s="92">
        <v>19.399999999999999</v>
      </c>
      <c r="BP495" s="90">
        <v>13.8</v>
      </c>
      <c r="BQ495" s="91"/>
      <c r="BR495" s="102">
        <v>21.8</v>
      </c>
      <c r="BS495" s="96">
        <v>14.9</v>
      </c>
      <c r="BT495" s="104"/>
      <c r="BU495" s="92">
        <v>20.9</v>
      </c>
      <c r="BV495" s="90">
        <v>18.8</v>
      </c>
      <c r="BW495" s="91"/>
      <c r="BX495" s="102">
        <v>19.600000000000001</v>
      </c>
      <c r="BY495" s="96">
        <v>14.2</v>
      </c>
      <c r="BZ495" s="104"/>
      <c r="CA495" s="92">
        <v>19.899999999999999</v>
      </c>
      <c r="CB495" s="90">
        <v>14.7</v>
      </c>
      <c r="CC495" s="91"/>
      <c r="CD495" s="102">
        <v>20.3</v>
      </c>
      <c r="CE495" s="96">
        <v>14.6</v>
      </c>
      <c r="CF495" s="104"/>
      <c r="CG495" s="92">
        <v>20.100000000000001</v>
      </c>
      <c r="CH495" s="90">
        <v>13.7</v>
      </c>
      <c r="CI495" s="91"/>
      <c r="CJ495" s="102">
        <v>19.600000000000001</v>
      </c>
      <c r="CK495" s="96">
        <v>13.6</v>
      </c>
      <c r="CL495" s="104"/>
      <c r="CM495" s="92">
        <v>20</v>
      </c>
      <c r="CN495" s="90">
        <v>13.9</v>
      </c>
      <c r="CO495" s="91"/>
      <c r="CP495" s="102">
        <v>18.2</v>
      </c>
      <c r="CQ495" s="96">
        <v>13.6</v>
      </c>
      <c r="CR495" s="104"/>
      <c r="CS495" s="92">
        <v>19.2</v>
      </c>
      <c r="CT495" s="90">
        <v>13.2</v>
      </c>
      <c r="CU495" s="91"/>
      <c r="CV495" s="102"/>
      <c r="CW495" s="96"/>
      <c r="CX495" s="104"/>
      <c r="CY495" s="92"/>
      <c r="CZ495" s="90"/>
      <c r="DA495" s="91"/>
      <c r="DB495" s="102"/>
      <c r="DC495" s="96"/>
      <c r="DD495" s="104"/>
      <c r="DE495" s="92"/>
      <c r="DF495" s="90"/>
      <c r="DG495" s="91"/>
      <c r="DH495" s="102"/>
      <c r="DI495" s="96"/>
      <c r="DJ495" s="104"/>
      <c r="DK495" s="92"/>
      <c r="DL495" s="90"/>
      <c r="DM495" s="91"/>
      <c r="DN495" s="102"/>
      <c r="DO495" s="96"/>
      <c r="DP495" s="104"/>
      <c r="DQ495" s="92"/>
      <c r="DR495" s="90"/>
      <c r="DS495" s="91"/>
      <c r="DT495" s="102"/>
      <c r="DU495" s="96"/>
      <c r="DV495" s="104"/>
      <c r="DW495" s="92"/>
      <c r="DX495" s="90"/>
      <c r="DY495" s="91"/>
      <c r="DZ495" s="102"/>
      <c r="EA495" s="96"/>
      <c r="EB495" s="104"/>
      <c r="EC495" s="92"/>
      <c r="ED495" s="90"/>
      <c r="EE495" s="91"/>
      <c r="EF495" s="102"/>
      <c r="EG495" s="96"/>
      <c r="EH495" s="104"/>
      <c r="EI495" s="92"/>
      <c r="EJ495" s="90"/>
      <c r="EK495" s="91"/>
      <c r="EL495" s="102"/>
      <c r="EM495" s="96"/>
      <c r="EN495" s="104"/>
      <c r="EO495" s="92"/>
      <c r="EP495" s="90"/>
      <c r="EQ495" s="91"/>
      <c r="ER495" s="102"/>
      <c r="ES495" s="96"/>
      <c r="ET495" s="104"/>
      <c r="EU495" s="92"/>
      <c r="EV495" s="90"/>
      <c r="EW495" s="91"/>
      <c r="EX495" s="102"/>
      <c r="EY495" s="96"/>
      <c r="EZ495" s="104"/>
      <c r="FA495" s="92"/>
      <c r="FB495" s="90"/>
      <c r="FC495" s="91"/>
      <c r="FD495" s="102"/>
      <c r="FE495" s="96"/>
      <c r="FF495" s="104"/>
      <c r="FG495" s="92"/>
      <c r="FH495" s="90"/>
      <c r="FI495" s="91"/>
      <c r="FJ495" s="102"/>
      <c r="FK495" s="96"/>
      <c r="FL495" s="104"/>
      <c r="FM495" s="92"/>
      <c r="FN495" s="90"/>
      <c r="FO495" s="91"/>
      <c r="FP495" s="102"/>
      <c r="FQ495" s="96"/>
      <c r="FR495" s="104"/>
      <c r="FS495" s="92"/>
      <c r="FT495" s="90"/>
      <c r="FU495" s="91"/>
      <c r="FV495" s="102"/>
      <c r="FW495" s="96"/>
      <c r="FX495" s="104"/>
      <c r="FY495" s="92"/>
      <c r="FZ495" s="90"/>
      <c r="GA495" s="91"/>
      <c r="GB495" s="102"/>
      <c r="GC495" s="96"/>
      <c r="GD495" s="104"/>
      <c r="GE495" s="92"/>
      <c r="GF495" s="90"/>
      <c r="GG495" s="91"/>
      <c r="GH495" s="102"/>
      <c r="GI495" s="96"/>
      <c r="GJ495" s="104"/>
      <c r="GK495" s="92"/>
      <c r="GL495" s="90"/>
      <c r="GM495" s="91"/>
      <c r="GN495" s="102"/>
      <c r="GO495" s="96"/>
      <c r="GP495" s="104"/>
      <c r="GQ495" s="92"/>
      <c r="GR495" s="90"/>
      <c r="GS495" s="91"/>
      <c r="GT495" s="102"/>
      <c r="GU495" s="96"/>
      <c r="GV495" s="104"/>
      <c r="GW495" s="92"/>
      <c r="GX495" s="90"/>
      <c r="GY495" s="91"/>
      <c r="GZ495" s="102"/>
      <c r="HA495" s="96"/>
      <c r="HB495" s="104"/>
      <c r="HC495" s="92"/>
      <c r="HD495" s="90"/>
      <c r="HE495" s="91"/>
      <c r="HF495" s="102"/>
      <c r="HG495" s="96"/>
      <c r="HH495" s="104"/>
      <c r="HI495" s="92"/>
      <c r="HJ495" s="90"/>
      <c r="HK495" s="91"/>
      <c r="HL495" s="102"/>
      <c r="HM495" s="96"/>
      <c r="HN495" s="104"/>
      <c r="HO495" s="92"/>
      <c r="HP495" s="90"/>
      <c r="HQ495" s="91"/>
      <c r="HR495" s="102"/>
      <c r="HS495" s="96"/>
      <c r="HT495" s="104"/>
      <c r="HU495" s="92"/>
      <c r="HV495" s="125"/>
      <c r="HW495" s="126"/>
      <c r="HX495" s="127"/>
      <c r="HY495" s="128"/>
      <c r="HZ495" s="129"/>
      <c r="IA495" s="130"/>
      <c r="IB495" s="125"/>
      <c r="IC495" s="126"/>
      <c r="ID495" s="127"/>
      <c r="IE495" s="128"/>
      <c r="IF495" s="129"/>
      <c r="IG495" s="130"/>
      <c r="IH495" s="125"/>
      <c r="II495" s="126"/>
      <c r="IJ495" s="127"/>
      <c r="IK495" s="128"/>
      <c r="IL495" s="129"/>
      <c r="IM495" s="130"/>
      <c r="IN495" s="125"/>
      <c r="IO495" s="126"/>
      <c r="IP495" s="127"/>
      <c r="IQ495" s="128"/>
      <c r="IR495" s="129"/>
    </row>
    <row r="496" spans="1:252" s="1" customFormat="1">
      <c r="A496" s="54" t="s">
        <v>979</v>
      </c>
      <c r="B496" s="136">
        <f t="shared" si="79"/>
        <v>0</v>
      </c>
      <c r="C496" s="136">
        <f t="shared" si="80"/>
        <v>0</v>
      </c>
      <c r="D496" s="136">
        <f t="shared" si="81"/>
        <v>0</v>
      </c>
      <c r="E496" s="136">
        <f t="shared" si="82"/>
        <v>0</v>
      </c>
      <c r="F496" s="136">
        <f t="shared" si="83"/>
        <v>0</v>
      </c>
      <c r="G496" s="136">
        <f t="shared" si="84"/>
        <v>0</v>
      </c>
      <c r="H496" s="137">
        <f t="shared" si="77"/>
        <v>0</v>
      </c>
      <c r="I496" s="137">
        <f t="shared" si="85"/>
        <v>0</v>
      </c>
      <c r="J496" s="136">
        <f t="shared" si="86"/>
        <v>0</v>
      </c>
      <c r="K496" s="136">
        <f t="shared" si="87"/>
        <v>0</v>
      </c>
      <c r="L496" s="138">
        <f t="shared" si="78"/>
        <v>0</v>
      </c>
      <c r="M496" s="92"/>
      <c r="N496" s="90"/>
      <c r="O496" s="91"/>
      <c r="P496" s="102"/>
      <c r="Q496" s="96"/>
      <c r="R496" s="104"/>
      <c r="S496" s="92"/>
      <c r="T496" s="90"/>
      <c r="U496" s="91"/>
      <c r="V496" s="102"/>
      <c r="W496" s="96"/>
      <c r="X496" s="104"/>
      <c r="Y496" s="92"/>
      <c r="Z496" s="90"/>
      <c r="AA496" s="91"/>
      <c r="AB496" s="102"/>
      <c r="AC496" s="96"/>
      <c r="AD496" s="104"/>
      <c r="AE496" s="92"/>
      <c r="AF496" s="90"/>
      <c r="AG496" s="91"/>
      <c r="AH496" s="102"/>
      <c r="AI496" s="96"/>
      <c r="AJ496" s="104"/>
      <c r="AK496" s="92"/>
      <c r="AL496" s="90"/>
      <c r="AM496" s="91"/>
      <c r="AN496" s="102"/>
      <c r="AO496" s="96"/>
      <c r="AP496" s="104"/>
      <c r="AQ496" s="92"/>
      <c r="AR496" s="90"/>
      <c r="AS496" s="91"/>
      <c r="AT496" s="102"/>
      <c r="AU496" s="96"/>
      <c r="AV496" s="104"/>
      <c r="AW496" s="92"/>
      <c r="AX496" s="90"/>
      <c r="AY496" s="91"/>
      <c r="AZ496" s="102"/>
      <c r="BA496" s="96"/>
      <c r="BB496" s="104"/>
      <c r="BC496" s="92"/>
      <c r="BD496" s="90"/>
      <c r="BE496" s="91"/>
      <c r="BF496" s="102"/>
      <c r="BG496" s="96"/>
      <c r="BH496" s="104"/>
      <c r="BI496" s="92"/>
      <c r="BJ496" s="90"/>
      <c r="BK496" s="91"/>
      <c r="BL496" s="102"/>
      <c r="BM496" s="96"/>
      <c r="BN496" s="104"/>
      <c r="BO496" s="92"/>
      <c r="BP496" s="90"/>
      <c r="BQ496" s="91"/>
      <c r="BR496" s="102"/>
      <c r="BS496" s="96"/>
      <c r="BT496" s="104"/>
      <c r="BU496" s="92"/>
      <c r="BV496" s="90"/>
      <c r="BW496" s="91"/>
      <c r="BX496" s="102"/>
      <c r="BY496" s="96"/>
      <c r="BZ496" s="104"/>
      <c r="CA496" s="92"/>
      <c r="CB496" s="90"/>
      <c r="CC496" s="91"/>
      <c r="CD496" s="102"/>
      <c r="CE496" s="96"/>
      <c r="CF496" s="104"/>
      <c r="CG496" s="92"/>
      <c r="CH496" s="90"/>
      <c r="CI496" s="91"/>
      <c r="CJ496" s="102"/>
      <c r="CK496" s="96"/>
      <c r="CL496" s="104"/>
      <c r="CM496" s="92"/>
      <c r="CN496" s="90"/>
      <c r="CO496" s="91"/>
      <c r="CP496" s="102"/>
      <c r="CQ496" s="96"/>
      <c r="CR496" s="104"/>
      <c r="CS496" s="92"/>
      <c r="CT496" s="90"/>
      <c r="CU496" s="91"/>
      <c r="CV496" s="102"/>
      <c r="CW496" s="96"/>
      <c r="CX496" s="104"/>
      <c r="CY496" s="92"/>
      <c r="CZ496" s="90"/>
      <c r="DA496" s="91"/>
      <c r="DB496" s="102"/>
      <c r="DC496" s="96"/>
      <c r="DD496" s="104"/>
      <c r="DE496" s="92"/>
      <c r="DF496" s="90"/>
      <c r="DG496" s="91"/>
      <c r="DH496" s="102"/>
      <c r="DI496" s="96"/>
      <c r="DJ496" s="104"/>
      <c r="DK496" s="92"/>
      <c r="DL496" s="90"/>
      <c r="DM496" s="91"/>
      <c r="DN496" s="102"/>
      <c r="DO496" s="96"/>
      <c r="DP496" s="104"/>
      <c r="DQ496" s="92"/>
      <c r="DR496" s="90"/>
      <c r="DS496" s="91"/>
      <c r="DT496" s="102"/>
      <c r="DU496" s="96"/>
      <c r="DV496" s="104"/>
      <c r="DW496" s="92"/>
      <c r="DX496" s="90"/>
      <c r="DY496" s="91"/>
      <c r="DZ496" s="102"/>
      <c r="EA496" s="96"/>
      <c r="EB496" s="104"/>
      <c r="EC496" s="92"/>
      <c r="ED496" s="90"/>
      <c r="EE496" s="91"/>
      <c r="EF496" s="102"/>
      <c r="EG496" s="96"/>
      <c r="EH496" s="104"/>
      <c r="EI496" s="92"/>
      <c r="EJ496" s="90"/>
      <c r="EK496" s="91"/>
      <c r="EL496" s="102"/>
      <c r="EM496" s="96"/>
      <c r="EN496" s="104"/>
      <c r="EO496" s="92"/>
      <c r="EP496" s="90"/>
      <c r="EQ496" s="91"/>
      <c r="ER496" s="102"/>
      <c r="ES496" s="96"/>
      <c r="ET496" s="104"/>
      <c r="EU496" s="92"/>
      <c r="EV496" s="90"/>
      <c r="EW496" s="91"/>
      <c r="EX496" s="102"/>
      <c r="EY496" s="96"/>
      <c r="EZ496" s="104"/>
      <c r="FA496" s="92"/>
      <c r="FB496" s="90"/>
      <c r="FC496" s="91"/>
      <c r="FD496" s="102"/>
      <c r="FE496" s="96"/>
      <c r="FF496" s="104"/>
      <c r="FG496" s="92"/>
      <c r="FH496" s="90"/>
      <c r="FI496" s="91"/>
      <c r="FJ496" s="102"/>
      <c r="FK496" s="96"/>
      <c r="FL496" s="104"/>
      <c r="FM496" s="92"/>
      <c r="FN496" s="90"/>
      <c r="FO496" s="91"/>
      <c r="FP496" s="102"/>
      <c r="FQ496" s="96"/>
      <c r="FR496" s="104"/>
      <c r="FS496" s="92"/>
      <c r="FT496" s="90"/>
      <c r="FU496" s="91"/>
      <c r="FV496" s="102"/>
      <c r="FW496" s="96"/>
      <c r="FX496" s="104"/>
      <c r="FY496" s="92"/>
      <c r="FZ496" s="90"/>
      <c r="GA496" s="91"/>
      <c r="GB496" s="102"/>
      <c r="GC496" s="96"/>
      <c r="GD496" s="104"/>
      <c r="GE496" s="92"/>
      <c r="GF496" s="90"/>
      <c r="GG496" s="91"/>
      <c r="GH496" s="102"/>
      <c r="GI496" s="96"/>
      <c r="GJ496" s="104"/>
      <c r="GK496" s="92"/>
      <c r="GL496" s="90"/>
      <c r="GM496" s="91"/>
      <c r="GN496" s="102"/>
      <c r="GO496" s="96"/>
      <c r="GP496" s="104"/>
      <c r="GQ496" s="92"/>
      <c r="GR496" s="90"/>
      <c r="GS496" s="91"/>
      <c r="GT496" s="102"/>
      <c r="GU496" s="96"/>
      <c r="GV496" s="104"/>
      <c r="GW496" s="92"/>
      <c r="GX496" s="90"/>
      <c r="GY496" s="91"/>
      <c r="GZ496" s="102"/>
      <c r="HA496" s="96"/>
      <c r="HB496" s="104"/>
      <c r="HC496" s="92"/>
      <c r="HD496" s="90"/>
      <c r="HE496" s="91"/>
      <c r="HF496" s="102"/>
      <c r="HG496" s="96"/>
      <c r="HH496" s="104"/>
      <c r="HI496" s="92"/>
      <c r="HJ496" s="90"/>
      <c r="HK496" s="91"/>
      <c r="HL496" s="102"/>
      <c r="HM496" s="96"/>
      <c r="HN496" s="104"/>
      <c r="HO496" s="92"/>
      <c r="HP496" s="90"/>
      <c r="HQ496" s="91"/>
      <c r="HR496" s="102"/>
      <c r="HS496" s="96"/>
      <c r="HT496" s="104"/>
      <c r="HU496" s="92"/>
      <c r="HV496" s="125"/>
      <c r="HW496" s="126"/>
      <c r="HX496" s="127"/>
      <c r="HY496" s="128"/>
      <c r="HZ496" s="129"/>
      <c r="IA496" s="130"/>
      <c r="IB496" s="125"/>
      <c r="IC496" s="126"/>
      <c r="ID496" s="127"/>
      <c r="IE496" s="128"/>
      <c r="IF496" s="129"/>
      <c r="IG496" s="130"/>
      <c r="IH496" s="125"/>
      <c r="II496" s="126"/>
      <c r="IJ496" s="127"/>
      <c r="IK496" s="128"/>
      <c r="IL496" s="129"/>
      <c r="IM496" s="130"/>
      <c r="IN496" s="125"/>
      <c r="IO496" s="126"/>
      <c r="IP496" s="127"/>
      <c r="IQ496" s="128"/>
      <c r="IR496" s="129"/>
    </row>
    <row r="497" spans="1:252" s="1" customFormat="1">
      <c r="A497" s="54" t="s">
        <v>298</v>
      </c>
      <c r="B497" s="136">
        <f t="shared" si="79"/>
        <v>19.3</v>
      </c>
      <c r="C497" s="136">
        <f t="shared" si="80"/>
        <v>21.972222222222225</v>
      </c>
      <c r="D497" s="136">
        <f t="shared" si="81"/>
        <v>23.7</v>
      </c>
      <c r="E497" s="136">
        <f t="shared" si="82"/>
        <v>13.8</v>
      </c>
      <c r="F497" s="136">
        <f t="shared" si="83"/>
        <v>15.350000000000003</v>
      </c>
      <c r="G497" s="136">
        <f t="shared" si="84"/>
        <v>16.5</v>
      </c>
      <c r="H497" s="137">
        <f t="shared" si="77"/>
        <v>18</v>
      </c>
      <c r="I497" s="137">
        <f t="shared" si="85"/>
        <v>0</v>
      </c>
      <c r="J497" s="136">
        <f t="shared" si="86"/>
        <v>0</v>
      </c>
      <c r="K497" s="136">
        <f t="shared" si="87"/>
        <v>0</v>
      </c>
      <c r="L497" s="138">
        <f t="shared" si="78"/>
        <v>0</v>
      </c>
      <c r="M497" s="92">
        <v>21.3</v>
      </c>
      <c r="N497" s="90">
        <v>15.3</v>
      </c>
      <c r="O497" s="91"/>
      <c r="P497" s="102">
        <v>21.8</v>
      </c>
      <c r="Q497" s="96">
        <v>15.2</v>
      </c>
      <c r="R497" s="104"/>
      <c r="S497" s="92">
        <v>19.3</v>
      </c>
      <c r="T497" s="90">
        <v>13.8</v>
      </c>
      <c r="U497" s="91"/>
      <c r="V497" s="102">
        <v>20.5</v>
      </c>
      <c r="W497" s="96">
        <v>15.3</v>
      </c>
      <c r="X497" s="104"/>
      <c r="Y497" s="92">
        <v>21.7</v>
      </c>
      <c r="Z497" s="90">
        <v>15.7</v>
      </c>
      <c r="AA497" s="91"/>
      <c r="AB497" s="102">
        <v>23</v>
      </c>
      <c r="AC497" s="96">
        <v>16</v>
      </c>
      <c r="AD497" s="104"/>
      <c r="AE497" s="92">
        <v>23.2</v>
      </c>
      <c r="AF497" s="90">
        <v>16.5</v>
      </c>
      <c r="AG497" s="91"/>
      <c r="AH497" s="102">
        <v>21</v>
      </c>
      <c r="AI497" s="96">
        <v>14.9</v>
      </c>
      <c r="AJ497" s="104"/>
      <c r="AK497" s="92">
        <v>22</v>
      </c>
      <c r="AL497" s="90">
        <v>15.2</v>
      </c>
      <c r="AM497" s="91"/>
      <c r="AN497" s="102">
        <v>22.3</v>
      </c>
      <c r="AO497" s="96">
        <v>15.5</v>
      </c>
      <c r="AP497" s="104"/>
      <c r="AQ497" s="92">
        <v>21.7</v>
      </c>
      <c r="AR497" s="90">
        <v>14.8</v>
      </c>
      <c r="AS497" s="91"/>
      <c r="AT497" s="102">
        <v>23.7</v>
      </c>
      <c r="AU497" s="96">
        <v>15.9</v>
      </c>
      <c r="AV497" s="104"/>
      <c r="AW497" s="92">
        <v>22.6</v>
      </c>
      <c r="AX497" s="90">
        <v>15.5</v>
      </c>
      <c r="AY497" s="91"/>
      <c r="AZ497" s="102">
        <v>22</v>
      </c>
      <c r="BA497" s="96">
        <v>15.6</v>
      </c>
      <c r="BB497" s="104"/>
      <c r="BC497" s="92">
        <v>21.6</v>
      </c>
      <c r="BD497" s="90">
        <v>15.3</v>
      </c>
      <c r="BE497" s="91"/>
      <c r="BF497" s="102">
        <v>22.3</v>
      </c>
      <c r="BG497" s="96">
        <v>14.8</v>
      </c>
      <c r="BH497" s="104"/>
      <c r="BI497" s="92">
        <v>23</v>
      </c>
      <c r="BJ497" s="90">
        <v>15.4</v>
      </c>
      <c r="BK497" s="91"/>
      <c r="BL497" s="102">
        <v>22.5</v>
      </c>
      <c r="BM497" s="96">
        <v>15.6</v>
      </c>
      <c r="BN497" s="104"/>
      <c r="BO497" s="92"/>
      <c r="BP497" s="90"/>
      <c r="BQ497" s="91"/>
      <c r="BR497" s="102"/>
      <c r="BS497" s="96"/>
      <c r="BT497" s="104"/>
      <c r="BU497" s="92"/>
      <c r="BV497" s="90"/>
      <c r="BW497" s="91"/>
      <c r="BX497" s="102"/>
      <c r="BY497" s="96"/>
      <c r="BZ497" s="104"/>
      <c r="CA497" s="92"/>
      <c r="CB497" s="90"/>
      <c r="CC497" s="91"/>
      <c r="CD497" s="102"/>
      <c r="CE497" s="96"/>
      <c r="CF497" s="104"/>
      <c r="CG497" s="92"/>
      <c r="CH497" s="90"/>
      <c r="CI497" s="91"/>
      <c r="CJ497" s="102"/>
      <c r="CK497" s="96"/>
      <c r="CL497" s="104"/>
      <c r="CM497" s="92"/>
      <c r="CN497" s="90"/>
      <c r="CO497" s="91"/>
      <c r="CP497" s="102"/>
      <c r="CQ497" s="96"/>
      <c r="CR497" s="104"/>
      <c r="CS497" s="92"/>
      <c r="CT497" s="90"/>
      <c r="CU497" s="91"/>
      <c r="CV497" s="102"/>
      <c r="CW497" s="96"/>
      <c r="CX497" s="104"/>
      <c r="CY497" s="92"/>
      <c r="CZ497" s="90"/>
      <c r="DA497" s="91"/>
      <c r="DB497" s="102"/>
      <c r="DC497" s="96"/>
      <c r="DD497" s="104"/>
      <c r="DE497" s="92"/>
      <c r="DF497" s="90"/>
      <c r="DG497" s="91"/>
      <c r="DH497" s="102"/>
      <c r="DI497" s="96"/>
      <c r="DJ497" s="104"/>
      <c r="DK497" s="92"/>
      <c r="DL497" s="90"/>
      <c r="DM497" s="91"/>
      <c r="DN497" s="102"/>
      <c r="DO497" s="96"/>
      <c r="DP497" s="104"/>
      <c r="DQ497" s="92"/>
      <c r="DR497" s="90"/>
      <c r="DS497" s="91"/>
      <c r="DT497" s="102"/>
      <c r="DU497" s="96"/>
      <c r="DV497" s="104"/>
      <c r="DW497" s="92"/>
      <c r="DX497" s="90"/>
      <c r="DY497" s="91"/>
      <c r="DZ497" s="102"/>
      <c r="EA497" s="96"/>
      <c r="EB497" s="104"/>
      <c r="EC497" s="92"/>
      <c r="ED497" s="90"/>
      <c r="EE497" s="91"/>
      <c r="EF497" s="102"/>
      <c r="EG497" s="96"/>
      <c r="EH497" s="104"/>
      <c r="EI497" s="92"/>
      <c r="EJ497" s="90"/>
      <c r="EK497" s="91"/>
      <c r="EL497" s="102"/>
      <c r="EM497" s="96"/>
      <c r="EN497" s="104"/>
      <c r="EO497" s="92"/>
      <c r="EP497" s="90"/>
      <c r="EQ497" s="91"/>
      <c r="ER497" s="102"/>
      <c r="ES497" s="96"/>
      <c r="ET497" s="104"/>
      <c r="EU497" s="92"/>
      <c r="EV497" s="90"/>
      <c r="EW497" s="91"/>
      <c r="EX497" s="102"/>
      <c r="EY497" s="96"/>
      <c r="EZ497" s="104"/>
      <c r="FA497" s="92"/>
      <c r="FB497" s="90"/>
      <c r="FC497" s="91"/>
      <c r="FD497" s="102"/>
      <c r="FE497" s="96"/>
      <c r="FF497" s="104"/>
      <c r="FG497" s="92"/>
      <c r="FH497" s="90"/>
      <c r="FI497" s="91"/>
      <c r="FJ497" s="102"/>
      <c r="FK497" s="96"/>
      <c r="FL497" s="104"/>
      <c r="FM497" s="92"/>
      <c r="FN497" s="90"/>
      <c r="FO497" s="91"/>
      <c r="FP497" s="102"/>
      <c r="FQ497" s="96"/>
      <c r="FR497" s="104"/>
      <c r="FS497" s="92"/>
      <c r="FT497" s="90"/>
      <c r="FU497" s="91"/>
      <c r="FV497" s="102"/>
      <c r="FW497" s="96"/>
      <c r="FX497" s="104"/>
      <c r="FY497" s="92"/>
      <c r="FZ497" s="90"/>
      <c r="GA497" s="91"/>
      <c r="GB497" s="102"/>
      <c r="GC497" s="96"/>
      <c r="GD497" s="104"/>
      <c r="GE497" s="92"/>
      <c r="GF497" s="90"/>
      <c r="GG497" s="91"/>
      <c r="GH497" s="102"/>
      <c r="GI497" s="96"/>
      <c r="GJ497" s="104"/>
      <c r="GK497" s="92"/>
      <c r="GL497" s="90"/>
      <c r="GM497" s="91"/>
      <c r="GN497" s="102"/>
      <c r="GO497" s="96"/>
      <c r="GP497" s="104"/>
      <c r="GQ497" s="92"/>
      <c r="GR497" s="90"/>
      <c r="GS497" s="91"/>
      <c r="GT497" s="102"/>
      <c r="GU497" s="96"/>
      <c r="GV497" s="104"/>
      <c r="GW497" s="92"/>
      <c r="GX497" s="90"/>
      <c r="GY497" s="91"/>
      <c r="GZ497" s="102"/>
      <c r="HA497" s="96"/>
      <c r="HB497" s="104"/>
      <c r="HC497" s="92"/>
      <c r="HD497" s="90"/>
      <c r="HE497" s="91"/>
      <c r="HF497" s="102"/>
      <c r="HG497" s="96"/>
      <c r="HH497" s="104"/>
      <c r="HI497" s="92"/>
      <c r="HJ497" s="90"/>
      <c r="HK497" s="91"/>
      <c r="HL497" s="102"/>
      <c r="HM497" s="96"/>
      <c r="HN497" s="104"/>
      <c r="HO497" s="92"/>
      <c r="HP497" s="90"/>
      <c r="HQ497" s="91"/>
      <c r="HR497" s="102"/>
      <c r="HS497" s="96"/>
      <c r="HT497" s="104"/>
      <c r="HU497" s="92"/>
      <c r="HV497" s="125"/>
      <c r="HW497" s="126"/>
      <c r="HX497" s="127"/>
      <c r="HY497" s="128"/>
      <c r="HZ497" s="129"/>
      <c r="IA497" s="130"/>
      <c r="IB497" s="125"/>
      <c r="IC497" s="126"/>
      <c r="ID497" s="127"/>
      <c r="IE497" s="128"/>
      <c r="IF497" s="129"/>
      <c r="IG497" s="130"/>
      <c r="IH497" s="125"/>
      <c r="II497" s="126"/>
      <c r="IJ497" s="127"/>
      <c r="IK497" s="128"/>
      <c r="IL497" s="129"/>
      <c r="IM497" s="130"/>
      <c r="IN497" s="125"/>
      <c r="IO497" s="126"/>
      <c r="IP497" s="127"/>
      <c r="IQ497" s="128"/>
      <c r="IR497" s="129"/>
    </row>
    <row r="498" spans="1:252" s="1" customFormat="1">
      <c r="A498" s="54" t="s">
        <v>1040</v>
      </c>
      <c r="B498" s="136">
        <f t="shared" si="79"/>
        <v>0</v>
      </c>
      <c r="C498" s="136">
        <f t="shared" si="80"/>
        <v>0</v>
      </c>
      <c r="D498" s="136">
        <f t="shared" si="81"/>
        <v>0</v>
      </c>
      <c r="E498" s="136">
        <f t="shared" si="82"/>
        <v>0</v>
      </c>
      <c r="F498" s="136">
        <f t="shared" si="83"/>
        <v>0</v>
      </c>
      <c r="G498" s="136">
        <f t="shared" si="84"/>
        <v>0</v>
      </c>
      <c r="H498" s="137">
        <f t="shared" si="77"/>
        <v>0</v>
      </c>
      <c r="I498" s="137">
        <f t="shared" si="85"/>
        <v>0</v>
      </c>
      <c r="J498" s="136">
        <f t="shared" si="86"/>
        <v>0</v>
      </c>
      <c r="K498" s="136">
        <f t="shared" si="87"/>
        <v>0</v>
      </c>
      <c r="L498" s="138">
        <f t="shared" si="78"/>
        <v>0</v>
      </c>
      <c r="M498" s="92"/>
      <c r="N498" s="90"/>
      <c r="O498" s="91"/>
      <c r="P498" s="102"/>
      <c r="Q498" s="96"/>
      <c r="R498" s="104"/>
      <c r="S498" s="92"/>
      <c r="T498" s="90"/>
      <c r="U498" s="91"/>
      <c r="V498" s="102"/>
      <c r="W498" s="96"/>
      <c r="X498" s="104"/>
      <c r="Y498" s="92"/>
      <c r="Z498" s="90"/>
      <c r="AA498" s="91"/>
      <c r="AB498" s="102"/>
      <c r="AC498" s="96"/>
      <c r="AD498" s="104"/>
      <c r="AE498" s="92"/>
      <c r="AF498" s="90"/>
      <c r="AG498" s="91"/>
      <c r="AH498" s="102"/>
      <c r="AI498" s="96"/>
      <c r="AJ498" s="104"/>
      <c r="AK498" s="92"/>
      <c r="AL498" s="90"/>
      <c r="AM498" s="91"/>
      <c r="AN498" s="102"/>
      <c r="AO498" s="96"/>
      <c r="AP498" s="104"/>
      <c r="AQ498" s="92"/>
      <c r="AR498" s="90"/>
      <c r="AS498" s="91"/>
      <c r="AT498" s="102"/>
      <c r="AU498" s="96"/>
      <c r="AV498" s="104"/>
      <c r="AW498" s="92"/>
      <c r="AX498" s="90"/>
      <c r="AY498" s="91"/>
      <c r="AZ498" s="102"/>
      <c r="BA498" s="96"/>
      <c r="BB498" s="104"/>
      <c r="BC498" s="92"/>
      <c r="BD498" s="90"/>
      <c r="BE498" s="91"/>
      <c r="BF498" s="102"/>
      <c r="BG498" s="96"/>
      <c r="BH498" s="104"/>
      <c r="BI498" s="92"/>
      <c r="BJ498" s="90"/>
      <c r="BK498" s="91"/>
      <c r="BL498" s="102"/>
      <c r="BM498" s="96"/>
      <c r="BN498" s="104"/>
      <c r="BO498" s="92"/>
      <c r="BP498" s="90"/>
      <c r="BQ498" s="91"/>
      <c r="BR498" s="102"/>
      <c r="BS498" s="96"/>
      <c r="BT498" s="104"/>
      <c r="BU498" s="92"/>
      <c r="BV498" s="90"/>
      <c r="BW498" s="91"/>
      <c r="BX498" s="102"/>
      <c r="BY498" s="96"/>
      <c r="BZ498" s="104"/>
      <c r="CA498" s="92"/>
      <c r="CB498" s="90"/>
      <c r="CC498" s="91"/>
      <c r="CD498" s="102"/>
      <c r="CE498" s="96"/>
      <c r="CF498" s="104"/>
      <c r="CG498" s="92"/>
      <c r="CH498" s="90"/>
      <c r="CI498" s="91"/>
      <c r="CJ498" s="102"/>
      <c r="CK498" s="96"/>
      <c r="CL498" s="104"/>
      <c r="CM498" s="92"/>
      <c r="CN498" s="90"/>
      <c r="CO498" s="91"/>
      <c r="CP498" s="102"/>
      <c r="CQ498" s="96"/>
      <c r="CR498" s="104"/>
      <c r="CS498" s="92"/>
      <c r="CT498" s="90"/>
      <c r="CU498" s="91"/>
      <c r="CV498" s="102"/>
      <c r="CW498" s="96"/>
      <c r="CX498" s="104"/>
      <c r="CY498" s="92"/>
      <c r="CZ498" s="90"/>
      <c r="DA498" s="91"/>
      <c r="DB498" s="102"/>
      <c r="DC498" s="96"/>
      <c r="DD498" s="104"/>
      <c r="DE498" s="92"/>
      <c r="DF498" s="90"/>
      <c r="DG498" s="91"/>
      <c r="DH498" s="102"/>
      <c r="DI498" s="96"/>
      <c r="DJ498" s="104"/>
      <c r="DK498" s="92"/>
      <c r="DL498" s="90"/>
      <c r="DM498" s="91"/>
      <c r="DN498" s="102"/>
      <c r="DO498" s="96"/>
      <c r="DP498" s="104"/>
      <c r="DQ498" s="92"/>
      <c r="DR498" s="90"/>
      <c r="DS498" s="91"/>
      <c r="DT498" s="102"/>
      <c r="DU498" s="96"/>
      <c r="DV498" s="104"/>
      <c r="DW498" s="92"/>
      <c r="DX498" s="90"/>
      <c r="DY498" s="91"/>
      <c r="DZ498" s="102"/>
      <c r="EA498" s="96"/>
      <c r="EB498" s="104"/>
      <c r="EC498" s="92"/>
      <c r="ED498" s="90"/>
      <c r="EE498" s="91"/>
      <c r="EF498" s="102"/>
      <c r="EG498" s="96"/>
      <c r="EH498" s="104"/>
      <c r="EI498" s="92"/>
      <c r="EJ498" s="90"/>
      <c r="EK498" s="91"/>
      <c r="EL498" s="102"/>
      <c r="EM498" s="96"/>
      <c r="EN498" s="104"/>
      <c r="EO498" s="92"/>
      <c r="EP498" s="90"/>
      <c r="EQ498" s="91"/>
      <c r="ER498" s="102"/>
      <c r="ES498" s="96"/>
      <c r="ET498" s="104"/>
      <c r="EU498" s="92"/>
      <c r="EV498" s="90"/>
      <c r="EW498" s="91"/>
      <c r="EX498" s="102"/>
      <c r="EY498" s="96"/>
      <c r="EZ498" s="104"/>
      <c r="FA498" s="92"/>
      <c r="FB498" s="90"/>
      <c r="FC498" s="91"/>
      <c r="FD498" s="102"/>
      <c r="FE498" s="96"/>
      <c r="FF498" s="104"/>
      <c r="FG498" s="92"/>
      <c r="FH498" s="90"/>
      <c r="FI498" s="91"/>
      <c r="FJ498" s="102"/>
      <c r="FK498" s="96"/>
      <c r="FL498" s="104"/>
      <c r="FM498" s="92"/>
      <c r="FN498" s="90"/>
      <c r="FO498" s="91"/>
      <c r="FP498" s="102"/>
      <c r="FQ498" s="96"/>
      <c r="FR498" s="104"/>
      <c r="FS498" s="92"/>
      <c r="FT498" s="90"/>
      <c r="FU498" s="91"/>
      <c r="FV498" s="102"/>
      <c r="FW498" s="96"/>
      <c r="FX498" s="104"/>
      <c r="FY498" s="92"/>
      <c r="FZ498" s="90"/>
      <c r="GA498" s="91"/>
      <c r="GB498" s="102"/>
      <c r="GC498" s="96"/>
      <c r="GD498" s="104"/>
      <c r="GE498" s="92"/>
      <c r="GF498" s="90"/>
      <c r="GG498" s="91"/>
      <c r="GH498" s="102"/>
      <c r="GI498" s="96"/>
      <c r="GJ498" s="104"/>
      <c r="GK498" s="92"/>
      <c r="GL498" s="90"/>
      <c r="GM498" s="91"/>
      <c r="GN498" s="102"/>
      <c r="GO498" s="96"/>
      <c r="GP498" s="104"/>
      <c r="GQ498" s="92"/>
      <c r="GR498" s="90"/>
      <c r="GS498" s="91"/>
      <c r="GT498" s="102"/>
      <c r="GU498" s="96"/>
      <c r="GV498" s="104"/>
      <c r="GW498" s="92"/>
      <c r="GX498" s="90"/>
      <c r="GY498" s="91"/>
      <c r="GZ498" s="102"/>
      <c r="HA498" s="96"/>
      <c r="HB498" s="104"/>
      <c r="HC498" s="92"/>
      <c r="HD498" s="90"/>
      <c r="HE498" s="91"/>
      <c r="HF498" s="102"/>
      <c r="HG498" s="96"/>
      <c r="HH498" s="104"/>
      <c r="HI498" s="92"/>
      <c r="HJ498" s="90"/>
      <c r="HK498" s="91"/>
      <c r="HL498" s="102"/>
      <c r="HM498" s="96"/>
      <c r="HN498" s="104"/>
      <c r="HO498" s="92"/>
      <c r="HP498" s="90"/>
      <c r="HQ498" s="91"/>
      <c r="HR498" s="102"/>
      <c r="HS498" s="96"/>
      <c r="HT498" s="104"/>
      <c r="HU498" s="92"/>
      <c r="HV498" s="125"/>
      <c r="HW498" s="126"/>
      <c r="HX498" s="127"/>
      <c r="HY498" s="128"/>
      <c r="HZ498" s="129"/>
      <c r="IA498" s="130"/>
      <c r="IB498" s="125"/>
      <c r="IC498" s="126"/>
      <c r="ID498" s="127"/>
      <c r="IE498" s="128"/>
      <c r="IF498" s="129"/>
      <c r="IG498" s="130"/>
      <c r="IH498" s="125"/>
      <c r="II498" s="126"/>
      <c r="IJ498" s="127"/>
      <c r="IK498" s="128"/>
      <c r="IL498" s="129"/>
      <c r="IM498" s="130"/>
      <c r="IN498" s="125"/>
      <c r="IO498" s="126"/>
      <c r="IP498" s="127"/>
      <c r="IQ498" s="128"/>
      <c r="IR498" s="129"/>
    </row>
    <row r="499" spans="1:252" s="1" customFormat="1">
      <c r="A499" s="54" t="s">
        <v>313</v>
      </c>
      <c r="B499" s="136">
        <f t="shared" si="79"/>
        <v>0</v>
      </c>
      <c r="C499" s="136">
        <f t="shared" si="80"/>
        <v>0</v>
      </c>
      <c r="D499" s="136">
        <f t="shared" si="81"/>
        <v>0</v>
      </c>
      <c r="E499" s="136">
        <f t="shared" si="82"/>
        <v>0</v>
      </c>
      <c r="F499" s="136">
        <f t="shared" si="83"/>
        <v>0</v>
      </c>
      <c r="G499" s="136">
        <f t="shared" si="84"/>
        <v>0</v>
      </c>
      <c r="H499" s="137">
        <f t="shared" si="77"/>
        <v>0</v>
      </c>
      <c r="I499" s="137">
        <f t="shared" si="85"/>
        <v>0</v>
      </c>
      <c r="J499" s="136">
        <f t="shared" si="86"/>
        <v>0</v>
      </c>
      <c r="K499" s="136">
        <f t="shared" si="87"/>
        <v>0</v>
      </c>
      <c r="L499" s="138">
        <f t="shared" si="78"/>
        <v>0</v>
      </c>
      <c r="M499" s="92"/>
      <c r="N499" s="90"/>
      <c r="O499" s="91"/>
      <c r="P499" s="102"/>
      <c r="Q499" s="96"/>
      <c r="R499" s="104"/>
      <c r="S499" s="92"/>
      <c r="T499" s="90"/>
      <c r="U499" s="91"/>
      <c r="V499" s="102"/>
      <c r="W499" s="96"/>
      <c r="X499" s="104"/>
      <c r="Y499" s="92"/>
      <c r="Z499" s="90"/>
      <c r="AA499" s="91"/>
      <c r="AB499" s="102"/>
      <c r="AC499" s="96"/>
      <c r="AD499" s="104"/>
      <c r="AE499" s="92"/>
      <c r="AF499" s="90"/>
      <c r="AG499" s="91"/>
      <c r="AH499" s="102"/>
      <c r="AI499" s="96"/>
      <c r="AJ499" s="104"/>
      <c r="AK499" s="92"/>
      <c r="AL499" s="90"/>
      <c r="AM499" s="91"/>
      <c r="AN499" s="102"/>
      <c r="AO499" s="96"/>
      <c r="AP499" s="104"/>
      <c r="AQ499" s="92"/>
      <c r="AR499" s="90"/>
      <c r="AS499" s="91"/>
      <c r="AT499" s="102"/>
      <c r="AU499" s="96"/>
      <c r="AV499" s="104"/>
      <c r="AW499" s="92"/>
      <c r="AX499" s="90"/>
      <c r="AY499" s="91"/>
      <c r="AZ499" s="102"/>
      <c r="BA499" s="96"/>
      <c r="BB499" s="104"/>
      <c r="BC499" s="92"/>
      <c r="BD499" s="90"/>
      <c r="BE499" s="91"/>
      <c r="BF499" s="102"/>
      <c r="BG499" s="96"/>
      <c r="BH499" s="104"/>
      <c r="BI499" s="92"/>
      <c r="BJ499" s="90"/>
      <c r="BK499" s="91"/>
      <c r="BL499" s="102"/>
      <c r="BM499" s="96"/>
      <c r="BN499" s="104"/>
      <c r="BO499" s="92"/>
      <c r="BP499" s="90"/>
      <c r="BQ499" s="91"/>
      <c r="BR499" s="102"/>
      <c r="BS499" s="96"/>
      <c r="BT499" s="104"/>
      <c r="BU499" s="92"/>
      <c r="BV499" s="90"/>
      <c r="BW499" s="91"/>
      <c r="BX499" s="102"/>
      <c r="BY499" s="96"/>
      <c r="BZ499" s="104"/>
      <c r="CA499" s="92"/>
      <c r="CB499" s="90"/>
      <c r="CC499" s="91"/>
      <c r="CD499" s="102"/>
      <c r="CE499" s="96"/>
      <c r="CF499" s="104"/>
      <c r="CG499" s="92"/>
      <c r="CH499" s="90"/>
      <c r="CI499" s="91"/>
      <c r="CJ499" s="102"/>
      <c r="CK499" s="96"/>
      <c r="CL499" s="104"/>
      <c r="CM499" s="92"/>
      <c r="CN499" s="90"/>
      <c r="CO499" s="91"/>
      <c r="CP499" s="102"/>
      <c r="CQ499" s="96"/>
      <c r="CR499" s="104"/>
      <c r="CS499" s="92"/>
      <c r="CT499" s="90"/>
      <c r="CU499" s="91"/>
      <c r="CV499" s="102"/>
      <c r="CW499" s="96"/>
      <c r="CX499" s="104"/>
      <c r="CY499" s="92"/>
      <c r="CZ499" s="90"/>
      <c r="DA499" s="91"/>
      <c r="DB499" s="102"/>
      <c r="DC499" s="96"/>
      <c r="DD499" s="104"/>
      <c r="DE499" s="92"/>
      <c r="DF499" s="90"/>
      <c r="DG499" s="91"/>
      <c r="DH499" s="102"/>
      <c r="DI499" s="96"/>
      <c r="DJ499" s="104"/>
      <c r="DK499" s="92"/>
      <c r="DL499" s="90"/>
      <c r="DM499" s="91"/>
      <c r="DN499" s="102"/>
      <c r="DO499" s="96"/>
      <c r="DP499" s="104"/>
      <c r="DQ499" s="92"/>
      <c r="DR499" s="90"/>
      <c r="DS499" s="91"/>
      <c r="DT499" s="102"/>
      <c r="DU499" s="96"/>
      <c r="DV499" s="104"/>
      <c r="DW499" s="92"/>
      <c r="DX499" s="90"/>
      <c r="DY499" s="91"/>
      <c r="DZ499" s="102"/>
      <c r="EA499" s="96"/>
      <c r="EB499" s="104"/>
      <c r="EC499" s="92"/>
      <c r="ED499" s="90"/>
      <c r="EE499" s="91"/>
      <c r="EF499" s="102"/>
      <c r="EG499" s="96"/>
      <c r="EH499" s="104"/>
      <c r="EI499" s="92"/>
      <c r="EJ499" s="90"/>
      <c r="EK499" s="91"/>
      <c r="EL499" s="102"/>
      <c r="EM499" s="96"/>
      <c r="EN499" s="104"/>
      <c r="EO499" s="92"/>
      <c r="EP499" s="90"/>
      <c r="EQ499" s="91"/>
      <c r="ER499" s="102"/>
      <c r="ES499" s="96"/>
      <c r="ET499" s="104"/>
      <c r="EU499" s="92"/>
      <c r="EV499" s="90"/>
      <c r="EW499" s="91"/>
      <c r="EX499" s="102"/>
      <c r="EY499" s="96"/>
      <c r="EZ499" s="104"/>
      <c r="FA499" s="92"/>
      <c r="FB499" s="90"/>
      <c r="FC499" s="91"/>
      <c r="FD499" s="102"/>
      <c r="FE499" s="96"/>
      <c r="FF499" s="104"/>
      <c r="FG499" s="92"/>
      <c r="FH499" s="90"/>
      <c r="FI499" s="91"/>
      <c r="FJ499" s="102"/>
      <c r="FK499" s="96"/>
      <c r="FL499" s="104"/>
      <c r="FM499" s="92"/>
      <c r="FN499" s="90"/>
      <c r="FO499" s="91"/>
      <c r="FP499" s="102"/>
      <c r="FQ499" s="96"/>
      <c r="FR499" s="104"/>
      <c r="FS499" s="92"/>
      <c r="FT499" s="90"/>
      <c r="FU499" s="91"/>
      <c r="FV499" s="102"/>
      <c r="FW499" s="96"/>
      <c r="FX499" s="104"/>
      <c r="FY499" s="92"/>
      <c r="FZ499" s="90"/>
      <c r="GA499" s="91"/>
      <c r="GB499" s="102"/>
      <c r="GC499" s="96"/>
      <c r="GD499" s="104"/>
      <c r="GE499" s="92"/>
      <c r="GF499" s="90"/>
      <c r="GG499" s="91"/>
      <c r="GH499" s="102"/>
      <c r="GI499" s="96"/>
      <c r="GJ499" s="104"/>
      <c r="GK499" s="92"/>
      <c r="GL499" s="90"/>
      <c r="GM499" s="91"/>
      <c r="GN499" s="102"/>
      <c r="GO499" s="96"/>
      <c r="GP499" s="104"/>
      <c r="GQ499" s="92"/>
      <c r="GR499" s="90"/>
      <c r="GS499" s="91"/>
      <c r="GT499" s="102"/>
      <c r="GU499" s="96"/>
      <c r="GV499" s="104"/>
      <c r="GW499" s="92"/>
      <c r="GX499" s="90"/>
      <c r="GY499" s="91"/>
      <c r="GZ499" s="102"/>
      <c r="HA499" s="96"/>
      <c r="HB499" s="104"/>
      <c r="HC499" s="92"/>
      <c r="HD499" s="90"/>
      <c r="HE499" s="91"/>
      <c r="HF499" s="102"/>
      <c r="HG499" s="96"/>
      <c r="HH499" s="104"/>
      <c r="HI499" s="92"/>
      <c r="HJ499" s="90"/>
      <c r="HK499" s="91"/>
      <c r="HL499" s="102"/>
      <c r="HM499" s="96"/>
      <c r="HN499" s="104"/>
      <c r="HO499" s="92"/>
      <c r="HP499" s="90"/>
      <c r="HQ499" s="91"/>
      <c r="HR499" s="102"/>
      <c r="HS499" s="96"/>
      <c r="HT499" s="104"/>
      <c r="HU499" s="92"/>
      <c r="HV499" s="125"/>
      <c r="HW499" s="126"/>
      <c r="HX499" s="127"/>
      <c r="HY499" s="128"/>
      <c r="HZ499" s="129"/>
      <c r="IA499" s="130"/>
      <c r="IB499" s="125"/>
      <c r="IC499" s="126"/>
      <c r="ID499" s="127"/>
      <c r="IE499" s="128"/>
      <c r="IF499" s="129"/>
      <c r="IG499" s="130"/>
      <c r="IH499" s="125"/>
      <c r="II499" s="126"/>
      <c r="IJ499" s="127"/>
      <c r="IK499" s="128"/>
      <c r="IL499" s="129"/>
      <c r="IM499" s="130"/>
      <c r="IN499" s="125"/>
      <c r="IO499" s="126"/>
      <c r="IP499" s="127"/>
      <c r="IQ499" s="128"/>
      <c r="IR499" s="129"/>
    </row>
    <row r="500" spans="1:252" s="1" customFormat="1">
      <c r="A500" s="54" t="s">
        <v>1041</v>
      </c>
      <c r="B500" s="136">
        <f t="shared" si="79"/>
        <v>0</v>
      </c>
      <c r="C500" s="136">
        <f t="shared" si="80"/>
        <v>0</v>
      </c>
      <c r="D500" s="136">
        <f t="shared" si="81"/>
        <v>0</v>
      </c>
      <c r="E500" s="136">
        <f t="shared" si="82"/>
        <v>0</v>
      </c>
      <c r="F500" s="136">
        <f t="shared" si="83"/>
        <v>0</v>
      </c>
      <c r="G500" s="136">
        <f t="shared" si="84"/>
        <v>0</v>
      </c>
      <c r="H500" s="137">
        <f t="shared" si="77"/>
        <v>0</v>
      </c>
      <c r="I500" s="137">
        <f t="shared" si="85"/>
        <v>0</v>
      </c>
      <c r="J500" s="136">
        <f t="shared" si="86"/>
        <v>0</v>
      </c>
      <c r="K500" s="136">
        <f t="shared" si="87"/>
        <v>0</v>
      </c>
      <c r="L500" s="138">
        <f t="shared" si="78"/>
        <v>0</v>
      </c>
      <c r="M500" s="92"/>
      <c r="N500" s="90"/>
      <c r="O500" s="91"/>
      <c r="P500" s="102"/>
      <c r="Q500" s="96"/>
      <c r="R500" s="104"/>
      <c r="S500" s="92"/>
      <c r="T500" s="90"/>
      <c r="U500" s="91"/>
      <c r="V500" s="102"/>
      <c r="W500" s="96"/>
      <c r="X500" s="104"/>
      <c r="Y500" s="92"/>
      <c r="Z500" s="90"/>
      <c r="AA500" s="91"/>
      <c r="AB500" s="102"/>
      <c r="AC500" s="96"/>
      <c r="AD500" s="104"/>
      <c r="AE500" s="92"/>
      <c r="AF500" s="90"/>
      <c r="AG500" s="91"/>
      <c r="AH500" s="102"/>
      <c r="AI500" s="96"/>
      <c r="AJ500" s="104"/>
      <c r="AK500" s="92"/>
      <c r="AL500" s="90"/>
      <c r="AM500" s="91"/>
      <c r="AN500" s="102"/>
      <c r="AO500" s="96"/>
      <c r="AP500" s="104"/>
      <c r="AQ500" s="92"/>
      <c r="AR500" s="90"/>
      <c r="AS500" s="91"/>
      <c r="AT500" s="102"/>
      <c r="AU500" s="96"/>
      <c r="AV500" s="104"/>
      <c r="AW500" s="92"/>
      <c r="AX500" s="90"/>
      <c r="AY500" s="91"/>
      <c r="AZ500" s="102"/>
      <c r="BA500" s="96"/>
      <c r="BB500" s="104"/>
      <c r="BC500" s="92"/>
      <c r="BD500" s="90"/>
      <c r="BE500" s="91"/>
      <c r="BF500" s="102"/>
      <c r="BG500" s="96"/>
      <c r="BH500" s="104"/>
      <c r="BI500" s="92"/>
      <c r="BJ500" s="90"/>
      <c r="BK500" s="91"/>
      <c r="BL500" s="102"/>
      <c r="BM500" s="96"/>
      <c r="BN500" s="104"/>
      <c r="BO500" s="92"/>
      <c r="BP500" s="90"/>
      <c r="BQ500" s="91"/>
      <c r="BR500" s="102"/>
      <c r="BS500" s="96"/>
      <c r="BT500" s="104"/>
      <c r="BU500" s="92"/>
      <c r="BV500" s="90"/>
      <c r="BW500" s="91"/>
      <c r="BX500" s="102"/>
      <c r="BY500" s="96"/>
      <c r="BZ500" s="104"/>
      <c r="CA500" s="92"/>
      <c r="CB500" s="90"/>
      <c r="CC500" s="91"/>
      <c r="CD500" s="102"/>
      <c r="CE500" s="96"/>
      <c r="CF500" s="104"/>
      <c r="CG500" s="92"/>
      <c r="CH500" s="90"/>
      <c r="CI500" s="91"/>
      <c r="CJ500" s="102"/>
      <c r="CK500" s="96"/>
      <c r="CL500" s="104"/>
      <c r="CM500" s="92"/>
      <c r="CN500" s="90"/>
      <c r="CO500" s="91"/>
      <c r="CP500" s="102"/>
      <c r="CQ500" s="96"/>
      <c r="CR500" s="104"/>
      <c r="CS500" s="92"/>
      <c r="CT500" s="90"/>
      <c r="CU500" s="91"/>
      <c r="CV500" s="102"/>
      <c r="CW500" s="96"/>
      <c r="CX500" s="104"/>
      <c r="CY500" s="92"/>
      <c r="CZ500" s="90"/>
      <c r="DA500" s="91"/>
      <c r="DB500" s="102"/>
      <c r="DC500" s="96"/>
      <c r="DD500" s="104"/>
      <c r="DE500" s="92"/>
      <c r="DF500" s="90"/>
      <c r="DG500" s="91"/>
      <c r="DH500" s="102"/>
      <c r="DI500" s="96"/>
      <c r="DJ500" s="104"/>
      <c r="DK500" s="92"/>
      <c r="DL500" s="90"/>
      <c r="DM500" s="91"/>
      <c r="DN500" s="102"/>
      <c r="DO500" s="96"/>
      <c r="DP500" s="104"/>
      <c r="DQ500" s="92"/>
      <c r="DR500" s="90"/>
      <c r="DS500" s="91"/>
      <c r="DT500" s="102"/>
      <c r="DU500" s="96"/>
      <c r="DV500" s="104"/>
      <c r="DW500" s="92"/>
      <c r="DX500" s="90"/>
      <c r="DY500" s="91"/>
      <c r="DZ500" s="102"/>
      <c r="EA500" s="96"/>
      <c r="EB500" s="104"/>
      <c r="EC500" s="92"/>
      <c r="ED500" s="90"/>
      <c r="EE500" s="91"/>
      <c r="EF500" s="102"/>
      <c r="EG500" s="96"/>
      <c r="EH500" s="104"/>
      <c r="EI500" s="92"/>
      <c r="EJ500" s="90"/>
      <c r="EK500" s="91"/>
      <c r="EL500" s="102"/>
      <c r="EM500" s="96"/>
      <c r="EN500" s="104"/>
      <c r="EO500" s="92"/>
      <c r="EP500" s="90"/>
      <c r="EQ500" s="91"/>
      <c r="ER500" s="102"/>
      <c r="ES500" s="96"/>
      <c r="ET500" s="104"/>
      <c r="EU500" s="92"/>
      <c r="EV500" s="90"/>
      <c r="EW500" s="91"/>
      <c r="EX500" s="102"/>
      <c r="EY500" s="96"/>
      <c r="EZ500" s="104"/>
      <c r="FA500" s="92"/>
      <c r="FB500" s="90"/>
      <c r="FC500" s="91"/>
      <c r="FD500" s="102"/>
      <c r="FE500" s="96"/>
      <c r="FF500" s="104"/>
      <c r="FG500" s="92"/>
      <c r="FH500" s="90"/>
      <c r="FI500" s="91"/>
      <c r="FJ500" s="102"/>
      <c r="FK500" s="96"/>
      <c r="FL500" s="104"/>
      <c r="FM500" s="92"/>
      <c r="FN500" s="90"/>
      <c r="FO500" s="91"/>
      <c r="FP500" s="102"/>
      <c r="FQ500" s="96"/>
      <c r="FR500" s="104"/>
      <c r="FS500" s="92"/>
      <c r="FT500" s="90"/>
      <c r="FU500" s="91"/>
      <c r="FV500" s="102"/>
      <c r="FW500" s="96"/>
      <c r="FX500" s="104"/>
      <c r="FY500" s="92"/>
      <c r="FZ500" s="90"/>
      <c r="GA500" s="91"/>
      <c r="GB500" s="102"/>
      <c r="GC500" s="96"/>
      <c r="GD500" s="104"/>
      <c r="GE500" s="92"/>
      <c r="GF500" s="90"/>
      <c r="GG500" s="91"/>
      <c r="GH500" s="102"/>
      <c r="GI500" s="96"/>
      <c r="GJ500" s="104"/>
      <c r="GK500" s="92"/>
      <c r="GL500" s="90"/>
      <c r="GM500" s="91"/>
      <c r="GN500" s="102"/>
      <c r="GO500" s="96"/>
      <c r="GP500" s="104"/>
      <c r="GQ500" s="92"/>
      <c r="GR500" s="90"/>
      <c r="GS500" s="91"/>
      <c r="GT500" s="102"/>
      <c r="GU500" s="96"/>
      <c r="GV500" s="104"/>
      <c r="GW500" s="92"/>
      <c r="GX500" s="90"/>
      <c r="GY500" s="91"/>
      <c r="GZ500" s="102"/>
      <c r="HA500" s="96"/>
      <c r="HB500" s="104"/>
      <c r="HC500" s="92"/>
      <c r="HD500" s="90"/>
      <c r="HE500" s="91"/>
      <c r="HF500" s="102"/>
      <c r="HG500" s="96"/>
      <c r="HH500" s="104"/>
      <c r="HI500" s="92"/>
      <c r="HJ500" s="90"/>
      <c r="HK500" s="91"/>
      <c r="HL500" s="102"/>
      <c r="HM500" s="96"/>
      <c r="HN500" s="104"/>
      <c r="HO500" s="92"/>
      <c r="HP500" s="90"/>
      <c r="HQ500" s="91"/>
      <c r="HR500" s="102"/>
      <c r="HS500" s="96"/>
      <c r="HT500" s="104"/>
      <c r="HU500" s="92"/>
      <c r="HV500" s="125"/>
      <c r="HW500" s="126"/>
      <c r="HX500" s="127"/>
      <c r="HY500" s="128"/>
      <c r="HZ500" s="129"/>
      <c r="IA500" s="130"/>
      <c r="IB500" s="125"/>
      <c r="IC500" s="126"/>
      <c r="ID500" s="127"/>
      <c r="IE500" s="128"/>
      <c r="IF500" s="129"/>
      <c r="IG500" s="130"/>
      <c r="IH500" s="125"/>
      <c r="II500" s="126"/>
      <c r="IJ500" s="127"/>
      <c r="IK500" s="128"/>
      <c r="IL500" s="129"/>
      <c r="IM500" s="130"/>
      <c r="IN500" s="125"/>
      <c r="IO500" s="126"/>
      <c r="IP500" s="127"/>
      <c r="IQ500" s="128"/>
      <c r="IR500" s="129"/>
    </row>
    <row r="501" spans="1:252" s="1" customFormat="1">
      <c r="A501" s="54" t="s">
        <v>980</v>
      </c>
      <c r="B501" s="136">
        <f t="shared" si="79"/>
        <v>0</v>
      </c>
      <c r="C501" s="136">
        <f t="shared" si="80"/>
        <v>0</v>
      </c>
      <c r="D501" s="136">
        <f t="shared" si="81"/>
        <v>0</v>
      </c>
      <c r="E501" s="136">
        <f t="shared" si="82"/>
        <v>0</v>
      </c>
      <c r="F501" s="136">
        <f t="shared" si="83"/>
        <v>0</v>
      </c>
      <c r="G501" s="136">
        <f t="shared" si="84"/>
        <v>0</v>
      </c>
      <c r="H501" s="137">
        <f t="shared" si="77"/>
        <v>0</v>
      </c>
      <c r="I501" s="137">
        <f t="shared" si="85"/>
        <v>0</v>
      </c>
      <c r="J501" s="136">
        <f t="shared" si="86"/>
        <v>0</v>
      </c>
      <c r="K501" s="136">
        <f t="shared" si="87"/>
        <v>0</v>
      </c>
      <c r="L501" s="138">
        <f t="shared" si="78"/>
        <v>0</v>
      </c>
      <c r="M501" s="92"/>
      <c r="N501" s="90"/>
      <c r="O501" s="91"/>
      <c r="P501" s="102"/>
      <c r="Q501" s="96"/>
      <c r="R501" s="104"/>
      <c r="S501" s="92"/>
      <c r="T501" s="90"/>
      <c r="U501" s="91"/>
      <c r="V501" s="102"/>
      <c r="W501" s="96"/>
      <c r="X501" s="104"/>
      <c r="Y501" s="92"/>
      <c r="Z501" s="90"/>
      <c r="AA501" s="91"/>
      <c r="AB501" s="102"/>
      <c r="AC501" s="96"/>
      <c r="AD501" s="104"/>
      <c r="AE501" s="92"/>
      <c r="AF501" s="90"/>
      <c r="AG501" s="91"/>
      <c r="AH501" s="102"/>
      <c r="AI501" s="96"/>
      <c r="AJ501" s="104"/>
      <c r="AK501" s="92"/>
      <c r="AL501" s="90"/>
      <c r="AM501" s="91"/>
      <c r="AN501" s="102"/>
      <c r="AO501" s="96"/>
      <c r="AP501" s="104"/>
      <c r="AQ501" s="92"/>
      <c r="AR501" s="90"/>
      <c r="AS501" s="91"/>
      <c r="AT501" s="102"/>
      <c r="AU501" s="96"/>
      <c r="AV501" s="104"/>
      <c r="AW501" s="92"/>
      <c r="AX501" s="90"/>
      <c r="AY501" s="91"/>
      <c r="AZ501" s="102"/>
      <c r="BA501" s="96"/>
      <c r="BB501" s="104"/>
      <c r="BC501" s="92"/>
      <c r="BD501" s="90"/>
      <c r="BE501" s="91"/>
      <c r="BF501" s="102"/>
      <c r="BG501" s="96"/>
      <c r="BH501" s="104"/>
      <c r="BI501" s="92"/>
      <c r="BJ501" s="90"/>
      <c r="BK501" s="91"/>
      <c r="BL501" s="102"/>
      <c r="BM501" s="96"/>
      <c r="BN501" s="104"/>
      <c r="BO501" s="92"/>
      <c r="BP501" s="90"/>
      <c r="BQ501" s="91"/>
      <c r="BR501" s="102"/>
      <c r="BS501" s="96"/>
      <c r="BT501" s="104"/>
      <c r="BU501" s="92"/>
      <c r="BV501" s="90"/>
      <c r="BW501" s="91"/>
      <c r="BX501" s="102"/>
      <c r="BY501" s="96"/>
      <c r="BZ501" s="104"/>
      <c r="CA501" s="92"/>
      <c r="CB501" s="90"/>
      <c r="CC501" s="91"/>
      <c r="CD501" s="102"/>
      <c r="CE501" s="96"/>
      <c r="CF501" s="104"/>
      <c r="CG501" s="92"/>
      <c r="CH501" s="90"/>
      <c r="CI501" s="91"/>
      <c r="CJ501" s="102"/>
      <c r="CK501" s="96"/>
      <c r="CL501" s="104"/>
      <c r="CM501" s="92"/>
      <c r="CN501" s="90"/>
      <c r="CO501" s="91"/>
      <c r="CP501" s="102"/>
      <c r="CQ501" s="96"/>
      <c r="CR501" s="104"/>
      <c r="CS501" s="92"/>
      <c r="CT501" s="90"/>
      <c r="CU501" s="91"/>
      <c r="CV501" s="102"/>
      <c r="CW501" s="96"/>
      <c r="CX501" s="104"/>
      <c r="CY501" s="92"/>
      <c r="CZ501" s="90"/>
      <c r="DA501" s="91"/>
      <c r="DB501" s="102"/>
      <c r="DC501" s="96"/>
      <c r="DD501" s="104"/>
      <c r="DE501" s="92"/>
      <c r="DF501" s="90"/>
      <c r="DG501" s="91"/>
      <c r="DH501" s="102"/>
      <c r="DI501" s="96"/>
      <c r="DJ501" s="104"/>
      <c r="DK501" s="92"/>
      <c r="DL501" s="90"/>
      <c r="DM501" s="91"/>
      <c r="DN501" s="102"/>
      <c r="DO501" s="96"/>
      <c r="DP501" s="104"/>
      <c r="DQ501" s="92"/>
      <c r="DR501" s="90"/>
      <c r="DS501" s="91"/>
      <c r="DT501" s="102"/>
      <c r="DU501" s="96"/>
      <c r="DV501" s="104"/>
      <c r="DW501" s="92"/>
      <c r="DX501" s="90"/>
      <c r="DY501" s="91"/>
      <c r="DZ501" s="102"/>
      <c r="EA501" s="96"/>
      <c r="EB501" s="104"/>
      <c r="EC501" s="92"/>
      <c r="ED501" s="90"/>
      <c r="EE501" s="91"/>
      <c r="EF501" s="102"/>
      <c r="EG501" s="96"/>
      <c r="EH501" s="104"/>
      <c r="EI501" s="92"/>
      <c r="EJ501" s="90"/>
      <c r="EK501" s="91"/>
      <c r="EL501" s="102"/>
      <c r="EM501" s="96"/>
      <c r="EN501" s="104"/>
      <c r="EO501" s="92"/>
      <c r="EP501" s="90"/>
      <c r="EQ501" s="91"/>
      <c r="ER501" s="102"/>
      <c r="ES501" s="96"/>
      <c r="ET501" s="104"/>
      <c r="EU501" s="92"/>
      <c r="EV501" s="90"/>
      <c r="EW501" s="91"/>
      <c r="EX501" s="102"/>
      <c r="EY501" s="96"/>
      <c r="EZ501" s="104"/>
      <c r="FA501" s="92"/>
      <c r="FB501" s="90"/>
      <c r="FC501" s="91"/>
      <c r="FD501" s="102"/>
      <c r="FE501" s="96"/>
      <c r="FF501" s="104"/>
      <c r="FG501" s="92"/>
      <c r="FH501" s="90"/>
      <c r="FI501" s="91"/>
      <c r="FJ501" s="102"/>
      <c r="FK501" s="96"/>
      <c r="FL501" s="104"/>
      <c r="FM501" s="92"/>
      <c r="FN501" s="90"/>
      <c r="FO501" s="91"/>
      <c r="FP501" s="102"/>
      <c r="FQ501" s="96"/>
      <c r="FR501" s="104"/>
      <c r="FS501" s="92"/>
      <c r="FT501" s="90"/>
      <c r="FU501" s="91"/>
      <c r="FV501" s="102"/>
      <c r="FW501" s="96"/>
      <c r="FX501" s="104"/>
      <c r="FY501" s="92"/>
      <c r="FZ501" s="90"/>
      <c r="GA501" s="91"/>
      <c r="GB501" s="102"/>
      <c r="GC501" s="96"/>
      <c r="GD501" s="104"/>
      <c r="GE501" s="92"/>
      <c r="GF501" s="90"/>
      <c r="GG501" s="91"/>
      <c r="GH501" s="102"/>
      <c r="GI501" s="96"/>
      <c r="GJ501" s="104"/>
      <c r="GK501" s="92"/>
      <c r="GL501" s="90"/>
      <c r="GM501" s="91"/>
      <c r="GN501" s="102"/>
      <c r="GO501" s="96"/>
      <c r="GP501" s="104"/>
      <c r="GQ501" s="92"/>
      <c r="GR501" s="90"/>
      <c r="GS501" s="91"/>
      <c r="GT501" s="102"/>
      <c r="GU501" s="96"/>
      <c r="GV501" s="104"/>
      <c r="GW501" s="92"/>
      <c r="GX501" s="90"/>
      <c r="GY501" s="91"/>
      <c r="GZ501" s="102"/>
      <c r="HA501" s="96"/>
      <c r="HB501" s="104"/>
      <c r="HC501" s="92"/>
      <c r="HD501" s="90"/>
      <c r="HE501" s="91"/>
      <c r="HF501" s="102"/>
      <c r="HG501" s="96"/>
      <c r="HH501" s="104"/>
      <c r="HI501" s="92"/>
      <c r="HJ501" s="90"/>
      <c r="HK501" s="91"/>
      <c r="HL501" s="102"/>
      <c r="HM501" s="96"/>
      <c r="HN501" s="104"/>
      <c r="HO501" s="92"/>
      <c r="HP501" s="90"/>
      <c r="HQ501" s="91"/>
      <c r="HR501" s="102"/>
      <c r="HS501" s="96"/>
      <c r="HT501" s="104"/>
      <c r="HU501" s="92"/>
      <c r="HV501" s="125"/>
      <c r="HW501" s="126"/>
      <c r="HX501" s="127"/>
      <c r="HY501" s="128"/>
      <c r="HZ501" s="129"/>
      <c r="IA501" s="130"/>
      <c r="IB501" s="125"/>
      <c r="IC501" s="126"/>
      <c r="ID501" s="127"/>
      <c r="IE501" s="128"/>
      <c r="IF501" s="129"/>
      <c r="IG501" s="130"/>
      <c r="IH501" s="125"/>
      <c r="II501" s="126"/>
      <c r="IJ501" s="127"/>
      <c r="IK501" s="128"/>
      <c r="IL501" s="129"/>
      <c r="IM501" s="130"/>
      <c r="IN501" s="125"/>
      <c r="IO501" s="126"/>
      <c r="IP501" s="127"/>
      <c r="IQ501" s="128"/>
      <c r="IR501" s="129"/>
    </row>
    <row r="502" spans="1:252" s="1" customFormat="1">
      <c r="A502" s="54" t="s">
        <v>981</v>
      </c>
      <c r="B502" s="136">
        <f t="shared" si="79"/>
        <v>0</v>
      </c>
      <c r="C502" s="136">
        <f t="shared" si="80"/>
        <v>0</v>
      </c>
      <c r="D502" s="136">
        <f t="shared" si="81"/>
        <v>0</v>
      </c>
      <c r="E502" s="136">
        <f t="shared" si="82"/>
        <v>0</v>
      </c>
      <c r="F502" s="136">
        <f t="shared" si="83"/>
        <v>0</v>
      </c>
      <c r="G502" s="136">
        <f t="shared" si="84"/>
        <v>0</v>
      </c>
      <c r="H502" s="137">
        <f t="shared" si="77"/>
        <v>0</v>
      </c>
      <c r="I502" s="137">
        <f t="shared" si="85"/>
        <v>0</v>
      </c>
      <c r="J502" s="136">
        <f t="shared" si="86"/>
        <v>0</v>
      </c>
      <c r="K502" s="136">
        <f t="shared" si="87"/>
        <v>0</v>
      </c>
      <c r="L502" s="138">
        <f t="shared" si="78"/>
        <v>0</v>
      </c>
      <c r="M502" s="92"/>
      <c r="N502" s="90"/>
      <c r="O502" s="91"/>
      <c r="P502" s="102"/>
      <c r="Q502" s="96"/>
      <c r="R502" s="104"/>
      <c r="S502" s="92"/>
      <c r="T502" s="90"/>
      <c r="U502" s="91"/>
      <c r="V502" s="102"/>
      <c r="W502" s="96"/>
      <c r="X502" s="104"/>
      <c r="Y502" s="92"/>
      <c r="Z502" s="90"/>
      <c r="AA502" s="91"/>
      <c r="AB502" s="102"/>
      <c r="AC502" s="96"/>
      <c r="AD502" s="104"/>
      <c r="AE502" s="92"/>
      <c r="AF502" s="90"/>
      <c r="AG502" s="91"/>
      <c r="AH502" s="102"/>
      <c r="AI502" s="96"/>
      <c r="AJ502" s="104"/>
      <c r="AK502" s="92"/>
      <c r="AL502" s="90"/>
      <c r="AM502" s="91"/>
      <c r="AN502" s="102"/>
      <c r="AO502" s="96"/>
      <c r="AP502" s="104"/>
      <c r="AQ502" s="92"/>
      <c r="AR502" s="90"/>
      <c r="AS502" s="91"/>
      <c r="AT502" s="102"/>
      <c r="AU502" s="96"/>
      <c r="AV502" s="104"/>
      <c r="AW502" s="92"/>
      <c r="AX502" s="90"/>
      <c r="AY502" s="91"/>
      <c r="AZ502" s="102"/>
      <c r="BA502" s="96"/>
      <c r="BB502" s="104"/>
      <c r="BC502" s="92"/>
      <c r="BD502" s="90"/>
      <c r="BE502" s="91"/>
      <c r="BF502" s="102"/>
      <c r="BG502" s="96"/>
      <c r="BH502" s="104"/>
      <c r="BI502" s="92"/>
      <c r="BJ502" s="90"/>
      <c r="BK502" s="91"/>
      <c r="BL502" s="102"/>
      <c r="BM502" s="96"/>
      <c r="BN502" s="104"/>
      <c r="BO502" s="92"/>
      <c r="BP502" s="90"/>
      <c r="BQ502" s="91"/>
      <c r="BR502" s="102"/>
      <c r="BS502" s="96"/>
      <c r="BT502" s="104"/>
      <c r="BU502" s="92"/>
      <c r="BV502" s="90"/>
      <c r="BW502" s="91"/>
      <c r="BX502" s="102"/>
      <c r="BY502" s="96"/>
      <c r="BZ502" s="104"/>
      <c r="CA502" s="92"/>
      <c r="CB502" s="90"/>
      <c r="CC502" s="91"/>
      <c r="CD502" s="102"/>
      <c r="CE502" s="96"/>
      <c r="CF502" s="104"/>
      <c r="CG502" s="92"/>
      <c r="CH502" s="90"/>
      <c r="CI502" s="91"/>
      <c r="CJ502" s="102"/>
      <c r="CK502" s="96"/>
      <c r="CL502" s="104"/>
      <c r="CM502" s="92"/>
      <c r="CN502" s="90"/>
      <c r="CO502" s="91"/>
      <c r="CP502" s="102"/>
      <c r="CQ502" s="96"/>
      <c r="CR502" s="104"/>
      <c r="CS502" s="92"/>
      <c r="CT502" s="90"/>
      <c r="CU502" s="91"/>
      <c r="CV502" s="102"/>
      <c r="CW502" s="96"/>
      <c r="CX502" s="104"/>
      <c r="CY502" s="92"/>
      <c r="CZ502" s="90"/>
      <c r="DA502" s="91"/>
      <c r="DB502" s="102"/>
      <c r="DC502" s="96"/>
      <c r="DD502" s="104"/>
      <c r="DE502" s="92"/>
      <c r="DF502" s="90"/>
      <c r="DG502" s="91"/>
      <c r="DH502" s="102"/>
      <c r="DI502" s="96"/>
      <c r="DJ502" s="104"/>
      <c r="DK502" s="92"/>
      <c r="DL502" s="90"/>
      <c r="DM502" s="91"/>
      <c r="DN502" s="102"/>
      <c r="DO502" s="96"/>
      <c r="DP502" s="104"/>
      <c r="DQ502" s="92"/>
      <c r="DR502" s="90"/>
      <c r="DS502" s="91"/>
      <c r="DT502" s="102"/>
      <c r="DU502" s="96"/>
      <c r="DV502" s="104"/>
      <c r="DW502" s="92"/>
      <c r="DX502" s="90"/>
      <c r="DY502" s="91"/>
      <c r="DZ502" s="102"/>
      <c r="EA502" s="96"/>
      <c r="EB502" s="104"/>
      <c r="EC502" s="92"/>
      <c r="ED502" s="90"/>
      <c r="EE502" s="91"/>
      <c r="EF502" s="102"/>
      <c r="EG502" s="96"/>
      <c r="EH502" s="104"/>
      <c r="EI502" s="92"/>
      <c r="EJ502" s="90"/>
      <c r="EK502" s="91"/>
      <c r="EL502" s="102"/>
      <c r="EM502" s="96"/>
      <c r="EN502" s="104"/>
      <c r="EO502" s="92"/>
      <c r="EP502" s="90"/>
      <c r="EQ502" s="91"/>
      <c r="ER502" s="102"/>
      <c r="ES502" s="96"/>
      <c r="ET502" s="104"/>
      <c r="EU502" s="92"/>
      <c r="EV502" s="90"/>
      <c r="EW502" s="91"/>
      <c r="EX502" s="102"/>
      <c r="EY502" s="96"/>
      <c r="EZ502" s="104"/>
      <c r="FA502" s="92"/>
      <c r="FB502" s="90"/>
      <c r="FC502" s="91"/>
      <c r="FD502" s="102"/>
      <c r="FE502" s="96"/>
      <c r="FF502" s="104"/>
      <c r="FG502" s="92"/>
      <c r="FH502" s="90"/>
      <c r="FI502" s="91"/>
      <c r="FJ502" s="102"/>
      <c r="FK502" s="96"/>
      <c r="FL502" s="104"/>
      <c r="FM502" s="92"/>
      <c r="FN502" s="90"/>
      <c r="FO502" s="91"/>
      <c r="FP502" s="102"/>
      <c r="FQ502" s="96"/>
      <c r="FR502" s="104"/>
      <c r="FS502" s="92"/>
      <c r="FT502" s="90"/>
      <c r="FU502" s="91"/>
      <c r="FV502" s="102"/>
      <c r="FW502" s="96"/>
      <c r="FX502" s="104"/>
      <c r="FY502" s="92"/>
      <c r="FZ502" s="90"/>
      <c r="GA502" s="91"/>
      <c r="GB502" s="102"/>
      <c r="GC502" s="96"/>
      <c r="GD502" s="104"/>
      <c r="GE502" s="92"/>
      <c r="GF502" s="90"/>
      <c r="GG502" s="91"/>
      <c r="GH502" s="102"/>
      <c r="GI502" s="96"/>
      <c r="GJ502" s="104"/>
      <c r="GK502" s="92"/>
      <c r="GL502" s="90"/>
      <c r="GM502" s="91"/>
      <c r="GN502" s="102"/>
      <c r="GO502" s="96"/>
      <c r="GP502" s="104"/>
      <c r="GQ502" s="92"/>
      <c r="GR502" s="90"/>
      <c r="GS502" s="91"/>
      <c r="GT502" s="102"/>
      <c r="GU502" s="96"/>
      <c r="GV502" s="104"/>
      <c r="GW502" s="92"/>
      <c r="GX502" s="90"/>
      <c r="GY502" s="91"/>
      <c r="GZ502" s="102"/>
      <c r="HA502" s="96"/>
      <c r="HB502" s="104"/>
      <c r="HC502" s="92"/>
      <c r="HD502" s="90"/>
      <c r="HE502" s="91"/>
      <c r="HF502" s="102"/>
      <c r="HG502" s="96"/>
      <c r="HH502" s="104"/>
      <c r="HI502" s="92"/>
      <c r="HJ502" s="90"/>
      <c r="HK502" s="91"/>
      <c r="HL502" s="102"/>
      <c r="HM502" s="96"/>
      <c r="HN502" s="104"/>
      <c r="HO502" s="92"/>
      <c r="HP502" s="90"/>
      <c r="HQ502" s="91"/>
      <c r="HR502" s="102"/>
      <c r="HS502" s="96"/>
      <c r="HT502" s="104"/>
      <c r="HU502" s="92"/>
      <c r="HV502" s="125"/>
      <c r="HW502" s="126"/>
      <c r="HX502" s="127"/>
      <c r="HY502" s="128"/>
      <c r="HZ502" s="129"/>
      <c r="IA502" s="130"/>
      <c r="IB502" s="125"/>
      <c r="IC502" s="126"/>
      <c r="ID502" s="127"/>
      <c r="IE502" s="128"/>
      <c r="IF502" s="129"/>
      <c r="IG502" s="130"/>
      <c r="IH502" s="125"/>
      <c r="II502" s="126"/>
      <c r="IJ502" s="127"/>
      <c r="IK502" s="128"/>
      <c r="IL502" s="129"/>
      <c r="IM502" s="130"/>
      <c r="IN502" s="125"/>
      <c r="IO502" s="126"/>
      <c r="IP502" s="127"/>
      <c r="IQ502" s="128"/>
      <c r="IR502" s="129"/>
    </row>
    <row r="503" spans="1:252" s="1" customFormat="1">
      <c r="A503" s="54" t="s">
        <v>1253</v>
      </c>
      <c r="B503" s="136">
        <f t="shared" si="79"/>
        <v>0</v>
      </c>
      <c r="C503" s="136">
        <f t="shared" si="80"/>
        <v>0</v>
      </c>
      <c r="D503" s="136">
        <f t="shared" si="81"/>
        <v>0</v>
      </c>
      <c r="E503" s="136">
        <f t="shared" si="82"/>
        <v>0</v>
      </c>
      <c r="F503" s="136">
        <f t="shared" si="83"/>
        <v>0</v>
      </c>
      <c r="G503" s="136">
        <f t="shared" si="84"/>
        <v>0</v>
      </c>
      <c r="H503" s="137">
        <f t="shared" si="77"/>
        <v>0</v>
      </c>
      <c r="I503" s="137">
        <f t="shared" si="85"/>
        <v>0</v>
      </c>
      <c r="J503" s="136">
        <f t="shared" si="86"/>
        <v>0</v>
      </c>
      <c r="K503" s="136">
        <f t="shared" si="87"/>
        <v>0</v>
      </c>
      <c r="L503" s="138">
        <f t="shared" si="78"/>
        <v>0</v>
      </c>
      <c r="M503" s="92"/>
      <c r="N503" s="90"/>
      <c r="O503" s="91"/>
      <c r="P503" s="102"/>
      <c r="Q503" s="96"/>
      <c r="R503" s="104"/>
      <c r="S503" s="92"/>
      <c r="T503" s="90"/>
      <c r="U503" s="91"/>
      <c r="V503" s="102"/>
      <c r="W503" s="96"/>
      <c r="X503" s="104"/>
      <c r="Y503" s="92"/>
      <c r="Z503" s="90"/>
      <c r="AA503" s="91"/>
      <c r="AB503" s="102"/>
      <c r="AC503" s="96"/>
      <c r="AD503" s="104"/>
      <c r="AE503" s="92"/>
      <c r="AF503" s="90"/>
      <c r="AG503" s="91"/>
      <c r="AH503" s="102"/>
      <c r="AI503" s="96"/>
      <c r="AJ503" s="104"/>
      <c r="AK503" s="92"/>
      <c r="AL503" s="90"/>
      <c r="AM503" s="91"/>
      <c r="AN503" s="102"/>
      <c r="AO503" s="96"/>
      <c r="AP503" s="104"/>
      <c r="AQ503" s="92"/>
      <c r="AR503" s="90"/>
      <c r="AS503" s="91"/>
      <c r="AT503" s="102"/>
      <c r="AU503" s="96"/>
      <c r="AV503" s="104"/>
      <c r="AW503" s="92"/>
      <c r="AX503" s="90"/>
      <c r="AY503" s="91"/>
      <c r="AZ503" s="102"/>
      <c r="BA503" s="96"/>
      <c r="BB503" s="104"/>
      <c r="BC503" s="92"/>
      <c r="BD503" s="90"/>
      <c r="BE503" s="91"/>
      <c r="BF503" s="102"/>
      <c r="BG503" s="96"/>
      <c r="BH503" s="104"/>
      <c r="BI503" s="92"/>
      <c r="BJ503" s="90"/>
      <c r="BK503" s="91"/>
      <c r="BL503" s="102"/>
      <c r="BM503" s="96"/>
      <c r="BN503" s="104"/>
      <c r="BO503" s="92"/>
      <c r="BP503" s="90"/>
      <c r="BQ503" s="91"/>
      <c r="BR503" s="102"/>
      <c r="BS503" s="96"/>
      <c r="BT503" s="104"/>
      <c r="BU503" s="92"/>
      <c r="BV503" s="90"/>
      <c r="BW503" s="91"/>
      <c r="BX503" s="102"/>
      <c r="BY503" s="96"/>
      <c r="BZ503" s="104"/>
      <c r="CA503" s="92"/>
      <c r="CB503" s="90"/>
      <c r="CC503" s="91"/>
      <c r="CD503" s="102"/>
      <c r="CE503" s="96"/>
      <c r="CF503" s="104"/>
      <c r="CG503" s="92"/>
      <c r="CH503" s="90"/>
      <c r="CI503" s="91"/>
      <c r="CJ503" s="102"/>
      <c r="CK503" s="96"/>
      <c r="CL503" s="104"/>
      <c r="CM503" s="92"/>
      <c r="CN503" s="90"/>
      <c r="CO503" s="91"/>
      <c r="CP503" s="102"/>
      <c r="CQ503" s="96"/>
      <c r="CR503" s="104"/>
      <c r="CS503" s="92"/>
      <c r="CT503" s="90"/>
      <c r="CU503" s="91"/>
      <c r="CV503" s="102"/>
      <c r="CW503" s="96"/>
      <c r="CX503" s="104"/>
      <c r="CY503" s="92"/>
      <c r="CZ503" s="90"/>
      <c r="DA503" s="91"/>
      <c r="DB503" s="102"/>
      <c r="DC503" s="96"/>
      <c r="DD503" s="104"/>
      <c r="DE503" s="92"/>
      <c r="DF503" s="90"/>
      <c r="DG503" s="91"/>
      <c r="DH503" s="102"/>
      <c r="DI503" s="96"/>
      <c r="DJ503" s="104"/>
      <c r="DK503" s="92"/>
      <c r="DL503" s="90"/>
      <c r="DM503" s="91"/>
      <c r="DN503" s="102"/>
      <c r="DO503" s="96"/>
      <c r="DP503" s="104"/>
      <c r="DQ503" s="92"/>
      <c r="DR503" s="90"/>
      <c r="DS503" s="91"/>
      <c r="DT503" s="102"/>
      <c r="DU503" s="96"/>
      <c r="DV503" s="104"/>
      <c r="DW503" s="92"/>
      <c r="DX503" s="90"/>
      <c r="DY503" s="91"/>
      <c r="DZ503" s="102"/>
      <c r="EA503" s="96"/>
      <c r="EB503" s="104"/>
      <c r="EC503" s="92"/>
      <c r="ED503" s="90"/>
      <c r="EE503" s="91"/>
      <c r="EF503" s="102"/>
      <c r="EG503" s="96"/>
      <c r="EH503" s="104"/>
      <c r="EI503" s="92"/>
      <c r="EJ503" s="90"/>
      <c r="EK503" s="91"/>
      <c r="EL503" s="102"/>
      <c r="EM503" s="96"/>
      <c r="EN503" s="104"/>
      <c r="EO503" s="92"/>
      <c r="EP503" s="90"/>
      <c r="EQ503" s="91"/>
      <c r="ER503" s="102"/>
      <c r="ES503" s="96"/>
      <c r="ET503" s="104"/>
      <c r="EU503" s="92"/>
      <c r="EV503" s="90"/>
      <c r="EW503" s="91"/>
      <c r="EX503" s="102"/>
      <c r="EY503" s="96"/>
      <c r="EZ503" s="104"/>
      <c r="FA503" s="92"/>
      <c r="FB503" s="90"/>
      <c r="FC503" s="91"/>
      <c r="FD503" s="102"/>
      <c r="FE503" s="96"/>
      <c r="FF503" s="104"/>
      <c r="FG503" s="92"/>
      <c r="FH503" s="90"/>
      <c r="FI503" s="91"/>
      <c r="FJ503" s="102"/>
      <c r="FK503" s="96"/>
      <c r="FL503" s="104"/>
      <c r="FM503" s="92"/>
      <c r="FN503" s="90"/>
      <c r="FO503" s="91"/>
      <c r="FP503" s="102"/>
      <c r="FQ503" s="96"/>
      <c r="FR503" s="104"/>
      <c r="FS503" s="92"/>
      <c r="FT503" s="90"/>
      <c r="FU503" s="91"/>
      <c r="FV503" s="102"/>
      <c r="FW503" s="96"/>
      <c r="FX503" s="104"/>
      <c r="FY503" s="92"/>
      <c r="FZ503" s="90"/>
      <c r="GA503" s="91"/>
      <c r="GB503" s="102"/>
      <c r="GC503" s="96"/>
      <c r="GD503" s="104"/>
      <c r="GE503" s="92"/>
      <c r="GF503" s="90"/>
      <c r="GG503" s="91"/>
      <c r="GH503" s="102"/>
      <c r="GI503" s="96"/>
      <c r="GJ503" s="104"/>
      <c r="GK503" s="92"/>
      <c r="GL503" s="90"/>
      <c r="GM503" s="91"/>
      <c r="GN503" s="102"/>
      <c r="GO503" s="96"/>
      <c r="GP503" s="104"/>
      <c r="GQ503" s="92"/>
      <c r="GR503" s="90"/>
      <c r="GS503" s="91"/>
      <c r="GT503" s="102"/>
      <c r="GU503" s="96"/>
      <c r="GV503" s="104"/>
      <c r="GW503" s="92"/>
      <c r="GX503" s="90"/>
      <c r="GY503" s="91"/>
      <c r="GZ503" s="102"/>
      <c r="HA503" s="96"/>
      <c r="HB503" s="104"/>
      <c r="HC503" s="92"/>
      <c r="HD503" s="90"/>
      <c r="HE503" s="91"/>
      <c r="HF503" s="102"/>
      <c r="HG503" s="96"/>
      <c r="HH503" s="104"/>
      <c r="HI503" s="92"/>
      <c r="HJ503" s="90"/>
      <c r="HK503" s="91"/>
      <c r="HL503" s="102"/>
      <c r="HM503" s="96"/>
      <c r="HN503" s="104"/>
      <c r="HO503" s="92"/>
      <c r="HP503" s="90"/>
      <c r="HQ503" s="91"/>
      <c r="HR503" s="102"/>
      <c r="HS503" s="96"/>
      <c r="HT503" s="104"/>
      <c r="HU503" s="92"/>
      <c r="HV503" s="125"/>
      <c r="HW503" s="126"/>
      <c r="HX503" s="127"/>
      <c r="HY503" s="128"/>
      <c r="HZ503" s="129"/>
      <c r="IA503" s="130"/>
      <c r="IB503" s="125"/>
      <c r="IC503" s="126"/>
      <c r="ID503" s="127"/>
      <c r="IE503" s="128"/>
      <c r="IF503" s="129"/>
      <c r="IG503" s="130"/>
      <c r="IH503" s="125"/>
      <c r="II503" s="126"/>
      <c r="IJ503" s="127"/>
      <c r="IK503" s="128"/>
      <c r="IL503" s="129"/>
      <c r="IM503" s="130"/>
      <c r="IN503" s="125"/>
      <c r="IO503" s="126"/>
      <c r="IP503" s="127"/>
      <c r="IQ503" s="128"/>
      <c r="IR503" s="129"/>
    </row>
    <row r="504" spans="1:252" s="1" customFormat="1">
      <c r="A504" s="54" t="s">
        <v>982</v>
      </c>
      <c r="B504" s="136">
        <f t="shared" si="79"/>
        <v>0</v>
      </c>
      <c r="C504" s="136">
        <f t="shared" si="80"/>
        <v>0</v>
      </c>
      <c r="D504" s="136">
        <f t="shared" si="81"/>
        <v>0</v>
      </c>
      <c r="E504" s="136">
        <f t="shared" si="82"/>
        <v>0</v>
      </c>
      <c r="F504" s="136">
        <f t="shared" si="83"/>
        <v>0</v>
      </c>
      <c r="G504" s="136">
        <f t="shared" si="84"/>
        <v>0</v>
      </c>
      <c r="H504" s="137">
        <f t="shared" si="77"/>
        <v>0</v>
      </c>
      <c r="I504" s="137">
        <f t="shared" si="85"/>
        <v>0</v>
      </c>
      <c r="J504" s="136">
        <f t="shared" si="86"/>
        <v>0</v>
      </c>
      <c r="K504" s="136">
        <f t="shared" si="87"/>
        <v>0</v>
      </c>
      <c r="L504" s="138">
        <f t="shared" si="78"/>
        <v>0</v>
      </c>
      <c r="M504" s="92"/>
      <c r="N504" s="90"/>
      <c r="O504" s="91"/>
      <c r="P504" s="102"/>
      <c r="Q504" s="96"/>
      <c r="R504" s="104"/>
      <c r="S504" s="92"/>
      <c r="T504" s="90"/>
      <c r="U504" s="91"/>
      <c r="V504" s="102"/>
      <c r="W504" s="96"/>
      <c r="X504" s="104"/>
      <c r="Y504" s="92"/>
      <c r="Z504" s="90"/>
      <c r="AA504" s="91"/>
      <c r="AB504" s="102"/>
      <c r="AC504" s="96"/>
      <c r="AD504" s="104"/>
      <c r="AE504" s="92"/>
      <c r="AF504" s="90"/>
      <c r="AG504" s="91"/>
      <c r="AH504" s="102"/>
      <c r="AI504" s="96"/>
      <c r="AJ504" s="104"/>
      <c r="AK504" s="92"/>
      <c r="AL504" s="90"/>
      <c r="AM504" s="91"/>
      <c r="AN504" s="102"/>
      <c r="AO504" s="96"/>
      <c r="AP504" s="104"/>
      <c r="AQ504" s="92"/>
      <c r="AR504" s="90"/>
      <c r="AS504" s="91"/>
      <c r="AT504" s="102"/>
      <c r="AU504" s="96"/>
      <c r="AV504" s="104"/>
      <c r="AW504" s="92"/>
      <c r="AX504" s="90"/>
      <c r="AY504" s="91"/>
      <c r="AZ504" s="102"/>
      <c r="BA504" s="96"/>
      <c r="BB504" s="104"/>
      <c r="BC504" s="92"/>
      <c r="BD504" s="90"/>
      <c r="BE504" s="91"/>
      <c r="BF504" s="102"/>
      <c r="BG504" s="96"/>
      <c r="BH504" s="104"/>
      <c r="BI504" s="92"/>
      <c r="BJ504" s="90"/>
      <c r="BK504" s="91"/>
      <c r="BL504" s="102"/>
      <c r="BM504" s="96"/>
      <c r="BN504" s="104"/>
      <c r="BO504" s="92"/>
      <c r="BP504" s="90"/>
      <c r="BQ504" s="91"/>
      <c r="BR504" s="102"/>
      <c r="BS504" s="96"/>
      <c r="BT504" s="104"/>
      <c r="BU504" s="92"/>
      <c r="BV504" s="90"/>
      <c r="BW504" s="91"/>
      <c r="BX504" s="102"/>
      <c r="BY504" s="96"/>
      <c r="BZ504" s="104"/>
      <c r="CA504" s="92"/>
      <c r="CB504" s="90"/>
      <c r="CC504" s="91"/>
      <c r="CD504" s="102"/>
      <c r="CE504" s="96"/>
      <c r="CF504" s="104"/>
      <c r="CG504" s="92"/>
      <c r="CH504" s="90"/>
      <c r="CI504" s="91"/>
      <c r="CJ504" s="102"/>
      <c r="CK504" s="96"/>
      <c r="CL504" s="104"/>
      <c r="CM504" s="92"/>
      <c r="CN504" s="90"/>
      <c r="CO504" s="91"/>
      <c r="CP504" s="102"/>
      <c r="CQ504" s="96"/>
      <c r="CR504" s="104"/>
      <c r="CS504" s="92"/>
      <c r="CT504" s="90"/>
      <c r="CU504" s="91"/>
      <c r="CV504" s="102"/>
      <c r="CW504" s="96"/>
      <c r="CX504" s="104"/>
      <c r="CY504" s="92"/>
      <c r="CZ504" s="90"/>
      <c r="DA504" s="91"/>
      <c r="DB504" s="102"/>
      <c r="DC504" s="96"/>
      <c r="DD504" s="104"/>
      <c r="DE504" s="92"/>
      <c r="DF504" s="90"/>
      <c r="DG504" s="91"/>
      <c r="DH504" s="102"/>
      <c r="DI504" s="96"/>
      <c r="DJ504" s="104"/>
      <c r="DK504" s="92"/>
      <c r="DL504" s="90"/>
      <c r="DM504" s="91"/>
      <c r="DN504" s="102"/>
      <c r="DO504" s="96"/>
      <c r="DP504" s="104"/>
      <c r="DQ504" s="92"/>
      <c r="DR504" s="90"/>
      <c r="DS504" s="91"/>
      <c r="DT504" s="102"/>
      <c r="DU504" s="96"/>
      <c r="DV504" s="104"/>
      <c r="DW504" s="92"/>
      <c r="DX504" s="90"/>
      <c r="DY504" s="91"/>
      <c r="DZ504" s="102"/>
      <c r="EA504" s="96"/>
      <c r="EB504" s="104"/>
      <c r="EC504" s="92"/>
      <c r="ED504" s="90"/>
      <c r="EE504" s="91"/>
      <c r="EF504" s="102"/>
      <c r="EG504" s="96"/>
      <c r="EH504" s="104"/>
      <c r="EI504" s="92"/>
      <c r="EJ504" s="90"/>
      <c r="EK504" s="91"/>
      <c r="EL504" s="102"/>
      <c r="EM504" s="96"/>
      <c r="EN504" s="104"/>
      <c r="EO504" s="92"/>
      <c r="EP504" s="90"/>
      <c r="EQ504" s="91"/>
      <c r="ER504" s="102"/>
      <c r="ES504" s="96"/>
      <c r="ET504" s="104"/>
      <c r="EU504" s="92"/>
      <c r="EV504" s="90"/>
      <c r="EW504" s="91"/>
      <c r="EX504" s="102"/>
      <c r="EY504" s="96"/>
      <c r="EZ504" s="104"/>
      <c r="FA504" s="92"/>
      <c r="FB504" s="90"/>
      <c r="FC504" s="91"/>
      <c r="FD504" s="102"/>
      <c r="FE504" s="96"/>
      <c r="FF504" s="104"/>
      <c r="FG504" s="92"/>
      <c r="FH504" s="90"/>
      <c r="FI504" s="91"/>
      <c r="FJ504" s="102"/>
      <c r="FK504" s="96"/>
      <c r="FL504" s="104"/>
      <c r="FM504" s="92"/>
      <c r="FN504" s="90"/>
      <c r="FO504" s="91"/>
      <c r="FP504" s="102"/>
      <c r="FQ504" s="96"/>
      <c r="FR504" s="104"/>
      <c r="FS504" s="92"/>
      <c r="FT504" s="90"/>
      <c r="FU504" s="91"/>
      <c r="FV504" s="102"/>
      <c r="FW504" s="96"/>
      <c r="FX504" s="104"/>
      <c r="FY504" s="92"/>
      <c r="FZ504" s="90"/>
      <c r="GA504" s="91"/>
      <c r="GB504" s="102"/>
      <c r="GC504" s="96"/>
      <c r="GD504" s="104"/>
      <c r="GE504" s="92"/>
      <c r="GF504" s="90"/>
      <c r="GG504" s="91"/>
      <c r="GH504" s="102"/>
      <c r="GI504" s="96"/>
      <c r="GJ504" s="104"/>
      <c r="GK504" s="92"/>
      <c r="GL504" s="90"/>
      <c r="GM504" s="91"/>
      <c r="GN504" s="102"/>
      <c r="GO504" s="96"/>
      <c r="GP504" s="104"/>
      <c r="GQ504" s="92"/>
      <c r="GR504" s="90"/>
      <c r="GS504" s="91"/>
      <c r="GT504" s="102"/>
      <c r="GU504" s="96"/>
      <c r="GV504" s="104"/>
      <c r="GW504" s="92"/>
      <c r="GX504" s="90"/>
      <c r="GY504" s="91"/>
      <c r="GZ504" s="102"/>
      <c r="HA504" s="96"/>
      <c r="HB504" s="104"/>
      <c r="HC504" s="92"/>
      <c r="HD504" s="90"/>
      <c r="HE504" s="91"/>
      <c r="HF504" s="102"/>
      <c r="HG504" s="96"/>
      <c r="HH504" s="104"/>
      <c r="HI504" s="92"/>
      <c r="HJ504" s="90"/>
      <c r="HK504" s="91"/>
      <c r="HL504" s="102"/>
      <c r="HM504" s="96"/>
      <c r="HN504" s="104"/>
      <c r="HO504" s="92"/>
      <c r="HP504" s="90"/>
      <c r="HQ504" s="91"/>
      <c r="HR504" s="102"/>
      <c r="HS504" s="96"/>
      <c r="HT504" s="104"/>
      <c r="HU504" s="92"/>
      <c r="HV504" s="125"/>
      <c r="HW504" s="126"/>
      <c r="HX504" s="127"/>
      <c r="HY504" s="128"/>
      <c r="HZ504" s="129"/>
      <c r="IA504" s="130"/>
      <c r="IB504" s="125"/>
      <c r="IC504" s="126"/>
      <c r="ID504" s="127"/>
      <c r="IE504" s="128"/>
      <c r="IF504" s="129"/>
      <c r="IG504" s="130"/>
      <c r="IH504" s="125"/>
      <c r="II504" s="126"/>
      <c r="IJ504" s="127"/>
      <c r="IK504" s="128"/>
      <c r="IL504" s="129"/>
      <c r="IM504" s="130"/>
      <c r="IN504" s="125"/>
      <c r="IO504" s="126"/>
      <c r="IP504" s="127"/>
      <c r="IQ504" s="128"/>
      <c r="IR504" s="129"/>
    </row>
    <row r="505" spans="1:252" s="1" customFormat="1">
      <c r="A505" s="54" t="s">
        <v>983</v>
      </c>
      <c r="B505" s="136">
        <f t="shared" si="79"/>
        <v>0</v>
      </c>
      <c r="C505" s="136">
        <f t="shared" si="80"/>
        <v>0</v>
      </c>
      <c r="D505" s="136">
        <f t="shared" si="81"/>
        <v>0</v>
      </c>
      <c r="E505" s="136">
        <f t="shared" si="82"/>
        <v>0</v>
      </c>
      <c r="F505" s="136">
        <f t="shared" si="83"/>
        <v>0</v>
      </c>
      <c r="G505" s="136">
        <f t="shared" si="84"/>
        <v>0</v>
      </c>
      <c r="H505" s="137">
        <f t="shared" si="77"/>
        <v>0</v>
      </c>
      <c r="I505" s="137">
        <f t="shared" si="85"/>
        <v>0</v>
      </c>
      <c r="J505" s="136">
        <f t="shared" si="86"/>
        <v>0</v>
      </c>
      <c r="K505" s="136">
        <f t="shared" si="87"/>
        <v>0</v>
      </c>
      <c r="L505" s="138">
        <f t="shared" si="78"/>
        <v>0</v>
      </c>
      <c r="M505" s="92"/>
      <c r="N505" s="90"/>
      <c r="O505" s="91"/>
      <c r="P505" s="102"/>
      <c r="Q505" s="96"/>
      <c r="R505" s="104"/>
      <c r="S505" s="92"/>
      <c r="T505" s="90"/>
      <c r="U505" s="91"/>
      <c r="V505" s="102"/>
      <c r="W505" s="96"/>
      <c r="X505" s="104"/>
      <c r="Y505" s="92"/>
      <c r="Z505" s="90"/>
      <c r="AA505" s="91"/>
      <c r="AB505" s="102"/>
      <c r="AC505" s="96"/>
      <c r="AD505" s="104"/>
      <c r="AE505" s="92"/>
      <c r="AF505" s="90"/>
      <c r="AG505" s="91"/>
      <c r="AH505" s="102"/>
      <c r="AI505" s="96"/>
      <c r="AJ505" s="104"/>
      <c r="AK505" s="92"/>
      <c r="AL505" s="90"/>
      <c r="AM505" s="91"/>
      <c r="AN505" s="102"/>
      <c r="AO505" s="96"/>
      <c r="AP505" s="104"/>
      <c r="AQ505" s="92"/>
      <c r="AR505" s="90"/>
      <c r="AS505" s="91"/>
      <c r="AT505" s="102"/>
      <c r="AU505" s="96"/>
      <c r="AV505" s="104"/>
      <c r="AW505" s="92"/>
      <c r="AX505" s="90"/>
      <c r="AY505" s="91"/>
      <c r="AZ505" s="102"/>
      <c r="BA505" s="96"/>
      <c r="BB505" s="104"/>
      <c r="BC505" s="92"/>
      <c r="BD505" s="90"/>
      <c r="BE505" s="91"/>
      <c r="BF505" s="102"/>
      <c r="BG505" s="96"/>
      <c r="BH505" s="104"/>
      <c r="BI505" s="92"/>
      <c r="BJ505" s="90"/>
      <c r="BK505" s="91"/>
      <c r="BL505" s="102"/>
      <c r="BM505" s="96"/>
      <c r="BN505" s="104"/>
      <c r="BO505" s="92"/>
      <c r="BP505" s="90"/>
      <c r="BQ505" s="91"/>
      <c r="BR505" s="102"/>
      <c r="BS505" s="96"/>
      <c r="BT505" s="104"/>
      <c r="BU505" s="92"/>
      <c r="BV505" s="90"/>
      <c r="BW505" s="91"/>
      <c r="BX505" s="102"/>
      <c r="BY505" s="96"/>
      <c r="BZ505" s="104"/>
      <c r="CA505" s="92"/>
      <c r="CB505" s="90"/>
      <c r="CC505" s="91"/>
      <c r="CD505" s="102"/>
      <c r="CE505" s="96"/>
      <c r="CF505" s="104"/>
      <c r="CG505" s="92"/>
      <c r="CH505" s="90"/>
      <c r="CI505" s="91"/>
      <c r="CJ505" s="102"/>
      <c r="CK505" s="96"/>
      <c r="CL505" s="104"/>
      <c r="CM505" s="92"/>
      <c r="CN505" s="90"/>
      <c r="CO505" s="91"/>
      <c r="CP505" s="102"/>
      <c r="CQ505" s="96"/>
      <c r="CR505" s="104"/>
      <c r="CS505" s="92"/>
      <c r="CT505" s="90"/>
      <c r="CU505" s="91"/>
      <c r="CV505" s="102"/>
      <c r="CW505" s="96"/>
      <c r="CX505" s="104"/>
      <c r="CY505" s="92"/>
      <c r="CZ505" s="90"/>
      <c r="DA505" s="91"/>
      <c r="DB505" s="102"/>
      <c r="DC505" s="96"/>
      <c r="DD505" s="104"/>
      <c r="DE505" s="92"/>
      <c r="DF505" s="90"/>
      <c r="DG505" s="91"/>
      <c r="DH505" s="102"/>
      <c r="DI505" s="96"/>
      <c r="DJ505" s="104"/>
      <c r="DK505" s="92"/>
      <c r="DL505" s="90"/>
      <c r="DM505" s="91"/>
      <c r="DN505" s="102"/>
      <c r="DO505" s="96"/>
      <c r="DP505" s="104"/>
      <c r="DQ505" s="92"/>
      <c r="DR505" s="90"/>
      <c r="DS505" s="91"/>
      <c r="DT505" s="102"/>
      <c r="DU505" s="96"/>
      <c r="DV505" s="104"/>
      <c r="DW505" s="92"/>
      <c r="DX505" s="90"/>
      <c r="DY505" s="91"/>
      <c r="DZ505" s="102"/>
      <c r="EA505" s="96"/>
      <c r="EB505" s="104"/>
      <c r="EC505" s="92"/>
      <c r="ED505" s="90"/>
      <c r="EE505" s="91"/>
      <c r="EF505" s="102"/>
      <c r="EG505" s="96"/>
      <c r="EH505" s="104"/>
      <c r="EI505" s="92"/>
      <c r="EJ505" s="90"/>
      <c r="EK505" s="91"/>
      <c r="EL505" s="102"/>
      <c r="EM505" s="96"/>
      <c r="EN505" s="104"/>
      <c r="EO505" s="92"/>
      <c r="EP505" s="90"/>
      <c r="EQ505" s="91"/>
      <c r="ER505" s="102"/>
      <c r="ES505" s="96"/>
      <c r="ET505" s="104"/>
      <c r="EU505" s="92"/>
      <c r="EV505" s="90"/>
      <c r="EW505" s="91"/>
      <c r="EX505" s="102"/>
      <c r="EY505" s="96"/>
      <c r="EZ505" s="104"/>
      <c r="FA505" s="92"/>
      <c r="FB505" s="90"/>
      <c r="FC505" s="91"/>
      <c r="FD505" s="102"/>
      <c r="FE505" s="96"/>
      <c r="FF505" s="104"/>
      <c r="FG505" s="92"/>
      <c r="FH505" s="90"/>
      <c r="FI505" s="91"/>
      <c r="FJ505" s="102"/>
      <c r="FK505" s="96"/>
      <c r="FL505" s="104"/>
      <c r="FM505" s="92"/>
      <c r="FN505" s="90"/>
      <c r="FO505" s="91"/>
      <c r="FP505" s="102"/>
      <c r="FQ505" s="96"/>
      <c r="FR505" s="104"/>
      <c r="FS505" s="92"/>
      <c r="FT505" s="90"/>
      <c r="FU505" s="91"/>
      <c r="FV505" s="102"/>
      <c r="FW505" s="96"/>
      <c r="FX505" s="104"/>
      <c r="FY505" s="92"/>
      <c r="FZ505" s="90"/>
      <c r="GA505" s="91"/>
      <c r="GB505" s="102"/>
      <c r="GC505" s="96"/>
      <c r="GD505" s="104"/>
      <c r="GE505" s="92"/>
      <c r="GF505" s="90"/>
      <c r="GG505" s="91"/>
      <c r="GH505" s="102"/>
      <c r="GI505" s="96"/>
      <c r="GJ505" s="104"/>
      <c r="GK505" s="92"/>
      <c r="GL505" s="90"/>
      <c r="GM505" s="91"/>
      <c r="GN505" s="102"/>
      <c r="GO505" s="96"/>
      <c r="GP505" s="104"/>
      <c r="GQ505" s="92"/>
      <c r="GR505" s="90"/>
      <c r="GS505" s="91"/>
      <c r="GT505" s="102"/>
      <c r="GU505" s="96"/>
      <c r="GV505" s="104"/>
      <c r="GW505" s="92"/>
      <c r="GX505" s="90"/>
      <c r="GY505" s="91"/>
      <c r="GZ505" s="102"/>
      <c r="HA505" s="96"/>
      <c r="HB505" s="104"/>
      <c r="HC505" s="92"/>
      <c r="HD505" s="90"/>
      <c r="HE505" s="91"/>
      <c r="HF505" s="102"/>
      <c r="HG505" s="96"/>
      <c r="HH505" s="104"/>
      <c r="HI505" s="92"/>
      <c r="HJ505" s="90"/>
      <c r="HK505" s="91"/>
      <c r="HL505" s="102"/>
      <c r="HM505" s="96"/>
      <c r="HN505" s="104"/>
      <c r="HO505" s="92"/>
      <c r="HP505" s="90"/>
      <c r="HQ505" s="91"/>
      <c r="HR505" s="102"/>
      <c r="HS505" s="96"/>
      <c r="HT505" s="104"/>
      <c r="HU505" s="92"/>
      <c r="HV505" s="125"/>
      <c r="HW505" s="126"/>
      <c r="HX505" s="127"/>
      <c r="HY505" s="128"/>
      <c r="HZ505" s="129"/>
      <c r="IA505" s="130"/>
      <c r="IB505" s="125"/>
      <c r="IC505" s="126"/>
      <c r="ID505" s="127"/>
      <c r="IE505" s="128"/>
      <c r="IF505" s="129"/>
      <c r="IG505" s="130"/>
      <c r="IH505" s="125"/>
      <c r="II505" s="126"/>
      <c r="IJ505" s="127"/>
      <c r="IK505" s="128"/>
      <c r="IL505" s="129"/>
      <c r="IM505" s="130"/>
      <c r="IN505" s="125"/>
      <c r="IO505" s="126"/>
      <c r="IP505" s="127"/>
      <c r="IQ505" s="128"/>
      <c r="IR505" s="129"/>
    </row>
    <row r="506" spans="1:252" s="1" customFormat="1">
      <c r="A506" s="65" t="s">
        <v>328</v>
      </c>
      <c r="B506" s="136">
        <f t="shared" si="79"/>
        <v>0</v>
      </c>
      <c r="C506" s="136">
        <f t="shared" si="80"/>
        <v>0</v>
      </c>
      <c r="D506" s="136">
        <f t="shared" si="81"/>
        <v>0</v>
      </c>
      <c r="E506" s="136">
        <f t="shared" si="82"/>
        <v>0</v>
      </c>
      <c r="F506" s="136">
        <f t="shared" si="83"/>
        <v>0</v>
      </c>
      <c r="G506" s="136">
        <f t="shared" si="84"/>
        <v>0</v>
      </c>
      <c r="H506" s="137">
        <f t="shared" si="77"/>
        <v>0</v>
      </c>
      <c r="I506" s="137">
        <f t="shared" si="85"/>
        <v>0</v>
      </c>
      <c r="J506" s="136">
        <f t="shared" si="86"/>
        <v>0</v>
      </c>
      <c r="K506" s="136">
        <f t="shared" si="87"/>
        <v>0</v>
      </c>
      <c r="L506" s="138">
        <f t="shared" si="78"/>
        <v>0</v>
      </c>
      <c r="M506" s="92"/>
      <c r="N506" s="90"/>
      <c r="O506" s="91"/>
      <c r="P506" s="102"/>
      <c r="Q506" s="96"/>
      <c r="R506" s="104"/>
      <c r="S506" s="92"/>
      <c r="T506" s="90"/>
      <c r="U506" s="91"/>
      <c r="V506" s="102"/>
      <c r="W506" s="96"/>
      <c r="X506" s="104"/>
      <c r="Y506" s="92"/>
      <c r="Z506" s="90"/>
      <c r="AA506" s="91"/>
      <c r="AB506" s="102"/>
      <c r="AC506" s="96"/>
      <c r="AD506" s="104"/>
      <c r="AE506" s="92"/>
      <c r="AF506" s="90"/>
      <c r="AG506" s="91"/>
      <c r="AH506" s="102"/>
      <c r="AI506" s="96"/>
      <c r="AJ506" s="104"/>
      <c r="AK506" s="92"/>
      <c r="AL506" s="90"/>
      <c r="AM506" s="91"/>
      <c r="AN506" s="102"/>
      <c r="AO506" s="96"/>
      <c r="AP506" s="104"/>
      <c r="AQ506" s="92"/>
      <c r="AR506" s="90"/>
      <c r="AS506" s="91"/>
      <c r="AT506" s="102"/>
      <c r="AU506" s="96"/>
      <c r="AV506" s="104"/>
      <c r="AW506" s="92"/>
      <c r="AX506" s="90"/>
      <c r="AY506" s="91"/>
      <c r="AZ506" s="102"/>
      <c r="BA506" s="96"/>
      <c r="BB506" s="104"/>
      <c r="BC506" s="92"/>
      <c r="BD506" s="90"/>
      <c r="BE506" s="91"/>
      <c r="BF506" s="102"/>
      <c r="BG506" s="96"/>
      <c r="BH506" s="104"/>
      <c r="BI506" s="92"/>
      <c r="BJ506" s="90"/>
      <c r="BK506" s="91"/>
      <c r="BL506" s="102"/>
      <c r="BM506" s="96"/>
      <c r="BN506" s="104"/>
      <c r="BO506" s="92"/>
      <c r="BP506" s="90"/>
      <c r="BQ506" s="91"/>
      <c r="BR506" s="102"/>
      <c r="BS506" s="96"/>
      <c r="BT506" s="104"/>
      <c r="BU506" s="92"/>
      <c r="BV506" s="90"/>
      <c r="BW506" s="91"/>
      <c r="BX506" s="102"/>
      <c r="BY506" s="96"/>
      <c r="BZ506" s="104"/>
      <c r="CA506" s="92"/>
      <c r="CB506" s="90"/>
      <c r="CC506" s="91"/>
      <c r="CD506" s="102"/>
      <c r="CE506" s="96"/>
      <c r="CF506" s="104"/>
      <c r="CG506" s="92"/>
      <c r="CH506" s="90"/>
      <c r="CI506" s="91"/>
      <c r="CJ506" s="102"/>
      <c r="CK506" s="96"/>
      <c r="CL506" s="104"/>
      <c r="CM506" s="92"/>
      <c r="CN506" s="90"/>
      <c r="CO506" s="91"/>
      <c r="CP506" s="102"/>
      <c r="CQ506" s="96"/>
      <c r="CR506" s="104"/>
      <c r="CS506" s="92"/>
      <c r="CT506" s="90"/>
      <c r="CU506" s="91"/>
      <c r="CV506" s="102"/>
      <c r="CW506" s="96"/>
      <c r="CX506" s="104"/>
      <c r="CY506" s="92"/>
      <c r="CZ506" s="90"/>
      <c r="DA506" s="91"/>
      <c r="DB506" s="102"/>
      <c r="DC506" s="96"/>
      <c r="DD506" s="104"/>
      <c r="DE506" s="92"/>
      <c r="DF506" s="90"/>
      <c r="DG506" s="91"/>
      <c r="DH506" s="102"/>
      <c r="DI506" s="96"/>
      <c r="DJ506" s="104"/>
      <c r="DK506" s="92"/>
      <c r="DL506" s="90"/>
      <c r="DM506" s="91"/>
      <c r="DN506" s="102"/>
      <c r="DO506" s="96"/>
      <c r="DP506" s="104"/>
      <c r="DQ506" s="92"/>
      <c r="DR506" s="90"/>
      <c r="DS506" s="91"/>
      <c r="DT506" s="102"/>
      <c r="DU506" s="96"/>
      <c r="DV506" s="104"/>
      <c r="DW506" s="92"/>
      <c r="DX506" s="90"/>
      <c r="DY506" s="91"/>
      <c r="DZ506" s="102"/>
      <c r="EA506" s="96"/>
      <c r="EB506" s="104"/>
      <c r="EC506" s="92"/>
      <c r="ED506" s="90"/>
      <c r="EE506" s="91"/>
      <c r="EF506" s="102"/>
      <c r="EG506" s="96"/>
      <c r="EH506" s="104"/>
      <c r="EI506" s="92"/>
      <c r="EJ506" s="90"/>
      <c r="EK506" s="91"/>
      <c r="EL506" s="102"/>
      <c r="EM506" s="96"/>
      <c r="EN506" s="104"/>
      <c r="EO506" s="92"/>
      <c r="EP506" s="90"/>
      <c r="EQ506" s="91"/>
      <c r="ER506" s="102"/>
      <c r="ES506" s="96"/>
      <c r="ET506" s="104"/>
      <c r="EU506" s="92"/>
      <c r="EV506" s="90"/>
      <c r="EW506" s="91"/>
      <c r="EX506" s="102"/>
      <c r="EY506" s="96"/>
      <c r="EZ506" s="104"/>
      <c r="FA506" s="92"/>
      <c r="FB506" s="90"/>
      <c r="FC506" s="91"/>
      <c r="FD506" s="102"/>
      <c r="FE506" s="96"/>
      <c r="FF506" s="104"/>
      <c r="FG506" s="92"/>
      <c r="FH506" s="90"/>
      <c r="FI506" s="91"/>
      <c r="FJ506" s="102"/>
      <c r="FK506" s="96"/>
      <c r="FL506" s="104"/>
      <c r="FM506" s="92"/>
      <c r="FN506" s="90"/>
      <c r="FO506" s="91"/>
      <c r="FP506" s="102"/>
      <c r="FQ506" s="96"/>
      <c r="FR506" s="104"/>
      <c r="FS506" s="92"/>
      <c r="FT506" s="90"/>
      <c r="FU506" s="91"/>
      <c r="FV506" s="102"/>
      <c r="FW506" s="96"/>
      <c r="FX506" s="104"/>
      <c r="FY506" s="92"/>
      <c r="FZ506" s="90"/>
      <c r="GA506" s="91"/>
      <c r="GB506" s="102"/>
      <c r="GC506" s="96"/>
      <c r="GD506" s="104"/>
      <c r="GE506" s="92"/>
      <c r="GF506" s="90"/>
      <c r="GG506" s="91"/>
      <c r="GH506" s="102"/>
      <c r="GI506" s="96"/>
      <c r="GJ506" s="104"/>
      <c r="GK506" s="92"/>
      <c r="GL506" s="90"/>
      <c r="GM506" s="91"/>
      <c r="GN506" s="102"/>
      <c r="GO506" s="96"/>
      <c r="GP506" s="104"/>
      <c r="GQ506" s="92"/>
      <c r="GR506" s="90"/>
      <c r="GS506" s="91"/>
      <c r="GT506" s="102"/>
      <c r="GU506" s="96"/>
      <c r="GV506" s="104"/>
      <c r="GW506" s="92"/>
      <c r="GX506" s="90"/>
      <c r="GY506" s="91"/>
      <c r="GZ506" s="102"/>
      <c r="HA506" s="96"/>
      <c r="HB506" s="104"/>
      <c r="HC506" s="92"/>
      <c r="HD506" s="90"/>
      <c r="HE506" s="91"/>
      <c r="HF506" s="102"/>
      <c r="HG506" s="96"/>
      <c r="HH506" s="104"/>
      <c r="HI506" s="92"/>
      <c r="HJ506" s="90"/>
      <c r="HK506" s="91"/>
      <c r="HL506" s="102"/>
      <c r="HM506" s="96"/>
      <c r="HN506" s="104"/>
      <c r="HO506" s="92"/>
      <c r="HP506" s="90"/>
      <c r="HQ506" s="91"/>
      <c r="HR506" s="102"/>
      <c r="HS506" s="96"/>
      <c r="HT506" s="104"/>
      <c r="HU506" s="92"/>
      <c r="HV506" s="125"/>
      <c r="HW506" s="126"/>
      <c r="HX506" s="127"/>
      <c r="HY506" s="128"/>
      <c r="HZ506" s="129"/>
      <c r="IA506" s="130"/>
      <c r="IB506" s="125"/>
      <c r="IC506" s="126"/>
      <c r="ID506" s="127"/>
      <c r="IE506" s="128"/>
      <c r="IF506" s="129"/>
      <c r="IG506" s="130"/>
      <c r="IH506" s="125"/>
      <c r="II506" s="126"/>
      <c r="IJ506" s="127"/>
      <c r="IK506" s="128"/>
      <c r="IL506" s="129"/>
      <c r="IM506" s="130"/>
      <c r="IN506" s="125"/>
      <c r="IO506" s="126"/>
      <c r="IP506" s="127"/>
      <c r="IQ506" s="128"/>
      <c r="IR506" s="129"/>
    </row>
    <row r="507" spans="1:252" s="1" customFormat="1">
      <c r="A507" s="54" t="s">
        <v>985</v>
      </c>
      <c r="B507" s="136">
        <f t="shared" si="79"/>
        <v>14.6</v>
      </c>
      <c r="C507" s="136">
        <f t="shared" si="80"/>
        <v>14.6</v>
      </c>
      <c r="D507" s="136">
        <f t="shared" si="81"/>
        <v>14.6</v>
      </c>
      <c r="E507" s="136">
        <f t="shared" si="82"/>
        <v>11</v>
      </c>
      <c r="F507" s="136">
        <f t="shared" si="83"/>
        <v>11</v>
      </c>
      <c r="G507" s="136">
        <f t="shared" si="84"/>
        <v>11</v>
      </c>
      <c r="H507" s="137">
        <f t="shared" si="77"/>
        <v>1</v>
      </c>
      <c r="I507" s="137">
        <f t="shared" si="85"/>
        <v>0</v>
      </c>
      <c r="J507" s="136">
        <f t="shared" si="86"/>
        <v>0</v>
      </c>
      <c r="K507" s="136">
        <f t="shared" si="87"/>
        <v>0</v>
      </c>
      <c r="L507" s="138">
        <f t="shared" si="78"/>
        <v>0</v>
      </c>
      <c r="M507" s="92">
        <v>14.6</v>
      </c>
      <c r="N507" s="90">
        <v>11</v>
      </c>
      <c r="O507" s="91"/>
      <c r="P507" s="102"/>
      <c r="Q507" s="96"/>
      <c r="R507" s="104"/>
      <c r="S507" s="92"/>
      <c r="T507" s="90"/>
      <c r="U507" s="91"/>
      <c r="V507" s="102"/>
      <c r="W507" s="96"/>
      <c r="X507" s="104"/>
      <c r="Y507" s="92"/>
      <c r="Z507" s="90"/>
      <c r="AA507" s="91"/>
      <c r="AB507" s="102"/>
      <c r="AC507" s="96"/>
      <c r="AD507" s="104"/>
      <c r="AE507" s="92"/>
      <c r="AF507" s="90"/>
      <c r="AG507" s="91"/>
      <c r="AH507" s="102"/>
      <c r="AI507" s="96"/>
      <c r="AJ507" s="104"/>
      <c r="AK507" s="92"/>
      <c r="AL507" s="90"/>
      <c r="AM507" s="91"/>
      <c r="AN507" s="102"/>
      <c r="AO507" s="96"/>
      <c r="AP507" s="104"/>
      <c r="AQ507" s="92"/>
      <c r="AR507" s="90"/>
      <c r="AS507" s="91"/>
      <c r="AT507" s="102"/>
      <c r="AU507" s="96"/>
      <c r="AV507" s="104"/>
      <c r="AW507" s="92"/>
      <c r="AX507" s="90"/>
      <c r="AY507" s="91"/>
      <c r="AZ507" s="102"/>
      <c r="BA507" s="96"/>
      <c r="BB507" s="104"/>
      <c r="BC507" s="92"/>
      <c r="BD507" s="90"/>
      <c r="BE507" s="91"/>
      <c r="BF507" s="102"/>
      <c r="BG507" s="96"/>
      <c r="BH507" s="104"/>
      <c r="BI507" s="92"/>
      <c r="BJ507" s="90"/>
      <c r="BK507" s="91"/>
      <c r="BL507" s="102"/>
      <c r="BM507" s="96"/>
      <c r="BN507" s="104"/>
      <c r="BO507" s="92"/>
      <c r="BP507" s="90"/>
      <c r="BQ507" s="91"/>
      <c r="BR507" s="102"/>
      <c r="BS507" s="96"/>
      <c r="BT507" s="104"/>
      <c r="BU507" s="92"/>
      <c r="BV507" s="90"/>
      <c r="BW507" s="91"/>
      <c r="BX507" s="102"/>
      <c r="BY507" s="96"/>
      <c r="BZ507" s="104"/>
      <c r="CA507" s="92"/>
      <c r="CB507" s="90"/>
      <c r="CC507" s="91"/>
      <c r="CD507" s="102"/>
      <c r="CE507" s="96"/>
      <c r="CF507" s="104"/>
      <c r="CG507" s="92"/>
      <c r="CH507" s="90"/>
      <c r="CI507" s="91"/>
      <c r="CJ507" s="102"/>
      <c r="CK507" s="96"/>
      <c r="CL507" s="104"/>
      <c r="CM507" s="92"/>
      <c r="CN507" s="90"/>
      <c r="CO507" s="91"/>
      <c r="CP507" s="102"/>
      <c r="CQ507" s="96"/>
      <c r="CR507" s="104"/>
      <c r="CS507" s="92"/>
      <c r="CT507" s="90"/>
      <c r="CU507" s="91"/>
      <c r="CV507" s="102"/>
      <c r="CW507" s="96"/>
      <c r="CX507" s="104"/>
      <c r="CY507" s="92"/>
      <c r="CZ507" s="90"/>
      <c r="DA507" s="91"/>
      <c r="DB507" s="102"/>
      <c r="DC507" s="96"/>
      <c r="DD507" s="104"/>
      <c r="DE507" s="92"/>
      <c r="DF507" s="90"/>
      <c r="DG507" s="91"/>
      <c r="DH507" s="102"/>
      <c r="DI507" s="96"/>
      <c r="DJ507" s="104"/>
      <c r="DK507" s="92"/>
      <c r="DL507" s="90"/>
      <c r="DM507" s="91"/>
      <c r="DN507" s="102"/>
      <c r="DO507" s="96"/>
      <c r="DP507" s="104"/>
      <c r="DQ507" s="92"/>
      <c r="DR507" s="90"/>
      <c r="DS507" s="91"/>
      <c r="DT507" s="102"/>
      <c r="DU507" s="96"/>
      <c r="DV507" s="104"/>
      <c r="DW507" s="92"/>
      <c r="DX507" s="90"/>
      <c r="DY507" s="91"/>
      <c r="DZ507" s="102"/>
      <c r="EA507" s="96"/>
      <c r="EB507" s="104"/>
      <c r="EC507" s="92"/>
      <c r="ED507" s="90"/>
      <c r="EE507" s="91"/>
      <c r="EF507" s="102"/>
      <c r="EG507" s="96"/>
      <c r="EH507" s="104"/>
      <c r="EI507" s="92"/>
      <c r="EJ507" s="90"/>
      <c r="EK507" s="91"/>
      <c r="EL507" s="102"/>
      <c r="EM507" s="96"/>
      <c r="EN507" s="104"/>
      <c r="EO507" s="92"/>
      <c r="EP507" s="90"/>
      <c r="EQ507" s="91"/>
      <c r="ER507" s="102"/>
      <c r="ES507" s="96"/>
      <c r="ET507" s="104"/>
      <c r="EU507" s="92"/>
      <c r="EV507" s="90"/>
      <c r="EW507" s="91"/>
      <c r="EX507" s="102"/>
      <c r="EY507" s="96"/>
      <c r="EZ507" s="104"/>
      <c r="FA507" s="92"/>
      <c r="FB507" s="90"/>
      <c r="FC507" s="91"/>
      <c r="FD507" s="102"/>
      <c r="FE507" s="96"/>
      <c r="FF507" s="104"/>
      <c r="FG507" s="92"/>
      <c r="FH507" s="90"/>
      <c r="FI507" s="91"/>
      <c r="FJ507" s="102"/>
      <c r="FK507" s="96"/>
      <c r="FL507" s="104"/>
      <c r="FM507" s="92"/>
      <c r="FN507" s="90"/>
      <c r="FO507" s="91"/>
      <c r="FP507" s="102"/>
      <c r="FQ507" s="96"/>
      <c r="FR507" s="104"/>
      <c r="FS507" s="92"/>
      <c r="FT507" s="90"/>
      <c r="FU507" s="91"/>
      <c r="FV507" s="102"/>
      <c r="FW507" s="96"/>
      <c r="FX507" s="104"/>
      <c r="FY507" s="92"/>
      <c r="FZ507" s="90"/>
      <c r="GA507" s="91"/>
      <c r="GB507" s="102"/>
      <c r="GC507" s="96"/>
      <c r="GD507" s="104"/>
      <c r="GE507" s="92"/>
      <c r="GF507" s="90"/>
      <c r="GG507" s="91"/>
      <c r="GH507" s="102"/>
      <c r="GI507" s="96"/>
      <c r="GJ507" s="104"/>
      <c r="GK507" s="92"/>
      <c r="GL507" s="90"/>
      <c r="GM507" s="91"/>
      <c r="GN507" s="102"/>
      <c r="GO507" s="96"/>
      <c r="GP507" s="104"/>
      <c r="GQ507" s="92"/>
      <c r="GR507" s="90"/>
      <c r="GS507" s="91"/>
      <c r="GT507" s="102"/>
      <c r="GU507" s="96"/>
      <c r="GV507" s="104"/>
      <c r="GW507" s="92"/>
      <c r="GX507" s="90"/>
      <c r="GY507" s="91"/>
      <c r="GZ507" s="102"/>
      <c r="HA507" s="96"/>
      <c r="HB507" s="104"/>
      <c r="HC507" s="92"/>
      <c r="HD507" s="90"/>
      <c r="HE507" s="91"/>
      <c r="HF507" s="102"/>
      <c r="HG507" s="96"/>
      <c r="HH507" s="104"/>
      <c r="HI507" s="92"/>
      <c r="HJ507" s="90"/>
      <c r="HK507" s="91"/>
      <c r="HL507" s="102"/>
      <c r="HM507" s="96"/>
      <c r="HN507" s="104"/>
      <c r="HO507" s="92"/>
      <c r="HP507" s="90"/>
      <c r="HQ507" s="91"/>
      <c r="HR507" s="102"/>
      <c r="HS507" s="96"/>
      <c r="HT507" s="104"/>
      <c r="HU507" s="92"/>
      <c r="HV507" s="125"/>
      <c r="HW507" s="126"/>
      <c r="HX507" s="127"/>
      <c r="HY507" s="128"/>
      <c r="HZ507" s="129"/>
      <c r="IA507" s="130"/>
      <c r="IB507" s="125"/>
      <c r="IC507" s="126"/>
      <c r="ID507" s="127"/>
      <c r="IE507" s="128"/>
      <c r="IF507" s="129"/>
      <c r="IG507" s="130"/>
      <c r="IH507" s="125"/>
      <c r="II507" s="126"/>
      <c r="IJ507" s="127"/>
      <c r="IK507" s="128"/>
      <c r="IL507" s="129"/>
      <c r="IM507" s="130"/>
      <c r="IN507" s="125"/>
      <c r="IO507" s="126"/>
      <c r="IP507" s="127"/>
      <c r="IQ507" s="128"/>
      <c r="IR507" s="129"/>
    </row>
    <row r="508" spans="1:252" s="1" customFormat="1">
      <c r="A508" s="54" t="s">
        <v>325</v>
      </c>
      <c r="B508" s="136">
        <f t="shared" si="79"/>
        <v>0</v>
      </c>
      <c r="C508" s="136">
        <f t="shared" si="80"/>
        <v>0</v>
      </c>
      <c r="D508" s="136">
        <f t="shared" si="81"/>
        <v>0</v>
      </c>
      <c r="E508" s="136">
        <f t="shared" si="82"/>
        <v>0</v>
      </c>
      <c r="F508" s="136">
        <f t="shared" si="83"/>
        <v>0</v>
      </c>
      <c r="G508" s="136">
        <f t="shared" si="84"/>
        <v>0</v>
      </c>
      <c r="H508" s="137">
        <f t="shared" si="77"/>
        <v>0</v>
      </c>
      <c r="I508" s="137">
        <f t="shared" si="85"/>
        <v>0</v>
      </c>
      <c r="J508" s="136">
        <f t="shared" si="86"/>
        <v>0</v>
      </c>
      <c r="K508" s="136">
        <f t="shared" si="87"/>
        <v>0</v>
      </c>
      <c r="L508" s="138">
        <f t="shared" si="78"/>
        <v>0</v>
      </c>
      <c r="M508" s="92"/>
      <c r="N508" s="90"/>
      <c r="O508" s="91"/>
      <c r="P508" s="102"/>
      <c r="Q508" s="96"/>
      <c r="R508" s="104"/>
      <c r="S508" s="92"/>
      <c r="T508" s="90"/>
      <c r="U508" s="91"/>
      <c r="V508" s="102"/>
      <c r="W508" s="96"/>
      <c r="X508" s="104"/>
      <c r="Y508" s="92"/>
      <c r="Z508" s="90"/>
      <c r="AA508" s="91"/>
      <c r="AB508" s="102"/>
      <c r="AC508" s="96"/>
      <c r="AD508" s="104"/>
      <c r="AE508" s="92"/>
      <c r="AF508" s="90"/>
      <c r="AG508" s="91"/>
      <c r="AH508" s="102"/>
      <c r="AI508" s="96"/>
      <c r="AJ508" s="104"/>
      <c r="AK508" s="92"/>
      <c r="AL508" s="90"/>
      <c r="AM508" s="91"/>
      <c r="AN508" s="102"/>
      <c r="AO508" s="96"/>
      <c r="AP508" s="104"/>
      <c r="AQ508" s="92"/>
      <c r="AR508" s="90"/>
      <c r="AS508" s="91"/>
      <c r="AT508" s="102"/>
      <c r="AU508" s="96"/>
      <c r="AV508" s="104"/>
      <c r="AW508" s="92"/>
      <c r="AX508" s="90"/>
      <c r="AY508" s="91"/>
      <c r="AZ508" s="102"/>
      <c r="BA508" s="96"/>
      <c r="BB508" s="104"/>
      <c r="BC508" s="92"/>
      <c r="BD508" s="90"/>
      <c r="BE508" s="91"/>
      <c r="BF508" s="102"/>
      <c r="BG508" s="96"/>
      <c r="BH508" s="104"/>
      <c r="BI508" s="92"/>
      <c r="BJ508" s="90"/>
      <c r="BK508" s="91"/>
      <c r="BL508" s="102"/>
      <c r="BM508" s="96"/>
      <c r="BN508" s="104"/>
      <c r="BO508" s="92"/>
      <c r="BP508" s="90"/>
      <c r="BQ508" s="91"/>
      <c r="BR508" s="102"/>
      <c r="BS508" s="96"/>
      <c r="BT508" s="104"/>
      <c r="BU508" s="92"/>
      <c r="BV508" s="90"/>
      <c r="BW508" s="91"/>
      <c r="BX508" s="102"/>
      <c r="BY508" s="96"/>
      <c r="BZ508" s="104"/>
      <c r="CA508" s="92"/>
      <c r="CB508" s="90"/>
      <c r="CC508" s="91"/>
      <c r="CD508" s="102"/>
      <c r="CE508" s="96"/>
      <c r="CF508" s="104"/>
      <c r="CG508" s="92"/>
      <c r="CH508" s="90"/>
      <c r="CI508" s="91"/>
      <c r="CJ508" s="102"/>
      <c r="CK508" s="96"/>
      <c r="CL508" s="104"/>
      <c r="CM508" s="92"/>
      <c r="CN508" s="90"/>
      <c r="CO508" s="91"/>
      <c r="CP508" s="102"/>
      <c r="CQ508" s="96"/>
      <c r="CR508" s="104"/>
      <c r="CS508" s="92"/>
      <c r="CT508" s="90"/>
      <c r="CU508" s="91"/>
      <c r="CV508" s="102"/>
      <c r="CW508" s="96"/>
      <c r="CX508" s="104"/>
      <c r="CY508" s="92"/>
      <c r="CZ508" s="90"/>
      <c r="DA508" s="91"/>
      <c r="DB508" s="102"/>
      <c r="DC508" s="96"/>
      <c r="DD508" s="104"/>
      <c r="DE508" s="92"/>
      <c r="DF508" s="90"/>
      <c r="DG508" s="91"/>
      <c r="DH508" s="102"/>
      <c r="DI508" s="96"/>
      <c r="DJ508" s="104"/>
      <c r="DK508" s="92"/>
      <c r="DL508" s="90"/>
      <c r="DM508" s="91"/>
      <c r="DN508" s="102"/>
      <c r="DO508" s="96"/>
      <c r="DP508" s="104"/>
      <c r="DQ508" s="92"/>
      <c r="DR508" s="90"/>
      <c r="DS508" s="91"/>
      <c r="DT508" s="102"/>
      <c r="DU508" s="96"/>
      <c r="DV508" s="104"/>
      <c r="DW508" s="92"/>
      <c r="DX508" s="90"/>
      <c r="DY508" s="91"/>
      <c r="DZ508" s="102"/>
      <c r="EA508" s="96"/>
      <c r="EB508" s="104"/>
      <c r="EC508" s="92"/>
      <c r="ED508" s="90"/>
      <c r="EE508" s="91"/>
      <c r="EF508" s="102"/>
      <c r="EG508" s="96"/>
      <c r="EH508" s="104"/>
      <c r="EI508" s="92"/>
      <c r="EJ508" s="90"/>
      <c r="EK508" s="91"/>
      <c r="EL508" s="102"/>
      <c r="EM508" s="96"/>
      <c r="EN508" s="104"/>
      <c r="EO508" s="92"/>
      <c r="EP508" s="90"/>
      <c r="EQ508" s="91"/>
      <c r="ER508" s="102"/>
      <c r="ES508" s="96"/>
      <c r="ET508" s="104"/>
      <c r="EU508" s="92"/>
      <c r="EV508" s="90"/>
      <c r="EW508" s="91"/>
      <c r="EX508" s="102"/>
      <c r="EY508" s="96"/>
      <c r="EZ508" s="104"/>
      <c r="FA508" s="92"/>
      <c r="FB508" s="90"/>
      <c r="FC508" s="91"/>
      <c r="FD508" s="102"/>
      <c r="FE508" s="96"/>
      <c r="FF508" s="104"/>
      <c r="FG508" s="92"/>
      <c r="FH508" s="90"/>
      <c r="FI508" s="91"/>
      <c r="FJ508" s="102"/>
      <c r="FK508" s="96"/>
      <c r="FL508" s="104"/>
      <c r="FM508" s="92"/>
      <c r="FN508" s="90"/>
      <c r="FO508" s="91"/>
      <c r="FP508" s="102"/>
      <c r="FQ508" s="96"/>
      <c r="FR508" s="104"/>
      <c r="FS508" s="92"/>
      <c r="FT508" s="90"/>
      <c r="FU508" s="91"/>
      <c r="FV508" s="102"/>
      <c r="FW508" s="96"/>
      <c r="FX508" s="104"/>
      <c r="FY508" s="92"/>
      <c r="FZ508" s="90"/>
      <c r="GA508" s="91"/>
      <c r="GB508" s="102"/>
      <c r="GC508" s="96"/>
      <c r="GD508" s="104"/>
      <c r="GE508" s="92"/>
      <c r="GF508" s="90"/>
      <c r="GG508" s="91"/>
      <c r="GH508" s="102"/>
      <c r="GI508" s="96"/>
      <c r="GJ508" s="104"/>
      <c r="GK508" s="92"/>
      <c r="GL508" s="90"/>
      <c r="GM508" s="91"/>
      <c r="GN508" s="102"/>
      <c r="GO508" s="96"/>
      <c r="GP508" s="104"/>
      <c r="GQ508" s="92"/>
      <c r="GR508" s="90"/>
      <c r="GS508" s="91"/>
      <c r="GT508" s="102"/>
      <c r="GU508" s="96"/>
      <c r="GV508" s="104"/>
      <c r="GW508" s="92"/>
      <c r="GX508" s="90"/>
      <c r="GY508" s="91"/>
      <c r="GZ508" s="102"/>
      <c r="HA508" s="96"/>
      <c r="HB508" s="104"/>
      <c r="HC508" s="92"/>
      <c r="HD508" s="90"/>
      <c r="HE508" s="91"/>
      <c r="HF508" s="102"/>
      <c r="HG508" s="96"/>
      <c r="HH508" s="104"/>
      <c r="HI508" s="92"/>
      <c r="HJ508" s="90"/>
      <c r="HK508" s="91"/>
      <c r="HL508" s="102"/>
      <c r="HM508" s="96"/>
      <c r="HN508" s="104"/>
      <c r="HO508" s="92"/>
      <c r="HP508" s="90"/>
      <c r="HQ508" s="91"/>
      <c r="HR508" s="102"/>
      <c r="HS508" s="96"/>
      <c r="HT508" s="104"/>
      <c r="HU508" s="92"/>
      <c r="HV508" s="125"/>
      <c r="HW508" s="126"/>
      <c r="HX508" s="127"/>
      <c r="HY508" s="128"/>
      <c r="HZ508" s="129"/>
      <c r="IA508" s="130"/>
      <c r="IB508" s="125"/>
      <c r="IC508" s="126"/>
      <c r="ID508" s="127"/>
      <c r="IE508" s="128"/>
      <c r="IF508" s="129"/>
      <c r="IG508" s="130"/>
      <c r="IH508" s="125"/>
      <c r="II508" s="126"/>
      <c r="IJ508" s="127"/>
      <c r="IK508" s="128"/>
      <c r="IL508" s="129"/>
      <c r="IM508" s="130"/>
      <c r="IN508" s="125"/>
      <c r="IO508" s="126"/>
      <c r="IP508" s="127"/>
      <c r="IQ508" s="128"/>
      <c r="IR508" s="129"/>
    </row>
    <row r="509" spans="1:252" s="1" customFormat="1">
      <c r="A509" s="65" t="s">
        <v>986</v>
      </c>
      <c r="B509" s="136">
        <f t="shared" si="79"/>
        <v>14.8</v>
      </c>
      <c r="C509" s="136">
        <f t="shared" si="80"/>
        <v>16</v>
      </c>
      <c r="D509" s="136">
        <f t="shared" si="81"/>
        <v>17.3</v>
      </c>
      <c r="E509" s="136">
        <f t="shared" si="82"/>
        <v>12</v>
      </c>
      <c r="F509" s="136">
        <f t="shared" si="83"/>
        <v>12.4</v>
      </c>
      <c r="G509" s="136">
        <f t="shared" si="84"/>
        <v>13</v>
      </c>
      <c r="H509" s="137">
        <f t="shared" si="77"/>
        <v>4</v>
      </c>
      <c r="I509" s="137">
        <f t="shared" si="85"/>
        <v>0</v>
      </c>
      <c r="J509" s="136">
        <f t="shared" si="86"/>
        <v>0</v>
      </c>
      <c r="K509" s="136">
        <f t="shared" si="87"/>
        <v>0</v>
      </c>
      <c r="L509" s="138">
        <f t="shared" si="78"/>
        <v>0</v>
      </c>
      <c r="M509" s="92">
        <v>17.3</v>
      </c>
      <c r="N509" s="90">
        <v>12.5</v>
      </c>
      <c r="O509" s="91"/>
      <c r="P509" s="102">
        <v>15.8</v>
      </c>
      <c r="Q509" s="96">
        <v>13</v>
      </c>
      <c r="R509" s="104"/>
      <c r="S509" s="92">
        <v>14.8</v>
      </c>
      <c r="T509" s="90">
        <v>12.1</v>
      </c>
      <c r="U509" s="91"/>
      <c r="V509" s="102">
        <v>16.100000000000001</v>
      </c>
      <c r="W509" s="96">
        <v>12</v>
      </c>
      <c r="X509" s="104"/>
      <c r="Y509" s="92"/>
      <c r="Z509" s="90"/>
      <c r="AA509" s="91"/>
      <c r="AB509" s="102"/>
      <c r="AC509" s="96"/>
      <c r="AD509" s="104"/>
      <c r="AE509" s="92"/>
      <c r="AF509" s="90"/>
      <c r="AG509" s="91"/>
      <c r="AH509" s="102"/>
      <c r="AI509" s="96"/>
      <c r="AJ509" s="104"/>
      <c r="AK509" s="92"/>
      <c r="AL509" s="90"/>
      <c r="AM509" s="91"/>
      <c r="AN509" s="102"/>
      <c r="AO509" s="96"/>
      <c r="AP509" s="104"/>
      <c r="AQ509" s="92"/>
      <c r="AR509" s="90"/>
      <c r="AS509" s="91"/>
      <c r="AT509" s="102"/>
      <c r="AU509" s="96"/>
      <c r="AV509" s="104"/>
      <c r="AW509" s="92"/>
      <c r="AX509" s="90"/>
      <c r="AY509" s="91"/>
      <c r="AZ509" s="102"/>
      <c r="BA509" s="96"/>
      <c r="BB509" s="104"/>
      <c r="BC509" s="92"/>
      <c r="BD509" s="90"/>
      <c r="BE509" s="91"/>
      <c r="BF509" s="102"/>
      <c r="BG509" s="96"/>
      <c r="BH509" s="104"/>
      <c r="BI509" s="92"/>
      <c r="BJ509" s="90"/>
      <c r="BK509" s="91"/>
      <c r="BL509" s="102"/>
      <c r="BM509" s="96"/>
      <c r="BN509" s="104"/>
      <c r="BO509" s="92"/>
      <c r="BP509" s="90"/>
      <c r="BQ509" s="91"/>
      <c r="BR509" s="102"/>
      <c r="BS509" s="96"/>
      <c r="BT509" s="104"/>
      <c r="BU509" s="92"/>
      <c r="BV509" s="90"/>
      <c r="BW509" s="91"/>
      <c r="BX509" s="102"/>
      <c r="BY509" s="96"/>
      <c r="BZ509" s="104"/>
      <c r="CA509" s="92"/>
      <c r="CB509" s="90"/>
      <c r="CC509" s="91"/>
      <c r="CD509" s="102"/>
      <c r="CE509" s="96"/>
      <c r="CF509" s="104"/>
      <c r="CG509" s="92"/>
      <c r="CH509" s="90"/>
      <c r="CI509" s="91"/>
      <c r="CJ509" s="102"/>
      <c r="CK509" s="96"/>
      <c r="CL509" s="104"/>
      <c r="CM509" s="92"/>
      <c r="CN509" s="90"/>
      <c r="CO509" s="91"/>
      <c r="CP509" s="102"/>
      <c r="CQ509" s="96"/>
      <c r="CR509" s="104"/>
      <c r="CS509" s="92"/>
      <c r="CT509" s="90"/>
      <c r="CU509" s="91"/>
      <c r="CV509" s="102"/>
      <c r="CW509" s="96"/>
      <c r="CX509" s="104"/>
      <c r="CY509" s="92"/>
      <c r="CZ509" s="90"/>
      <c r="DA509" s="91"/>
      <c r="DB509" s="102"/>
      <c r="DC509" s="96"/>
      <c r="DD509" s="104"/>
      <c r="DE509" s="92"/>
      <c r="DF509" s="90"/>
      <c r="DG509" s="91"/>
      <c r="DH509" s="102"/>
      <c r="DI509" s="96"/>
      <c r="DJ509" s="104"/>
      <c r="DK509" s="92"/>
      <c r="DL509" s="90"/>
      <c r="DM509" s="91"/>
      <c r="DN509" s="102"/>
      <c r="DO509" s="96"/>
      <c r="DP509" s="104"/>
      <c r="DQ509" s="92"/>
      <c r="DR509" s="90"/>
      <c r="DS509" s="91"/>
      <c r="DT509" s="102"/>
      <c r="DU509" s="96"/>
      <c r="DV509" s="104"/>
      <c r="DW509" s="92"/>
      <c r="DX509" s="90"/>
      <c r="DY509" s="91"/>
      <c r="DZ509" s="102"/>
      <c r="EA509" s="96"/>
      <c r="EB509" s="104"/>
      <c r="EC509" s="92"/>
      <c r="ED509" s="90"/>
      <c r="EE509" s="91"/>
      <c r="EF509" s="102"/>
      <c r="EG509" s="96"/>
      <c r="EH509" s="104"/>
      <c r="EI509" s="92"/>
      <c r="EJ509" s="90"/>
      <c r="EK509" s="91"/>
      <c r="EL509" s="102"/>
      <c r="EM509" s="96"/>
      <c r="EN509" s="104"/>
      <c r="EO509" s="92"/>
      <c r="EP509" s="90"/>
      <c r="EQ509" s="91"/>
      <c r="ER509" s="102"/>
      <c r="ES509" s="96"/>
      <c r="ET509" s="104"/>
      <c r="EU509" s="92"/>
      <c r="EV509" s="90"/>
      <c r="EW509" s="91"/>
      <c r="EX509" s="102"/>
      <c r="EY509" s="96"/>
      <c r="EZ509" s="104"/>
      <c r="FA509" s="92"/>
      <c r="FB509" s="90"/>
      <c r="FC509" s="91"/>
      <c r="FD509" s="102"/>
      <c r="FE509" s="96"/>
      <c r="FF509" s="104"/>
      <c r="FG509" s="92"/>
      <c r="FH509" s="90"/>
      <c r="FI509" s="91"/>
      <c r="FJ509" s="102"/>
      <c r="FK509" s="96"/>
      <c r="FL509" s="104"/>
      <c r="FM509" s="92"/>
      <c r="FN509" s="90"/>
      <c r="FO509" s="91"/>
      <c r="FP509" s="102"/>
      <c r="FQ509" s="96"/>
      <c r="FR509" s="104"/>
      <c r="FS509" s="92"/>
      <c r="FT509" s="90"/>
      <c r="FU509" s="91"/>
      <c r="FV509" s="102"/>
      <c r="FW509" s="96"/>
      <c r="FX509" s="104"/>
      <c r="FY509" s="92"/>
      <c r="FZ509" s="90"/>
      <c r="GA509" s="91"/>
      <c r="GB509" s="102"/>
      <c r="GC509" s="96"/>
      <c r="GD509" s="104"/>
      <c r="GE509" s="92"/>
      <c r="GF509" s="90"/>
      <c r="GG509" s="91"/>
      <c r="GH509" s="102"/>
      <c r="GI509" s="96"/>
      <c r="GJ509" s="104"/>
      <c r="GK509" s="92"/>
      <c r="GL509" s="90"/>
      <c r="GM509" s="91"/>
      <c r="GN509" s="102"/>
      <c r="GO509" s="96"/>
      <c r="GP509" s="104"/>
      <c r="GQ509" s="92"/>
      <c r="GR509" s="90"/>
      <c r="GS509" s="91"/>
      <c r="GT509" s="102"/>
      <c r="GU509" s="96"/>
      <c r="GV509" s="104"/>
      <c r="GW509" s="92"/>
      <c r="GX509" s="90"/>
      <c r="GY509" s="91"/>
      <c r="GZ509" s="102"/>
      <c r="HA509" s="96"/>
      <c r="HB509" s="104"/>
      <c r="HC509" s="92"/>
      <c r="HD509" s="90"/>
      <c r="HE509" s="91"/>
      <c r="HF509" s="102"/>
      <c r="HG509" s="96"/>
      <c r="HH509" s="104"/>
      <c r="HI509" s="92"/>
      <c r="HJ509" s="90"/>
      <c r="HK509" s="91"/>
      <c r="HL509" s="102"/>
      <c r="HM509" s="96"/>
      <c r="HN509" s="104"/>
      <c r="HO509" s="92"/>
      <c r="HP509" s="90"/>
      <c r="HQ509" s="91"/>
      <c r="HR509" s="102"/>
      <c r="HS509" s="96"/>
      <c r="HT509" s="104"/>
      <c r="HU509" s="92"/>
      <c r="HV509" s="125"/>
      <c r="HW509" s="126"/>
      <c r="HX509" s="127"/>
      <c r="HY509" s="128"/>
      <c r="HZ509" s="129"/>
      <c r="IA509" s="130"/>
      <c r="IB509" s="125"/>
      <c r="IC509" s="126"/>
      <c r="ID509" s="127"/>
      <c r="IE509" s="128"/>
      <c r="IF509" s="129"/>
      <c r="IG509" s="130"/>
      <c r="IH509" s="125"/>
      <c r="II509" s="126"/>
      <c r="IJ509" s="127"/>
      <c r="IK509" s="128"/>
      <c r="IL509" s="129"/>
      <c r="IM509" s="130"/>
      <c r="IN509" s="125"/>
      <c r="IO509" s="126"/>
      <c r="IP509" s="127"/>
      <c r="IQ509" s="128"/>
      <c r="IR509" s="129"/>
    </row>
    <row r="510" spans="1:252" s="1" customFormat="1">
      <c r="A510" s="54" t="s">
        <v>987</v>
      </c>
      <c r="B510" s="136">
        <f t="shared" si="79"/>
        <v>15.5</v>
      </c>
      <c r="C510" s="136">
        <f t="shared" si="80"/>
        <v>16.655555555555555</v>
      </c>
      <c r="D510" s="136">
        <f t="shared" si="81"/>
        <v>18</v>
      </c>
      <c r="E510" s="136">
        <f t="shared" si="82"/>
        <v>12.3</v>
      </c>
      <c r="F510" s="136">
        <f t="shared" si="83"/>
        <v>12.68888888888889</v>
      </c>
      <c r="G510" s="136">
        <f t="shared" si="84"/>
        <v>13.2</v>
      </c>
      <c r="H510" s="137">
        <f t="shared" si="77"/>
        <v>9</v>
      </c>
      <c r="I510" s="137">
        <f t="shared" si="85"/>
        <v>0</v>
      </c>
      <c r="J510" s="136">
        <f t="shared" si="86"/>
        <v>0</v>
      </c>
      <c r="K510" s="136">
        <f t="shared" si="87"/>
        <v>0</v>
      </c>
      <c r="L510" s="138">
        <f t="shared" si="78"/>
        <v>0</v>
      </c>
      <c r="M510" s="92">
        <v>15.8</v>
      </c>
      <c r="N510" s="90">
        <v>12.5</v>
      </c>
      <c r="O510" s="91"/>
      <c r="P510" s="102">
        <v>16.5</v>
      </c>
      <c r="Q510" s="96">
        <v>12.5</v>
      </c>
      <c r="R510" s="104"/>
      <c r="S510" s="92">
        <v>16.100000000000001</v>
      </c>
      <c r="T510" s="90">
        <v>12.5</v>
      </c>
      <c r="U510" s="91"/>
      <c r="V510" s="102">
        <v>15.5</v>
      </c>
      <c r="W510" s="96">
        <v>12.4</v>
      </c>
      <c r="X510" s="104"/>
      <c r="Y510" s="92">
        <v>15.8</v>
      </c>
      <c r="Z510" s="90">
        <v>12.3</v>
      </c>
      <c r="AA510" s="91"/>
      <c r="AB510" s="102">
        <v>18</v>
      </c>
      <c r="AC510" s="96">
        <v>12.9</v>
      </c>
      <c r="AD510" s="104"/>
      <c r="AE510" s="92">
        <v>17.3</v>
      </c>
      <c r="AF510" s="90">
        <v>12.9</v>
      </c>
      <c r="AG510" s="91"/>
      <c r="AH510" s="102">
        <v>17.600000000000001</v>
      </c>
      <c r="AI510" s="96">
        <v>13.2</v>
      </c>
      <c r="AJ510" s="104"/>
      <c r="AK510" s="92">
        <v>17.3</v>
      </c>
      <c r="AL510" s="90">
        <v>13</v>
      </c>
      <c r="AM510" s="91"/>
      <c r="AN510" s="102"/>
      <c r="AO510" s="96"/>
      <c r="AP510" s="104"/>
      <c r="AQ510" s="92"/>
      <c r="AR510" s="90"/>
      <c r="AS510" s="91"/>
      <c r="AT510" s="102"/>
      <c r="AU510" s="96"/>
      <c r="AV510" s="104"/>
      <c r="AW510" s="92"/>
      <c r="AX510" s="90"/>
      <c r="AY510" s="91"/>
      <c r="AZ510" s="102"/>
      <c r="BA510" s="96"/>
      <c r="BB510" s="104"/>
      <c r="BC510" s="92"/>
      <c r="BD510" s="90"/>
      <c r="BE510" s="91"/>
      <c r="BF510" s="102"/>
      <c r="BG510" s="96"/>
      <c r="BH510" s="104"/>
      <c r="BI510" s="92"/>
      <c r="BJ510" s="90"/>
      <c r="BK510" s="91"/>
      <c r="BL510" s="102"/>
      <c r="BM510" s="96"/>
      <c r="BN510" s="104"/>
      <c r="BO510" s="92"/>
      <c r="BP510" s="90"/>
      <c r="BQ510" s="91"/>
      <c r="BR510" s="102"/>
      <c r="BS510" s="96"/>
      <c r="BT510" s="104"/>
      <c r="BU510" s="92"/>
      <c r="BV510" s="90"/>
      <c r="BW510" s="91"/>
      <c r="BX510" s="102"/>
      <c r="BY510" s="96"/>
      <c r="BZ510" s="104"/>
      <c r="CA510" s="92"/>
      <c r="CB510" s="90"/>
      <c r="CC510" s="91"/>
      <c r="CD510" s="102"/>
      <c r="CE510" s="96"/>
      <c r="CF510" s="104"/>
      <c r="CG510" s="92"/>
      <c r="CH510" s="90"/>
      <c r="CI510" s="91"/>
      <c r="CJ510" s="102"/>
      <c r="CK510" s="96"/>
      <c r="CL510" s="104"/>
      <c r="CM510" s="92"/>
      <c r="CN510" s="90"/>
      <c r="CO510" s="91"/>
      <c r="CP510" s="102"/>
      <c r="CQ510" s="96"/>
      <c r="CR510" s="104"/>
      <c r="CS510" s="92"/>
      <c r="CT510" s="90"/>
      <c r="CU510" s="91"/>
      <c r="CV510" s="102"/>
      <c r="CW510" s="96"/>
      <c r="CX510" s="104"/>
      <c r="CY510" s="92"/>
      <c r="CZ510" s="90"/>
      <c r="DA510" s="91"/>
      <c r="DB510" s="102"/>
      <c r="DC510" s="96"/>
      <c r="DD510" s="104"/>
      <c r="DE510" s="92"/>
      <c r="DF510" s="90"/>
      <c r="DG510" s="91"/>
      <c r="DH510" s="102"/>
      <c r="DI510" s="96"/>
      <c r="DJ510" s="104"/>
      <c r="DK510" s="92"/>
      <c r="DL510" s="90"/>
      <c r="DM510" s="91"/>
      <c r="DN510" s="102"/>
      <c r="DO510" s="96"/>
      <c r="DP510" s="104"/>
      <c r="DQ510" s="92"/>
      <c r="DR510" s="90"/>
      <c r="DS510" s="91"/>
      <c r="DT510" s="102"/>
      <c r="DU510" s="96"/>
      <c r="DV510" s="104"/>
      <c r="DW510" s="92"/>
      <c r="DX510" s="90"/>
      <c r="DY510" s="91"/>
      <c r="DZ510" s="102"/>
      <c r="EA510" s="96"/>
      <c r="EB510" s="104"/>
      <c r="EC510" s="92"/>
      <c r="ED510" s="90"/>
      <c r="EE510" s="91"/>
      <c r="EF510" s="102"/>
      <c r="EG510" s="96"/>
      <c r="EH510" s="104"/>
      <c r="EI510" s="92"/>
      <c r="EJ510" s="90"/>
      <c r="EK510" s="91"/>
      <c r="EL510" s="102"/>
      <c r="EM510" s="96"/>
      <c r="EN510" s="104"/>
      <c r="EO510" s="92"/>
      <c r="EP510" s="90"/>
      <c r="EQ510" s="91"/>
      <c r="ER510" s="102"/>
      <c r="ES510" s="96"/>
      <c r="ET510" s="104"/>
      <c r="EU510" s="92"/>
      <c r="EV510" s="90"/>
      <c r="EW510" s="91"/>
      <c r="EX510" s="102"/>
      <c r="EY510" s="96"/>
      <c r="EZ510" s="104"/>
      <c r="FA510" s="92"/>
      <c r="FB510" s="90"/>
      <c r="FC510" s="91"/>
      <c r="FD510" s="102"/>
      <c r="FE510" s="96"/>
      <c r="FF510" s="104"/>
      <c r="FG510" s="92"/>
      <c r="FH510" s="90"/>
      <c r="FI510" s="91"/>
      <c r="FJ510" s="102"/>
      <c r="FK510" s="96"/>
      <c r="FL510" s="104"/>
      <c r="FM510" s="92"/>
      <c r="FN510" s="90"/>
      <c r="FO510" s="91"/>
      <c r="FP510" s="102"/>
      <c r="FQ510" s="96"/>
      <c r="FR510" s="104"/>
      <c r="FS510" s="92"/>
      <c r="FT510" s="90"/>
      <c r="FU510" s="91"/>
      <c r="FV510" s="102"/>
      <c r="FW510" s="96"/>
      <c r="FX510" s="104"/>
      <c r="FY510" s="92"/>
      <c r="FZ510" s="90"/>
      <c r="GA510" s="91"/>
      <c r="GB510" s="102"/>
      <c r="GC510" s="96"/>
      <c r="GD510" s="104"/>
      <c r="GE510" s="92"/>
      <c r="GF510" s="90"/>
      <c r="GG510" s="91"/>
      <c r="GH510" s="102"/>
      <c r="GI510" s="96"/>
      <c r="GJ510" s="104"/>
      <c r="GK510" s="92"/>
      <c r="GL510" s="90"/>
      <c r="GM510" s="91"/>
      <c r="GN510" s="102"/>
      <c r="GO510" s="96"/>
      <c r="GP510" s="104"/>
      <c r="GQ510" s="92"/>
      <c r="GR510" s="90"/>
      <c r="GS510" s="91"/>
      <c r="GT510" s="102"/>
      <c r="GU510" s="96"/>
      <c r="GV510" s="104"/>
      <c r="GW510" s="92"/>
      <c r="GX510" s="90"/>
      <c r="GY510" s="91"/>
      <c r="GZ510" s="102"/>
      <c r="HA510" s="96"/>
      <c r="HB510" s="104"/>
      <c r="HC510" s="92"/>
      <c r="HD510" s="90"/>
      <c r="HE510" s="91"/>
      <c r="HF510" s="102"/>
      <c r="HG510" s="96"/>
      <c r="HH510" s="104"/>
      <c r="HI510" s="92"/>
      <c r="HJ510" s="90"/>
      <c r="HK510" s="91"/>
      <c r="HL510" s="102"/>
      <c r="HM510" s="96"/>
      <c r="HN510" s="104"/>
      <c r="HO510" s="92"/>
      <c r="HP510" s="90"/>
      <c r="HQ510" s="91"/>
      <c r="HR510" s="102"/>
      <c r="HS510" s="96"/>
      <c r="HT510" s="104"/>
      <c r="HU510" s="92"/>
      <c r="HV510" s="125"/>
      <c r="HW510" s="126"/>
      <c r="HX510" s="127"/>
      <c r="HY510" s="128"/>
      <c r="HZ510" s="129"/>
      <c r="IA510" s="130"/>
      <c r="IB510" s="125"/>
      <c r="IC510" s="126"/>
      <c r="ID510" s="127"/>
      <c r="IE510" s="128"/>
      <c r="IF510" s="129"/>
      <c r="IG510" s="130"/>
      <c r="IH510" s="125"/>
      <c r="II510" s="126"/>
      <c r="IJ510" s="127"/>
      <c r="IK510" s="128"/>
      <c r="IL510" s="129"/>
      <c r="IM510" s="130"/>
      <c r="IN510" s="125"/>
      <c r="IO510" s="126"/>
      <c r="IP510" s="127"/>
      <c r="IQ510" s="128"/>
      <c r="IR510" s="129"/>
    </row>
    <row r="511" spans="1:252" s="1" customFormat="1">
      <c r="A511" s="54" t="s">
        <v>988</v>
      </c>
      <c r="B511" s="136">
        <f t="shared" si="79"/>
        <v>0</v>
      </c>
      <c r="C511" s="136">
        <f t="shared" si="80"/>
        <v>0</v>
      </c>
      <c r="D511" s="136">
        <f t="shared" si="81"/>
        <v>0</v>
      </c>
      <c r="E511" s="136">
        <f t="shared" si="82"/>
        <v>0</v>
      </c>
      <c r="F511" s="136">
        <f t="shared" si="83"/>
        <v>0</v>
      </c>
      <c r="G511" s="136">
        <f t="shared" si="84"/>
        <v>0</v>
      </c>
      <c r="H511" s="137">
        <f t="shared" si="77"/>
        <v>0</v>
      </c>
      <c r="I511" s="137">
        <f t="shared" si="85"/>
        <v>0</v>
      </c>
      <c r="J511" s="136">
        <f t="shared" si="86"/>
        <v>0</v>
      </c>
      <c r="K511" s="136">
        <f t="shared" si="87"/>
        <v>0</v>
      </c>
      <c r="L511" s="138">
        <f t="shared" si="78"/>
        <v>0</v>
      </c>
      <c r="M511" s="92"/>
      <c r="N511" s="90"/>
      <c r="O511" s="91"/>
      <c r="P511" s="102"/>
      <c r="Q511" s="96"/>
      <c r="R511" s="104"/>
      <c r="S511" s="92"/>
      <c r="T511" s="90"/>
      <c r="U511" s="91"/>
      <c r="V511" s="102"/>
      <c r="W511" s="96"/>
      <c r="X511" s="104"/>
      <c r="Y511" s="92"/>
      <c r="Z511" s="90"/>
      <c r="AA511" s="91"/>
      <c r="AB511" s="102"/>
      <c r="AC511" s="96"/>
      <c r="AD511" s="104"/>
      <c r="AE511" s="92"/>
      <c r="AF511" s="90"/>
      <c r="AG511" s="91"/>
      <c r="AH511" s="102"/>
      <c r="AI511" s="96"/>
      <c r="AJ511" s="104"/>
      <c r="AK511" s="92"/>
      <c r="AL511" s="90"/>
      <c r="AM511" s="91"/>
      <c r="AN511" s="102"/>
      <c r="AO511" s="96"/>
      <c r="AP511" s="104"/>
      <c r="AQ511" s="92"/>
      <c r="AR511" s="90"/>
      <c r="AS511" s="91"/>
      <c r="AT511" s="102"/>
      <c r="AU511" s="96"/>
      <c r="AV511" s="104"/>
      <c r="AW511" s="92"/>
      <c r="AX511" s="90"/>
      <c r="AY511" s="91"/>
      <c r="AZ511" s="102"/>
      <c r="BA511" s="96"/>
      <c r="BB511" s="104"/>
      <c r="BC511" s="92"/>
      <c r="BD511" s="90"/>
      <c r="BE511" s="91"/>
      <c r="BF511" s="102"/>
      <c r="BG511" s="96"/>
      <c r="BH511" s="104"/>
      <c r="BI511" s="92"/>
      <c r="BJ511" s="90"/>
      <c r="BK511" s="91"/>
      <c r="BL511" s="102"/>
      <c r="BM511" s="96"/>
      <c r="BN511" s="104"/>
      <c r="BO511" s="92"/>
      <c r="BP511" s="90"/>
      <c r="BQ511" s="91"/>
      <c r="BR511" s="102"/>
      <c r="BS511" s="96"/>
      <c r="BT511" s="104"/>
      <c r="BU511" s="92"/>
      <c r="BV511" s="90"/>
      <c r="BW511" s="91"/>
      <c r="BX511" s="102"/>
      <c r="BY511" s="96"/>
      <c r="BZ511" s="104"/>
      <c r="CA511" s="92"/>
      <c r="CB511" s="90"/>
      <c r="CC511" s="91"/>
      <c r="CD511" s="102"/>
      <c r="CE511" s="96"/>
      <c r="CF511" s="104"/>
      <c r="CG511" s="92"/>
      <c r="CH511" s="90"/>
      <c r="CI511" s="91"/>
      <c r="CJ511" s="102"/>
      <c r="CK511" s="96"/>
      <c r="CL511" s="104"/>
      <c r="CM511" s="92"/>
      <c r="CN511" s="90"/>
      <c r="CO511" s="91"/>
      <c r="CP511" s="102"/>
      <c r="CQ511" s="96"/>
      <c r="CR511" s="104"/>
      <c r="CS511" s="92"/>
      <c r="CT511" s="90"/>
      <c r="CU511" s="91"/>
      <c r="CV511" s="102"/>
      <c r="CW511" s="96"/>
      <c r="CX511" s="104"/>
      <c r="CY511" s="92"/>
      <c r="CZ511" s="90"/>
      <c r="DA511" s="91"/>
      <c r="DB511" s="102"/>
      <c r="DC511" s="96"/>
      <c r="DD511" s="104"/>
      <c r="DE511" s="92"/>
      <c r="DF511" s="90"/>
      <c r="DG511" s="91"/>
      <c r="DH511" s="102"/>
      <c r="DI511" s="96"/>
      <c r="DJ511" s="104"/>
      <c r="DK511" s="92"/>
      <c r="DL511" s="90"/>
      <c r="DM511" s="91"/>
      <c r="DN511" s="102"/>
      <c r="DO511" s="96"/>
      <c r="DP511" s="104"/>
      <c r="DQ511" s="92"/>
      <c r="DR511" s="90"/>
      <c r="DS511" s="91"/>
      <c r="DT511" s="102"/>
      <c r="DU511" s="96"/>
      <c r="DV511" s="104"/>
      <c r="DW511" s="92"/>
      <c r="DX511" s="90"/>
      <c r="DY511" s="91"/>
      <c r="DZ511" s="102"/>
      <c r="EA511" s="96"/>
      <c r="EB511" s="104"/>
      <c r="EC511" s="92"/>
      <c r="ED511" s="90"/>
      <c r="EE511" s="91"/>
      <c r="EF511" s="102"/>
      <c r="EG511" s="96"/>
      <c r="EH511" s="104"/>
      <c r="EI511" s="92"/>
      <c r="EJ511" s="90"/>
      <c r="EK511" s="91"/>
      <c r="EL511" s="102"/>
      <c r="EM511" s="96"/>
      <c r="EN511" s="104"/>
      <c r="EO511" s="92"/>
      <c r="EP511" s="90"/>
      <c r="EQ511" s="91"/>
      <c r="ER511" s="102"/>
      <c r="ES511" s="96"/>
      <c r="ET511" s="104"/>
      <c r="EU511" s="92"/>
      <c r="EV511" s="90"/>
      <c r="EW511" s="91"/>
      <c r="EX511" s="102"/>
      <c r="EY511" s="96"/>
      <c r="EZ511" s="104"/>
      <c r="FA511" s="92"/>
      <c r="FB511" s="90"/>
      <c r="FC511" s="91"/>
      <c r="FD511" s="102"/>
      <c r="FE511" s="96"/>
      <c r="FF511" s="104"/>
      <c r="FG511" s="92"/>
      <c r="FH511" s="90"/>
      <c r="FI511" s="91"/>
      <c r="FJ511" s="102"/>
      <c r="FK511" s="96"/>
      <c r="FL511" s="104"/>
      <c r="FM511" s="92"/>
      <c r="FN511" s="90"/>
      <c r="FO511" s="91"/>
      <c r="FP511" s="102"/>
      <c r="FQ511" s="96"/>
      <c r="FR511" s="104"/>
      <c r="FS511" s="92"/>
      <c r="FT511" s="90"/>
      <c r="FU511" s="91"/>
      <c r="FV511" s="102"/>
      <c r="FW511" s="96"/>
      <c r="FX511" s="104"/>
      <c r="FY511" s="92"/>
      <c r="FZ511" s="90"/>
      <c r="GA511" s="91"/>
      <c r="GB511" s="102"/>
      <c r="GC511" s="96"/>
      <c r="GD511" s="104"/>
      <c r="GE511" s="92"/>
      <c r="GF511" s="90"/>
      <c r="GG511" s="91"/>
      <c r="GH511" s="102"/>
      <c r="GI511" s="96"/>
      <c r="GJ511" s="104"/>
      <c r="GK511" s="92"/>
      <c r="GL511" s="90"/>
      <c r="GM511" s="91"/>
      <c r="GN511" s="102"/>
      <c r="GO511" s="96"/>
      <c r="GP511" s="104"/>
      <c r="GQ511" s="92"/>
      <c r="GR511" s="90"/>
      <c r="GS511" s="91"/>
      <c r="GT511" s="102"/>
      <c r="GU511" s="96"/>
      <c r="GV511" s="104"/>
      <c r="GW511" s="92"/>
      <c r="GX511" s="90"/>
      <c r="GY511" s="91"/>
      <c r="GZ511" s="102"/>
      <c r="HA511" s="96"/>
      <c r="HB511" s="104"/>
      <c r="HC511" s="92"/>
      <c r="HD511" s="90"/>
      <c r="HE511" s="91"/>
      <c r="HF511" s="102"/>
      <c r="HG511" s="96"/>
      <c r="HH511" s="104"/>
      <c r="HI511" s="92"/>
      <c r="HJ511" s="90"/>
      <c r="HK511" s="91"/>
      <c r="HL511" s="102"/>
      <c r="HM511" s="96"/>
      <c r="HN511" s="104"/>
      <c r="HO511" s="92"/>
      <c r="HP511" s="90"/>
      <c r="HQ511" s="91"/>
      <c r="HR511" s="102"/>
      <c r="HS511" s="96"/>
      <c r="HT511" s="104"/>
      <c r="HU511" s="92"/>
      <c r="HV511" s="125"/>
      <c r="HW511" s="126"/>
      <c r="HX511" s="127"/>
      <c r="HY511" s="128"/>
      <c r="HZ511" s="129"/>
      <c r="IA511" s="130"/>
      <c r="IB511" s="125"/>
      <c r="IC511" s="126"/>
      <c r="ID511" s="127"/>
      <c r="IE511" s="128"/>
      <c r="IF511" s="129"/>
      <c r="IG511" s="130"/>
      <c r="IH511" s="125"/>
      <c r="II511" s="126"/>
      <c r="IJ511" s="127"/>
      <c r="IK511" s="128"/>
      <c r="IL511" s="129"/>
      <c r="IM511" s="130"/>
      <c r="IN511" s="125"/>
      <c r="IO511" s="126"/>
      <c r="IP511" s="127"/>
      <c r="IQ511" s="128"/>
      <c r="IR511" s="129"/>
    </row>
    <row r="512" spans="1:252" s="1" customFormat="1">
      <c r="A512" s="65" t="s">
        <v>989</v>
      </c>
      <c r="B512" s="136">
        <f t="shared" si="79"/>
        <v>0</v>
      </c>
      <c r="C512" s="136">
        <f t="shared" si="80"/>
        <v>0</v>
      </c>
      <c r="D512" s="136">
        <f t="shared" si="81"/>
        <v>0</v>
      </c>
      <c r="E512" s="136">
        <f t="shared" si="82"/>
        <v>0</v>
      </c>
      <c r="F512" s="136">
        <f t="shared" si="83"/>
        <v>0</v>
      </c>
      <c r="G512" s="136">
        <f t="shared" si="84"/>
        <v>0</v>
      </c>
      <c r="H512" s="137">
        <f t="shared" si="77"/>
        <v>0</v>
      </c>
      <c r="I512" s="137">
        <f t="shared" si="85"/>
        <v>0</v>
      </c>
      <c r="J512" s="136">
        <f t="shared" si="86"/>
        <v>0</v>
      </c>
      <c r="K512" s="136">
        <f t="shared" si="87"/>
        <v>0</v>
      </c>
      <c r="L512" s="138">
        <f t="shared" si="78"/>
        <v>0</v>
      </c>
      <c r="M512" s="92"/>
      <c r="N512" s="90"/>
      <c r="O512" s="91"/>
      <c r="P512" s="102"/>
      <c r="Q512" s="96"/>
      <c r="R512" s="104"/>
      <c r="S512" s="92"/>
      <c r="T512" s="90"/>
      <c r="U512" s="91"/>
      <c r="V512" s="102"/>
      <c r="W512" s="96"/>
      <c r="X512" s="104"/>
      <c r="Y512" s="92"/>
      <c r="Z512" s="90"/>
      <c r="AA512" s="91"/>
      <c r="AB512" s="102"/>
      <c r="AC512" s="96"/>
      <c r="AD512" s="104"/>
      <c r="AE512" s="92"/>
      <c r="AF512" s="90"/>
      <c r="AG512" s="91"/>
      <c r="AH512" s="102"/>
      <c r="AI512" s="96"/>
      <c r="AJ512" s="104"/>
      <c r="AK512" s="92"/>
      <c r="AL512" s="90"/>
      <c r="AM512" s="91"/>
      <c r="AN512" s="102"/>
      <c r="AO512" s="96"/>
      <c r="AP512" s="104"/>
      <c r="AQ512" s="92"/>
      <c r="AR512" s="90"/>
      <c r="AS512" s="91"/>
      <c r="AT512" s="102"/>
      <c r="AU512" s="96"/>
      <c r="AV512" s="104"/>
      <c r="AW512" s="92"/>
      <c r="AX512" s="90"/>
      <c r="AY512" s="91"/>
      <c r="AZ512" s="102"/>
      <c r="BA512" s="96"/>
      <c r="BB512" s="104"/>
      <c r="BC512" s="92"/>
      <c r="BD512" s="90"/>
      <c r="BE512" s="91"/>
      <c r="BF512" s="102"/>
      <c r="BG512" s="96"/>
      <c r="BH512" s="104"/>
      <c r="BI512" s="92"/>
      <c r="BJ512" s="90"/>
      <c r="BK512" s="91"/>
      <c r="BL512" s="102"/>
      <c r="BM512" s="96"/>
      <c r="BN512" s="104"/>
      <c r="BO512" s="92"/>
      <c r="BP512" s="90"/>
      <c r="BQ512" s="91"/>
      <c r="BR512" s="102"/>
      <c r="BS512" s="96"/>
      <c r="BT512" s="104"/>
      <c r="BU512" s="92"/>
      <c r="BV512" s="90"/>
      <c r="BW512" s="91"/>
      <c r="BX512" s="102"/>
      <c r="BY512" s="96"/>
      <c r="BZ512" s="104"/>
      <c r="CA512" s="92"/>
      <c r="CB512" s="90"/>
      <c r="CC512" s="91"/>
      <c r="CD512" s="102"/>
      <c r="CE512" s="96"/>
      <c r="CF512" s="104"/>
      <c r="CG512" s="92"/>
      <c r="CH512" s="90"/>
      <c r="CI512" s="91"/>
      <c r="CJ512" s="102"/>
      <c r="CK512" s="96"/>
      <c r="CL512" s="104"/>
      <c r="CM512" s="92"/>
      <c r="CN512" s="90"/>
      <c r="CO512" s="91"/>
      <c r="CP512" s="102"/>
      <c r="CQ512" s="96"/>
      <c r="CR512" s="104"/>
      <c r="CS512" s="92"/>
      <c r="CT512" s="90"/>
      <c r="CU512" s="91"/>
      <c r="CV512" s="102"/>
      <c r="CW512" s="96"/>
      <c r="CX512" s="104"/>
      <c r="CY512" s="92"/>
      <c r="CZ512" s="90"/>
      <c r="DA512" s="91"/>
      <c r="DB512" s="102"/>
      <c r="DC512" s="96"/>
      <c r="DD512" s="104"/>
      <c r="DE512" s="92"/>
      <c r="DF512" s="90"/>
      <c r="DG512" s="91"/>
      <c r="DH512" s="102"/>
      <c r="DI512" s="96"/>
      <c r="DJ512" s="104"/>
      <c r="DK512" s="92"/>
      <c r="DL512" s="90"/>
      <c r="DM512" s="91"/>
      <c r="DN512" s="102"/>
      <c r="DO512" s="96"/>
      <c r="DP512" s="104"/>
      <c r="DQ512" s="92"/>
      <c r="DR512" s="90"/>
      <c r="DS512" s="91"/>
      <c r="DT512" s="102"/>
      <c r="DU512" s="96"/>
      <c r="DV512" s="104"/>
      <c r="DW512" s="92"/>
      <c r="DX512" s="90"/>
      <c r="DY512" s="91"/>
      <c r="DZ512" s="102"/>
      <c r="EA512" s="96"/>
      <c r="EB512" s="104"/>
      <c r="EC512" s="92"/>
      <c r="ED512" s="90"/>
      <c r="EE512" s="91"/>
      <c r="EF512" s="102"/>
      <c r="EG512" s="96"/>
      <c r="EH512" s="104"/>
      <c r="EI512" s="92"/>
      <c r="EJ512" s="90"/>
      <c r="EK512" s="91"/>
      <c r="EL512" s="102"/>
      <c r="EM512" s="96"/>
      <c r="EN512" s="104"/>
      <c r="EO512" s="92"/>
      <c r="EP512" s="90"/>
      <c r="EQ512" s="91"/>
      <c r="ER512" s="102"/>
      <c r="ES512" s="96"/>
      <c r="ET512" s="104"/>
      <c r="EU512" s="92"/>
      <c r="EV512" s="90"/>
      <c r="EW512" s="91"/>
      <c r="EX512" s="102"/>
      <c r="EY512" s="96"/>
      <c r="EZ512" s="104"/>
      <c r="FA512" s="92"/>
      <c r="FB512" s="90"/>
      <c r="FC512" s="91"/>
      <c r="FD512" s="102"/>
      <c r="FE512" s="96"/>
      <c r="FF512" s="104"/>
      <c r="FG512" s="92"/>
      <c r="FH512" s="90"/>
      <c r="FI512" s="91"/>
      <c r="FJ512" s="102"/>
      <c r="FK512" s="96"/>
      <c r="FL512" s="104"/>
      <c r="FM512" s="92"/>
      <c r="FN512" s="90"/>
      <c r="FO512" s="91"/>
      <c r="FP512" s="102"/>
      <c r="FQ512" s="96"/>
      <c r="FR512" s="104"/>
      <c r="FS512" s="92"/>
      <c r="FT512" s="90"/>
      <c r="FU512" s="91"/>
      <c r="FV512" s="102"/>
      <c r="FW512" s="96"/>
      <c r="FX512" s="104"/>
      <c r="FY512" s="92"/>
      <c r="FZ512" s="90"/>
      <c r="GA512" s="91"/>
      <c r="GB512" s="102"/>
      <c r="GC512" s="96"/>
      <c r="GD512" s="104"/>
      <c r="GE512" s="92"/>
      <c r="GF512" s="90"/>
      <c r="GG512" s="91"/>
      <c r="GH512" s="102"/>
      <c r="GI512" s="96"/>
      <c r="GJ512" s="104"/>
      <c r="GK512" s="92"/>
      <c r="GL512" s="90"/>
      <c r="GM512" s="91"/>
      <c r="GN512" s="102"/>
      <c r="GO512" s="96"/>
      <c r="GP512" s="104"/>
      <c r="GQ512" s="92"/>
      <c r="GR512" s="90"/>
      <c r="GS512" s="91"/>
      <c r="GT512" s="102"/>
      <c r="GU512" s="96"/>
      <c r="GV512" s="104"/>
      <c r="GW512" s="92"/>
      <c r="GX512" s="90"/>
      <c r="GY512" s="91"/>
      <c r="GZ512" s="102"/>
      <c r="HA512" s="96"/>
      <c r="HB512" s="104"/>
      <c r="HC512" s="92"/>
      <c r="HD512" s="90"/>
      <c r="HE512" s="91"/>
      <c r="HF512" s="102"/>
      <c r="HG512" s="96"/>
      <c r="HH512" s="104"/>
      <c r="HI512" s="92"/>
      <c r="HJ512" s="90"/>
      <c r="HK512" s="91"/>
      <c r="HL512" s="102"/>
      <c r="HM512" s="96"/>
      <c r="HN512" s="104"/>
      <c r="HO512" s="92"/>
      <c r="HP512" s="90"/>
      <c r="HQ512" s="91"/>
      <c r="HR512" s="102"/>
      <c r="HS512" s="96"/>
      <c r="HT512" s="104"/>
      <c r="HU512" s="92"/>
      <c r="HV512" s="125"/>
      <c r="HW512" s="126"/>
      <c r="HX512" s="127"/>
      <c r="HY512" s="128"/>
      <c r="HZ512" s="129"/>
      <c r="IA512" s="130"/>
      <c r="IB512" s="125"/>
      <c r="IC512" s="126"/>
      <c r="ID512" s="127"/>
      <c r="IE512" s="128"/>
      <c r="IF512" s="129"/>
      <c r="IG512" s="130"/>
      <c r="IH512" s="125"/>
      <c r="II512" s="126"/>
      <c r="IJ512" s="127"/>
      <c r="IK512" s="128"/>
      <c r="IL512" s="129"/>
      <c r="IM512" s="130"/>
      <c r="IN512" s="125"/>
      <c r="IO512" s="126"/>
      <c r="IP512" s="127"/>
      <c r="IQ512" s="128"/>
      <c r="IR512" s="129"/>
    </row>
    <row r="513" spans="1:252" s="1" customFormat="1">
      <c r="A513" s="54" t="s">
        <v>323</v>
      </c>
      <c r="B513" s="136">
        <f t="shared" si="79"/>
        <v>0</v>
      </c>
      <c r="C513" s="136">
        <f t="shared" si="80"/>
        <v>0</v>
      </c>
      <c r="D513" s="136">
        <f t="shared" si="81"/>
        <v>0</v>
      </c>
      <c r="E513" s="136">
        <f t="shared" si="82"/>
        <v>0</v>
      </c>
      <c r="F513" s="136">
        <f t="shared" si="83"/>
        <v>0</v>
      </c>
      <c r="G513" s="136">
        <f t="shared" si="84"/>
        <v>0</v>
      </c>
      <c r="H513" s="137">
        <f t="shared" si="77"/>
        <v>0</v>
      </c>
      <c r="I513" s="137">
        <f t="shared" si="85"/>
        <v>0</v>
      </c>
      <c r="J513" s="136">
        <f t="shared" si="86"/>
        <v>0</v>
      </c>
      <c r="K513" s="136">
        <f t="shared" si="87"/>
        <v>0</v>
      </c>
      <c r="L513" s="138">
        <f t="shared" si="78"/>
        <v>0</v>
      </c>
      <c r="M513" s="92"/>
      <c r="N513" s="90"/>
      <c r="O513" s="91"/>
      <c r="P513" s="102"/>
      <c r="Q513" s="96"/>
      <c r="R513" s="104"/>
      <c r="S513" s="92"/>
      <c r="T513" s="90"/>
      <c r="U513" s="91"/>
      <c r="V513" s="102"/>
      <c r="W513" s="96"/>
      <c r="X513" s="104"/>
      <c r="Y513" s="92"/>
      <c r="Z513" s="90"/>
      <c r="AA513" s="91"/>
      <c r="AB513" s="102"/>
      <c r="AC513" s="96"/>
      <c r="AD513" s="104"/>
      <c r="AE513" s="92"/>
      <c r="AF513" s="90"/>
      <c r="AG513" s="91"/>
      <c r="AH513" s="102"/>
      <c r="AI513" s="96"/>
      <c r="AJ513" s="104"/>
      <c r="AK513" s="92"/>
      <c r="AL513" s="90"/>
      <c r="AM513" s="91"/>
      <c r="AN513" s="102"/>
      <c r="AO513" s="96"/>
      <c r="AP513" s="104"/>
      <c r="AQ513" s="92"/>
      <c r="AR513" s="90"/>
      <c r="AS513" s="91"/>
      <c r="AT513" s="102"/>
      <c r="AU513" s="96"/>
      <c r="AV513" s="104"/>
      <c r="AW513" s="92"/>
      <c r="AX513" s="90"/>
      <c r="AY513" s="91"/>
      <c r="AZ513" s="102"/>
      <c r="BA513" s="96"/>
      <c r="BB513" s="104"/>
      <c r="BC513" s="92"/>
      <c r="BD513" s="90"/>
      <c r="BE513" s="91"/>
      <c r="BF513" s="102"/>
      <c r="BG513" s="96"/>
      <c r="BH513" s="104"/>
      <c r="BI513" s="92"/>
      <c r="BJ513" s="90"/>
      <c r="BK513" s="91"/>
      <c r="BL513" s="102"/>
      <c r="BM513" s="96"/>
      <c r="BN513" s="104"/>
      <c r="BO513" s="92"/>
      <c r="BP513" s="90"/>
      <c r="BQ513" s="91"/>
      <c r="BR513" s="102"/>
      <c r="BS513" s="96"/>
      <c r="BT513" s="104"/>
      <c r="BU513" s="92"/>
      <c r="BV513" s="90"/>
      <c r="BW513" s="91"/>
      <c r="BX513" s="102"/>
      <c r="BY513" s="96"/>
      <c r="BZ513" s="104"/>
      <c r="CA513" s="92"/>
      <c r="CB513" s="90"/>
      <c r="CC513" s="91"/>
      <c r="CD513" s="102"/>
      <c r="CE513" s="96"/>
      <c r="CF513" s="104"/>
      <c r="CG513" s="92"/>
      <c r="CH513" s="90"/>
      <c r="CI513" s="91"/>
      <c r="CJ513" s="102"/>
      <c r="CK513" s="96"/>
      <c r="CL513" s="104"/>
      <c r="CM513" s="92"/>
      <c r="CN513" s="90"/>
      <c r="CO513" s="91"/>
      <c r="CP513" s="102"/>
      <c r="CQ513" s="96"/>
      <c r="CR513" s="104"/>
      <c r="CS513" s="92"/>
      <c r="CT513" s="90"/>
      <c r="CU513" s="91"/>
      <c r="CV513" s="102"/>
      <c r="CW513" s="96"/>
      <c r="CX513" s="104"/>
      <c r="CY513" s="92"/>
      <c r="CZ513" s="90"/>
      <c r="DA513" s="91"/>
      <c r="DB513" s="102"/>
      <c r="DC513" s="96"/>
      <c r="DD513" s="104"/>
      <c r="DE513" s="92"/>
      <c r="DF513" s="90"/>
      <c r="DG513" s="91"/>
      <c r="DH513" s="102"/>
      <c r="DI513" s="96"/>
      <c r="DJ513" s="104"/>
      <c r="DK513" s="92"/>
      <c r="DL513" s="90"/>
      <c r="DM513" s="91"/>
      <c r="DN513" s="102"/>
      <c r="DO513" s="96"/>
      <c r="DP513" s="104"/>
      <c r="DQ513" s="92"/>
      <c r="DR513" s="90"/>
      <c r="DS513" s="91"/>
      <c r="DT513" s="102"/>
      <c r="DU513" s="96"/>
      <c r="DV513" s="104"/>
      <c r="DW513" s="92"/>
      <c r="DX513" s="90"/>
      <c r="DY513" s="91"/>
      <c r="DZ513" s="102"/>
      <c r="EA513" s="96"/>
      <c r="EB513" s="104"/>
      <c r="EC513" s="92"/>
      <c r="ED513" s="90"/>
      <c r="EE513" s="91"/>
      <c r="EF513" s="102"/>
      <c r="EG513" s="96"/>
      <c r="EH513" s="104"/>
      <c r="EI513" s="92"/>
      <c r="EJ513" s="90"/>
      <c r="EK513" s="91"/>
      <c r="EL513" s="102"/>
      <c r="EM513" s="96"/>
      <c r="EN513" s="104"/>
      <c r="EO513" s="92"/>
      <c r="EP513" s="90"/>
      <c r="EQ513" s="91"/>
      <c r="ER513" s="102"/>
      <c r="ES513" s="96"/>
      <c r="ET513" s="104"/>
      <c r="EU513" s="92"/>
      <c r="EV513" s="90"/>
      <c r="EW513" s="91"/>
      <c r="EX513" s="102"/>
      <c r="EY513" s="96"/>
      <c r="EZ513" s="104"/>
      <c r="FA513" s="92"/>
      <c r="FB513" s="90"/>
      <c r="FC513" s="91"/>
      <c r="FD513" s="102"/>
      <c r="FE513" s="96"/>
      <c r="FF513" s="104"/>
      <c r="FG513" s="92"/>
      <c r="FH513" s="90"/>
      <c r="FI513" s="91"/>
      <c r="FJ513" s="102"/>
      <c r="FK513" s="96"/>
      <c r="FL513" s="104"/>
      <c r="FM513" s="92"/>
      <c r="FN513" s="90"/>
      <c r="FO513" s="91"/>
      <c r="FP513" s="102"/>
      <c r="FQ513" s="96"/>
      <c r="FR513" s="104"/>
      <c r="FS513" s="92"/>
      <c r="FT513" s="90"/>
      <c r="FU513" s="91"/>
      <c r="FV513" s="102"/>
      <c r="FW513" s="96"/>
      <c r="FX513" s="104"/>
      <c r="FY513" s="92"/>
      <c r="FZ513" s="90"/>
      <c r="GA513" s="91"/>
      <c r="GB513" s="102"/>
      <c r="GC513" s="96"/>
      <c r="GD513" s="104"/>
      <c r="GE513" s="92"/>
      <c r="GF513" s="90"/>
      <c r="GG513" s="91"/>
      <c r="GH513" s="102"/>
      <c r="GI513" s="96"/>
      <c r="GJ513" s="104"/>
      <c r="GK513" s="92"/>
      <c r="GL513" s="90"/>
      <c r="GM513" s="91"/>
      <c r="GN513" s="102"/>
      <c r="GO513" s="96"/>
      <c r="GP513" s="104"/>
      <c r="GQ513" s="92"/>
      <c r="GR513" s="90"/>
      <c r="GS513" s="91"/>
      <c r="GT513" s="102"/>
      <c r="GU513" s="96"/>
      <c r="GV513" s="104"/>
      <c r="GW513" s="92"/>
      <c r="GX513" s="90"/>
      <c r="GY513" s="91"/>
      <c r="GZ513" s="102"/>
      <c r="HA513" s="96"/>
      <c r="HB513" s="104"/>
      <c r="HC513" s="92"/>
      <c r="HD513" s="90"/>
      <c r="HE513" s="91"/>
      <c r="HF513" s="102"/>
      <c r="HG513" s="96"/>
      <c r="HH513" s="104"/>
      <c r="HI513" s="92"/>
      <c r="HJ513" s="90"/>
      <c r="HK513" s="91"/>
      <c r="HL513" s="102"/>
      <c r="HM513" s="96"/>
      <c r="HN513" s="104"/>
      <c r="HO513" s="92"/>
      <c r="HP513" s="90"/>
      <c r="HQ513" s="91"/>
      <c r="HR513" s="102"/>
      <c r="HS513" s="96"/>
      <c r="HT513" s="104"/>
      <c r="HU513" s="92"/>
      <c r="HV513" s="125"/>
      <c r="HW513" s="126"/>
      <c r="HX513" s="127"/>
      <c r="HY513" s="128"/>
      <c r="HZ513" s="129"/>
      <c r="IA513" s="130"/>
      <c r="IB513" s="125"/>
      <c r="IC513" s="126"/>
      <c r="ID513" s="127"/>
      <c r="IE513" s="128"/>
      <c r="IF513" s="129"/>
      <c r="IG513" s="130"/>
      <c r="IH513" s="125"/>
      <c r="II513" s="126"/>
      <c r="IJ513" s="127"/>
      <c r="IK513" s="128"/>
      <c r="IL513" s="129"/>
      <c r="IM513" s="130"/>
      <c r="IN513" s="125"/>
      <c r="IO513" s="126"/>
      <c r="IP513" s="127"/>
      <c r="IQ513" s="128"/>
      <c r="IR513" s="129"/>
    </row>
    <row r="514" spans="1:252" s="1" customFormat="1">
      <c r="A514" s="54" t="s">
        <v>990</v>
      </c>
      <c r="B514" s="136">
        <f t="shared" si="79"/>
        <v>0</v>
      </c>
      <c r="C514" s="136">
        <f t="shared" si="80"/>
        <v>0</v>
      </c>
      <c r="D514" s="136">
        <f t="shared" si="81"/>
        <v>0</v>
      </c>
      <c r="E514" s="136">
        <f t="shared" si="82"/>
        <v>0</v>
      </c>
      <c r="F514" s="136">
        <f t="shared" si="83"/>
        <v>0</v>
      </c>
      <c r="G514" s="136">
        <f t="shared" si="84"/>
        <v>0</v>
      </c>
      <c r="H514" s="137">
        <f t="shared" ref="H514:H534" si="88">COUNT(N514,Q514,T514,W514,Z514,AC514,AF514,AI514,AL514,AO514,AR514,AU514,AX514,BA514,BD514,BG514,BJ514,BM514,BP514,BS514,BV514,BY514,CB514,CE514,CH514,CK514,CN514,CQ514,CT514,CW514,CZ514,DC514,DF514,DI514,DL514,DO514,DR514,DU514,DX514,EA514,ED514,EG514,EJ514,EM514,EP514,ES514,EV514,EY514,FB514,FE514,FH514,FK514,FN514,FQ514,FT514,FW514,FZ514,GC514,GF514,GI514,GL514,GO514,GR514,GU514,GX514,HA514,HD514,HG514,HJ514,HM514,HP514,HS514,HV514,HY514,IB514,IE514,IH514,IK514,IN514,IQ514)</f>
        <v>0</v>
      </c>
      <c r="I514" s="137">
        <f t="shared" si="85"/>
        <v>0</v>
      </c>
      <c r="J514" s="136">
        <f t="shared" si="86"/>
        <v>0</v>
      </c>
      <c r="K514" s="136">
        <f t="shared" si="87"/>
        <v>0</v>
      </c>
      <c r="L514" s="138">
        <f t="shared" si="78"/>
        <v>0</v>
      </c>
      <c r="M514" s="92"/>
      <c r="N514" s="90"/>
      <c r="O514" s="91"/>
      <c r="P514" s="102"/>
      <c r="Q514" s="96"/>
      <c r="R514" s="104"/>
      <c r="S514" s="92"/>
      <c r="T514" s="90"/>
      <c r="U514" s="91"/>
      <c r="V514" s="102"/>
      <c r="W514" s="96"/>
      <c r="X514" s="104"/>
      <c r="Y514" s="92"/>
      <c r="Z514" s="90"/>
      <c r="AA514" s="91"/>
      <c r="AB514" s="102"/>
      <c r="AC514" s="96"/>
      <c r="AD514" s="104"/>
      <c r="AE514" s="92"/>
      <c r="AF514" s="90"/>
      <c r="AG514" s="91"/>
      <c r="AH514" s="102"/>
      <c r="AI514" s="96"/>
      <c r="AJ514" s="104"/>
      <c r="AK514" s="92"/>
      <c r="AL514" s="90"/>
      <c r="AM514" s="91"/>
      <c r="AN514" s="102"/>
      <c r="AO514" s="96"/>
      <c r="AP514" s="104"/>
      <c r="AQ514" s="92"/>
      <c r="AR514" s="90"/>
      <c r="AS514" s="91"/>
      <c r="AT514" s="102"/>
      <c r="AU514" s="96"/>
      <c r="AV514" s="104"/>
      <c r="AW514" s="92"/>
      <c r="AX514" s="90"/>
      <c r="AY514" s="91"/>
      <c r="AZ514" s="102"/>
      <c r="BA514" s="96"/>
      <c r="BB514" s="104"/>
      <c r="BC514" s="92"/>
      <c r="BD514" s="90"/>
      <c r="BE514" s="91"/>
      <c r="BF514" s="102"/>
      <c r="BG514" s="96"/>
      <c r="BH514" s="104"/>
      <c r="BI514" s="92"/>
      <c r="BJ514" s="90"/>
      <c r="BK514" s="91"/>
      <c r="BL514" s="102"/>
      <c r="BM514" s="96"/>
      <c r="BN514" s="104"/>
      <c r="BO514" s="92"/>
      <c r="BP514" s="90"/>
      <c r="BQ514" s="91"/>
      <c r="BR514" s="102"/>
      <c r="BS514" s="96"/>
      <c r="BT514" s="104"/>
      <c r="BU514" s="92"/>
      <c r="BV514" s="90"/>
      <c r="BW514" s="91"/>
      <c r="BX514" s="102"/>
      <c r="BY514" s="96"/>
      <c r="BZ514" s="104"/>
      <c r="CA514" s="92"/>
      <c r="CB514" s="90"/>
      <c r="CC514" s="91"/>
      <c r="CD514" s="102"/>
      <c r="CE514" s="96"/>
      <c r="CF514" s="104"/>
      <c r="CG514" s="92"/>
      <c r="CH514" s="90"/>
      <c r="CI514" s="91"/>
      <c r="CJ514" s="102"/>
      <c r="CK514" s="96"/>
      <c r="CL514" s="104"/>
      <c r="CM514" s="92"/>
      <c r="CN514" s="90"/>
      <c r="CO514" s="91"/>
      <c r="CP514" s="102"/>
      <c r="CQ514" s="96"/>
      <c r="CR514" s="104"/>
      <c r="CS514" s="92"/>
      <c r="CT514" s="90"/>
      <c r="CU514" s="91"/>
      <c r="CV514" s="102"/>
      <c r="CW514" s="96"/>
      <c r="CX514" s="104"/>
      <c r="CY514" s="92"/>
      <c r="CZ514" s="90"/>
      <c r="DA514" s="91"/>
      <c r="DB514" s="102"/>
      <c r="DC514" s="96"/>
      <c r="DD514" s="104"/>
      <c r="DE514" s="92"/>
      <c r="DF514" s="90"/>
      <c r="DG514" s="91"/>
      <c r="DH514" s="102"/>
      <c r="DI514" s="96"/>
      <c r="DJ514" s="104"/>
      <c r="DK514" s="92"/>
      <c r="DL514" s="90"/>
      <c r="DM514" s="91"/>
      <c r="DN514" s="102"/>
      <c r="DO514" s="96"/>
      <c r="DP514" s="104"/>
      <c r="DQ514" s="92"/>
      <c r="DR514" s="90"/>
      <c r="DS514" s="91"/>
      <c r="DT514" s="102"/>
      <c r="DU514" s="96"/>
      <c r="DV514" s="104"/>
      <c r="DW514" s="92"/>
      <c r="DX514" s="90"/>
      <c r="DY514" s="91"/>
      <c r="DZ514" s="102"/>
      <c r="EA514" s="96"/>
      <c r="EB514" s="104"/>
      <c r="EC514" s="92"/>
      <c r="ED514" s="90"/>
      <c r="EE514" s="91"/>
      <c r="EF514" s="102"/>
      <c r="EG514" s="96"/>
      <c r="EH514" s="104"/>
      <c r="EI514" s="92"/>
      <c r="EJ514" s="90"/>
      <c r="EK514" s="91"/>
      <c r="EL514" s="102"/>
      <c r="EM514" s="96"/>
      <c r="EN514" s="104"/>
      <c r="EO514" s="92"/>
      <c r="EP514" s="90"/>
      <c r="EQ514" s="91"/>
      <c r="ER514" s="102"/>
      <c r="ES514" s="96"/>
      <c r="ET514" s="104"/>
      <c r="EU514" s="92"/>
      <c r="EV514" s="90"/>
      <c r="EW514" s="91"/>
      <c r="EX514" s="102"/>
      <c r="EY514" s="96"/>
      <c r="EZ514" s="104"/>
      <c r="FA514" s="92"/>
      <c r="FB514" s="90"/>
      <c r="FC514" s="91"/>
      <c r="FD514" s="102"/>
      <c r="FE514" s="96"/>
      <c r="FF514" s="104"/>
      <c r="FG514" s="92"/>
      <c r="FH514" s="90"/>
      <c r="FI514" s="91"/>
      <c r="FJ514" s="102"/>
      <c r="FK514" s="96"/>
      <c r="FL514" s="104"/>
      <c r="FM514" s="92"/>
      <c r="FN514" s="90"/>
      <c r="FO514" s="91"/>
      <c r="FP514" s="102"/>
      <c r="FQ514" s="96"/>
      <c r="FR514" s="104"/>
      <c r="FS514" s="92"/>
      <c r="FT514" s="90"/>
      <c r="FU514" s="91"/>
      <c r="FV514" s="102"/>
      <c r="FW514" s="96"/>
      <c r="FX514" s="104"/>
      <c r="FY514" s="92"/>
      <c r="FZ514" s="90"/>
      <c r="GA514" s="91"/>
      <c r="GB514" s="102"/>
      <c r="GC514" s="96"/>
      <c r="GD514" s="104"/>
      <c r="GE514" s="92"/>
      <c r="GF514" s="90"/>
      <c r="GG514" s="91"/>
      <c r="GH514" s="102"/>
      <c r="GI514" s="96"/>
      <c r="GJ514" s="104"/>
      <c r="GK514" s="92"/>
      <c r="GL514" s="90"/>
      <c r="GM514" s="91"/>
      <c r="GN514" s="102"/>
      <c r="GO514" s="96"/>
      <c r="GP514" s="104"/>
      <c r="GQ514" s="92"/>
      <c r="GR514" s="90"/>
      <c r="GS514" s="91"/>
      <c r="GT514" s="102"/>
      <c r="GU514" s="96"/>
      <c r="GV514" s="104"/>
      <c r="GW514" s="92"/>
      <c r="GX514" s="90"/>
      <c r="GY514" s="91"/>
      <c r="GZ514" s="102"/>
      <c r="HA514" s="96"/>
      <c r="HB514" s="104"/>
      <c r="HC514" s="92"/>
      <c r="HD514" s="90"/>
      <c r="HE514" s="91"/>
      <c r="HF514" s="102"/>
      <c r="HG514" s="96"/>
      <c r="HH514" s="104"/>
      <c r="HI514" s="92"/>
      <c r="HJ514" s="90"/>
      <c r="HK514" s="91"/>
      <c r="HL514" s="102"/>
      <c r="HM514" s="96"/>
      <c r="HN514" s="104"/>
      <c r="HO514" s="92"/>
      <c r="HP514" s="90"/>
      <c r="HQ514" s="91"/>
      <c r="HR514" s="102"/>
      <c r="HS514" s="96"/>
      <c r="HT514" s="104"/>
      <c r="HU514" s="92"/>
      <c r="HV514" s="125"/>
      <c r="HW514" s="126"/>
      <c r="HX514" s="127"/>
      <c r="HY514" s="128"/>
      <c r="HZ514" s="129"/>
      <c r="IA514" s="130"/>
      <c r="IB514" s="125"/>
      <c r="IC514" s="126"/>
      <c r="ID514" s="127"/>
      <c r="IE514" s="128"/>
      <c r="IF514" s="129"/>
      <c r="IG514" s="130"/>
      <c r="IH514" s="125"/>
      <c r="II514" s="126"/>
      <c r="IJ514" s="127"/>
      <c r="IK514" s="128"/>
      <c r="IL514" s="129"/>
      <c r="IM514" s="130"/>
      <c r="IN514" s="125"/>
      <c r="IO514" s="126"/>
      <c r="IP514" s="127"/>
      <c r="IQ514" s="128"/>
      <c r="IR514" s="129"/>
    </row>
    <row r="515" spans="1:252" s="1" customFormat="1">
      <c r="A515" s="54" t="s">
        <v>992</v>
      </c>
      <c r="B515" s="136">
        <f t="shared" si="79"/>
        <v>17</v>
      </c>
      <c r="C515" s="136">
        <f t="shared" si="80"/>
        <v>19.768421052631581</v>
      </c>
      <c r="D515" s="136">
        <f t="shared" si="81"/>
        <v>22.1</v>
      </c>
      <c r="E515" s="136">
        <f t="shared" si="82"/>
        <v>13.8</v>
      </c>
      <c r="F515" s="136">
        <f t="shared" si="83"/>
        <v>14.526315789473685</v>
      </c>
      <c r="G515" s="136">
        <f t="shared" si="84"/>
        <v>15.4</v>
      </c>
      <c r="H515" s="137">
        <f t="shared" si="88"/>
        <v>19</v>
      </c>
      <c r="I515" s="137">
        <f t="shared" si="85"/>
        <v>0</v>
      </c>
      <c r="J515" s="136">
        <f t="shared" si="86"/>
        <v>0</v>
      </c>
      <c r="K515" s="136">
        <f t="shared" si="87"/>
        <v>0</v>
      </c>
      <c r="L515" s="138">
        <f t="shared" si="78"/>
        <v>0</v>
      </c>
      <c r="M515" s="92">
        <v>22.1</v>
      </c>
      <c r="N515" s="90">
        <v>14.4</v>
      </c>
      <c r="O515" s="91"/>
      <c r="P515" s="102">
        <v>21.5</v>
      </c>
      <c r="Q515" s="96">
        <v>14.4</v>
      </c>
      <c r="R515" s="104"/>
      <c r="S515" s="92">
        <v>21.9</v>
      </c>
      <c r="T515" s="90">
        <v>13.9</v>
      </c>
      <c r="U515" s="91"/>
      <c r="V515" s="102">
        <v>21.1</v>
      </c>
      <c r="W515" s="96">
        <v>14.4</v>
      </c>
      <c r="X515" s="104"/>
      <c r="Y515" s="92">
        <v>21.5</v>
      </c>
      <c r="Z515" s="90">
        <v>14.4</v>
      </c>
      <c r="AA515" s="91"/>
      <c r="AB515" s="102">
        <v>21.9</v>
      </c>
      <c r="AC515" s="96">
        <v>13.9</v>
      </c>
      <c r="AD515" s="104"/>
      <c r="AE515" s="92">
        <v>20.5</v>
      </c>
      <c r="AF515" s="90">
        <v>14.5</v>
      </c>
      <c r="AG515" s="91"/>
      <c r="AH515" s="102">
        <v>19.5</v>
      </c>
      <c r="AI515" s="96">
        <v>14.6</v>
      </c>
      <c r="AJ515" s="104"/>
      <c r="AK515" s="92">
        <v>18.5</v>
      </c>
      <c r="AL515" s="90">
        <v>15.2</v>
      </c>
      <c r="AM515" s="91"/>
      <c r="AN515" s="102">
        <v>18.3</v>
      </c>
      <c r="AO515" s="96">
        <v>14.6</v>
      </c>
      <c r="AP515" s="104"/>
      <c r="AQ515" s="92">
        <v>18.899999999999999</v>
      </c>
      <c r="AR515" s="90">
        <v>15.4</v>
      </c>
      <c r="AS515" s="91"/>
      <c r="AT515" s="102">
        <v>19.2</v>
      </c>
      <c r="AU515" s="96">
        <v>15.3</v>
      </c>
      <c r="AV515" s="104"/>
      <c r="AW515" s="92">
        <v>19.7</v>
      </c>
      <c r="AX515" s="90">
        <v>14.9</v>
      </c>
      <c r="AY515" s="91"/>
      <c r="AZ515" s="102">
        <v>18.2</v>
      </c>
      <c r="BA515" s="96">
        <v>15</v>
      </c>
      <c r="BB515" s="104"/>
      <c r="BC515" s="92">
        <v>18.2</v>
      </c>
      <c r="BD515" s="90">
        <v>14.1</v>
      </c>
      <c r="BE515" s="91"/>
      <c r="BF515" s="102">
        <v>20.8</v>
      </c>
      <c r="BG515" s="96">
        <v>14.5</v>
      </c>
      <c r="BH515" s="104"/>
      <c r="BI515" s="92">
        <v>17</v>
      </c>
      <c r="BJ515" s="90">
        <v>13.8</v>
      </c>
      <c r="BK515" s="91"/>
      <c r="BL515" s="102">
        <v>19.2</v>
      </c>
      <c r="BM515" s="96">
        <v>14.8</v>
      </c>
      <c r="BN515" s="104"/>
      <c r="BO515" s="92">
        <v>17.600000000000001</v>
      </c>
      <c r="BP515" s="90">
        <v>13.9</v>
      </c>
      <c r="BQ515" s="91"/>
      <c r="BR515" s="102"/>
      <c r="BS515" s="96"/>
      <c r="BT515" s="104"/>
      <c r="BU515" s="92"/>
      <c r="BV515" s="90"/>
      <c r="BW515" s="91"/>
      <c r="BX515" s="102"/>
      <c r="BY515" s="96"/>
      <c r="BZ515" s="104"/>
      <c r="CA515" s="92"/>
      <c r="CB515" s="90"/>
      <c r="CC515" s="91"/>
      <c r="CD515" s="102"/>
      <c r="CE515" s="96"/>
      <c r="CF515" s="104"/>
      <c r="CG515" s="92"/>
      <c r="CH515" s="90"/>
      <c r="CI515" s="91"/>
      <c r="CJ515" s="102"/>
      <c r="CK515" s="96"/>
      <c r="CL515" s="104"/>
      <c r="CM515" s="92"/>
      <c r="CN515" s="90"/>
      <c r="CO515" s="91"/>
      <c r="CP515" s="102"/>
      <c r="CQ515" s="96"/>
      <c r="CR515" s="104"/>
      <c r="CS515" s="92"/>
      <c r="CT515" s="90"/>
      <c r="CU515" s="91"/>
      <c r="CV515" s="102"/>
      <c r="CW515" s="96"/>
      <c r="CX515" s="104"/>
      <c r="CY515" s="92"/>
      <c r="CZ515" s="90"/>
      <c r="DA515" s="91"/>
      <c r="DB515" s="102"/>
      <c r="DC515" s="96"/>
      <c r="DD515" s="104"/>
      <c r="DE515" s="92"/>
      <c r="DF515" s="90"/>
      <c r="DG515" s="91"/>
      <c r="DH515" s="102"/>
      <c r="DI515" s="96"/>
      <c r="DJ515" s="104"/>
      <c r="DK515" s="92"/>
      <c r="DL515" s="90"/>
      <c r="DM515" s="91"/>
      <c r="DN515" s="102"/>
      <c r="DO515" s="96"/>
      <c r="DP515" s="104"/>
      <c r="DQ515" s="92"/>
      <c r="DR515" s="90"/>
      <c r="DS515" s="91"/>
      <c r="DT515" s="102"/>
      <c r="DU515" s="96"/>
      <c r="DV515" s="104"/>
      <c r="DW515" s="92"/>
      <c r="DX515" s="90"/>
      <c r="DY515" s="91"/>
      <c r="DZ515" s="102"/>
      <c r="EA515" s="96"/>
      <c r="EB515" s="104"/>
      <c r="EC515" s="92"/>
      <c r="ED515" s="90"/>
      <c r="EE515" s="91"/>
      <c r="EF515" s="102"/>
      <c r="EG515" s="96"/>
      <c r="EH515" s="104"/>
      <c r="EI515" s="92"/>
      <c r="EJ515" s="90"/>
      <c r="EK515" s="91"/>
      <c r="EL515" s="102"/>
      <c r="EM515" s="96"/>
      <c r="EN515" s="104"/>
      <c r="EO515" s="92"/>
      <c r="EP515" s="90"/>
      <c r="EQ515" s="91"/>
      <c r="ER515" s="102"/>
      <c r="ES515" s="96"/>
      <c r="ET515" s="104"/>
      <c r="EU515" s="92"/>
      <c r="EV515" s="90"/>
      <c r="EW515" s="91"/>
      <c r="EX515" s="102"/>
      <c r="EY515" s="96"/>
      <c r="EZ515" s="104"/>
      <c r="FA515" s="92"/>
      <c r="FB515" s="90"/>
      <c r="FC515" s="91"/>
      <c r="FD515" s="102"/>
      <c r="FE515" s="96"/>
      <c r="FF515" s="104"/>
      <c r="FG515" s="92"/>
      <c r="FH515" s="90"/>
      <c r="FI515" s="91"/>
      <c r="FJ515" s="102"/>
      <c r="FK515" s="96"/>
      <c r="FL515" s="104"/>
      <c r="FM515" s="92"/>
      <c r="FN515" s="90"/>
      <c r="FO515" s="91"/>
      <c r="FP515" s="102"/>
      <c r="FQ515" s="96"/>
      <c r="FR515" s="104"/>
      <c r="FS515" s="92"/>
      <c r="FT515" s="90"/>
      <c r="FU515" s="91"/>
      <c r="FV515" s="102"/>
      <c r="FW515" s="96"/>
      <c r="FX515" s="104"/>
      <c r="FY515" s="92"/>
      <c r="FZ515" s="90"/>
      <c r="GA515" s="91"/>
      <c r="GB515" s="102"/>
      <c r="GC515" s="96"/>
      <c r="GD515" s="104"/>
      <c r="GE515" s="92"/>
      <c r="GF515" s="90"/>
      <c r="GG515" s="91"/>
      <c r="GH515" s="102"/>
      <c r="GI515" s="96"/>
      <c r="GJ515" s="104"/>
      <c r="GK515" s="92"/>
      <c r="GL515" s="90"/>
      <c r="GM515" s="91"/>
      <c r="GN515" s="102"/>
      <c r="GO515" s="96"/>
      <c r="GP515" s="104"/>
      <c r="GQ515" s="92"/>
      <c r="GR515" s="90"/>
      <c r="GS515" s="91"/>
      <c r="GT515" s="102"/>
      <c r="GU515" s="96"/>
      <c r="GV515" s="104"/>
      <c r="GW515" s="92"/>
      <c r="GX515" s="90"/>
      <c r="GY515" s="91"/>
      <c r="GZ515" s="102"/>
      <c r="HA515" s="96"/>
      <c r="HB515" s="104"/>
      <c r="HC515" s="92"/>
      <c r="HD515" s="90"/>
      <c r="HE515" s="91"/>
      <c r="HF515" s="102"/>
      <c r="HG515" s="96"/>
      <c r="HH515" s="104"/>
      <c r="HI515" s="92"/>
      <c r="HJ515" s="90"/>
      <c r="HK515" s="91"/>
      <c r="HL515" s="102"/>
      <c r="HM515" s="96"/>
      <c r="HN515" s="104"/>
      <c r="HO515" s="92"/>
      <c r="HP515" s="90"/>
      <c r="HQ515" s="91"/>
      <c r="HR515" s="102"/>
      <c r="HS515" s="96"/>
      <c r="HT515" s="104"/>
      <c r="HU515" s="92"/>
      <c r="HV515" s="125"/>
      <c r="HW515" s="126"/>
      <c r="HX515" s="127"/>
      <c r="HY515" s="128"/>
      <c r="HZ515" s="129"/>
      <c r="IA515" s="130"/>
      <c r="IB515" s="125"/>
      <c r="IC515" s="126"/>
      <c r="ID515" s="127"/>
      <c r="IE515" s="128"/>
      <c r="IF515" s="129"/>
      <c r="IG515" s="130"/>
      <c r="IH515" s="125"/>
      <c r="II515" s="126"/>
      <c r="IJ515" s="127"/>
      <c r="IK515" s="128"/>
      <c r="IL515" s="129"/>
      <c r="IM515" s="130"/>
      <c r="IN515" s="125"/>
      <c r="IO515" s="126"/>
      <c r="IP515" s="127"/>
      <c r="IQ515" s="128"/>
      <c r="IR515" s="129"/>
    </row>
    <row r="516" spans="1:252" s="1" customFormat="1">
      <c r="A516" s="54" t="s">
        <v>993</v>
      </c>
      <c r="B516" s="136">
        <f t="shared" si="79"/>
        <v>0</v>
      </c>
      <c r="C516" s="136">
        <f t="shared" si="80"/>
        <v>0</v>
      </c>
      <c r="D516" s="136">
        <f t="shared" si="81"/>
        <v>0</v>
      </c>
      <c r="E516" s="136">
        <f t="shared" si="82"/>
        <v>0</v>
      </c>
      <c r="F516" s="136">
        <f t="shared" si="83"/>
        <v>0</v>
      </c>
      <c r="G516" s="136">
        <f t="shared" si="84"/>
        <v>0</v>
      </c>
      <c r="H516" s="137">
        <f t="shared" si="88"/>
        <v>0</v>
      </c>
      <c r="I516" s="137">
        <f t="shared" si="85"/>
        <v>0</v>
      </c>
      <c r="J516" s="136">
        <f t="shared" si="86"/>
        <v>0</v>
      </c>
      <c r="K516" s="136">
        <f t="shared" si="87"/>
        <v>0</v>
      </c>
      <c r="L516" s="138">
        <f t="shared" si="78"/>
        <v>0</v>
      </c>
      <c r="M516" s="92"/>
      <c r="N516" s="90"/>
      <c r="O516" s="91"/>
      <c r="P516" s="102"/>
      <c r="Q516" s="96"/>
      <c r="R516" s="104"/>
      <c r="S516" s="92"/>
      <c r="T516" s="90"/>
      <c r="U516" s="91"/>
      <c r="V516" s="102"/>
      <c r="W516" s="96"/>
      <c r="X516" s="104"/>
      <c r="Y516" s="92"/>
      <c r="Z516" s="90"/>
      <c r="AA516" s="91"/>
      <c r="AB516" s="102"/>
      <c r="AC516" s="96"/>
      <c r="AD516" s="104"/>
      <c r="AE516" s="92"/>
      <c r="AF516" s="90"/>
      <c r="AG516" s="91"/>
      <c r="AH516" s="102"/>
      <c r="AI516" s="96"/>
      <c r="AJ516" s="104"/>
      <c r="AK516" s="92"/>
      <c r="AL516" s="90"/>
      <c r="AM516" s="91"/>
      <c r="AN516" s="102"/>
      <c r="AO516" s="96"/>
      <c r="AP516" s="104"/>
      <c r="AQ516" s="92"/>
      <c r="AR516" s="90"/>
      <c r="AS516" s="91"/>
      <c r="AT516" s="102"/>
      <c r="AU516" s="96"/>
      <c r="AV516" s="104"/>
      <c r="AW516" s="92"/>
      <c r="AX516" s="90"/>
      <c r="AY516" s="91"/>
      <c r="AZ516" s="102"/>
      <c r="BA516" s="96"/>
      <c r="BB516" s="104"/>
      <c r="BC516" s="92"/>
      <c r="BD516" s="90"/>
      <c r="BE516" s="91"/>
      <c r="BF516" s="102"/>
      <c r="BG516" s="96"/>
      <c r="BH516" s="104"/>
      <c r="BI516" s="92"/>
      <c r="BJ516" s="90"/>
      <c r="BK516" s="91"/>
      <c r="BL516" s="102"/>
      <c r="BM516" s="96"/>
      <c r="BN516" s="104"/>
      <c r="BO516" s="92"/>
      <c r="BP516" s="90"/>
      <c r="BQ516" s="91"/>
      <c r="BR516" s="102"/>
      <c r="BS516" s="96"/>
      <c r="BT516" s="104"/>
      <c r="BU516" s="92"/>
      <c r="BV516" s="90"/>
      <c r="BW516" s="91"/>
      <c r="BX516" s="102"/>
      <c r="BY516" s="96"/>
      <c r="BZ516" s="104"/>
      <c r="CA516" s="92"/>
      <c r="CB516" s="90"/>
      <c r="CC516" s="91"/>
      <c r="CD516" s="102"/>
      <c r="CE516" s="96"/>
      <c r="CF516" s="104"/>
      <c r="CG516" s="92"/>
      <c r="CH516" s="90"/>
      <c r="CI516" s="91"/>
      <c r="CJ516" s="102"/>
      <c r="CK516" s="96"/>
      <c r="CL516" s="104"/>
      <c r="CM516" s="92"/>
      <c r="CN516" s="90"/>
      <c r="CO516" s="91"/>
      <c r="CP516" s="102"/>
      <c r="CQ516" s="96"/>
      <c r="CR516" s="104"/>
      <c r="CS516" s="92"/>
      <c r="CT516" s="90"/>
      <c r="CU516" s="91"/>
      <c r="CV516" s="102"/>
      <c r="CW516" s="96"/>
      <c r="CX516" s="104"/>
      <c r="CY516" s="92"/>
      <c r="CZ516" s="90"/>
      <c r="DA516" s="91"/>
      <c r="DB516" s="102"/>
      <c r="DC516" s="96"/>
      <c r="DD516" s="104"/>
      <c r="DE516" s="92"/>
      <c r="DF516" s="90"/>
      <c r="DG516" s="91"/>
      <c r="DH516" s="102"/>
      <c r="DI516" s="96"/>
      <c r="DJ516" s="104"/>
      <c r="DK516" s="92"/>
      <c r="DL516" s="90"/>
      <c r="DM516" s="91"/>
      <c r="DN516" s="102"/>
      <c r="DO516" s="96"/>
      <c r="DP516" s="104"/>
      <c r="DQ516" s="92"/>
      <c r="DR516" s="90"/>
      <c r="DS516" s="91"/>
      <c r="DT516" s="102"/>
      <c r="DU516" s="96"/>
      <c r="DV516" s="104"/>
      <c r="DW516" s="92"/>
      <c r="DX516" s="90"/>
      <c r="DY516" s="91"/>
      <c r="DZ516" s="102"/>
      <c r="EA516" s="96"/>
      <c r="EB516" s="104"/>
      <c r="EC516" s="92"/>
      <c r="ED516" s="90"/>
      <c r="EE516" s="91"/>
      <c r="EF516" s="102"/>
      <c r="EG516" s="96"/>
      <c r="EH516" s="104"/>
      <c r="EI516" s="92"/>
      <c r="EJ516" s="90"/>
      <c r="EK516" s="91"/>
      <c r="EL516" s="102"/>
      <c r="EM516" s="96"/>
      <c r="EN516" s="104"/>
      <c r="EO516" s="92"/>
      <c r="EP516" s="90"/>
      <c r="EQ516" s="91"/>
      <c r="ER516" s="102"/>
      <c r="ES516" s="96"/>
      <c r="ET516" s="104"/>
      <c r="EU516" s="92"/>
      <c r="EV516" s="90"/>
      <c r="EW516" s="91"/>
      <c r="EX516" s="102"/>
      <c r="EY516" s="96"/>
      <c r="EZ516" s="104"/>
      <c r="FA516" s="92"/>
      <c r="FB516" s="90"/>
      <c r="FC516" s="91"/>
      <c r="FD516" s="102"/>
      <c r="FE516" s="96"/>
      <c r="FF516" s="104"/>
      <c r="FG516" s="92"/>
      <c r="FH516" s="90"/>
      <c r="FI516" s="91"/>
      <c r="FJ516" s="102"/>
      <c r="FK516" s="96"/>
      <c r="FL516" s="104"/>
      <c r="FM516" s="92"/>
      <c r="FN516" s="90"/>
      <c r="FO516" s="91"/>
      <c r="FP516" s="102"/>
      <c r="FQ516" s="96"/>
      <c r="FR516" s="104"/>
      <c r="FS516" s="92"/>
      <c r="FT516" s="90"/>
      <c r="FU516" s="91"/>
      <c r="FV516" s="102"/>
      <c r="FW516" s="96"/>
      <c r="FX516" s="104"/>
      <c r="FY516" s="92"/>
      <c r="FZ516" s="90"/>
      <c r="GA516" s="91"/>
      <c r="GB516" s="102"/>
      <c r="GC516" s="96"/>
      <c r="GD516" s="104"/>
      <c r="GE516" s="92"/>
      <c r="GF516" s="90"/>
      <c r="GG516" s="91"/>
      <c r="GH516" s="102"/>
      <c r="GI516" s="96"/>
      <c r="GJ516" s="104"/>
      <c r="GK516" s="92"/>
      <c r="GL516" s="90"/>
      <c r="GM516" s="91"/>
      <c r="GN516" s="102"/>
      <c r="GO516" s="96"/>
      <c r="GP516" s="104"/>
      <c r="GQ516" s="92"/>
      <c r="GR516" s="90"/>
      <c r="GS516" s="91"/>
      <c r="GT516" s="102"/>
      <c r="GU516" s="96"/>
      <c r="GV516" s="104"/>
      <c r="GW516" s="92"/>
      <c r="GX516" s="90"/>
      <c r="GY516" s="91"/>
      <c r="GZ516" s="102"/>
      <c r="HA516" s="96"/>
      <c r="HB516" s="104"/>
      <c r="HC516" s="92"/>
      <c r="HD516" s="90"/>
      <c r="HE516" s="91"/>
      <c r="HF516" s="102"/>
      <c r="HG516" s="96"/>
      <c r="HH516" s="104"/>
      <c r="HI516" s="92"/>
      <c r="HJ516" s="90"/>
      <c r="HK516" s="91"/>
      <c r="HL516" s="102"/>
      <c r="HM516" s="96"/>
      <c r="HN516" s="104"/>
      <c r="HO516" s="92"/>
      <c r="HP516" s="90"/>
      <c r="HQ516" s="91"/>
      <c r="HR516" s="102"/>
      <c r="HS516" s="96"/>
      <c r="HT516" s="104"/>
      <c r="HU516" s="92"/>
      <c r="HV516" s="125"/>
      <c r="HW516" s="126"/>
      <c r="HX516" s="127"/>
      <c r="HY516" s="128"/>
      <c r="HZ516" s="129"/>
      <c r="IA516" s="130"/>
      <c r="IB516" s="125"/>
      <c r="IC516" s="126"/>
      <c r="ID516" s="127"/>
      <c r="IE516" s="128"/>
      <c r="IF516" s="129"/>
      <c r="IG516" s="130"/>
      <c r="IH516" s="125"/>
      <c r="II516" s="126"/>
      <c r="IJ516" s="127"/>
      <c r="IK516" s="128"/>
      <c r="IL516" s="129"/>
      <c r="IM516" s="130"/>
      <c r="IN516" s="125"/>
      <c r="IO516" s="126"/>
      <c r="IP516" s="127"/>
      <c r="IQ516" s="128"/>
      <c r="IR516" s="129"/>
    </row>
    <row r="517" spans="1:252" s="1" customFormat="1">
      <c r="A517" s="54" t="s">
        <v>1029</v>
      </c>
      <c r="B517" s="136">
        <f t="shared" si="79"/>
        <v>0</v>
      </c>
      <c r="C517" s="136">
        <f t="shared" si="80"/>
        <v>0</v>
      </c>
      <c r="D517" s="136">
        <f t="shared" si="81"/>
        <v>0</v>
      </c>
      <c r="E517" s="136">
        <f t="shared" si="82"/>
        <v>0</v>
      </c>
      <c r="F517" s="136">
        <f t="shared" si="83"/>
        <v>0</v>
      </c>
      <c r="G517" s="136">
        <f t="shared" si="84"/>
        <v>0</v>
      </c>
      <c r="H517" s="137">
        <f t="shared" si="88"/>
        <v>0</v>
      </c>
      <c r="I517" s="137">
        <f t="shared" si="85"/>
        <v>0</v>
      </c>
      <c r="J517" s="136">
        <f t="shared" si="86"/>
        <v>0</v>
      </c>
      <c r="K517" s="136">
        <f t="shared" si="87"/>
        <v>0</v>
      </c>
      <c r="L517" s="138">
        <f t="shared" si="78"/>
        <v>0</v>
      </c>
      <c r="M517" s="92"/>
      <c r="N517" s="90"/>
      <c r="O517" s="91"/>
      <c r="P517" s="102"/>
      <c r="Q517" s="96"/>
      <c r="R517" s="104"/>
      <c r="S517" s="92"/>
      <c r="T517" s="90"/>
      <c r="U517" s="91"/>
      <c r="V517" s="102"/>
      <c r="W517" s="96"/>
      <c r="X517" s="104"/>
      <c r="Y517" s="92"/>
      <c r="Z517" s="90"/>
      <c r="AA517" s="91"/>
      <c r="AB517" s="102"/>
      <c r="AC517" s="96"/>
      <c r="AD517" s="104"/>
      <c r="AE517" s="92"/>
      <c r="AF517" s="90"/>
      <c r="AG517" s="91"/>
      <c r="AH517" s="102"/>
      <c r="AI517" s="96"/>
      <c r="AJ517" s="104"/>
      <c r="AK517" s="92"/>
      <c r="AL517" s="90"/>
      <c r="AM517" s="91"/>
      <c r="AN517" s="102"/>
      <c r="AO517" s="96"/>
      <c r="AP517" s="104"/>
      <c r="AQ517" s="92"/>
      <c r="AR517" s="90"/>
      <c r="AS517" s="91"/>
      <c r="AT517" s="102"/>
      <c r="AU517" s="96"/>
      <c r="AV517" s="104"/>
      <c r="AW517" s="92"/>
      <c r="AX517" s="90"/>
      <c r="AY517" s="91"/>
      <c r="AZ517" s="102"/>
      <c r="BA517" s="96"/>
      <c r="BB517" s="104"/>
      <c r="BC517" s="92"/>
      <c r="BD517" s="90"/>
      <c r="BE517" s="91"/>
      <c r="BF517" s="102"/>
      <c r="BG517" s="96"/>
      <c r="BH517" s="104"/>
      <c r="BI517" s="92"/>
      <c r="BJ517" s="90"/>
      <c r="BK517" s="91"/>
      <c r="BL517" s="102"/>
      <c r="BM517" s="96"/>
      <c r="BN517" s="104"/>
      <c r="BO517" s="92"/>
      <c r="BP517" s="90"/>
      <c r="BQ517" s="91"/>
      <c r="BR517" s="102"/>
      <c r="BS517" s="96"/>
      <c r="BT517" s="104"/>
      <c r="BU517" s="92"/>
      <c r="BV517" s="90"/>
      <c r="BW517" s="91"/>
      <c r="BX517" s="102"/>
      <c r="BY517" s="96"/>
      <c r="BZ517" s="104"/>
      <c r="CA517" s="92"/>
      <c r="CB517" s="90"/>
      <c r="CC517" s="91"/>
      <c r="CD517" s="102"/>
      <c r="CE517" s="96"/>
      <c r="CF517" s="104"/>
      <c r="CG517" s="92"/>
      <c r="CH517" s="90"/>
      <c r="CI517" s="91"/>
      <c r="CJ517" s="102"/>
      <c r="CK517" s="96"/>
      <c r="CL517" s="104"/>
      <c r="CM517" s="92"/>
      <c r="CN517" s="90"/>
      <c r="CO517" s="91"/>
      <c r="CP517" s="102"/>
      <c r="CQ517" s="96"/>
      <c r="CR517" s="104"/>
      <c r="CS517" s="92"/>
      <c r="CT517" s="90"/>
      <c r="CU517" s="91"/>
      <c r="CV517" s="102"/>
      <c r="CW517" s="96"/>
      <c r="CX517" s="104"/>
      <c r="CY517" s="92"/>
      <c r="CZ517" s="90"/>
      <c r="DA517" s="91"/>
      <c r="DB517" s="102"/>
      <c r="DC517" s="96"/>
      <c r="DD517" s="104"/>
      <c r="DE517" s="92"/>
      <c r="DF517" s="90"/>
      <c r="DG517" s="91"/>
      <c r="DH517" s="102"/>
      <c r="DI517" s="96"/>
      <c r="DJ517" s="104"/>
      <c r="DK517" s="92"/>
      <c r="DL517" s="90"/>
      <c r="DM517" s="91"/>
      <c r="DN517" s="102"/>
      <c r="DO517" s="96"/>
      <c r="DP517" s="104"/>
      <c r="DQ517" s="92"/>
      <c r="DR517" s="90"/>
      <c r="DS517" s="91"/>
      <c r="DT517" s="102"/>
      <c r="DU517" s="96"/>
      <c r="DV517" s="104"/>
      <c r="DW517" s="92"/>
      <c r="DX517" s="90"/>
      <c r="DY517" s="91"/>
      <c r="DZ517" s="102"/>
      <c r="EA517" s="96"/>
      <c r="EB517" s="104"/>
      <c r="EC517" s="92"/>
      <c r="ED517" s="90"/>
      <c r="EE517" s="91"/>
      <c r="EF517" s="102"/>
      <c r="EG517" s="96"/>
      <c r="EH517" s="104"/>
      <c r="EI517" s="92"/>
      <c r="EJ517" s="90"/>
      <c r="EK517" s="91"/>
      <c r="EL517" s="102"/>
      <c r="EM517" s="96"/>
      <c r="EN517" s="104"/>
      <c r="EO517" s="92"/>
      <c r="EP517" s="90"/>
      <c r="EQ517" s="91"/>
      <c r="ER517" s="102"/>
      <c r="ES517" s="96"/>
      <c r="ET517" s="104"/>
      <c r="EU517" s="92"/>
      <c r="EV517" s="90"/>
      <c r="EW517" s="91"/>
      <c r="EX517" s="102"/>
      <c r="EY517" s="96"/>
      <c r="EZ517" s="104"/>
      <c r="FA517" s="92"/>
      <c r="FB517" s="90"/>
      <c r="FC517" s="91"/>
      <c r="FD517" s="102"/>
      <c r="FE517" s="96"/>
      <c r="FF517" s="104"/>
      <c r="FG517" s="92"/>
      <c r="FH517" s="90"/>
      <c r="FI517" s="91"/>
      <c r="FJ517" s="102"/>
      <c r="FK517" s="96"/>
      <c r="FL517" s="104"/>
      <c r="FM517" s="92"/>
      <c r="FN517" s="90"/>
      <c r="FO517" s="91"/>
      <c r="FP517" s="102"/>
      <c r="FQ517" s="96"/>
      <c r="FR517" s="104"/>
      <c r="FS517" s="92"/>
      <c r="FT517" s="90"/>
      <c r="FU517" s="91"/>
      <c r="FV517" s="102"/>
      <c r="FW517" s="96"/>
      <c r="FX517" s="104"/>
      <c r="FY517" s="92"/>
      <c r="FZ517" s="90"/>
      <c r="GA517" s="91"/>
      <c r="GB517" s="102"/>
      <c r="GC517" s="96"/>
      <c r="GD517" s="104"/>
      <c r="GE517" s="92"/>
      <c r="GF517" s="90"/>
      <c r="GG517" s="91"/>
      <c r="GH517" s="102"/>
      <c r="GI517" s="96"/>
      <c r="GJ517" s="104"/>
      <c r="GK517" s="92"/>
      <c r="GL517" s="90"/>
      <c r="GM517" s="91"/>
      <c r="GN517" s="102"/>
      <c r="GO517" s="96"/>
      <c r="GP517" s="104"/>
      <c r="GQ517" s="92"/>
      <c r="GR517" s="90"/>
      <c r="GS517" s="91"/>
      <c r="GT517" s="102"/>
      <c r="GU517" s="96"/>
      <c r="GV517" s="104"/>
      <c r="GW517" s="92"/>
      <c r="GX517" s="90"/>
      <c r="GY517" s="91"/>
      <c r="GZ517" s="102"/>
      <c r="HA517" s="96"/>
      <c r="HB517" s="104"/>
      <c r="HC517" s="92"/>
      <c r="HD517" s="90"/>
      <c r="HE517" s="91"/>
      <c r="HF517" s="102"/>
      <c r="HG517" s="96"/>
      <c r="HH517" s="104"/>
      <c r="HI517" s="92"/>
      <c r="HJ517" s="90"/>
      <c r="HK517" s="91"/>
      <c r="HL517" s="102"/>
      <c r="HM517" s="96"/>
      <c r="HN517" s="104"/>
      <c r="HO517" s="92"/>
      <c r="HP517" s="90"/>
      <c r="HQ517" s="91"/>
      <c r="HR517" s="102"/>
      <c r="HS517" s="96"/>
      <c r="HT517" s="104"/>
      <c r="HU517" s="92"/>
      <c r="HV517" s="125"/>
      <c r="HW517" s="126"/>
      <c r="HX517" s="127"/>
      <c r="HY517" s="128"/>
      <c r="HZ517" s="129"/>
      <c r="IA517" s="130"/>
      <c r="IB517" s="125"/>
      <c r="IC517" s="126"/>
      <c r="ID517" s="127"/>
      <c r="IE517" s="128"/>
      <c r="IF517" s="129"/>
      <c r="IG517" s="130"/>
      <c r="IH517" s="125"/>
      <c r="II517" s="126"/>
      <c r="IJ517" s="127"/>
      <c r="IK517" s="128"/>
      <c r="IL517" s="129"/>
      <c r="IM517" s="130"/>
      <c r="IN517" s="125"/>
      <c r="IO517" s="126"/>
      <c r="IP517" s="127"/>
      <c r="IQ517" s="128"/>
      <c r="IR517" s="129"/>
    </row>
    <row r="518" spans="1:252" s="1" customFormat="1">
      <c r="A518" s="54" t="s">
        <v>335</v>
      </c>
      <c r="B518" s="136">
        <f t="shared" si="79"/>
        <v>0</v>
      </c>
      <c r="C518" s="136">
        <f t="shared" si="80"/>
        <v>0</v>
      </c>
      <c r="D518" s="136">
        <f t="shared" si="81"/>
        <v>0</v>
      </c>
      <c r="E518" s="136">
        <f t="shared" si="82"/>
        <v>0</v>
      </c>
      <c r="F518" s="136">
        <f t="shared" si="83"/>
        <v>0</v>
      </c>
      <c r="G518" s="136">
        <f t="shared" si="84"/>
        <v>0</v>
      </c>
      <c r="H518" s="137">
        <f t="shared" si="88"/>
        <v>0</v>
      </c>
      <c r="I518" s="137">
        <f t="shared" si="85"/>
        <v>0</v>
      </c>
      <c r="J518" s="136">
        <f t="shared" si="86"/>
        <v>0</v>
      </c>
      <c r="K518" s="136">
        <f t="shared" si="87"/>
        <v>0</v>
      </c>
      <c r="L518" s="138">
        <f t="shared" si="78"/>
        <v>0</v>
      </c>
      <c r="M518" s="92"/>
      <c r="N518" s="90"/>
      <c r="O518" s="91"/>
      <c r="P518" s="102"/>
      <c r="Q518" s="96"/>
      <c r="R518" s="104"/>
      <c r="S518" s="92"/>
      <c r="T518" s="90"/>
      <c r="U518" s="91"/>
      <c r="V518" s="102"/>
      <c r="W518" s="96"/>
      <c r="X518" s="104"/>
      <c r="Y518" s="92"/>
      <c r="Z518" s="90"/>
      <c r="AA518" s="91"/>
      <c r="AB518" s="102"/>
      <c r="AC518" s="96"/>
      <c r="AD518" s="104"/>
      <c r="AE518" s="92"/>
      <c r="AF518" s="90"/>
      <c r="AG518" s="91"/>
      <c r="AH518" s="102"/>
      <c r="AI518" s="96"/>
      <c r="AJ518" s="104"/>
      <c r="AK518" s="92"/>
      <c r="AL518" s="90"/>
      <c r="AM518" s="91"/>
      <c r="AN518" s="102"/>
      <c r="AO518" s="96"/>
      <c r="AP518" s="104"/>
      <c r="AQ518" s="92"/>
      <c r="AR518" s="90"/>
      <c r="AS518" s="91"/>
      <c r="AT518" s="102"/>
      <c r="AU518" s="96"/>
      <c r="AV518" s="104"/>
      <c r="AW518" s="92"/>
      <c r="AX518" s="90"/>
      <c r="AY518" s="91"/>
      <c r="AZ518" s="102"/>
      <c r="BA518" s="96"/>
      <c r="BB518" s="104"/>
      <c r="BC518" s="92"/>
      <c r="BD518" s="90"/>
      <c r="BE518" s="91"/>
      <c r="BF518" s="102"/>
      <c r="BG518" s="96"/>
      <c r="BH518" s="104"/>
      <c r="BI518" s="92"/>
      <c r="BJ518" s="90"/>
      <c r="BK518" s="91"/>
      <c r="BL518" s="102"/>
      <c r="BM518" s="96"/>
      <c r="BN518" s="104"/>
      <c r="BO518" s="92"/>
      <c r="BP518" s="90"/>
      <c r="BQ518" s="91"/>
      <c r="BR518" s="102"/>
      <c r="BS518" s="96"/>
      <c r="BT518" s="104"/>
      <c r="BU518" s="92"/>
      <c r="BV518" s="90"/>
      <c r="BW518" s="91"/>
      <c r="BX518" s="102"/>
      <c r="BY518" s="96"/>
      <c r="BZ518" s="104"/>
      <c r="CA518" s="92"/>
      <c r="CB518" s="90"/>
      <c r="CC518" s="91"/>
      <c r="CD518" s="102"/>
      <c r="CE518" s="96"/>
      <c r="CF518" s="104"/>
      <c r="CG518" s="92"/>
      <c r="CH518" s="90"/>
      <c r="CI518" s="91"/>
      <c r="CJ518" s="102"/>
      <c r="CK518" s="96"/>
      <c r="CL518" s="104"/>
      <c r="CM518" s="92"/>
      <c r="CN518" s="90"/>
      <c r="CO518" s="91"/>
      <c r="CP518" s="102"/>
      <c r="CQ518" s="96"/>
      <c r="CR518" s="104"/>
      <c r="CS518" s="92"/>
      <c r="CT518" s="90"/>
      <c r="CU518" s="91"/>
      <c r="CV518" s="102"/>
      <c r="CW518" s="96"/>
      <c r="CX518" s="104"/>
      <c r="CY518" s="92"/>
      <c r="CZ518" s="90"/>
      <c r="DA518" s="91"/>
      <c r="DB518" s="102"/>
      <c r="DC518" s="96"/>
      <c r="DD518" s="104"/>
      <c r="DE518" s="92"/>
      <c r="DF518" s="90"/>
      <c r="DG518" s="91"/>
      <c r="DH518" s="102"/>
      <c r="DI518" s="96"/>
      <c r="DJ518" s="104"/>
      <c r="DK518" s="92"/>
      <c r="DL518" s="90"/>
      <c r="DM518" s="91"/>
      <c r="DN518" s="102"/>
      <c r="DO518" s="96"/>
      <c r="DP518" s="104"/>
      <c r="DQ518" s="92"/>
      <c r="DR518" s="90"/>
      <c r="DS518" s="91"/>
      <c r="DT518" s="102"/>
      <c r="DU518" s="96"/>
      <c r="DV518" s="104"/>
      <c r="DW518" s="92"/>
      <c r="DX518" s="90"/>
      <c r="DY518" s="91"/>
      <c r="DZ518" s="102"/>
      <c r="EA518" s="96"/>
      <c r="EB518" s="104"/>
      <c r="EC518" s="92"/>
      <c r="ED518" s="90"/>
      <c r="EE518" s="91"/>
      <c r="EF518" s="102"/>
      <c r="EG518" s="96"/>
      <c r="EH518" s="104"/>
      <c r="EI518" s="92"/>
      <c r="EJ518" s="90"/>
      <c r="EK518" s="91"/>
      <c r="EL518" s="102"/>
      <c r="EM518" s="96"/>
      <c r="EN518" s="104"/>
      <c r="EO518" s="92"/>
      <c r="EP518" s="90"/>
      <c r="EQ518" s="91"/>
      <c r="ER518" s="102"/>
      <c r="ES518" s="96"/>
      <c r="ET518" s="104"/>
      <c r="EU518" s="92"/>
      <c r="EV518" s="90"/>
      <c r="EW518" s="91"/>
      <c r="EX518" s="102"/>
      <c r="EY518" s="96"/>
      <c r="EZ518" s="104"/>
      <c r="FA518" s="92"/>
      <c r="FB518" s="90"/>
      <c r="FC518" s="91"/>
      <c r="FD518" s="102"/>
      <c r="FE518" s="96"/>
      <c r="FF518" s="104"/>
      <c r="FG518" s="92"/>
      <c r="FH518" s="90"/>
      <c r="FI518" s="91"/>
      <c r="FJ518" s="102"/>
      <c r="FK518" s="96"/>
      <c r="FL518" s="104"/>
      <c r="FM518" s="92"/>
      <c r="FN518" s="90"/>
      <c r="FO518" s="91"/>
      <c r="FP518" s="102"/>
      <c r="FQ518" s="96"/>
      <c r="FR518" s="104"/>
      <c r="FS518" s="92"/>
      <c r="FT518" s="90"/>
      <c r="FU518" s="91"/>
      <c r="FV518" s="102"/>
      <c r="FW518" s="96"/>
      <c r="FX518" s="104"/>
      <c r="FY518" s="92"/>
      <c r="FZ518" s="90"/>
      <c r="GA518" s="91"/>
      <c r="GB518" s="102"/>
      <c r="GC518" s="96"/>
      <c r="GD518" s="104"/>
      <c r="GE518" s="92"/>
      <c r="GF518" s="90"/>
      <c r="GG518" s="91"/>
      <c r="GH518" s="102"/>
      <c r="GI518" s="96"/>
      <c r="GJ518" s="104"/>
      <c r="GK518" s="92"/>
      <c r="GL518" s="90"/>
      <c r="GM518" s="91"/>
      <c r="GN518" s="102"/>
      <c r="GO518" s="96"/>
      <c r="GP518" s="104"/>
      <c r="GQ518" s="92"/>
      <c r="GR518" s="90"/>
      <c r="GS518" s="91"/>
      <c r="GT518" s="102"/>
      <c r="GU518" s="96"/>
      <c r="GV518" s="104"/>
      <c r="GW518" s="92"/>
      <c r="GX518" s="90"/>
      <c r="GY518" s="91"/>
      <c r="GZ518" s="102"/>
      <c r="HA518" s="96"/>
      <c r="HB518" s="104"/>
      <c r="HC518" s="92"/>
      <c r="HD518" s="90"/>
      <c r="HE518" s="91"/>
      <c r="HF518" s="102"/>
      <c r="HG518" s="96"/>
      <c r="HH518" s="104"/>
      <c r="HI518" s="92"/>
      <c r="HJ518" s="90"/>
      <c r="HK518" s="91"/>
      <c r="HL518" s="102"/>
      <c r="HM518" s="96"/>
      <c r="HN518" s="104"/>
      <c r="HO518" s="92"/>
      <c r="HP518" s="90"/>
      <c r="HQ518" s="91"/>
      <c r="HR518" s="102"/>
      <c r="HS518" s="96"/>
      <c r="HT518" s="104"/>
      <c r="HU518" s="92"/>
      <c r="HV518" s="125"/>
      <c r="HW518" s="126"/>
      <c r="HX518" s="127"/>
      <c r="HY518" s="128"/>
      <c r="HZ518" s="129"/>
      <c r="IA518" s="130"/>
      <c r="IB518" s="125"/>
      <c r="IC518" s="126"/>
      <c r="ID518" s="127"/>
      <c r="IE518" s="128"/>
      <c r="IF518" s="129"/>
      <c r="IG518" s="130"/>
      <c r="IH518" s="125"/>
      <c r="II518" s="126"/>
      <c r="IJ518" s="127"/>
      <c r="IK518" s="128"/>
      <c r="IL518" s="129"/>
      <c r="IM518" s="130"/>
      <c r="IN518" s="125"/>
      <c r="IO518" s="126"/>
      <c r="IP518" s="127"/>
      <c r="IQ518" s="128"/>
      <c r="IR518" s="129"/>
    </row>
    <row r="519" spans="1:252" s="1" customFormat="1">
      <c r="A519" s="54" t="s">
        <v>309</v>
      </c>
      <c r="B519" s="136">
        <f t="shared" si="79"/>
        <v>0</v>
      </c>
      <c r="C519" s="136">
        <f t="shared" si="80"/>
        <v>0</v>
      </c>
      <c r="D519" s="136">
        <f t="shared" si="81"/>
        <v>0</v>
      </c>
      <c r="E519" s="136">
        <f t="shared" si="82"/>
        <v>0</v>
      </c>
      <c r="F519" s="136">
        <f t="shared" si="83"/>
        <v>0</v>
      </c>
      <c r="G519" s="136">
        <f t="shared" si="84"/>
        <v>0</v>
      </c>
      <c r="H519" s="137">
        <f t="shared" si="88"/>
        <v>0</v>
      </c>
      <c r="I519" s="137">
        <f t="shared" si="85"/>
        <v>0</v>
      </c>
      <c r="J519" s="136">
        <f t="shared" si="86"/>
        <v>0</v>
      </c>
      <c r="K519" s="136">
        <f t="shared" si="87"/>
        <v>0</v>
      </c>
      <c r="L519" s="138">
        <f t="shared" si="78"/>
        <v>0</v>
      </c>
      <c r="M519" s="92"/>
      <c r="N519" s="90"/>
      <c r="O519" s="91"/>
      <c r="P519" s="102"/>
      <c r="Q519" s="96"/>
      <c r="R519" s="104"/>
      <c r="S519" s="92"/>
      <c r="T519" s="90"/>
      <c r="U519" s="91"/>
      <c r="V519" s="102"/>
      <c r="W519" s="96"/>
      <c r="X519" s="104"/>
      <c r="Y519" s="92"/>
      <c r="Z519" s="90"/>
      <c r="AA519" s="91"/>
      <c r="AB519" s="102"/>
      <c r="AC519" s="96"/>
      <c r="AD519" s="104"/>
      <c r="AE519" s="92"/>
      <c r="AF519" s="90"/>
      <c r="AG519" s="91"/>
      <c r="AH519" s="102"/>
      <c r="AI519" s="96"/>
      <c r="AJ519" s="104"/>
      <c r="AK519" s="92"/>
      <c r="AL519" s="90"/>
      <c r="AM519" s="91"/>
      <c r="AN519" s="102"/>
      <c r="AO519" s="96"/>
      <c r="AP519" s="104"/>
      <c r="AQ519" s="92"/>
      <c r="AR519" s="90"/>
      <c r="AS519" s="91"/>
      <c r="AT519" s="102"/>
      <c r="AU519" s="96"/>
      <c r="AV519" s="104"/>
      <c r="AW519" s="92"/>
      <c r="AX519" s="90"/>
      <c r="AY519" s="91"/>
      <c r="AZ519" s="102"/>
      <c r="BA519" s="96"/>
      <c r="BB519" s="104"/>
      <c r="BC519" s="92"/>
      <c r="BD519" s="90"/>
      <c r="BE519" s="91"/>
      <c r="BF519" s="102"/>
      <c r="BG519" s="96"/>
      <c r="BH519" s="104"/>
      <c r="BI519" s="92"/>
      <c r="BJ519" s="90"/>
      <c r="BK519" s="91"/>
      <c r="BL519" s="102"/>
      <c r="BM519" s="96"/>
      <c r="BN519" s="104"/>
      <c r="BO519" s="92"/>
      <c r="BP519" s="90"/>
      <c r="BQ519" s="91"/>
      <c r="BR519" s="102"/>
      <c r="BS519" s="96"/>
      <c r="BT519" s="104"/>
      <c r="BU519" s="92"/>
      <c r="BV519" s="90"/>
      <c r="BW519" s="91"/>
      <c r="BX519" s="102"/>
      <c r="BY519" s="96"/>
      <c r="BZ519" s="104"/>
      <c r="CA519" s="92"/>
      <c r="CB519" s="90"/>
      <c r="CC519" s="91"/>
      <c r="CD519" s="102"/>
      <c r="CE519" s="96"/>
      <c r="CF519" s="104"/>
      <c r="CG519" s="92"/>
      <c r="CH519" s="90"/>
      <c r="CI519" s="91"/>
      <c r="CJ519" s="102"/>
      <c r="CK519" s="96"/>
      <c r="CL519" s="104"/>
      <c r="CM519" s="92"/>
      <c r="CN519" s="90"/>
      <c r="CO519" s="91"/>
      <c r="CP519" s="102"/>
      <c r="CQ519" s="96"/>
      <c r="CR519" s="104"/>
      <c r="CS519" s="92"/>
      <c r="CT519" s="90"/>
      <c r="CU519" s="91"/>
      <c r="CV519" s="102"/>
      <c r="CW519" s="96"/>
      <c r="CX519" s="104"/>
      <c r="CY519" s="92"/>
      <c r="CZ519" s="90"/>
      <c r="DA519" s="91"/>
      <c r="DB519" s="102"/>
      <c r="DC519" s="96"/>
      <c r="DD519" s="104"/>
      <c r="DE519" s="92"/>
      <c r="DF519" s="90"/>
      <c r="DG519" s="91"/>
      <c r="DH519" s="102"/>
      <c r="DI519" s="96"/>
      <c r="DJ519" s="104"/>
      <c r="DK519" s="92"/>
      <c r="DL519" s="90"/>
      <c r="DM519" s="91"/>
      <c r="DN519" s="102"/>
      <c r="DO519" s="96"/>
      <c r="DP519" s="104"/>
      <c r="DQ519" s="92"/>
      <c r="DR519" s="90"/>
      <c r="DS519" s="91"/>
      <c r="DT519" s="102"/>
      <c r="DU519" s="96"/>
      <c r="DV519" s="104"/>
      <c r="DW519" s="92"/>
      <c r="DX519" s="90"/>
      <c r="DY519" s="91"/>
      <c r="DZ519" s="102"/>
      <c r="EA519" s="96"/>
      <c r="EB519" s="104"/>
      <c r="EC519" s="92"/>
      <c r="ED519" s="90"/>
      <c r="EE519" s="91"/>
      <c r="EF519" s="102"/>
      <c r="EG519" s="96"/>
      <c r="EH519" s="104"/>
      <c r="EI519" s="92"/>
      <c r="EJ519" s="90"/>
      <c r="EK519" s="91"/>
      <c r="EL519" s="102"/>
      <c r="EM519" s="96"/>
      <c r="EN519" s="104"/>
      <c r="EO519" s="92"/>
      <c r="EP519" s="90"/>
      <c r="EQ519" s="91"/>
      <c r="ER519" s="102"/>
      <c r="ES519" s="96"/>
      <c r="ET519" s="104"/>
      <c r="EU519" s="92"/>
      <c r="EV519" s="90"/>
      <c r="EW519" s="91"/>
      <c r="EX519" s="102"/>
      <c r="EY519" s="96"/>
      <c r="EZ519" s="104"/>
      <c r="FA519" s="92"/>
      <c r="FB519" s="90"/>
      <c r="FC519" s="91"/>
      <c r="FD519" s="102"/>
      <c r="FE519" s="96"/>
      <c r="FF519" s="104"/>
      <c r="FG519" s="92"/>
      <c r="FH519" s="90"/>
      <c r="FI519" s="91"/>
      <c r="FJ519" s="102"/>
      <c r="FK519" s="96"/>
      <c r="FL519" s="104"/>
      <c r="FM519" s="92"/>
      <c r="FN519" s="90"/>
      <c r="FO519" s="91"/>
      <c r="FP519" s="102"/>
      <c r="FQ519" s="96"/>
      <c r="FR519" s="104"/>
      <c r="FS519" s="92"/>
      <c r="FT519" s="90"/>
      <c r="FU519" s="91"/>
      <c r="FV519" s="102"/>
      <c r="FW519" s="96"/>
      <c r="FX519" s="104"/>
      <c r="FY519" s="92"/>
      <c r="FZ519" s="90"/>
      <c r="GA519" s="91"/>
      <c r="GB519" s="102"/>
      <c r="GC519" s="96"/>
      <c r="GD519" s="104"/>
      <c r="GE519" s="92"/>
      <c r="GF519" s="90"/>
      <c r="GG519" s="91"/>
      <c r="GH519" s="102"/>
      <c r="GI519" s="96"/>
      <c r="GJ519" s="104"/>
      <c r="GK519" s="92"/>
      <c r="GL519" s="90"/>
      <c r="GM519" s="91"/>
      <c r="GN519" s="102"/>
      <c r="GO519" s="96"/>
      <c r="GP519" s="104"/>
      <c r="GQ519" s="92"/>
      <c r="GR519" s="90"/>
      <c r="GS519" s="91"/>
      <c r="GT519" s="102"/>
      <c r="GU519" s="96"/>
      <c r="GV519" s="104"/>
      <c r="GW519" s="92"/>
      <c r="GX519" s="90"/>
      <c r="GY519" s="91"/>
      <c r="GZ519" s="102"/>
      <c r="HA519" s="96"/>
      <c r="HB519" s="104"/>
      <c r="HC519" s="92"/>
      <c r="HD519" s="90"/>
      <c r="HE519" s="91"/>
      <c r="HF519" s="102"/>
      <c r="HG519" s="96"/>
      <c r="HH519" s="104"/>
      <c r="HI519" s="92"/>
      <c r="HJ519" s="90"/>
      <c r="HK519" s="91"/>
      <c r="HL519" s="102"/>
      <c r="HM519" s="96"/>
      <c r="HN519" s="104"/>
      <c r="HO519" s="92"/>
      <c r="HP519" s="90"/>
      <c r="HQ519" s="91"/>
      <c r="HR519" s="102"/>
      <c r="HS519" s="96"/>
      <c r="HT519" s="104"/>
      <c r="HU519" s="92"/>
      <c r="HV519" s="125"/>
      <c r="HW519" s="126"/>
      <c r="HX519" s="127"/>
      <c r="HY519" s="128"/>
      <c r="HZ519" s="129"/>
      <c r="IA519" s="130"/>
      <c r="IB519" s="125"/>
      <c r="IC519" s="126"/>
      <c r="ID519" s="127"/>
      <c r="IE519" s="128"/>
      <c r="IF519" s="129"/>
      <c r="IG519" s="130"/>
      <c r="IH519" s="125"/>
      <c r="II519" s="126"/>
      <c r="IJ519" s="127"/>
      <c r="IK519" s="128"/>
      <c r="IL519" s="129"/>
      <c r="IM519" s="130"/>
      <c r="IN519" s="125"/>
      <c r="IO519" s="126"/>
      <c r="IP519" s="127"/>
      <c r="IQ519" s="128"/>
      <c r="IR519" s="129"/>
    </row>
    <row r="520" spans="1:252" s="1" customFormat="1">
      <c r="A520" s="54" t="s">
        <v>997</v>
      </c>
      <c r="B520" s="136">
        <f t="shared" si="79"/>
        <v>0</v>
      </c>
      <c r="C520" s="136">
        <f t="shared" si="80"/>
        <v>0</v>
      </c>
      <c r="D520" s="136">
        <f t="shared" si="81"/>
        <v>0</v>
      </c>
      <c r="E520" s="136">
        <f t="shared" si="82"/>
        <v>0</v>
      </c>
      <c r="F520" s="136">
        <f t="shared" si="83"/>
        <v>0</v>
      </c>
      <c r="G520" s="136">
        <f t="shared" si="84"/>
        <v>0</v>
      </c>
      <c r="H520" s="137">
        <f t="shared" si="88"/>
        <v>0</v>
      </c>
      <c r="I520" s="137">
        <f t="shared" si="85"/>
        <v>0</v>
      </c>
      <c r="J520" s="136">
        <f t="shared" si="86"/>
        <v>0</v>
      </c>
      <c r="K520" s="136">
        <f t="shared" si="87"/>
        <v>0</v>
      </c>
      <c r="L520" s="138">
        <f t="shared" si="78"/>
        <v>0</v>
      </c>
      <c r="M520" s="92"/>
      <c r="N520" s="90"/>
      <c r="O520" s="91"/>
      <c r="P520" s="102"/>
      <c r="Q520" s="96"/>
      <c r="R520" s="104"/>
      <c r="S520" s="92"/>
      <c r="T520" s="90"/>
      <c r="U520" s="91"/>
      <c r="V520" s="102"/>
      <c r="W520" s="96"/>
      <c r="X520" s="104"/>
      <c r="Y520" s="92"/>
      <c r="Z520" s="90"/>
      <c r="AA520" s="91"/>
      <c r="AB520" s="102"/>
      <c r="AC520" s="96"/>
      <c r="AD520" s="104"/>
      <c r="AE520" s="92"/>
      <c r="AF520" s="90"/>
      <c r="AG520" s="91"/>
      <c r="AH520" s="102"/>
      <c r="AI520" s="96"/>
      <c r="AJ520" s="104"/>
      <c r="AK520" s="92"/>
      <c r="AL520" s="90"/>
      <c r="AM520" s="91"/>
      <c r="AN520" s="102"/>
      <c r="AO520" s="96"/>
      <c r="AP520" s="104"/>
      <c r="AQ520" s="92"/>
      <c r="AR520" s="90"/>
      <c r="AS520" s="91"/>
      <c r="AT520" s="102"/>
      <c r="AU520" s="96"/>
      <c r="AV520" s="104"/>
      <c r="AW520" s="92"/>
      <c r="AX520" s="90"/>
      <c r="AY520" s="91"/>
      <c r="AZ520" s="102"/>
      <c r="BA520" s="96"/>
      <c r="BB520" s="104"/>
      <c r="BC520" s="92"/>
      <c r="BD520" s="90"/>
      <c r="BE520" s="91"/>
      <c r="BF520" s="102"/>
      <c r="BG520" s="96"/>
      <c r="BH520" s="104"/>
      <c r="BI520" s="92"/>
      <c r="BJ520" s="90"/>
      <c r="BK520" s="91"/>
      <c r="BL520" s="102"/>
      <c r="BM520" s="96"/>
      <c r="BN520" s="104"/>
      <c r="BO520" s="92"/>
      <c r="BP520" s="90"/>
      <c r="BQ520" s="91"/>
      <c r="BR520" s="102"/>
      <c r="BS520" s="96"/>
      <c r="BT520" s="104"/>
      <c r="BU520" s="92"/>
      <c r="BV520" s="90"/>
      <c r="BW520" s="91"/>
      <c r="BX520" s="102"/>
      <c r="BY520" s="96"/>
      <c r="BZ520" s="104"/>
      <c r="CA520" s="92"/>
      <c r="CB520" s="90"/>
      <c r="CC520" s="91"/>
      <c r="CD520" s="102"/>
      <c r="CE520" s="96"/>
      <c r="CF520" s="104"/>
      <c r="CG520" s="92"/>
      <c r="CH520" s="90"/>
      <c r="CI520" s="91"/>
      <c r="CJ520" s="102"/>
      <c r="CK520" s="96"/>
      <c r="CL520" s="104"/>
      <c r="CM520" s="92"/>
      <c r="CN520" s="90"/>
      <c r="CO520" s="91"/>
      <c r="CP520" s="102"/>
      <c r="CQ520" s="96"/>
      <c r="CR520" s="104"/>
      <c r="CS520" s="92"/>
      <c r="CT520" s="90"/>
      <c r="CU520" s="91"/>
      <c r="CV520" s="102"/>
      <c r="CW520" s="96"/>
      <c r="CX520" s="104"/>
      <c r="CY520" s="92"/>
      <c r="CZ520" s="90"/>
      <c r="DA520" s="91"/>
      <c r="DB520" s="102"/>
      <c r="DC520" s="96"/>
      <c r="DD520" s="104"/>
      <c r="DE520" s="92"/>
      <c r="DF520" s="90"/>
      <c r="DG520" s="91"/>
      <c r="DH520" s="102"/>
      <c r="DI520" s="96"/>
      <c r="DJ520" s="104"/>
      <c r="DK520" s="92"/>
      <c r="DL520" s="90"/>
      <c r="DM520" s="91"/>
      <c r="DN520" s="102"/>
      <c r="DO520" s="96"/>
      <c r="DP520" s="104"/>
      <c r="DQ520" s="92"/>
      <c r="DR520" s="90"/>
      <c r="DS520" s="91"/>
      <c r="DT520" s="102"/>
      <c r="DU520" s="96"/>
      <c r="DV520" s="104"/>
      <c r="DW520" s="92"/>
      <c r="DX520" s="90"/>
      <c r="DY520" s="91"/>
      <c r="DZ520" s="102"/>
      <c r="EA520" s="96"/>
      <c r="EB520" s="104"/>
      <c r="EC520" s="92"/>
      <c r="ED520" s="90"/>
      <c r="EE520" s="91"/>
      <c r="EF520" s="102"/>
      <c r="EG520" s="96"/>
      <c r="EH520" s="104"/>
      <c r="EI520" s="92"/>
      <c r="EJ520" s="90"/>
      <c r="EK520" s="91"/>
      <c r="EL520" s="102"/>
      <c r="EM520" s="96"/>
      <c r="EN520" s="104"/>
      <c r="EO520" s="92"/>
      <c r="EP520" s="90"/>
      <c r="EQ520" s="91"/>
      <c r="ER520" s="102"/>
      <c r="ES520" s="96"/>
      <c r="ET520" s="104"/>
      <c r="EU520" s="92"/>
      <c r="EV520" s="90"/>
      <c r="EW520" s="91"/>
      <c r="EX520" s="102"/>
      <c r="EY520" s="96"/>
      <c r="EZ520" s="104"/>
      <c r="FA520" s="92"/>
      <c r="FB520" s="90"/>
      <c r="FC520" s="91"/>
      <c r="FD520" s="102"/>
      <c r="FE520" s="96"/>
      <c r="FF520" s="104"/>
      <c r="FG520" s="92"/>
      <c r="FH520" s="90"/>
      <c r="FI520" s="91"/>
      <c r="FJ520" s="102"/>
      <c r="FK520" s="96"/>
      <c r="FL520" s="104"/>
      <c r="FM520" s="92"/>
      <c r="FN520" s="90"/>
      <c r="FO520" s="91"/>
      <c r="FP520" s="102"/>
      <c r="FQ520" s="96"/>
      <c r="FR520" s="104"/>
      <c r="FS520" s="92"/>
      <c r="FT520" s="90"/>
      <c r="FU520" s="91"/>
      <c r="FV520" s="102"/>
      <c r="FW520" s="96"/>
      <c r="FX520" s="104"/>
      <c r="FY520" s="92"/>
      <c r="FZ520" s="90"/>
      <c r="GA520" s="91"/>
      <c r="GB520" s="102"/>
      <c r="GC520" s="96"/>
      <c r="GD520" s="104"/>
      <c r="GE520" s="92"/>
      <c r="GF520" s="90"/>
      <c r="GG520" s="91"/>
      <c r="GH520" s="102"/>
      <c r="GI520" s="96"/>
      <c r="GJ520" s="104"/>
      <c r="GK520" s="92"/>
      <c r="GL520" s="90"/>
      <c r="GM520" s="91"/>
      <c r="GN520" s="102"/>
      <c r="GO520" s="96"/>
      <c r="GP520" s="104"/>
      <c r="GQ520" s="92"/>
      <c r="GR520" s="90"/>
      <c r="GS520" s="91"/>
      <c r="GT520" s="102"/>
      <c r="GU520" s="96"/>
      <c r="GV520" s="104"/>
      <c r="GW520" s="92"/>
      <c r="GX520" s="90"/>
      <c r="GY520" s="91"/>
      <c r="GZ520" s="102"/>
      <c r="HA520" s="96"/>
      <c r="HB520" s="104"/>
      <c r="HC520" s="92"/>
      <c r="HD520" s="90"/>
      <c r="HE520" s="91"/>
      <c r="HF520" s="102"/>
      <c r="HG520" s="96"/>
      <c r="HH520" s="104"/>
      <c r="HI520" s="92"/>
      <c r="HJ520" s="90"/>
      <c r="HK520" s="91"/>
      <c r="HL520" s="102"/>
      <c r="HM520" s="96"/>
      <c r="HN520" s="104"/>
      <c r="HO520" s="92"/>
      <c r="HP520" s="90"/>
      <c r="HQ520" s="91"/>
      <c r="HR520" s="102"/>
      <c r="HS520" s="96"/>
      <c r="HT520" s="104"/>
      <c r="HU520" s="92"/>
      <c r="HV520" s="125"/>
      <c r="HW520" s="126"/>
      <c r="HX520" s="127"/>
      <c r="HY520" s="128"/>
      <c r="HZ520" s="129"/>
      <c r="IA520" s="130"/>
      <c r="IB520" s="125"/>
      <c r="IC520" s="126"/>
      <c r="ID520" s="127"/>
      <c r="IE520" s="128"/>
      <c r="IF520" s="129"/>
      <c r="IG520" s="130"/>
      <c r="IH520" s="125"/>
      <c r="II520" s="126"/>
      <c r="IJ520" s="127"/>
      <c r="IK520" s="128"/>
      <c r="IL520" s="129"/>
      <c r="IM520" s="130"/>
      <c r="IN520" s="125"/>
      <c r="IO520" s="126"/>
      <c r="IP520" s="127"/>
      <c r="IQ520" s="128"/>
      <c r="IR520" s="129"/>
    </row>
    <row r="521" spans="1:252" s="1" customFormat="1">
      <c r="A521" s="54" t="s">
        <v>998</v>
      </c>
      <c r="B521" s="136">
        <f t="shared" si="79"/>
        <v>0</v>
      </c>
      <c r="C521" s="136">
        <f t="shared" si="80"/>
        <v>0</v>
      </c>
      <c r="D521" s="136">
        <f t="shared" si="81"/>
        <v>0</v>
      </c>
      <c r="E521" s="136">
        <f t="shared" si="82"/>
        <v>0</v>
      </c>
      <c r="F521" s="136">
        <f t="shared" si="83"/>
        <v>0</v>
      </c>
      <c r="G521" s="136">
        <f t="shared" si="84"/>
        <v>0</v>
      </c>
      <c r="H521" s="137">
        <f t="shared" si="88"/>
        <v>0</v>
      </c>
      <c r="I521" s="137">
        <f t="shared" si="85"/>
        <v>0</v>
      </c>
      <c r="J521" s="136">
        <f t="shared" si="86"/>
        <v>0</v>
      </c>
      <c r="K521" s="136">
        <f t="shared" si="87"/>
        <v>0</v>
      </c>
      <c r="L521" s="138">
        <f t="shared" si="78"/>
        <v>0</v>
      </c>
      <c r="M521" s="92"/>
      <c r="N521" s="90"/>
      <c r="O521" s="91"/>
      <c r="P521" s="102"/>
      <c r="Q521" s="96"/>
      <c r="R521" s="104"/>
      <c r="S521" s="92"/>
      <c r="T521" s="90"/>
      <c r="U521" s="91"/>
      <c r="V521" s="102"/>
      <c r="W521" s="96"/>
      <c r="X521" s="104"/>
      <c r="Y521" s="92"/>
      <c r="Z521" s="90"/>
      <c r="AA521" s="91"/>
      <c r="AB521" s="102"/>
      <c r="AC521" s="96"/>
      <c r="AD521" s="104"/>
      <c r="AE521" s="92"/>
      <c r="AF521" s="90"/>
      <c r="AG521" s="91"/>
      <c r="AH521" s="102"/>
      <c r="AI521" s="96"/>
      <c r="AJ521" s="104"/>
      <c r="AK521" s="92"/>
      <c r="AL521" s="90"/>
      <c r="AM521" s="91"/>
      <c r="AN521" s="102"/>
      <c r="AO521" s="96"/>
      <c r="AP521" s="104"/>
      <c r="AQ521" s="92"/>
      <c r="AR521" s="90"/>
      <c r="AS521" s="91"/>
      <c r="AT521" s="102"/>
      <c r="AU521" s="96"/>
      <c r="AV521" s="104"/>
      <c r="AW521" s="92"/>
      <c r="AX521" s="90"/>
      <c r="AY521" s="91"/>
      <c r="AZ521" s="102"/>
      <c r="BA521" s="96"/>
      <c r="BB521" s="104"/>
      <c r="BC521" s="92"/>
      <c r="BD521" s="90"/>
      <c r="BE521" s="91"/>
      <c r="BF521" s="102"/>
      <c r="BG521" s="96"/>
      <c r="BH521" s="104"/>
      <c r="BI521" s="92"/>
      <c r="BJ521" s="90"/>
      <c r="BK521" s="91"/>
      <c r="BL521" s="102"/>
      <c r="BM521" s="96"/>
      <c r="BN521" s="104"/>
      <c r="BO521" s="92"/>
      <c r="BP521" s="90"/>
      <c r="BQ521" s="91"/>
      <c r="BR521" s="102"/>
      <c r="BS521" s="96"/>
      <c r="BT521" s="104"/>
      <c r="BU521" s="92"/>
      <c r="BV521" s="90"/>
      <c r="BW521" s="91"/>
      <c r="BX521" s="102"/>
      <c r="BY521" s="96"/>
      <c r="BZ521" s="104"/>
      <c r="CA521" s="92"/>
      <c r="CB521" s="90"/>
      <c r="CC521" s="91"/>
      <c r="CD521" s="102"/>
      <c r="CE521" s="96"/>
      <c r="CF521" s="104"/>
      <c r="CG521" s="92"/>
      <c r="CH521" s="90"/>
      <c r="CI521" s="91"/>
      <c r="CJ521" s="102"/>
      <c r="CK521" s="96"/>
      <c r="CL521" s="104"/>
      <c r="CM521" s="92"/>
      <c r="CN521" s="90"/>
      <c r="CO521" s="91"/>
      <c r="CP521" s="102"/>
      <c r="CQ521" s="96"/>
      <c r="CR521" s="104"/>
      <c r="CS521" s="92"/>
      <c r="CT521" s="90"/>
      <c r="CU521" s="91"/>
      <c r="CV521" s="102"/>
      <c r="CW521" s="96"/>
      <c r="CX521" s="104"/>
      <c r="CY521" s="92"/>
      <c r="CZ521" s="90"/>
      <c r="DA521" s="91"/>
      <c r="DB521" s="102"/>
      <c r="DC521" s="96"/>
      <c r="DD521" s="104"/>
      <c r="DE521" s="92"/>
      <c r="DF521" s="90"/>
      <c r="DG521" s="91"/>
      <c r="DH521" s="102"/>
      <c r="DI521" s="96"/>
      <c r="DJ521" s="104"/>
      <c r="DK521" s="92"/>
      <c r="DL521" s="90"/>
      <c r="DM521" s="91"/>
      <c r="DN521" s="102"/>
      <c r="DO521" s="96"/>
      <c r="DP521" s="104"/>
      <c r="DQ521" s="92"/>
      <c r="DR521" s="90"/>
      <c r="DS521" s="91"/>
      <c r="DT521" s="102"/>
      <c r="DU521" s="96"/>
      <c r="DV521" s="104"/>
      <c r="DW521" s="92"/>
      <c r="DX521" s="90"/>
      <c r="DY521" s="91"/>
      <c r="DZ521" s="102"/>
      <c r="EA521" s="96"/>
      <c r="EB521" s="104"/>
      <c r="EC521" s="92"/>
      <c r="ED521" s="90"/>
      <c r="EE521" s="91"/>
      <c r="EF521" s="102"/>
      <c r="EG521" s="96"/>
      <c r="EH521" s="104"/>
      <c r="EI521" s="92"/>
      <c r="EJ521" s="90"/>
      <c r="EK521" s="91"/>
      <c r="EL521" s="102"/>
      <c r="EM521" s="96"/>
      <c r="EN521" s="104"/>
      <c r="EO521" s="92"/>
      <c r="EP521" s="90"/>
      <c r="EQ521" s="91"/>
      <c r="ER521" s="102"/>
      <c r="ES521" s="96"/>
      <c r="ET521" s="104"/>
      <c r="EU521" s="92"/>
      <c r="EV521" s="90"/>
      <c r="EW521" s="91"/>
      <c r="EX521" s="102"/>
      <c r="EY521" s="96"/>
      <c r="EZ521" s="104"/>
      <c r="FA521" s="92"/>
      <c r="FB521" s="90"/>
      <c r="FC521" s="91"/>
      <c r="FD521" s="102"/>
      <c r="FE521" s="96"/>
      <c r="FF521" s="104"/>
      <c r="FG521" s="92"/>
      <c r="FH521" s="90"/>
      <c r="FI521" s="91"/>
      <c r="FJ521" s="102"/>
      <c r="FK521" s="96"/>
      <c r="FL521" s="104"/>
      <c r="FM521" s="92"/>
      <c r="FN521" s="90"/>
      <c r="FO521" s="91"/>
      <c r="FP521" s="102"/>
      <c r="FQ521" s="96"/>
      <c r="FR521" s="104"/>
      <c r="FS521" s="92"/>
      <c r="FT521" s="90"/>
      <c r="FU521" s="91"/>
      <c r="FV521" s="102"/>
      <c r="FW521" s="96"/>
      <c r="FX521" s="104"/>
      <c r="FY521" s="92"/>
      <c r="FZ521" s="90"/>
      <c r="GA521" s="91"/>
      <c r="GB521" s="102"/>
      <c r="GC521" s="96"/>
      <c r="GD521" s="104"/>
      <c r="GE521" s="92"/>
      <c r="GF521" s="90"/>
      <c r="GG521" s="91"/>
      <c r="GH521" s="102"/>
      <c r="GI521" s="96"/>
      <c r="GJ521" s="104"/>
      <c r="GK521" s="92"/>
      <c r="GL521" s="90"/>
      <c r="GM521" s="91"/>
      <c r="GN521" s="102"/>
      <c r="GO521" s="96"/>
      <c r="GP521" s="104"/>
      <c r="GQ521" s="92"/>
      <c r="GR521" s="90"/>
      <c r="GS521" s="91"/>
      <c r="GT521" s="102"/>
      <c r="GU521" s="96"/>
      <c r="GV521" s="104"/>
      <c r="GW521" s="92"/>
      <c r="GX521" s="90"/>
      <c r="GY521" s="91"/>
      <c r="GZ521" s="102"/>
      <c r="HA521" s="96"/>
      <c r="HB521" s="104"/>
      <c r="HC521" s="92"/>
      <c r="HD521" s="90"/>
      <c r="HE521" s="91"/>
      <c r="HF521" s="102"/>
      <c r="HG521" s="96"/>
      <c r="HH521" s="104"/>
      <c r="HI521" s="92"/>
      <c r="HJ521" s="90"/>
      <c r="HK521" s="91"/>
      <c r="HL521" s="102"/>
      <c r="HM521" s="96"/>
      <c r="HN521" s="104"/>
      <c r="HO521" s="92"/>
      <c r="HP521" s="90"/>
      <c r="HQ521" s="91"/>
      <c r="HR521" s="102"/>
      <c r="HS521" s="96"/>
      <c r="HT521" s="104"/>
      <c r="HU521" s="92"/>
      <c r="HV521" s="125"/>
      <c r="HW521" s="126"/>
      <c r="HX521" s="127"/>
      <c r="HY521" s="128"/>
      <c r="HZ521" s="129"/>
      <c r="IA521" s="130"/>
      <c r="IB521" s="125"/>
      <c r="IC521" s="126"/>
      <c r="ID521" s="127"/>
      <c r="IE521" s="128"/>
      <c r="IF521" s="129"/>
      <c r="IG521" s="130"/>
      <c r="IH521" s="125"/>
      <c r="II521" s="126"/>
      <c r="IJ521" s="127"/>
      <c r="IK521" s="128"/>
      <c r="IL521" s="129"/>
      <c r="IM521" s="130"/>
      <c r="IN521" s="125"/>
      <c r="IO521" s="126"/>
      <c r="IP521" s="127"/>
      <c r="IQ521" s="128"/>
      <c r="IR521" s="129"/>
    </row>
    <row r="522" spans="1:252" s="1" customFormat="1">
      <c r="A522" s="54" t="s">
        <v>1027</v>
      </c>
      <c r="B522" s="136">
        <f t="shared" si="79"/>
        <v>0</v>
      </c>
      <c r="C522" s="136">
        <f t="shared" si="80"/>
        <v>0</v>
      </c>
      <c r="D522" s="136">
        <f t="shared" si="81"/>
        <v>0</v>
      </c>
      <c r="E522" s="136">
        <f t="shared" si="82"/>
        <v>0</v>
      </c>
      <c r="F522" s="136">
        <f t="shared" si="83"/>
        <v>0</v>
      </c>
      <c r="G522" s="136">
        <f t="shared" si="84"/>
        <v>0</v>
      </c>
      <c r="H522" s="137">
        <f t="shared" si="88"/>
        <v>0</v>
      </c>
      <c r="I522" s="137">
        <f t="shared" si="85"/>
        <v>0</v>
      </c>
      <c r="J522" s="136">
        <f t="shared" si="86"/>
        <v>0</v>
      </c>
      <c r="K522" s="136">
        <f t="shared" si="87"/>
        <v>0</v>
      </c>
      <c r="L522" s="138">
        <f t="shared" si="78"/>
        <v>0</v>
      </c>
      <c r="M522" s="92"/>
      <c r="N522" s="90"/>
      <c r="O522" s="91"/>
      <c r="P522" s="102"/>
      <c r="Q522" s="96"/>
      <c r="R522" s="104"/>
      <c r="S522" s="92"/>
      <c r="T522" s="90"/>
      <c r="U522" s="91"/>
      <c r="V522" s="102"/>
      <c r="W522" s="96"/>
      <c r="X522" s="104"/>
      <c r="Y522" s="92"/>
      <c r="Z522" s="90"/>
      <c r="AA522" s="91"/>
      <c r="AB522" s="102"/>
      <c r="AC522" s="96"/>
      <c r="AD522" s="104"/>
      <c r="AE522" s="92"/>
      <c r="AF522" s="90"/>
      <c r="AG522" s="91"/>
      <c r="AH522" s="102"/>
      <c r="AI522" s="96"/>
      <c r="AJ522" s="104"/>
      <c r="AK522" s="92"/>
      <c r="AL522" s="90"/>
      <c r="AM522" s="91"/>
      <c r="AN522" s="102"/>
      <c r="AO522" s="96"/>
      <c r="AP522" s="104"/>
      <c r="AQ522" s="92"/>
      <c r="AR522" s="90"/>
      <c r="AS522" s="91"/>
      <c r="AT522" s="102"/>
      <c r="AU522" s="96"/>
      <c r="AV522" s="104"/>
      <c r="AW522" s="92"/>
      <c r="AX522" s="90"/>
      <c r="AY522" s="91"/>
      <c r="AZ522" s="102"/>
      <c r="BA522" s="96"/>
      <c r="BB522" s="104"/>
      <c r="BC522" s="92"/>
      <c r="BD522" s="90"/>
      <c r="BE522" s="91"/>
      <c r="BF522" s="102"/>
      <c r="BG522" s="96"/>
      <c r="BH522" s="104"/>
      <c r="BI522" s="92"/>
      <c r="BJ522" s="90"/>
      <c r="BK522" s="91"/>
      <c r="BL522" s="102"/>
      <c r="BM522" s="96"/>
      <c r="BN522" s="104"/>
      <c r="BO522" s="92"/>
      <c r="BP522" s="90"/>
      <c r="BQ522" s="91"/>
      <c r="BR522" s="102"/>
      <c r="BS522" s="96"/>
      <c r="BT522" s="104"/>
      <c r="BU522" s="92"/>
      <c r="BV522" s="90"/>
      <c r="BW522" s="91"/>
      <c r="BX522" s="102"/>
      <c r="BY522" s="96"/>
      <c r="BZ522" s="104"/>
      <c r="CA522" s="92"/>
      <c r="CB522" s="90"/>
      <c r="CC522" s="91"/>
      <c r="CD522" s="102"/>
      <c r="CE522" s="96"/>
      <c r="CF522" s="104"/>
      <c r="CG522" s="92"/>
      <c r="CH522" s="90"/>
      <c r="CI522" s="91"/>
      <c r="CJ522" s="102"/>
      <c r="CK522" s="96"/>
      <c r="CL522" s="104"/>
      <c r="CM522" s="92"/>
      <c r="CN522" s="90"/>
      <c r="CO522" s="91"/>
      <c r="CP522" s="102"/>
      <c r="CQ522" s="96"/>
      <c r="CR522" s="104"/>
      <c r="CS522" s="92"/>
      <c r="CT522" s="90"/>
      <c r="CU522" s="91"/>
      <c r="CV522" s="102"/>
      <c r="CW522" s="96"/>
      <c r="CX522" s="104"/>
      <c r="CY522" s="92"/>
      <c r="CZ522" s="90"/>
      <c r="DA522" s="91"/>
      <c r="DB522" s="102"/>
      <c r="DC522" s="96"/>
      <c r="DD522" s="104"/>
      <c r="DE522" s="92"/>
      <c r="DF522" s="90"/>
      <c r="DG522" s="91"/>
      <c r="DH522" s="102"/>
      <c r="DI522" s="96"/>
      <c r="DJ522" s="104"/>
      <c r="DK522" s="92"/>
      <c r="DL522" s="90"/>
      <c r="DM522" s="91"/>
      <c r="DN522" s="102"/>
      <c r="DO522" s="96"/>
      <c r="DP522" s="104"/>
      <c r="DQ522" s="92"/>
      <c r="DR522" s="90"/>
      <c r="DS522" s="91"/>
      <c r="DT522" s="102"/>
      <c r="DU522" s="96"/>
      <c r="DV522" s="104"/>
      <c r="DW522" s="92"/>
      <c r="DX522" s="90"/>
      <c r="DY522" s="91"/>
      <c r="DZ522" s="102"/>
      <c r="EA522" s="96"/>
      <c r="EB522" s="104"/>
      <c r="EC522" s="92"/>
      <c r="ED522" s="90"/>
      <c r="EE522" s="91"/>
      <c r="EF522" s="102"/>
      <c r="EG522" s="96"/>
      <c r="EH522" s="104"/>
      <c r="EI522" s="92"/>
      <c r="EJ522" s="90"/>
      <c r="EK522" s="91"/>
      <c r="EL522" s="102"/>
      <c r="EM522" s="96"/>
      <c r="EN522" s="104"/>
      <c r="EO522" s="92"/>
      <c r="EP522" s="90"/>
      <c r="EQ522" s="91"/>
      <c r="ER522" s="102"/>
      <c r="ES522" s="96"/>
      <c r="ET522" s="104"/>
      <c r="EU522" s="92"/>
      <c r="EV522" s="90"/>
      <c r="EW522" s="91"/>
      <c r="EX522" s="102"/>
      <c r="EY522" s="96"/>
      <c r="EZ522" s="104"/>
      <c r="FA522" s="92"/>
      <c r="FB522" s="90"/>
      <c r="FC522" s="91"/>
      <c r="FD522" s="102"/>
      <c r="FE522" s="96"/>
      <c r="FF522" s="104"/>
      <c r="FG522" s="92"/>
      <c r="FH522" s="90"/>
      <c r="FI522" s="91"/>
      <c r="FJ522" s="102"/>
      <c r="FK522" s="96"/>
      <c r="FL522" s="104"/>
      <c r="FM522" s="92"/>
      <c r="FN522" s="90"/>
      <c r="FO522" s="91"/>
      <c r="FP522" s="102"/>
      <c r="FQ522" s="96"/>
      <c r="FR522" s="104"/>
      <c r="FS522" s="92"/>
      <c r="FT522" s="90"/>
      <c r="FU522" s="91"/>
      <c r="FV522" s="102"/>
      <c r="FW522" s="96"/>
      <c r="FX522" s="104"/>
      <c r="FY522" s="92"/>
      <c r="FZ522" s="90"/>
      <c r="GA522" s="91"/>
      <c r="GB522" s="102"/>
      <c r="GC522" s="96"/>
      <c r="GD522" s="104"/>
      <c r="GE522" s="92"/>
      <c r="GF522" s="90"/>
      <c r="GG522" s="91"/>
      <c r="GH522" s="102"/>
      <c r="GI522" s="96"/>
      <c r="GJ522" s="104"/>
      <c r="GK522" s="92"/>
      <c r="GL522" s="90"/>
      <c r="GM522" s="91"/>
      <c r="GN522" s="102"/>
      <c r="GO522" s="96"/>
      <c r="GP522" s="104"/>
      <c r="GQ522" s="92"/>
      <c r="GR522" s="90"/>
      <c r="GS522" s="91"/>
      <c r="GT522" s="102"/>
      <c r="GU522" s="96"/>
      <c r="GV522" s="104"/>
      <c r="GW522" s="92"/>
      <c r="GX522" s="90"/>
      <c r="GY522" s="91"/>
      <c r="GZ522" s="102"/>
      <c r="HA522" s="96"/>
      <c r="HB522" s="104"/>
      <c r="HC522" s="92"/>
      <c r="HD522" s="90"/>
      <c r="HE522" s="91"/>
      <c r="HF522" s="102"/>
      <c r="HG522" s="96"/>
      <c r="HH522" s="104"/>
      <c r="HI522" s="92"/>
      <c r="HJ522" s="90"/>
      <c r="HK522" s="91"/>
      <c r="HL522" s="102"/>
      <c r="HM522" s="96"/>
      <c r="HN522" s="104"/>
      <c r="HO522" s="92"/>
      <c r="HP522" s="90"/>
      <c r="HQ522" s="91"/>
      <c r="HR522" s="102"/>
      <c r="HS522" s="96"/>
      <c r="HT522" s="104"/>
      <c r="HU522" s="92"/>
      <c r="HV522" s="125"/>
      <c r="HW522" s="126"/>
      <c r="HX522" s="127"/>
      <c r="HY522" s="128"/>
      <c r="HZ522" s="129"/>
      <c r="IA522" s="130"/>
      <c r="IB522" s="125"/>
      <c r="IC522" s="126"/>
      <c r="ID522" s="127"/>
      <c r="IE522" s="128"/>
      <c r="IF522" s="129"/>
      <c r="IG522" s="130"/>
      <c r="IH522" s="125"/>
      <c r="II522" s="126"/>
      <c r="IJ522" s="127"/>
      <c r="IK522" s="128"/>
      <c r="IL522" s="129"/>
      <c r="IM522" s="130"/>
      <c r="IN522" s="125"/>
      <c r="IO522" s="126"/>
      <c r="IP522" s="127"/>
      <c r="IQ522" s="128"/>
      <c r="IR522" s="129"/>
    </row>
    <row r="523" spans="1:252" s="1" customFormat="1">
      <c r="A523" s="54" t="s">
        <v>999</v>
      </c>
      <c r="B523" s="136">
        <f t="shared" si="79"/>
        <v>0</v>
      </c>
      <c r="C523" s="136">
        <f t="shared" si="80"/>
        <v>0</v>
      </c>
      <c r="D523" s="136">
        <f t="shared" si="81"/>
        <v>0</v>
      </c>
      <c r="E523" s="136">
        <f t="shared" si="82"/>
        <v>0</v>
      </c>
      <c r="F523" s="136">
        <f t="shared" si="83"/>
        <v>0</v>
      </c>
      <c r="G523" s="136">
        <f t="shared" si="84"/>
        <v>0</v>
      </c>
      <c r="H523" s="137">
        <f t="shared" si="88"/>
        <v>0</v>
      </c>
      <c r="I523" s="137">
        <f t="shared" si="85"/>
        <v>0</v>
      </c>
      <c r="J523" s="136">
        <f t="shared" si="86"/>
        <v>0</v>
      </c>
      <c r="K523" s="136">
        <f t="shared" si="87"/>
        <v>0</v>
      </c>
      <c r="L523" s="138">
        <f t="shared" si="78"/>
        <v>0</v>
      </c>
      <c r="M523" s="92"/>
      <c r="N523" s="90"/>
      <c r="O523" s="91"/>
      <c r="P523" s="102"/>
      <c r="Q523" s="96"/>
      <c r="R523" s="104"/>
      <c r="S523" s="92"/>
      <c r="T523" s="90"/>
      <c r="U523" s="91"/>
      <c r="V523" s="102"/>
      <c r="W523" s="96"/>
      <c r="X523" s="104"/>
      <c r="Y523" s="92"/>
      <c r="Z523" s="90"/>
      <c r="AA523" s="91"/>
      <c r="AB523" s="102"/>
      <c r="AC523" s="96"/>
      <c r="AD523" s="104"/>
      <c r="AE523" s="92"/>
      <c r="AF523" s="90"/>
      <c r="AG523" s="91"/>
      <c r="AH523" s="102"/>
      <c r="AI523" s="96"/>
      <c r="AJ523" s="104"/>
      <c r="AK523" s="92"/>
      <c r="AL523" s="90"/>
      <c r="AM523" s="91"/>
      <c r="AN523" s="102"/>
      <c r="AO523" s="96"/>
      <c r="AP523" s="104"/>
      <c r="AQ523" s="92"/>
      <c r="AR523" s="90"/>
      <c r="AS523" s="91"/>
      <c r="AT523" s="102"/>
      <c r="AU523" s="96"/>
      <c r="AV523" s="104"/>
      <c r="AW523" s="92"/>
      <c r="AX523" s="90"/>
      <c r="AY523" s="91"/>
      <c r="AZ523" s="102"/>
      <c r="BA523" s="96"/>
      <c r="BB523" s="104"/>
      <c r="BC523" s="92"/>
      <c r="BD523" s="90"/>
      <c r="BE523" s="91"/>
      <c r="BF523" s="102"/>
      <c r="BG523" s="96"/>
      <c r="BH523" s="104"/>
      <c r="BI523" s="92"/>
      <c r="BJ523" s="90"/>
      <c r="BK523" s="91"/>
      <c r="BL523" s="102"/>
      <c r="BM523" s="96"/>
      <c r="BN523" s="104"/>
      <c r="BO523" s="92"/>
      <c r="BP523" s="90"/>
      <c r="BQ523" s="91"/>
      <c r="BR523" s="102"/>
      <c r="BS523" s="96"/>
      <c r="BT523" s="104"/>
      <c r="BU523" s="92"/>
      <c r="BV523" s="90"/>
      <c r="BW523" s="91"/>
      <c r="BX523" s="102"/>
      <c r="BY523" s="96"/>
      <c r="BZ523" s="104"/>
      <c r="CA523" s="92"/>
      <c r="CB523" s="90"/>
      <c r="CC523" s="91"/>
      <c r="CD523" s="102"/>
      <c r="CE523" s="96"/>
      <c r="CF523" s="104"/>
      <c r="CG523" s="92"/>
      <c r="CH523" s="90"/>
      <c r="CI523" s="91"/>
      <c r="CJ523" s="102"/>
      <c r="CK523" s="96"/>
      <c r="CL523" s="104"/>
      <c r="CM523" s="92"/>
      <c r="CN523" s="90"/>
      <c r="CO523" s="91"/>
      <c r="CP523" s="102"/>
      <c r="CQ523" s="96"/>
      <c r="CR523" s="104"/>
      <c r="CS523" s="92"/>
      <c r="CT523" s="90"/>
      <c r="CU523" s="91"/>
      <c r="CV523" s="102"/>
      <c r="CW523" s="96"/>
      <c r="CX523" s="104"/>
      <c r="CY523" s="92"/>
      <c r="CZ523" s="90"/>
      <c r="DA523" s="91"/>
      <c r="DB523" s="102"/>
      <c r="DC523" s="96"/>
      <c r="DD523" s="104"/>
      <c r="DE523" s="92"/>
      <c r="DF523" s="90"/>
      <c r="DG523" s="91"/>
      <c r="DH523" s="102"/>
      <c r="DI523" s="96"/>
      <c r="DJ523" s="104"/>
      <c r="DK523" s="92"/>
      <c r="DL523" s="90"/>
      <c r="DM523" s="91"/>
      <c r="DN523" s="102"/>
      <c r="DO523" s="96"/>
      <c r="DP523" s="104"/>
      <c r="DQ523" s="92"/>
      <c r="DR523" s="90"/>
      <c r="DS523" s="91"/>
      <c r="DT523" s="102"/>
      <c r="DU523" s="96"/>
      <c r="DV523" s="104"/>
      <c r="DW523" s="92"/>
      <c r="DX523" s="90"/>
      <c r="DY523" s="91"/>
      <c r="DZ523" s="102"/>
      <c r="EA523" s="96"/>
      <c r="EB523" s="104"/>
      <c r="EC523" s="92"/>
      <c r="ED523" s="90"/>
      <c r="EE523" s="91"/>
      <c r="EF523" s="102"/>
      <c r="EG523" s="96"/>
      <c r="EH523" s="104"/>
      <c r="EI523" s="92"/>
      <c r="EJ523" s="90"/>
      <c r="EK523" s="91"/>
      <c r="EL523" s="102"/>
      <c r="EM523" s="96"/>
      <c r="EN523" s="104"/>
      <c r="EO523" s="92"/>
      <c r="EP523" s="90"/>
      <c r="EQ523" s="91"/>
      <c r="ER523" s="102"/>
      <c r="ES523" s="96"/>
      <c r="ET523" s="104"/>
      <c r="EU523" s="92"/>
      <c r="EV523" s="90"/>
      <c r="EW523" s="91"/>
      <c r="EX523" s="102"/>
      <c r="EY523" s="96"/>
      <c r="EZ523" s="104"/>
      <c r="FA523" s="92"/>
      <c r="FB523" s="90"/>
      <c r="FC523" s="91"/>
      <c r="FD523" s="102"/>
      <c r="FE523" s="96"/>
      <c r="FF523" s="104"/>
      <c r="FG523" s="92"/>
      <c r="FH523" s="90"/>
      <c r="FI523" s="91"/>
      <c r="FJ523" s="102"/>
      <c r="FK523" s="96"/>
      <c r="FL523" s="104"/>
      <c r="FM523" s="92"/>
      <c r="FN523" s="90"/>
      <c r="FO523" s="91"/>
      <c r="FP523" s="102"/>
      <c r="FQ523" s="96"/>
      <c r="FR523" s="104"/>
      <c r="FS523" s="92"/>
      <c r="FT523" s="90"/>
      <c r="FU523" s="91"/>
      <c r="FV523" s="102"/>
      <c r="FW523" s="96"/>
      <c r="FX523" s="104"/>
      <c r="FY523" s="92"/>
      <c r="FZ523" s="90"/>
      <c r="GA523" s="91"/>
      <c r="GB523" s="102"/>
      <c r="GC523" s="96"/>
      <c r="GD523" s="104"/>
      <c r="GE523" s="92"/>
      <c r="GF523" s="90"/>
      <c r="GG523" s="91"/>
      <c r="GH523" s="102"/>
      <c r="GI523" s="96"/>
      <c r="GJ523" s="104"/>
      <c r="GK523" s="92"/>
      <c r="GL523" s="90"/>
      <c r="GM523" s="91"/>
      <c r="GN523" s="102"/>
      <c r="GO523" s="96"/>
      <c r="GP523" s="104"/>
      <c r="GQ523" s="92"/>
      <c r="GR523" s="90"/>
      <c r="GS523" s="91"/>
      <c r="GT523" s="102"/>
      <c r="GU523" s="96"/>
      <c r="GV523" s="104"/>
      <c r="GW523" s="92"/>
      <c r="GX523" s="90"/>
      <c r="GY523" s="91"/>
      <c r="GZ523" s="102"/>
      <c r="HA523" s="96"/>
      <c r="HB523" s="104"/>
      <c r="HC523" s="92"/>
      <c r="HD523" s="90"/>
      <c r="HE523" s="91"/>
      <c r="HF523" s="102"/>
      <c r="HG523" s="96"/>
      <c r="HH523" s="104"/>
      <c r="HI523" s="92"/>
      <c r="HJ523" s="90"/>
      <c r="HK523" s="91"/>
      <c r="HL523" s="102"/>
      <c r="HM523" s="96"/>
      <c r="HN523" s="104"/>
      <c r="HO523" s="92"/>
      <c r="HP523" s="90"/>
      <c r="HQ523" s="91"/>
      <c r="HR523" s="102"/>
      <c r="HS523" s="96"/>
      <c r="HT523" s="104"/>
      <c r="HU523" s="92"/>
      <c r="HV523" s="125"/>
      <c r="HW523" s="126"/>
      <c r="HX523" s="127"/>
      <c r="HY523" s="128"/>
      <c r="HZ523" s="129"/>
      <c r="IA523" s="130"/>
      <c r="IB523" s="125"/>
      <c r="IC523" s="126"/>
      <c r="ID523" s="127"/>
      <c r="IE523" s="128"/>
      <c r="IF523" s="129"/>
      <c r="IG523" s="130"/>
      <c r="IH523" s="125"/>
      <c r="II523" s="126"/>
      <c r="IJ523" s="127"/>
      <c r="IK523" s="128"/>
      <c r="IL523" s="129"/>
      <c r="IM523" s="130"/>
      <c r="IN523" s="125"/>
      <c r="IO523" s="126"/>
      <c r="IP523" s="127"/>
      <c r="IQ523" s="128"/>
      <c r="IR523" s="129"/>
    </row>
    <row r="524" spans="1:252" s="1" customFormat="1">
      <c r="A524" s="54" t="s">
        <v>1000</v>
      </c>
      <c r="B524" s="136">
        <f t="shared" si="79"/>
        <v>0</v>
      </c>
      <c r="C524" s="136">
        <f t="shared" si="80"/>
        <v>0</v>
      </c>
      <c r="D524" s="136">
        <f t="shared" si="81"/>
        <v>0</v>
      </c>
      <c r="E524" s="136">
        <f t="shared" si="82"/>
        <v>0</v>
      </c>
      <c r="F524" s="136">
        <f t="shared" si="83"/>
        <v>0</v>
      </c>
      <c r="G524" s="136">
        <f t="shared" si="84"/>
        <v>0</v>
      </c>
      <c r="H524" s="137">
        <f t="shared" si="88"/>
        <v>0</v>
      </c>
      <c r="I524" s="137">
        <f t="shared" si="85"/>
        <v>0</v>
      </c>
      <c r="J524" s="136">
        <f t="shared" si="86"/>
        <v>0</v>
      </c>
      <c r="K524" s="136">
        <f t="shared" si="87"/>
        <v>0</v>
      </c>
      <c r="L524" s="138">
        <f t="shared" si="78"/>
        <v>0</v>
      </c>
      <c r="M524" s="92"/>
      <c r="N524" s="90"/>
      <c r="O524" s="91"/>
      <c r="P524" s="102"/>
      <c r="Q524" s="96"/>
      <c r="R524" s="104"/>
      <c r="S524" s="92"/>
      <c r="T524" s="90"/>
      <c r="U524" s="91"/>
      <c r="V524" s="102"/>
      <c r="W524" s="96"/>
      <c r="X524" s="104"/>
      <c r="Y524" s="92"/>
      <c r="Z524" s="90"/>
      <c r="AA524" s="91"/>
      <c r="AB524" s="102"/>
      <c r="AC524" s="96"/>
      <c r="AD524" s="104"/>
      <c r="AE524" s="92"/>
      <c r="AF524" s="90"/>
      <c r="AG524" s="91"/>
      <c r="AH524" s="102"/>
      <c r="AI524" s="96"/>
      <c r="AJ524" s="104"/>
      <c r="AK524" s="92"/>
      <c r="AL524" s="90"/>
      <c r="AM524" s="91"/>
      <c r="AN524" s="102"/>
      <c r="AO524" s="96"/>
      <c r="AP524" s="104"/>
      <c r="AQ524" s="92"/>
      <c r="AR524" s="90"/>
      <c r="AS524" s="91"/>
      <c r="AT524" s="102"/>
      <c r="AU524" s="96"/>
      <c r="AV524" s="104"/>
      <c r="AW524" s="92"/>
      <c r="AX524" s="90"/>
      <c r="AY524" s="91"/>
      <c r="AZ524" s="102"/>
      <c r="BA524" s="96"/>
      <c r="BB524" s="104"/>
      <c r="BC524" s="92"/>
      <c r="BD524" s="90"/>
      <c r="BE524" s="91"/>
      <c r="BF524" s="102"/>
      <c r="BG524" s="96"/>
      <c r="BH524" s="104"/>
      <c r="BI524" s="92"/>
      <c r="BJ524" s="90"/>
      <c r="BK524" s="91"/>
      <c r="BL524" s="102"/>
      <c r="BM524" s="96"/>
      <c r="BN524" s="104"/>
      <c r="BO524" s="92"/>
      <c r="BP524" s="90"/>
      <c r="BQ524" s="91"/>
      <c r="BR524" s="102"/>
      <c r="BS524" s="96"/>
      <c r="BT524" s="104"/>
      <c r="BU524" s="92"/>
      <c r="BV524" s="90"/>
      <c r="BW524" s="91"/>
      <c r="BX524" s="102"/>
      <c r="BY524" s="96"/>
      <c r="BZ524" s="104"/>
      <c r="CA524" s="92"/>
      <c r="CB524" s="90"/>
      <c r="CC524" s="91"/>
      <c r="CD524" s="102"/>
      <c r="CE524" s="96"/>
      <c r="CF524" s="104"/>
      <c r="CG524" s="92"/>
      <c r="CH524" s="90"/>
      <c r="CI524" s="91"/>
      <c r="CJ524" s="102"/>
      <c r="CK524" s="96"/>
      <c r="CL524" s="104"/>
      <c r="CM524" s="92"/>
      <c r="CN524" s="90"/>
      <c r="CO524" s="91"/>
      <c r="CP524" s="102"/>
      <c r="CQ524" s="96"/>
      <c r="CR524" s="104"/>
      <c r="CS524" s="92"/>
      <c r="CT524" s="90"/>
      <c r="CU524" s="91"/>
      <c r="CV524" s="102"/>
      <c r="CW524" s="96"/>
      <c r="CX524" s="104"/>
      <c r="CY524" s="92"/>
      <c r="CZ524" s="90"/>
      <c r="DA524" s="91"/>
      <c r="DB524" s="102"/>
      <c r="DC524" s="96"/>
      <c r="DD524" s="104"/>
      <c r="DE524" s="92"/>
      <c r="DF524" s="90"/>
      <c r="DG524" s="91"/>
      <c r="DH524" s="102"/>
      <c r="DI524" s="96"/>
      <c r="DJ524" s="104"/>
      <c r="DK524" s="92"/>
      <c r="DL524" s="90"/>
      <c r="DM524" s="91"/>
      <c r="DN524" s="102"/>
      <c r="DO524" s="96"/>
      <c r="DP524" s="104"/>
      <c r="DQ524" s="92"/>
      <c r="DR524" s="90"/>
      <c r="DS524" s="91"/>
      <c r="DT524" s="102"/>
      <c r="DU524" s="96"/>
      <c r="DV524" s="104"/>
      <c r="DW524" s="92"/>
      <c r="DX524" s="90"/>
      <c r="DY524" s="91"/>
      <c r="DZ524" s="102"/>
      <c r="EA524" s="96"/>
      <c r="EB524" s="104"/>
      <c r="EC524" s="92"/>
      <c r="ED524" s="90"/>
      <c r="EE524" s="91"/>
      <c r="EF524" s="102"/>
      <c r="EG524" s="96"/>
      <c r="EH524" s="104"/>
      <c r="EI524" s="92"/>
      <c r="EJ524" s="90"/>
      <c r="EK524" s="91"/>
      <c r="EL524" s="102"/>
      <c r="EM524" s="96"/>
      <c r="EN524" s="104"/>
      <c r="EO524" s="92"/>
      <c r="EP524" s="90"/>
      <c r="EQ524" s="91"/>
      <c r="ER524" s="102"/>
      <c r="ES524" s="96"/>
      <c r="ET524" s="104"/>
      <c r="EU524" s="92"/>
      <c r="EV524" s="90"/>
      <c r="EW524" s="91"/>
      <c r="EX524" s="102"/>
      <c r="EY524" s="96"/>
      <c r="EZ524" s="104"/>
      <c r="FA524" s="92"/>
      <c r="FB524" s="90"/>
      <c r="FC524" s="91"/>
      <c r="FD524" s="102"/>
      <c r="FE524" s="96"/>
      <c r="FF524" s="104"/>
      <c r="FG524" s="92"/>
      <c r="FH524" s="90"/>
      <c r="FI524" s="91"/>
      <c r="FJ524" s="102"/>
      <c r="FK524" s="96"/>
      <c r="FL524" s="104"/>
      <c r="FM524" s="92"/>
      <c r="FN524" s="90"/>
      <c r="FO524" s="91"/>
      <c r="FP524" s="102"/>
      <c r="FQ524" s="96"/>
      <c r="FR524" s="104"/>
      <c r="FS524" s="92"/>
      <c r="FT524" s="90"/>
      <c r="FU524" s="91"/>
      <c r="FV524" s="102"/>
      <c r="FW524" s="96"/>
      <c r="FX524" s="104"/>
      <c r="FY524" s="92"/>
      <c r="FZ524" s="90"/>
      <c r="GA524" s="91"/>
      <c r="GB524" s="102"/>
      <c r="GC524" s="96"/>
      <c r="GD524" s="104"/>
      <c r="GE524" s="92"/>
      <c r="GF524" s="90"/>
      <c r="GG524" s="91"/>
      <c r="GH524" s="102"/>
      <c r="GI524" s="96"/>
      <c r="GJ524" s="104"/>
      <c r="GK524" s="92"/>
      <c r="GL524" s="90"/>
      <c r="GM524" s="91"/>
      <c r="GN524" s="102"/>
      <c r="GO524" s="96"/>
      <c r="GP524" s="104"/>
      <c r="GQ524" s="92"/>
      <c r="GR524" s="90"/>
      <c r="GS524" s="91"/>
      <c r="GT524" s="102"/>
      <c r="GU524" s="96"/>
      <c r="GV524" s="104"/>
      <c r="GW524" s="92"/>
      <c r="GX524" s="90"/>
      <c r="GY524" s="91"/>
      <c r="GZ524" s="102"/>
      <c r="HA524" s="96"/>
      <c r="HB524" s="104"/>
      <c r="HC524" s="92"/>
      <c r="HD524" s="90"/>
      <c r="HE524" s="91"/>
      <c r="HF524" s="102"/>
      <c r="HG524" s="96"/>
      <c r="HH524" s="104"/>
      <c r="HI524" s="92"/>
      <c r="HJ524" s="90"/>
      <c r="HK524" s="91"/>
      <c r="HL524" s="102"/>
      <c r="HM524" s="96"/>
      <c r="HN524" s="104"/>
      <c r="HO524" s="92"/>
      <c r="HP524" s="90"/>
      <c r="HQ524" s="91"/>
      <c r="HR524" s="102"/>
      <c r="HS524" s="96"/>
      <c r="HT524" s="104"/>
      <c r="HU524" s="92"/>
      <c r="HV524" s="125"/>
      <c r="HW524" s="126"/>
      <c r="HX524" s="127"/>
      <c r="HY524" s="128"/>
      <c r="HZ524" s="129"/>
      <c r="IA524" s="130"/>
      <c r="IB524" s="125"/>
      <c r="IC524" s="126"/>
      <c r="ID524" s="127"/>
      <c r="IE524" s="128"/>
      <c r="IF524" s="129"/>
      <c r="IG524" s="130"/>
      <c r="IH524" s="125"/>
      <c r="II524" s="126"/>
      <c r="IJ524" s="127"/>
      <c r="IK524" s="128"/>
      <c r="IL524" s="129"/>
      <c r="IM524" s="130"/>
      <c r="IN524" s="125"/>
      <c r="IO524" s="126"/>
      <c r="IP524" s="127"/>
      <c r="IQ524" s="128"/>
      <c r="IR524" s="129"/>
    </row>
    <row r="525" spans="1:252" s="1" customFormat="1">
      <c r="A525" s="54" t="s">
        <v>1028</v>
      </c>
      <c r="B525" s="136">
        <f t="shared" si="79"/>
        <v>0</v>
      </c>
      <c r="C525" s="136">
        <f t="shared" si="80"/>
        <v>0</v>
      </c>
      <c r="D525" s="136">
        <f t="shared" si="81"/>
        <v>0</v>
      </c>
      <c r="E525" s="136">
        <f t="shared" si="82"/>
        <v>0</v>
      </c>
      <c r="F525" s="136">
        <f t="shared" si="83"/>
        <v>0</v>
      </c>
      <c r="G525" s="136">
        <f t="shared" si="84"/>
        <v>0</v>
      </c>
      <c r="H525" s="137">
        <f t="shared" si="88"/>
        <v>0</v>
      </c>
      <c r="I525" s="137">
        <f t="shared" si="85"/>
        <v>0</v>
      </c>
      <c r="J525" s="136">
        <f t="shared" si="86"/>
        <v>0</v>
      </c>
      <c r="K525" s="136">
        <f t="shared" si="87"/>
        <v>0</v>
      </c>
      <c r="L525" s="138">
        <f t="shared" si="78"/>
        <v>0</v>
      </c>
      <c r="M525" s="92"/>
      <c r="N525" s="90"/>
      <c r="O525" s="91"/>
      <c r="P525" s="102"/>
      <c r="Q525" s="96"/>
      <c r="R525" s="104"/>
      <c r="S525" s="92"/>
      <c r="T525" s="90"/>
      <c r="U525" s="91"/>
      <c r="V525" s="102"/>
      <c r="W525" s="96"/>
      <c r="X525" s="104"/>
      <c r="Y525" s="92"/>
      <c r="Z525" s="90"/>
      <c r="AA525" s="91"/>
      <c r="AB525" s="102"/>
      <c r="AC525" s="96"/>
      <c r="AD525" s="104"/>
      <c r="AE525" s="92"/>
      <c r="AF525" s="90"/>
      <c r="AG525" s="91"/>
      <c r="AH525" s="102"/>
      <c r="AI525" s="96"/>
      <c r="AJ525" s="104"/>
      <c r="AK525" s="92"/>
      <c r="AL525" s="90"/>
      <c r="AM525" s="91"/>
      <c r="AN525" s="102"/>
      <c r="AO525" s="96"/>
      <c r="AP525" s="104"/>
      <c r="AQ525" s="92"/>
      <c r="AR525" s="90"/>
      <c r="AS525" s="91"/>
      <c r="AT525" s="102"/>
      <c r="AU525" s="96"/>
      <c r="AV525" s="104"/>
      <c r="AW525" s="92"/>
      <c r="AX525" s="90"/>
      <c r="AY525" s="91"/>
      <c r="AZ525" s="102"/>
      <c r="BA525" s="96"/>
      <c r="BB525" s="104"/>
      <c r="BC525" s="92"/>
      <c r="BD525" s="90"/>
      <c r="BE525" s="91"/>
      <c r="BF525" s="102"/>
      <c r="BG525" s="96"/>
      <c r="BH525" s="104"/>
      <c r="BI525" s="92"/>
      <c r="BJ525" s="90"/>
      <c r="BK525" s="91"/>
      <c r="BL525" s="102"/>
      <c r="BM525" s="96"/>
      <c r="BN525" s="104"/>
      <c r="BO525" s="92"/>
      <c r="BP525" s="90"/>
      <c r="BQ525" s="91"/>
      <c r="BR525" s="102"/>
      <c r="BS525" s="96"/>
      <c r="BT525" s="104"/>
      <c r="BU525" s="92"/>
      <c r="BV525" s="90"/>
      <c r="BW525" s="91"/>
      <c r="BX525" s="102"/>
      <c r="BY525" s="96"/>
      <c r="BZ525" s="104"/>
      <c r="CA525" s="92"/>
      <c r="CB525" s="90"/>
      <c r="CC525" s="91"/>
      <c r="CD525" s="102"/>
      <c r="CE525" s="96"/>
      <c r="CF525" s="104"/>
      <c r="CG525" s="92"/>
      <c r="CH525" s="90"/>
      <c r="CI525" s="91"/>
      <c r="CJ525" s="102"/>
      <c r="CK525" s="96"/>
      <c r="CL525" s="104"/>
      <c r="CM525" s="92"/>
      <c r="CN525" s="90"/>
      <c r="CO525" s="91"/>
      <c r="CP525" s="102"/>
      <c r="CQ525" s="96"/>
      <c r="CR525" s="104"/>
      <c r="CS525" s="92"/>
      <c r="CT525" s="90"/>
      <c r="CU525" s="91"/>
      <c r="CV525" s="102"/>
      <c r="CW525" s="96"/>
      <c r="CX525" s="104"/>
      <c r="CY525" s="92"/>
      <c r="CZ525" s="90"/>
      <c r="DA525" s="91"/>
      <c r="DB525" s="102"/>
      <c r="DC525" s="96"/>
      <c r="DD525" s="104"/>
      <c r="DE525" s="92"/>
      <c r="DF525" s="90"/>
      <c r="DG525" s="91"/>
      <c r="DH525" s="102"/>
      <c r="DI525" s="96"/>
      <c r="DJ525" s="104"/>
      <c r="DK525" s="92"/>
      <c r="DL525" s="90"/>
      <c r="DM525" s="91"/>
      <c r="DN525" s="102"/>
      <c r="DO525" s="96"/>
      <c r="DP525" s="104"/>
      <c r="DQ525" s="92"/>
      <c r="DR525" s="90"/>
      <c r="DS525" s="91"/>
      <c r="DT525" s="102"/>
      <c r="DU525" s="96"/>
      <c r="DV525" s="104"/>
      <c r="DW525" s="92"/>
      <c r="DX525" s="90"/>
      <c r="DY525" s="91"/>
      <c r="DZ525" s="102"/>
      <c r="EA525" s="96"/>
      <c r="EB525" s="104"/>
      <c r="EC525" s="92"/>
      <c r="ED525" s="90"/>
      <c r="EE525" s="91"/>
      <c r="EF525" s="102"/>
      <c r="EG525" s="96"/>
      <c r="EH525" s="104"/>
      <c r="EI525" s="92"/>
      <c r="EJ525" s="90"/>
      <c r="EK525" s="91"/>
      <c r="EL525" s="102"/>
      <c r="EM525" s="96"/>
      <c r="EN525" s="104"/>
      <c r="EO525" s="92"/>
      <c r="EP525" s="90"/>
      <c r="EQ525" s="91"/>
      <c r="ER525" s="102"/>
      <c r="ES525" s="96"/>
      <c r="ET525" s="104"/>
      <c r="EU525" s="92"/>
      <c r="EV525" s="90"/>
      <c r="EW525" s="91"/>
      <c r="EX525" s="102"/>
      <c r="EY525" s="96"/>
      <c r="EZ525" s="104"/>
      <c r="FA525" s="92"/>
      <c r="FB525" s="90"/>
      <c r="FC525" s="91"/>
      <c r="FD525" s="102"/>
      <c r="FE525" s="96"/>
      <c r="FF525" s="104"/>
      <c r="FG525" s="92"/>
      <c r="FH525" s="90"/>
      <c r="FI525" s="91"/>
      <c r="FJ525" s="102"/>
      <c r="FK525" s="96"/>
      <c r="FL525" s="104"/>
      <c r="FM525" s="92"/>
      <c r="FN525" s="90"/>
      <c r="FO525" s="91"/>
      <c r="FP525" s="102"/>
      <c r="FQ525" s="96"/>
      <c r="FR525" s="104"/>
      <c r="FS525" s="92"/>
      <c r="FT525" s="90"/>
      <c r="FU525" s="91"/>
      <c r="FV525" s="102"/>
      <c r="FW525" s="96"/>
      <c r="FX525" s="104"/>
      <c r="FY525" s="92"/>
      <c r="FZ525" s="90"/>
      <c r="GA525" s="91"/>
      <c r="GB525" s="102"/>
      <c r="GC525" s="96"/>
      <c r="GD525" s="104"/>
      <c r="GE525" s="92"/>
      <c r="GF525" s="90"/>
      <c r="GG525" s="91"/>
      <c r="GH525" s="102"/>
      <c r="GI525" s="96"/>
      <c r="GJ525" s="104"/>
      <c r="GK525" s="92"/>
      <c r="GL525" s="90"/>
      <c r="GM525" s="91"/>
      <c r="GN525" s="102"/>
      <c r="GO525" s="96"/>
      <c r="GP525" s="104"/>
      <c r="GQ525" s="92"/>
      <c r="GR525" s="90"/>
      <c r="GS525" s="91"/>
      <c r="GT525" s="102"/>
      <c r="GU525" s="96"/>
      <c r="GV525" s="104"/>
      <c r="GW525" s="92"/>
      <c r="GX525" s="90"/>
      <c r="GY525" s="91"/>
      <c r="GZ525" s="102"/>
      <c r="HA525" s="96"/>
      <c r="HB525" s="104"/>
      <c r="HC525" s="92"/>
      <c r="HD525" s="90"/>
      <c r="HE525" s="91"/>
      <c r="HF525" s="102"/>
      <c r="HG525" s="96"/>
      <c r="HH525" s="104"/>
      <c r="HI525" s="92"/>
      <c r="HJ525" s="90"/>
      <c r="HK525" s="91"/>
      <c r="HL525" s="102"/>
      <c r="HM525" s="96"/>
      <c r="HN525" s="104"/>
      <c r="HO525" s="92"/>
      <c r="HP525" s="90"/>
      <c r="HQ525" s="91"/>
      <c r="HR525" s="102"/>
      <c r="HS525" s="96"/>
      <c r="HT525" s="104"/>
      <c r="HU525" s="92"/>
      <c r="HV525" s="125"/>
      <c r="HW525" s="126"/>
      <c r="HX525" s="127"/>
      <c r="HY525" s="128"/>
      <c r="HZ525" s="129"/>
      <c r="IA525" s="130"/>
      <c r="IB525" s="125"/>
      <c r="IC525" s="126"/>
      <c r="ID525" s="127"/>
      <c r="IE525" s="128"/>
      <c r="IF525" s="129"/>
      <c r="IG525" s="130"/>
      <c r="IH525" s="125"/>
      <c r="II525" s="126"/>
      <c r="IJ525" s="127"/>
      <c r="IK525" s="128"/>
      <c r="IL525" s="129"/>
      <c r="IM525" s="130"/>
      <c r="IN525" s="125"/>
      <c r="IO525" s="126"/>
      <c r="IP525" s="127"/>
      <c r="IQ525" s="128"/>
      <c r="IR525" s="129"/>
    </row>
    <row r="526" spans="1:252" s="1" customFormat="1">
      <c r="A526" s="54" t="s">
        <v>1002</v>
      </c>
      <c r="B526" s="136">
        <f t="shared" si="79"/>
        <v>16</v>
      </c>
      <c r="C526" s="136">
        <f t="shared" si="80"/>
        <v>16.7</v>
      </c>
      <c r="D526" s="136">
        <f t="shared" si="81"/>
        <v>17.100000000000001</v>
      </c>
      <c r="E526" s="136">
        <f t="shared" si="82"/>
        <v>11</v>
      </c>
      <c r="F526" s="136">
        <f t="shared" si="83"/>
        <v>11.675000000000001</v>
      </c>
      <c r="G526" s="136">
        <f t="shared" si="84"/>
        <v>12.8</v>
      </c>
      <c r="H526" s="137">
        <f t="shared" si="88"/>
        <v>4</v>
      </c>
      <c r="I526" s="137">
        <f t="shared" si="85"/>
        <v>0</v>
      </c>
      <c r="J526" s="136">
        <f t="shared" si="86"/>
        <v>0</v>
      </c>
      <c r="K526" s="136">
        <f t="shared" si="87"/>
        <v>0</v>
      </c>
      <c r="L526" s="138">
        <f t="shared" si="78"/>
        <v>0</v>
      </c>
      <c r="M526" s="92">
        <v>16</v>
      </c>
      <c r="N526" s="90">
        <v>11</v>
      </c>
      <c r="O526" s="91"/>
      <c r="P526" s="102">
        <v>17.100000000000001</v>
      </c>
      <c r="Q526" s="96">
        <v>11.5</v>
      </c>
      <c r="R526" s="104"/>
      <c r="S526" s="92">
        <v>16.7</v>
      </c>
      <c r="T526" s="90">
        <v>11.4</v>
      </c>
      <c r="U526" s="91"/>
      <c r="V526" s="102">
        <v>17</v>
      </c>
      <c r="W526" s="96">
        <v>12.8</v>
      </c>
      <c r="X526" s="104"/>
      <c r="Y526" s="92"/>
      <c r="Z526" s="90"/>
      <c r="AA526" s="91"/>
      <c r="AB526" s="102"/>
      <c r="AC526" s="96"/>
      <c r="AD526" s="104"/>
      <c r="AE526" s="92"/>
      <c r="AF526" s="90"/>
      <c r="AG526" s="91"/>
      <c r="AH526" s="102"/>
      <c r="AI526" s="96"/>
      <c r="AJ526" s="104"/>
      <c r="AK526" s="92"/>
      <c r="AL526" s="90"/>
      <c r="AM526" s="91"/>
      <c r="AN526" s="102"/>
      <c r="AO526" s="96"/>
      <c r="AP526" s="104"/>
      <c r="AQ526" s="92"/>
      <c r="AR526" s="90"/>
      <c r="AS526" s="91"/>
      <c r="AT526" s="102"/>
      <c r="AU526" s="96"/>
      <c r="AV526" s="104"/>
      <c r="AW526" s="92"/>
      <c r="AX526" s="90"/>
      <c r="AY526" s="91"/>
      <c r="AZ526" s="102"/>
      <c r="BA526" s="96"/>
      <c r="BB526" s="104"/>
      <c r="BC526" s="92"/>
      <c r="BD526" s="90"/>
      <c r="BE526" s="91"/>
      <c r="BF526" s="102"/>
      <c r="BG526" s="96"/>
      <c r="BH526" s="104"/>
      <c r="BI526" s="92"/>
      <c r="BJ526" s="90"/>
      <c r="BK526" s="91"/>
      <c r="BL526" s="102"/>
      <c r="BM526" s="96"/>
      <c r="BN526" s="104"/>
      <c r="BO526" s="92"/>
      <c r="BP526" s="90"/>
      <c r="BQ526" s="91"/>
      <c r="BR526" s="102"/>
      <c r="BS526" s="96"/>
      <c r="BT526" s="104"/>
      <c r="BU526" s="92"/>
      <c r="BV526" s="90"/>
      <c r="BW526" s="91"/>
      <c r="BX526" s="102"/>
      <c r="BY526" s="96"/>
      <c r="BZ526" s="104"/>
      <c r="CA526" s="92"/>
      <c r="CB526" s="90"/>
      <c r="CC526" s="91"/>
      <c r="CD526" s="102"/>
      <c r="CE526" s="96"/>
      <c r="CF526" s="104"/>
      <c r="CG526" s="92"/>
      <c r="CH526" s="90"/>
      <c r="CI526" s="91"/>
      <c r="CJ526" s="102"/>
      <c r="CK526" s="96"/>
      <c r="CL526" s="104"/>
      <c r="CM526" s="92"/>
      <c r="CN526" s="90"/>
      <c r="CO526" s="91"/>
      <c r="CP526" s="102"/>
      <c r="CQ526" s="96"/>
      <c r="CR526" s="104"/>
      <c r="CS526" s="92"/>
      <c r="CT526" s="90"/>
      <c r="CU526" s="91"/>
      <c r="CV526" s="102"/>
      <c r="CW526" s="96"/>
      <c r="CX526" s="104"/>
      <c r="CY526" s="92"/>
      <c r="CZ526" s="90"/>
      <c r="DA526" s="91"/>
      <c r="DB526" s="102"/>
      <c r="DC526" s="96"/>
      <c r="DD526" s="104"/>
      <c r="DE526" s="92"/>
      <c r="DF526" s="90"/>
      <c r="DG526" s="91"/>
      <c r="DH526" s="102"/>
      <c r="DI526" s="96"/>
      <c r="DJ526" s="104"/>
      <c r="DK526" s="92"/>
      <c r="DL526" s="90"/>
      <c r="DM526" s="91"/>
      <c r="DN526" s="102"/>
      <c r="DO526" s="96"/>
      <c r="DP526" s="104"/>
      <c r="DQ526" s="92"/>
      <c r="DR526" s="90"/>
      <c r="DS526" s="91"/>
      <c r="DT526" s="102"/>
      <c r="DU526" s="96"/>
      <c r="DV526" s="104"/>
      <c r="DW526" s="92"/>
      <c r="DX526" s="90"/>
      <c r="DY526" s="91"/>
      <c r="DZ526" s="102"/>
      <c r="EA526" s="96"/>
      <c r="EB526" s="104"/>
      <c r="EC526" s="92"/>
      <c r="ED526" s="90"/>
      <c r="EE526" s="91"/>
      <c r="EF526" s="102"/>
      <c r="EG526" s="96"/>
      <c r="EH526" s="104"/>
      <c r="EI526" s="92"/>
      <c r="EJ526" s="90"/>
      <c r="EK526" s="91"/>
      <c r="EL526" s="102"/>
      <c r="EM526" s="96"/>
      <c r="EN526" s="104"/>
      <c r="EO526" s="92"/>
      <c r="EP526" s="90"/>
      <c r="EQ526" s="91"/>
      <c r="ER526" s="102"/>
      <c r="ES526" s="96"/>
      <c r="ET526" s="104"/>
      <c r="EU526" s="92"/>
      <c r="EV526" s="90"/>
      <c r="EW526" s="91"/>
      <c r="EX526" s="102"/>
      <c r="EY526" s="96"/>
      <c r="EZ526" s="104"/>
      <c r="FA526" s="92"/>
      <c r="FB526" s="90"/>
      <c r="FC526" s="91"/>
      <c r="FD526" s="102"/>
      <c r="FE526" s="96"/>
      <c r="FF526" s="104"/>
      <c r="FG526" s="92"/>
      <c r="FH526" s="90"/>
      <c r="FI526" s="91"/>
      <c r="FJ526" s="102"/>
      <c r="FK526" s="96"/>
      <c r="FL526" s="104"/>
      <c r="FM526" s="92"/>
      <c r="FN526" s="90"/>
      <c r="FO526" s="91"/>
      <c r="FP526" s="102"/>
      <c r="FQ526" s="96"/>
      <c r="FR526" s="104"/>
      <c r="FS526" s="92"/>
      <c r="FT526" s="90"/>
      <c r="FU526" s="91"/>
      <c r="FV526" s="102"/>
      <c r="FW526" s="96"/>
      <c r="FX526" s="104"/>
      <c r="FY526" s="92"/>
      <c r="FZ526" s="90"/>
      <c r="GA526" s="91"/>
      <c r="GB526" s="102"/>
      <c r="GC526" s="96"/>
      <c r="GD526" s="104"/>
      <c r="GE526" s="92"/>
      <c r="GF526" s="90"/>
      <c r="GG526" s="91"/>
      <c r="GH526" s="102"/>
      <c r="GI526" s="96"/>
      <c r="GJ526" s="104"/>
      <c r="GK526" s="92"/>
      <c r="GL526" s="90"/>
      <c r="GM526" s="91"/>
      <c r="GN526" s="102"/>
      <c r="GO526" s="96"/>
      <c r="GP526" s="104"/>
      <c r="GQ526" s="92"/>
      <c r="GR526" s="90"/>
      <c r="GS526" s="91"/>
      <c r="GT526" s="102"/>
      <c r="GU526" s="96"/>
      <c r="GV526" s="104"/>
      <c r="GW526" s="92"/>
      <c r="GX526" s="90"/>
      <c r="GY526" s="91"/>
      <c r="GZ526" s="102"/>
      <c r="HA526" s="96"/>
      <c r="HB526" s="104"/>
      <c r="HC526" s="92"/>
      <c r="HD526" s="90"/>
      <c r="HE526" s="91"/>
      <c r="HF526" s="102"/>
      <c r="HG526" s="96"/>
      <c r="HH526" s="104"/>
      <c r="HI526" s="92"/>
      <c r="HJ526" s="90"/>
      <c r="HK526" s="91"/>
      <c r="HL526" s="102"/>
      <c r="HM526" s="96"/>
      <c r="HN526" s="104"/>
      <c r="HO526" s="92"/>
      <c r="HP526" s="90"/>
      <c r="HQ526" s="91"/>
      <c r="HR526" s="102"/>
      <c r="HS526" s="96"/>
      <c r="HT526" s="104"/>
      <c r="HU526" s="92"/>
      <c r="HV526" s="125"/>
      <c r="HW526" s="126"/>
      <c r="HX526" s="127"/>
      <c r="HY526" s="128"/>
      <c r="HZ526" s="129"/>
      <c r="IA526" s="130"/>
      <c r="IB526" s="125"/>
      <c r="IC526" s="126"/>
      <c r="ID526" s="127"/>
      <c r="IE526" s="128"/>
      <c r="IF526" s="129"/>
      <c r="IG526" s="130"/>
      <c r="IH526" s="125"/>
      <c r="II526" s="126"/>
      <c r="IJ526" s="127"/>
      <c r="IK526" s="128"/>
      <c r="IL526" s="129"/>
      <c r="IM526" s="130"/>
      <c r="IN526" s="125"/>
      <c r="IO526" s="126"/>
      <c r="IP526" s="127"/>
      <c r="IQ526" s="128"/>
      <c r="IR526" s="129"/>
    </row>
    <row r="527" spans="1:252" s="1" customFormat="1">
      <c r="A527" s="54" t="s">
        <v>1003</v>
      </c>
      <c r="B527" s="136">
        <f t="shared" si="79"/>
        <v>0</v>
      </c>
      <c r="C527" s="136">
        <f t="shared" si="80"/>
        <v>0</v>
      </c>
      <c r="D527" s="136">
        <f t="shared" si="81"/>
        <v>0</v>
      </c>
      <c r="E527" s="136">
        <f t="shared" si="82"/>
        <v>0</v>
      </c>
      <c r="F527" s="136">
        <f t="shared" si="83"/>
        <v>0</v>
      </c>
      <c r="G527" s="136">
        <f t="shared" si="84"/>
        <v>0</v>
      </c>
      <c r="H527" s="137">
        <f t="shared" si="88"/>
        <v>0</v>
      </c>
      <c r="I527" s="137">
        <f t="shared" si="85"/>
        <v>0</v>
      </c>
      <c r="J527" s="136">
        <f t="shared" si="86"/>
        <v>0</v>
      </c>
      <c r="K527" s="136">
        <f t="shared" si="87"/>
        <v>0</v>
      </c>
      <c r="L527" s="138">
        <f t="shared" si="78"/>
        <v>0</v>
      </c>
      <c r="M527" s="92"/>
      <c r="N527" s="90"/>
      <c r="O527" s="91"/>
      <c r="P527" s="102"/>
      <c r="Q527" s="96"/>
      <c r="R527" s="104"/>
      <c r="S527" s="92"/>
      <c r="T527" s="90"/>
      <c r="U527" s="91"/>
      <c r="V527" s="102"/>
      <c r="W527" s="96"/>
      <c r="X527" s="104"/>
      <c r="Y527" s="92"/>
      <c r="Z527" s="90"/>
      <c r="AA527" s="91"/>
      <c r="AB527" s="102"/>
      <c r="AC527" s="96"/>
      <c r="AD527" s="104"/>
      <c r="AE527" s="92"/>
      <c r="AF527" s="90"/>
      <c r="AG527" s="91"/>
      <c r="AH527" s="102"/>
      <c r="AI527" s="96"/>
      <c r="AJ527" s="104"/>
      <c r="AK527" s="92"/>
      <c r="AL527" s="90"/>
      <c r="AM527" s="91"/>
      <c r="AN527" s="102"/>
      <c r="AO527" s="96"/>
      <c r="AP527" s="104"/>
      <c r="AQ527" s="92"/>
      <c r="AR527" s="90"/>
      <c r="AS527" s="91"/>
      <c r="AT527" s="102"/>
      <c r="AU527" s="96"/>
      <c r="AV527" s="104"/>
      <c r="AW527" s="92"/>
      <c r="AX527" s="90"/>
      <c r="AY527" s="91"/>
      <c r="AZ527" s="102"/>
      <c r="BA527" s="96"/>
      <c r="BB527" s="104"/>
      <c r="BC527" s="92"/>
      <c r="BD527" s="90"/>
      <c r="BE527" s="91"/>
      <c r="BF527" s="102"/>
      <c r="BG527" s="96"/>
      <c r="BH527" s="104"/>
      <c r="BI527" s="92"/>
      <c r="BJ527" s="90"/>
      <c r="BK527" s="91"/>
      <c r="BL527" s="102"/>
      <c r="BM527" s="96"/>
      <c r="BN527" s="104"/>
      <c r="BO527" s="92"/>
      <c r="BP527" s="90"/>
      <c r="BQ527" s="91"/>
      <c r="BR527" s="102"/>
      <c r="BS527" s="96"/>
      <c r="BT527" s="104"/>
      <c r="BU527" s="92"/>
      <c r="BV527" s="90"/>
      <c r="BW527" s="91"/>
      <c r="BX527" s="102"/>
      <c r="BY527" s="96"/>
      <c r="BZ527" s="104"/>
      <c r="CA527" s="92"/>
      <c r="CB527" s="90"/>
      <c r="CC527" s="91"/>
      <c r="CD527" s="102"/>
      <c r="CE527" s="96"/>
      <c r="CF527" s="104"/>
      <c r="CG527" s="92"/>
      <c r="CH527" s="90"/>
      <c r="CI527" s="91"/>
      <c r="CJ527" s="102"/>
      <c r="CK527" s="96"/>
      <c r="CL527" s="104"/>
      <c r="CM527" s="92"/>
      <c r="CN527" s="90"/>
      <c r="CO527" s="91"/>
      <c r="CP527" s="102"/>
      <c r="CQ527" s="96"/>
      <c r="CR527" s="104"/>
      <c r="CS527" s="92"/>
      <c r="CT527" s="90"/>
      <c r="CU527" s="91"/>
      <c r="CV527" s="102"/>
      <c r="CW527" s="96"/>
      <c r="CX527" s="104"/>
      <c r="CY527" s="92"/>
      <c r="CZ527" s="90"/>
      <c r="DA527" s="91"/>
      <c r="DB527" s="102"/>
      <c r="DC527" s="96"/>
      <c r="DD527" s="104"/>
      <c r="DE527" s="92"/>
      <c r="DF527" s="90"/>
      <c r="DG527" s="91"/>
      <c r="DH527" s="102"/>
      <c r="DI527" s="96"/>
      <c r="DJ527" s="104"/>
      <c r="DK527" s="92"/>
      <c r="DL527" s="90"/>
      <c r="DM527" s="91"/>
      <c r="DN527" s="102"/>
      <c r="DO527" s="96"/>
      <c r="DP527" s="104"/>
      <c r="DQ527" s="92"/>
      <c r="DR527" s="90"/>
      <c r="DS527" s="91"/>
      <c r="DT527" s="102"/>
      <c r="DU527" s="96"/>
      <c r="DV527" s="104"/>
      <c r="DW527" s="92"/>
      <c r="DX527" s="90"/>
      <c r="DY527" s="91"/>
      <c r="DZ527" s="102"/>
      <c r="EA527" s="96"/>
      <c r="EB527" s="104"/>
      <c r="EC527" s="92"/>
      <c r="ED527" s="90"/>
      <c r="EE527" s="91"/>
      <c r="EF527" s="102"/>
      <c r="EG527" s="96"/>
      <c r="EH527" s="104"/>
      <c r="EI527" s="92"/>
      <c r="EJ527" s="90"/>
      <c r="EK527" s="91"/>
      <c r="EL527" s="102"/>
      <c r="EM527" s="96"/>
      <c r="EN527" s="104"/>
      <c r="EO527" s="92"/>
      <c r="EP527" s="90"/>
      <c r="EQ527" s="91"/>
      <c r="ER527" s="102"/>
      <c r="ES527" s="96"/>
      <c r="ET527" s="104"/>
      <c r="EU527" s="92"/>
      <c r="EV527" s="90"/>
      <c r="EW527" s="91"/>
      <c r="EX527" s="102"/>
      <c r="EY527" s="96"/>
      <c r="EZ527" s="104"/>
      <c r="FA527" s="92"/>
      <c r="FB527" s="90"/>
      <c r="FC527" s="91"/>
      <c r="FD527" s="102"/>
      <c r="FE527" s="96"/>
      <c r="FF527" s="104"/>
      <c r="FG527" s="92"/>
      <c r="FH527" s="90"/>
      <c r="FI527" s="91"/>
      <c r="FJ527" s="102"/>
      <c r="FK527" s="96"/>
      <c r="FL527" s="104"/>
      <c r="FM527" s="92"/>
      <c r="FN527" s="90"/>
      <c r="FO527" s="91"/>
      <c r="FP527" s="102"/>
      <c r="FQ527" s="96"/>
      <c r="FR527" s="104"/>
      <c r="FS527" s="92"/>
      <c r="FT527" s="90"/>
      <c r="FU527" s="91"/>
      <c r="FV527" s="102"/>
      <c r="FW527" s="96"/>
      <c r="FX527" s="104"/>
      <c r="FY527" s="92"/>
      <c r="FZ527" s="90"/>
      <c r="GA527" s="91"/>
      <c r="GB527" s="102"/>
      <c r="GC527" s="96"/>
      <c r="GD527" s="104"/>
      <c r="GE527" s="92"/>
      <c r="GF527" s="90"/>
      <c r="GG527" s="91"/>
      <c r="GH527" s="102"/>
      <c r="GI527" s="96"/>
      <c r="GJ527" s="104"/>
      <c r="GK527" s="92"/>
      <c r="GL527" s="90"/>
      <c r="GM527" s="91"/>
      <c r="GN527" s="102"/>
      <c r="GO527" s="96"/>
      <c r="GP527" s="104"/>
      <c r="GQ527" s="92"/>
      <c r="GR527" s="90"/>
      <c r="GS527" s="91"/>
      <c r="GT527" s="102"/>
      <c r="GU527" s="96"/>
      <c r="GV527" s="104"/>
      <c r="GW527" s="92"/>
      <c r="GX527" s="90"/>
      <c r="GY527" s="91"/>
      <c r="GZ527" s="102"/>
      <c r="HA527" s="96"/>
      <c r="HB527" s="104"/>
      <c r="HC527" s="92"/>
      <c r="HD527" s="90"/>
      <c r="HE527" s="91"/>
      <c r="HF527" s="102"/>
      <c r="HG527" s="96"/>
      <c r="HH527" s="104"/>
      <c r="HI527" s="92"/>
      <c r="HJ527" s="90"/>
      <c r="HK527" s="91"/>
      <c r="HL527" s="102"/>
      <c r="HM527" s="96"/>
      <c r="HN527" s="104"/>
      <c r="HO527" s="92"/>
      <c r="HP527" s="90"/>
      <c r="HQ527" s="91"/>
      <c r="HR527" s="102"/>
      <c r="HS527" s="96"/>
      <c r="HT527" s="104"/>
      <c r="HU527" s="92"/>
      <c r="HV527" s="125"/>
      <c r="HW527" s="126"/>
      <c r="HX527" s="127"/>
      <c r="HY527" s="128"/>
      <c r="HZ527" s="129"/>
      <c r="IA527" s="130"/>
      <c r="IB527" s="125"/>
      <c r="IC527" s="126"/>
      <c r="ID527" s="127"/>
      <c r="IE527" s="128"/>
      <c r="IF527" s="129"/>
      <c r="IG527" s="130"/>
      <c r="IH527" s="125"/>
      <c r="II527" s="126"/>
      <c r="IJ527" s="127"/>
      <c r="IK527" s="128"/>
      <c r="IL527" s="129"/>
      <c r="IM527" s="130"/>
      <c r="IN527" s="125"/>
      <c r="IO527" s="126"/>
      <c r="IP527" s="127"/>
      <c r="IQ527" s="128"/>
      <c r="IR527" s="129"/>
    </row>
    <row r="528" spans="1:252" s="1" customFormat="1">
      <c r="A528" s="54" t="s">
        <v>344</v>
      </c>
      <c r="B528" s="136">
        <f t="shared" si="79"/>
        <v>0</v>
      </c>
      <c r="C528" s="136">
        <f t="shared" si="80"/>
        <v>0</v>
      </c>
      <c r="D528" s="136">
        <f t="shared" si="81"/>
        <v>0</v>
      </c>
      <c r="E528" s="136">
        <f t="shared" si="82"/>
        <v>0</v>
      </c>
      <c r="F528" s="136">
        <f t="shared" si="83"/>
        <v>0</v>
      </c>
      <c r="G528" s="136">
        <f t="shared" si="84"/>
        <v>0</v>
      </c>
      <c r="H528" s="137">
        <f t="shared" si="88"/>
        <v>0</v>
      </c>
      <c r="I528" s="137">
        <f t="shared" si="85"/>
        <v>0</v>
      </c>
      <c r="J528" s="136">
        <f t="shared" si="86"/>
        <v>0</v>
      </c>
      <c r="K528" s="136">
        <f t="shared" si="87"/>
        <v>0</v>
      </c>
      <c r="L528" s="138">
        <f t="shared" si="78"/>
        <v>0</v>
      </c>
      <c r="M528" s="92"/>
      <c r="N528" s="90"/>
      <c r="O528" s="91"/>
      <c r="P528" s="102"/>
      <c r="Q528" s="96"/>
      <c r="R528" s="104"/>
      <c r="S528" s="92"/>
      <c r="T528" s="90"/>
      <c r="U528" s="91"/>
      <c r="V528" s="102"/>
      <c r="W528" s="96"/>
      <c r="X528" s="104"/>
      <c r="Y528" s="92"/>
      <c r="Z528" s="90"/>
      <c r="AA528" s="91"/>
      <c r="AB528" s="102"/>
      <c r="AC528" s="96"/>
      <c r="AD528" s="104"/>
      <c r="AE528" s="92"/>
      <c r="AF528" s="90"/>
      <c r="AG528" s="91"/>
      <c r="AH528" s="102"/>
      <c r="AI528" s="96"/>
      <c r="AJ528" s="104"/>
      <c r="AK528" s="92"/>
      <c r="AL528" s="90"/>
      <c r="AM528" s="91"/>
      <c r="AN528" s="102"/>
      <c r="AO528" s="96"/>
      <c r="AP528" s="104"/>
      <c r="AQ528" s="92"/>
      <c r="AR528" s="90"/>
      <c r="AS528" s="91"/>
      <c r="AT528" s="102"/>
      <c r="AU528" s="96"/>
      <c r="AV528" s="104"/>
      <c r="AW528" s="92"/>
      <c r="AX528" s="90"/>
      <c r="AY528" s="91"/>
      <c r="AZ528" s="102"/>
      <c r="BA528" s="96"/>
      <c r="BB528" s="104"/>
      <c r="BC528" s="92"/>
      <c r="BD528" s="90"/>
      <c r="BE528" s="91"/>
      <c r="BF528" s="102"/>
      <c r="BG528" s="96"/>
      <c r="BH528" s="104"/>
      <c r="BI528" s="92"/>
      <c r="BJ528" s="90"/>
      <c r="BK528" s="91"/>
      <c r="BL528" s="102"/>
      <c r="BM528" s="96"/>
      <c r="BN528" s="104"/>
      <c r="BO528" s="92"/>
      <c r="BP528" s="90"/>
      <c r="BQ528" s="91"/>
      <c r="BR528" s="102"/>
      <c r="BS528" s="96"/>
      <c r="BT528" s="104"/>
      <c r="BU528" s="92"/>
      <c r="BV528" s="90"/>
      <c r="BW528" s="91"/>
      <c r="BX528" s="102"/>
      <c r="BY528" s="96"/>
      <c r="BZ528" s="104"/>
      <c r="CA528" s="92"/>
      <c r="CB528" s="90"/>
      <c r="CC528" s="91"/>
      <c r="CD528" s="102"/>
      <c r="CE528" s="96"/>
      <c r="CF528" s="104"/>
      <c r="CG528" s="92"/>
      <c r="CH528" s="90"/>
      <c r="CI528" s="91"/>
      <c r="CJ528" s="102"/>
      <c r="CK528" s="96"/>
      <c r="CL528" s="104"/>
      <c r="CM528" s="92"/>
      <c r="CN528" s="90"/>
      <c r="CO528" s="91"/>
      <c r="CP528" s="102"/>
      <c r="CQ528" s="96"/>
      <c r="CR528" s="104"/>
      <c r="CS528" s="92"/>
      <c r="CT528" s="90"/>
      <c r="CU528" s="91"/>
      <c r="CV528" s="102"/>
      <c r="CW528" s="96"/>
      <c r="CX528" s="104"/>
      <c r="CY528" s="92"/>
      <c r="CZ528" s="90"/>
      <c r="DA528" s="91"/>
      <c r="DB528" s="102"/>
      <c r="DC528" s="96"/>
      <c r="DD528" s="104"/>
      <c r="DE528" s="92"/>
      <c r="DF528" s="90"/>
      <c r="DG528" s="91"/>
      <c r="DH528" s="102"/>
      <c r="DI528" s="96"/>
      <c r="DJ528" s="104"/>
      <c r="DK528" s="92"/>
      <c r="DL528" s="90"/>
      <c r="DM528" s="91"/>
      <c r="DN528" s="102"/>
      <c r="DO528" s="96"/>
      <c r="DP528" s="104"/>
      <c r="DQ528" s="92"/>
      <c r="DR528" s="90"/>
      <c r="DS528" s="91"/>
      <c r="DT528" s="102"/>
      <c r="DU528" s="96"/>
      <c r="DV528" s="104"/>
      <c r="DW528" s="92"/>
      <c r="DX528" s="90"/>
      <c r="DY528" s="91"/>
      <c r="DZ528" s="102"/>
      <c r="EA528" s="96"/>
      <c r="EB528" s="104"/>
      <c r="EC528" s="92"/>
      <c r="ED528" s="90"/>
      <c r="EE528" s="91"/>
      <c r="EF528" s="102"/>
      <c r="EG528" s="96"/>
      <c r="EH528" s="104"/>
      <c r="EI528" s="92"/>
      <c r="EJ528" s="90"/>
      <c r="EK528" s="91"/>
      <c r="EL528" s="102"/>
      <c r="EM528" s="96"/>
      <c r="EN528" s="104"/>
      <c r="EO528" s="92"/>
      <c r="EP528" s="90"/>
      <c r="EQ528" s="91"/>
      <c r="ER528" s="102"/>
      <c r="ES528" s="96"/>
      <c r="ET528" s="104"/>
      <c r="EU528" s="92"/>
      <c r="EV528" s="90"/>
      <c r="EW528" s="91"/>
      <c r="EX528" s="102"/>
      <c r="EY528" s="96"/>
      <c r="EZ528" s="104"/>
      <c r="FA528" s="92"/>
      <c r="FB528" s="90"/>
      <c r="FC528" s="91"/>
      <c r="FD528" s="102"/>
      <c r="FE528" s="96"/>
      <c r="FF528" s="104"/>
      <c r="FG528" s="92"/>
      <c r="FH528" s="90"/>
      <c r="FI528" s="91"/>
      <c r="FJ528" s="102"/>
      <c r="FK528" s="96"/>
      <c r="FL528" s="104"/>
      <c r="FM528" s="92"/>
      <c r="FN528" s="90"/>
      <c r="FO528" s="91"/>
      <c r="FP528" s="102"/>
      <c r="FQ528" s="96"/>
      <c r="FR528" s="104"/>
      <c r="FS528" s="92"/>
      <c r="FT528" s="90"/>
      <c r="FU528" s="91"/>
      <c r="FV528" s="102"/>
      <c r="FW528" s="96"/>
      <c r="FX528" s="104"/>
      <c r="FY528" s="92"/>
      <c r="FZ528" s="90"/>
      <c r="GA528" s="91"/>
      <c r="GB528" s="102"/>
      <c r="GC528" s="96"/>
      <c r="GD528" s="104"/>
      <c r="GE528" s="92"/>
      <c r="GF528" s="90"/>
      <c r="GG528" s="91"/>
      <c r="GH528" s="102"/>
      <c r="GI528" s="96"/>
      <c r="GJ528" s="104"/>
      <c r="GK528" s="92"/>
      <c r="GL528" s="90"/>
      <c r="GM528" s="91"/>
      <c r="GN528" s="102"/>
      <c r="GO528" s="96"/>
      <c r="GP528" s="104"/>
      <c r="GQ528" s="92"/>
      <c r="GR528" s="90"/>
      <c r="GS528" s="91"/>
      <c r="GT528" s="102"/>
      <c r="GU528" s="96"/>
      <c r="GV528" s="104"/>
      <c r="GW528" s="92"/>
      <c r="GX528" s="90"/>
      <c r="GY528" s="91"/>
      <c r="GZ528" s="102"/>
      <c r="HA528" s="96"/>
      <c r="HB528" s="104"/>
      <c r="HC528" s="92"/>
      <c r="HD528" s="90"/>
      <c r="HE528" s="91"/>
      <c r="HF528" s="102"/>
      <c r="HG528" s="96"/>
      <c r="HH528" s="104"/>
      <c r="HI528" s="92"/>
      <c r="HJ528" s="90"/>
      <c r="HK528" s="91"/>
      <c r="HL528" s="102"/>
      <c r="HM528" s="96"/>
      <c r="HN528" s="104"/>
      <c r="HO528" s="92"/>
      <c r="HP528" s="90"/>
      <c r="HQ528" s="91"/>
      <c r="HR528" s="102"/>
      <c r="HS528" s="96"/>
      <c r="HT528" s="104"/>
      <c r="HU528" s="92"/>
      <c r="HV528" s="125"/>
      <c r="HW528" s="126"/>
      <c r="HX528" s="127"/>
      <c r="HY528" s="128"/>
      <c r="HZ528" s="129"/>
      <c r="IA528" s="130"/>
      <c r="IB528" s="125"/>
      <c r="IC528" s="126"/>
      <c r="ID528" s="127"/>
      <c r="IE528" s="128"/>
      <c r="IF528" s="129"/>
      <c r="IG528" s="130"/>
      <c r="IH528" s="125"/>
      <c r="II528" s="126"/>
      <c r="IJ528" s="127"/>
      <c r="IK528" s="128"/>
      <c r="IL528" s="129"/>
      <c r="IM528" s="130"/>
      <c r="IN528" s="125"/>
      <c r="IO528" s="126"/>
      <c r="IP528" s="127"/>
      <c r="IQ528" s="128"/>
      <c r="IR528" s="129"/>
    </row>
    <row r="529" spans="1:252" s="1" customFormat="1">
      <c r="A529" s="54" t="s">
        <v>1004</v>
      </c>
      <c r="B529" s="136">
        <f t="shared" si="79"/>
        <v>18.3</v>
      </c>
      <c r="C529" s="136">
        <f t="shared" si="80"/>
        <v>19</v>
      </c>
      <c r="D529" s="136">
        <f t="shared" si="81"/>
        <v>20</v>
      </c>
      <c r="E529" s="136">
        <f t="shared" si="82"/>
        <v>14.7</v>
      </c>
      <c r="F529" s="136">
        <f t="shared" si="83"/>
        <v>14.8</v>
      </c>
      <c r="G529" s="136">
        <f t="shared" si="84"/>
        <v>14.9</v>
      </c>
      <c r="H529" s="137">
        <f t="shared" si="88"/>
        <v>4</v>
      </c>
      <c r="I529" s="137">
        <f t="shared" si="85"/>
        <v>0</v>
      </c>
      <c r="J529" s="136">
        <f t="shared" si="86"/>
        <v>0</v>
      </c>
      <c r="K529" s="136">
        <f t="shared" si="87"/>
        <v>0</v>
      </c>
      <c r="L529" s="138">
        <f t="shared" ref="L529:L534" si="89">COUNT(O529,R529,U529,X529,AA529,AD529,AG529,AJ529,AM529,AP529,AS529,AV529,AY529,BB529,BE529,BH529,BK529,BN529,BQ529,BT529,BW529,BZ529,CC529,CF529,CI529,CL529,CO529,CR529,CU529,CX529,DA529,DD529,DG529,DJ529,DM529,DP529,DS529,DV529,DY529,EB529,EE529,EH529,EK529,EN529,EQ529,ET529,EW529,EZ529,FC529,FF529,FI529,FL529,FO529,FR529,FU529,FX529,GA529,GD529,GG529,GJ529,GM529,GP529,GS529,GV529,GY529,HB529,HE529,HH529,HK529,HN529,HQ529,HT529,HW529,HZ529,IC529,IF529,II529,IL529,IO529,IR529)</f>
        <v>0</v>
      </c>
      <c r="M529" s="92">
        <v>18.3</v>
      </c>
      <c r="N529" s="90">
        <v>14.8</v>
      </c>
      <c r="O529" s="91"/>
      <c r="P529" s="102">
        <v>20</v>
      </c>
      <c r="Q529" s="96">
        <v>14.9</v>
      </c>
      <c r="R529" s="104"/>
      <c r="S529" s="92">
        <v>18.8</v>
      </c>
      <c r="T529" s="90">
        <v>14.8</v>
      </c>
      <c r="U529" s="91"/>
      <c r="V529" s="102">
        <v>18.899999999999999</v>
      </c>
      <c r="W529" s="96">
        <v>14.7</v>
      </c>
      <c r="X529" s="104"/>
      <c r="Y529" s="92"/>
      <c r="Z529" s="90"/>
      <c r="AA529" s="91"/>
      <c r="AB529" s="102"/>
      <c r="AC529" s="96"/>
      <c r="AD529" s="104"/>
      <c r="AE529" s="92"/>
      <c r="AF529" s="90"/>
      <c r="AG529" s="91"/>
      <c r="AH529" s="102"/>
      <c r="AI529" s="96"/>
      <c r="AJ529" s="104"/>
      <c r="AK529" s="92"/>
      <c r="AL529" s="90"/>
      <c r="AM529" s="91"/>
      <c r="AN529" s="102"/>
      <c r="AO529" s="96"/>
      <c r="AP529" s="104"/>
      <c r="AQ529" s="92"/>
      <c r="AR529" s="90"/>
      <c r="AS529" s="91"/>
      <c r="AT529" s="102"/>
      <c r="AU529" s="96"/>
      <c r="AV529" s="104"/>
      <c r="AW529" s="92"/>
      <c r="AX529" s="90"/>
      <c r="AY529" s="91"/>
      <c r="AZ529" s="102"/>
      <c r="BA529" s="96"/>
      <c r="BB529" s="104"/>
      <c r="BC529" s="92"/>
      <c r="BD529" s="90"/>
      <c r="BE529" s="91"/>
      <c r="BF529" s="102"/>
      <c r="BG529" s="96"/>
      <c r="BH529" s="104"/>
      <c r="BI529" s="92"/>
      <c r="BJ529" s="90"/>
      <c r="BK529" s="91"/>
      <c r="BL529" s="102"/>
      <c r="BM529" s="96"/>
      <c r="BN529" s="104"/>
      <c r="BO529" s="92"/>
      <c r="BP529" s="90"/>
      <c r="BQ529" s="91"/>
      <c r="BR529" s="102"/>
      <c r="BS529" s="96"/>
      <c r="BT529" s="104"/>
      <c r="BU529" s="92"/>
      <c r="BV529" s="90"/>
      <c r="BW529" s="91"/>
      <c r="BX529" s="102"/>
      <c r="BY529" s="96"/>
      <c r="BZ529" s="104"/>
      <c r="CA529" s="92"/>
      <c r="CB529" s="90"/>
      <c r="CC529" s="91"/>
      <c r="CD529" s="102"/>
      <c r="CE529" s="96"/>
      <c r="CF529" s="104"/>
      <c r="CG529" s="92"/>
      <c r="CH529" s="90"/>
      <c r="CI529" s="91"/>
      <c r="CJ529" s="102"/>
      <c r="CK529" s="96"/>
      <c r="CL529" s="104"/>
      <c r="CM529" s="92"/>
      <c r="CN529" s="90"/>
      <c r="CO529" s="91"/>
      <c r="CP529" s="102"/>
      <c r="CQ529" s="96"/>
      <c r="CR529" s="104"/>
      <c r="CS529" s="92"/>
      <c r="CT529" s="90"/>
      <c r="CU529" s="91"/>
      <c r="CV529" s="102"/>
      <c r="CW529" s="96"/>
      <c r="CX529" s="104"/>
      <c r="CY529" s="92"/>
      <c r="CZ529" s="90"/>
      <c r="DA529" s="91"/>
      <c r="DB529" s="102"/>
      <c r="DC529" s="96"/>
      <c r="DD529" s="104"/>
      <c r="DE529" s="92"/>
      <c r="DF529" s="90"/>
      <c r="DG529" s="91"/>
      <c r="DH529" s="102"/>
      <c r="DI529" s="96"/>
      <c r="DJ529" s="104"/>
      <c r="DK529" s="92"/>
      <c r="DL529" s="90"/>
      <c r="DM529" s="91"/>
      <c r="DN529" s="102"/>
      <c r="DO529" s="96"/>
      <c r="DP529" s="104"/>
      <c r="DQ529" s="92"/>
      <c r="DR529" s="90"/>
      <c r="DS529" s="91"/>
      <c r="DT529" s="102"/>
      <c r="DU529" s="96"/>
      <c r="DV529" s="104"/>
      <c r="DW529" s="92"/>
      <c r="DX529" s="90"/>
      <c r="DY529" s="91"/>
      <c r="DZ529" s="102"/>
      <c r="EA529" s="96"/>
      <c r="EB529" s="104"/>
      <c r="EC529" s="92"/>
      <c r="ED529" s="90"/>
      <c r="EE529" s="91"/>
      <c r="EF529" s="102"/>
      <c r="EG529" s="96"/>
      <c r="EH529" s="104"/>
      <c r="EI529" s="92"/>
      <c r="EJ529" s="90"/>
      <c r="EK529" s="91"/>
      <c r="EL529" s="102"/>
      <c r="EM529" s="96"/>
      <c r="EN529" s="104"/>
      <c r="EO529" s="92"/>
      <c r="EP529" s="90"/>
      <c r="EQ529" s="91"/>
      <c r="ER529" s="102"/>
      <c r="ES529" s="96"/>
      <c r="ET529" s="104"/>
      <c r="EU529" s="92"/>
      <c r="EV529" s="90"/>
      <c r="EW529" s="91"/>
      <c r="EX529" s="102"/>
      <c r="EY529" s="96"/>
      <c r="EZ529" s="104"/>
      <c r="FA529" s="92"/>
      <c r="FB529" s="90"/>
      <c r="FC529" s="91"/>
      <c r="FD529" s="102"/>
      <c r="FE529" s="96"/>
      <c r="FF529" s="104"/>
      <c r="FG529" s="92"/>
      <c r="FH529" s="90"/>
      <c r="FI529" s="91"/>
      <c r="FJ529" s="102"/>
      <c r="FK529" s="96"/>
      <c r="FL529" s="104"/>
      <c r="FM529" s="92"/>
      <c r="FN529" s="90"/>
      <c r="FO529" s="91"/>
      <c r="FP529" s="102"/>
      <c r="FQ529" s="96"/>
      <c r="FR529" s="104"/>
      <c r="FS529" s="92"/>
      <c r="FT529" s="90"/>
      <c r="FU529" s="91"/>
      <c r="FV529" s="102"/>
      <c r="FW529" s="96"/>
      <c r="FX529" s="104"/>
      <c r="FY529" s="92"/>
      <c r="FZ529" s="90"/>
      <c r="GA529" s="91"/>
      <c r="GB529" s="102"/>
      <c r="GC529" s="96"/>
      <c r="GD529" s="104"/>
      <c r="GE529" s="92"/>
      <c r="GF529" s="90"/>
      <c r="GG529" s="91"/>
      <c r="GH529" s="102"/>
      <c r="GI529" s="96"/>
      <c r="GJ529" s="104"/>
      <c r="GK529" s="92"/>
      <c r="GL529" s="90"/>
      <c r="GM529" s="91"/>
      <c r="GN529" s="102"/>
      <c r="GO529" s="96"/>
      <c r="GP529" s="104"/>
      <c r="GQ529" s="92"/>
      <c r="GR529" s="90"/>
      <c r="GS529" s="91"/>
      <c r="GT529" s="102"/>
      <c r="GU529" s="96"/>
      <c r="GV529" s="104"/>
      <c r="GW529" s="92"/>
      <c r="GX529" s="90"/>
      <c r="GY529" s="91"/>
      <c r="GZ529" s="102"/>
      <c r="HA529" s="96"/>
      <c r="HB529" s="104"/>
      <c r="HC529" s="92"/>
      <c r="HD529" s="90"/>
      <c r="HE529" s="91"/>
      <c r="HF529" s="102"/>
      <c r="HG529" s="96"/>
      <c r="HH529" s="104"/>
      <c r="HI529" s="92"/>
      <c r="HJ529" s="90"/>
      <c r="HK529" s="91"/>
      <c r="HL529" s="102"/>
      <c r="HM529" s="96"/>
      <c r="HN529" s="104"/>
      <c r="HO529" s="92"/>
      <c r="HP529" s="90"/>
      <c r="HQ529" s="91"/>
      <c r="HR529" s="102"/>
      <c r="HS529" s="96"/>
      <c r="HT529" s="104"/>
      <c r="HU529" s="92"/>
      <c r="HV529" s="125"/>
      <c r="HW529" s="126"/>
      <c r="HX529" s="127"/>
      <c r="HY529" s="128"/>
      <c r="HZ529" s="129"/>
      <c r="IA529" s="130"/>
      <c r="IB529" s="125"/>
      <c r="IC529" s="126"/>
      <c r="ID529" s="127"/>
      <c r="IE529" s="128"/>
      <c r="IF529" s="129"/>
      <c r="IG529" s="130"/>
      <c r="IH529" s="125"/>
      <c r="II529" s="126"/>
      <c r="IJ529" s="127"/>
      <c r="IK529" s="128"/>
      <c r="IL529" s="129"/>
      <c r="IM529" s="130"/>
      <c r="IN529" s="125"/>
      <c r="IO529" s="126"/>
      <c r="IP529" s="127"/>
      <c r="IQ529" s="128"/>
      <c r="IR529" s="129"/>
    </row>
    <row r="530" spans="1:252" s="1" customFormat="1">
      <c r="A530" s="54" t="s">
        <v>1005</v>
      </c>
      <c r="B530" s="136">
        <f>MIN(M530,P530,S530,V530,Y530,AB530,AE530,AH530,AK530,AN530,AQ530,AT530,AW530,AZ530,BC530,BF530,BI530,BL530,BO530,BR530,BU530,BX530,CA530,CD530,CG530,CJ530,CM530,CP530,CS530,CV530,CY530,DB530,DE530,DH530,DK530,DN530,DQ530,DT530,DW530,DZ530,EC530,EF530,EI530,EL530,EO530,ER530,EU530,EX530,FA530,FD530,FG530,FJ530,FM530,FP530,FS530,FV530,FY530,GB530,GE530,GH530,GK530,GN530,GQ530,GQ530,GT530,GW530,GZ530,HC530,HF530,HI530,HL530,HO530,HR530,HU530,HX530,IA530,ID530,IG530,IJ530,IM530,IP530)</f>
        <v>0</v>
      </c>
      <c r="C530" s="136">
        <f>IF(SUM(M530+P530+S530+V530+Y530+AB530+AE530+AH530+AK530+AN530+AQ530+AT530+AW530+AZ530+BC530+BF530+BI530+BL530+BO530+BR530+BU530+BX530+CA530+CD530+CG530+CJ530+CM530+CP530+CS530+CV530+CY530+DB530+DE530+DH530+DK530+DN530+DQ530+DT530+DW530+DZ530+EC530+EF530+EI530+EL530+EO530+ER530+EU530+EX530+FA530+FD530+FG530+FJ530+FM530+FP530+FS530+FV530+FY530+GB530+GE530+GH530+GK530+GN530+GQ530+GQ530+GT530+GW530+GZ530+HC530+HF530+HI530+HL530+HO530+HR530+HU530+HX530+IA530+ID530+IG530+IJ530+IM530+IP530)=0,0,AVERAGE(M530,P530,S530,V530,Y530,AB530,AE530,AH530,AK530,AN530,AQ530,AT530,AW530,AZ530,BC530,BF530,BI530,BL530,BO530,BR530,BU530,BX530,CA530,CD530,CG530,CJ530,CM530,CP530,CS530,CV530,CY530,DB530,DE530,DH530,DK530,DN530,DQ530,DT530,DW530,DZ530,EC530,EF530,EI530,EL530,EO530,ER530,EU530,EX530,FA530,FD530,FG530,FJ530,FM530,FP530,FS530,FV530,FY530,GB530,GE530,GH530,GK530,GN530,GQ530,GQ530,GT530,GW530,GZ530,HC530,HF530,HI530,HL530,HO530,HR530,HU530,HX530,IA530,ID530,IG530,IJ530,IM530,IP530))</f>
        <v>0</v>
      </c>
      <c r="D530" s="136">
        <f>MAX(M530,P530,S530,V530,Y530,AB530,AE530,AH530,AK530,AN530,AQ530,AT530,AW530,AZ530,BC530,BF530,BI530,BL530,BO530,BR530,BU530,BX530,CA530,CD530,CG530,CJ530,CM530,CP530,CS530,CV530,CY530,DB530,DE530,DH530,DK530,DN530,DQ530,DT530,DW530,DZ530,EC530,EF530,EI530,EL530,EO530,ER530,EU530,EX530,FA530,FD530,FG530,FJ530,FM530,FP530,FS530,FV530,FY530,GB530,GE530,GH530,GK530,GN530,GQ530,GQ530,GT530,GW530,GZ530,HC530,HF530,HI530,HL530,HO530,HR530,HU530,HX530,IA530,ID530,IG530,IJ530,IM530,IP530)</f>
        <v>0</v>
      </c>
      <c r="E530" s="136">
        <f>MIN(N530,Q530,T530,W530,Z530,AC530,AF530,AI530,AL530,AO530,AR530,AU530,AX530,BA530,BD530,BG530,BJ530,BM530,BP530,BS530,BV530,BY530,CB530,CE530,CH530,CK530,CN530,CQ530,CT530,CW530,CZ530,DC530,DF530,DI530,DL530,DO530,DR530,DU530,DX530,EA530,ED530,EG530,EJ530,EM530,EP530,ES530,EV530,EY530,FB530,FE530,FH530,FK530,FN530,FQ530,FT530,FW530,FZ530,GC530,GF530,GI530,GL530,GO530,GR530,GR530,GU530,GX530,HA530,HD530,HG530,HJ530,HM530,HP530,HS530,HV530,HY530,IB530,IE530,IH530,IK530,IN530,IQ530)</f>
        <v>0</v>
      </c>
      <c r="F530" s="136">
        <f>IF(SUM(N530+Q530+T530+W530+Z530+AC530+AF530+AI530+AL530+AO530+AR530+AU530+AX530+BA530+BD530+BG530+BJ530+BM530+BP530+BS530+BV530+BY530+CB530+CE530+CH530+CK530+CN530+CQ530+CT530+CW530+CZ530+DC530+DF530+DI530+DL530+DO530+DR530+DU530+DX530+EA530+ED530+EG530+EJ530+EM530+EP530+ES530+EV530+EY530+FB530+FE530+FH530+FK530+FN530+FQ530+FT530+FW530+FZ530+GC530+GF530+GI530+GL530+GO530+GR530+GR530+GU530+GX530+HA530+HD530+HG530+HJ530+HM530+HP530+HS530+HV530+HY530+IB530+IE530+IH530+IK530+IN530+IQ530)=0,0,AVERAGE(N530,Q530,T530,W530,Z530,AC530,AF530,AI530,AL530,AO530,AR530,AU530,AX530,BA530,BD530,BG530,BJ530,BM530,BP530,BS530,BV530,BY530,CB530,CE530,CH530,CK530,CN530,CQ530,CT530,CW530,CZ530,DC530,DF530,DI530,DL530,DO530,DR530,DU530,DX530,EA530,ED530,EG530,EJ530,EM530,EP530,ES530,EV530,EY530,FB530,FE530,FH530,FK530,FN530,FQ530,FT530,FW530,FZ530,GC530,GF530,GI530,GL530,GO530,GR530,GR530,GU530,GX530,HA530,HD530,HG530,HJ530,HM530,HP530,HS530,HV530,HY530,IB530,IE530,IH530,IK530,IN530,IQ530))</f>
        <v>0</v>
      </c>
      <c r="G530" s="136">
        <f>MAX(N530,Q530,T530,W530,Z530,AC530,AF530,AI530,AL530,AO530,AR530,AU530,AX530,BA530,BD530,BG530,BJ530,BM530,BP530,BS530,BV530,BY530,CB530,CE530,CH530,CK530,CN530,CQ530,CT530,CW530,CZ530,DC530,DF530,DI530,DL530,DO530,DR530,DU530,DX530,EA530,ED530,EG530,EJ530,EM530,EP530,ES530,EV530,EY530,FB530,FE530,FH530,FK530,FN530,FQ530,FT530,FW530,FZ530,GC530,GF530,GI530,GL530,GO530,GR530,GR530,GU530,GX530,HA530,HD530,HG530,HJ530,HM530,HP530,HS530,HV530,HY530,IB530,IE530,IH530,IK530,IN530,IQ530)</f>
        <v>0</v>
      </c>
      <c r="H530" s="137">
        <f t="shared" si="88"/>
        <v>0</v>
      </c>
      <c r="I530" s="137">
        <f>MIN(O530,R530,U530,X530,AA530,AD530,AG530,AJ530,AM530,AP530,AS530,AV530,AY530,BB530,BE530,BH530,BK530,BN530,BQ530,BT530,BW530,BZ530,CC530,CF530,CI530,CL530,CO530,CR530,CU530,CX530,DA530,DD530,DG530,DJ530,DM530,DP530,DS530,DV530,DY530,EB530,EE530,EH530,EK530,EN530,EQ530,ET530,EW530,EZ530,FC530,FF530,FI530,FL530,FO530,FR530,FU530,FX530,GA530,GD530,GG530,GJ530,GM530,GP530,GS530,GS530,GV530,GY530,HB530,HE530,HH530,HK530,HN530,HQ530,HT530,HW530,HZ530,IC530,IF530,II530,IL530,IO530,IR530)</f>
        <v>0</v>
      </c>
      <c r="J530" s="136">
        <f>IF(SUM(O530+R530+U530+X530+AA530+AD530+AG530+AJ530+AM530+AP530+AS530+AV530+AY530+BB530+BE530+BH530+BK530+BN530+BQ530+BT530+BW530+BZ530+CC530+CF530+CI530+CL530+CO530+CR530+CU530+CX530+DA530+DD530+DG530+DJ530+DM530+DP530+DS530+DV530+DY530+EB530+EE530+EH530+EK530+EN530+EQ530+ET530+EW530+EZ530+FC530+FF530+FI530+FL530+FO530+FR530+FU530+FX530+GA530+GD530+GG530+GJ530+GM530+GP530+GS530+GS530+GV530+GY530+HB530+HE530+HH530+HK530+HN530+HQ530+HT530+HW530+HZ530+IC530+IF530+II530+IL530+IO530+IR530)=0,0,AVERAGE(O530,R530,U530,X530,AA530,AD530,AG530,AJ530,AM530,AP530,AS530,AV530,AY530,BB530,BE530,BH530,BK530,BN530,BQ530,BT530,BW530,BZ530,CC530,CF530,CI530,CL530,CO530,CR530,CU530,CX530,DA530,DD530,DG530,DJ530,DM530,DP530,DS530,DV530,DY530,EB530,EE530,EH530,EK530,EN530,EQ530,ET530,EW530,EZ530,FC530,FF530,FI530,FL530,FO530,FR530,FU530,FX530,GA530,GD530,GG530,GJ530,GM530,GP530,GS530,GS530,GV530,GY530,HB530,HE530,HH530,HK530,HN530,HQ530,HT530,HW530,HZ530,IC530,IF530,II530,IL530,IO530,IR530))</f>
        <v>0</v>
      </c>
      <c r="K530" s="136">
        <f>MAX(O530,R530,U530,X530,AA530,AD530,AG530,AJ530,AM530,AP530,AS530,AV530,AY530,BB530,BE530,BH530,BK530,BN530,BQ530,BT530,BW530,BZ530,CC530,CF530,CI530,CL530,CO530,CR530,CU530,CX530,DA530,DD530,DG530,DJ530,DM530,DP530,DS530,DV530,DY530,EB530,EE530,EH530,EK530,EN530,EQ530,ET530,EW530,EZ530,FC530,FF530,FI530,FL530,FO530,FR530,FU530,FX530,GA530,GD530,GG530,GJ530,GM530,GP530,GS530,GS530,GV530,GY530,HB530,HE530,HH530,HK530,HN530,HQ530,HT530,HW530,HZ530,IC530,IF530,II530,IL530,IO530,IR530)</f>
        <v>0</v>
      </c>
      <c r="L530" s="138">
        <f t="shared" si="89"/>
        <v>0</v>
      </c>
      <c r="M530" s="92"/>
      <c r="N530" s="90"/>
      <c r="O530" s="91"/>
      <c r="P530" s="102"/>
      <c r="Q530" s="96"/>
      <c r="R530" s="104"/>
      <c r="S530" s="92"/>
      <c r="T530" s="90"/>
      <c r="U530" s="91"/>
      <c r="V530" s="102"/>
      <c r="W530" s="96"/>
      <c r="X530" s="104"/>
      <c r="Y530" s="92"/>
      <c r="Z530" s="90"/>
      <c r="AA530" s="91"/>
      <c r="AB530" s="102"/>
      <c r="AC530" s="96"/>
      <c r="AD530" s="104"/>
      <c r="AE530" s="92"/>
      <c r="AF530" s="90"/>
      <c r="AG530" s="91"/>
      <c r="AH530" s="102"/>
      <c r="AI530" s="96"/>
      <c r="AJ530" s="104"/>
      <c r="AK530" s="92"/>
      <c r="AL530" s="90"/>
      <c r="AM530" s="91"/>
      <c r="AN530" s="102"/>
      <c r="AO530" s="96"/>
      <c r="AP530" s="104"/>
      <c r="AQ530" s="92"/>
      <c r="AR530" s="90"/>
      <c r="AS530" s="91"/>
      <c r="AT530" s="102"/>
      <c r="AU530" s="96"/>
      <c r="AV530" s="104"/>
      <c r="AW530" s="92"/>
      <c r="AX530" s="90"/>
      <c r="AY530" s="91"/>
      <c r="AZ530" s="102"/>
      <c r="BA530" s="96"/>
      <c r="BB530" s="104"/>
      <c r="BC530" s="92"/>
      <c r="BD530" s="90"/>
      <c r="BE530" s="91"/>
      <c r="BF530" s="102"/>
      <c r="BG530" s="96"/>
      <c r="BH530" s="104"/>
      <c r="BI530" s="92"/>
      <c r="BJ530" s="90"/>
      <c r="BK530" s="91"/>
      <c r="BL530" s="102"/>
      <c r="BM530" s="96"/>
      <c r="BN530" s="104"/>
      <c r="BO530" s="92"/>
      <c r="BP530" s="90"/>
      <c r="BQ530" s="91"/>
      <c r="BR530" s="102"/>
      <c r="BS530" s="96"/>
      <c r="BT530" s="104"/>
      <c r="BU530" s="92"/>
      <c r="BV530" s="90"/>
      <c r="BW530" s="91"/>
      <c r="BX530" s="102"/>
      <c r="BY530" s="96"/>
      <c r="BZ530" s="104"/>
      <c r="CA530" s="92"/>
      <c r="CB530" s="90"/>
      <c r="CC530" s="91"/>
      <c r="CD530" s="102"/>
      <c r="CE530" s="96"/>
      <c r="CF530" s="104"/>
      <c r="CG530" s="92"/>
      <c r="CH530" s="90"/>
      <c r="CI530" s="91"/>
      <c r="CJ530" s="102"/>
      <c r="CK530" s="96"/>
      <c r="CL530" s="104"/>
      <c r="CM530" s="92"/>
      <c r="CN530" s="90"/>
      <c r="CO530" s="91"/>
      <c r="CP530" s="102"/>
      <c r="CQ530" s="96"/>
      <c r="CR530" s="104"/>
      <c r="CS530" s="92"/>
      <c r="CT530" s="90"/>
      <c r="CU530" s="91"/>
      <c r="CV530" s="102"/>
      <c r="CW530" s="96"/>
      <c r="CX530" s="104"/>
      <c r="CY530" s="92"/>
      <c r="CZ530" s="90"/>
      <c r="DA530" s="91"/>
      <c r="DB530" s="102"/>
      <c r="DC530" s="96"/>
      <c r="DD530" s="104"/>
      <c r="DE530" s="92"/>
      <c r="DF530" s="90"/>
      <c r="DG530" s="91"/>
      <c r="DH530" s="102"/>
      <c r="DI530" s="96"/>
      <c r="DJ530" s="104"/>
      <c r="DK530" s="92"/>
      <c r="DL530" s="90"/>
      <c r="DM530" s="91"/>
      <c r="DN530" s="102"/>
      <c r="DO530" s="96"/>
      <c r="DP530" s="104"/>
      <c r="DQ530" s="92"/>
      <c r="DR530" s="90"/>
      <c r="DS530" s="91"/>
      <c r="DT530" s="102"/>
      <c r="DU530" s="96"/>
      <c r="DV530" s="104"/>
      <c r="DW530" s="92"/>
      <c r="DX530" s="90"/>
      <c r="DY530" s="91"/>
      <c r="DZ530" s="102"/>
      <c r="EA530" s="96"/>
      <c r="EB530" s="104"/>
      <c r="EC530" s="92"/>
      <c r="ED530" s="90"/>
      <c r="EE530" s="91"/>
      <c r="EF530" s="102"/>
      <c r="EG530" s="96"/>
      <c r="EH530" s="104"/>
      <c r="EI530" s="92"/>
      <c r="EJ530" s="90"/>
      <c r="EK530" s="91"/>
      <c r="EL530" s="102"/>
      <c r="EM530" s="96"/>
      <c r="EN530" s="104"/>
      <c r="EO530" s="92"/>
      <c r="EP530" s="90"/>
      <c r="EQ530" s="91"/>
      <c r="ER530" s="102"/>
      <c r="ES530" s="96"/>
      <c r="ET530" s="104"/>
      <c r="EU530" s="92"/>
      <c r="EV530" s="90"/>
      <c r="EW530" s="91"/>
      <c r="EX530" s="102"/>
      <c r="EY530" s="96"/>
      <c r="EZ530" s="104"/>
      <c r="FA530" s="92"/>
      <c r="FB530" s="90"/>
      <c r="FC530" s="91"/>
      <c r="FD530" s="102"/>
      <c r="FE530" s="96"/>
      <c r="FF530" s="104"/>
      <c r="FG530" s="92"/>
      <c r="FH530" s="90"/>
      <c r="FI530" s="91"/>
      <c r="FJ530" s="102"/>
      <c r="FK530" s="96"/>
      <c r="FL530" s="104"/>
      <c r="FM530" s="92"/>
      <c r="FN530" s="90"/>
      <c r="FO530" s="91"/>
      <c r="FP530" s="102"/>
      <c r="FQ530" s="96"/>
      <c r="FR530" s="104"/>
      <c r="FS530" s="92"/>
      <c r="FT530" s="90"/>
      <c r="FU530" s="91"/>
      <c r="FV530" s="102"/>
      <c r="FW530" s="96"/>
      <c r="FX530" s="104"/>
      <c r="FY530" s="92"/>
      <c r="FZ530" s="90"/>
      <c r="GA530" s="91"/>
      <c r="GB530" s="102"/>
      <c r="GC530" s="96"/>
      <c r="GD530" s="104"/>
      <c r="GE530" s="92"/>
      <c r="GF530" s="90"/>
      <c r="GG530" s="91"/>
      <c r="GH530" s="102"/>
      <c r="GI530" s="96"/>
      <c r="GJ530" s="104"/>
      <c r="GK530" s="92"/>
      <c r="GL530" s="90"/>
      <c r="GM530" s="91"/>
      <c r="GN530" s="102"/>
      <c r="GO530" s="96"/>
      <c r="GP530" s="104"/>
      <c r="GQ530" s="92"/>
      <c r="GR530" s="90"/>
      <c r="GS530" s="91"/>
      <c r="GT530" s="102"/>
      <c r="GU530" s="96"/>
      <c r="GV530" s="104"/>
      <c r="GW530" s="92"/>
      <c r="GX530" s="90"/>
      <c r="GY530" s="91"/>
      <c r="GZ530" s="102"/>
      <c r="HA530" s="96"/>
      <c r="HB530" s="104"/>
      <c r="HC530" s="92"/>
      <c r="HD530" s="90"/>
      <c r="HE530" s="91"/>
      <c r="HF530" s="102"/>
      <c r="HG530" s="96"/>
      <c r="HH530" s="104"/>
      <c r="HI530" s="92"/>
      <c r="HJ530" s="90"/>
      <c r="HK530" s="91"/>
      <c r="HL530" s="102"/>
      <c r="HM530" s="96"/>
      <c r="HN530" s="104"/>
      <c r="HO530" s="92"/>
      <c r="HP530" s="90"/>
      <c r="HQ530" s="91"/>
      <c r="HR530" s="102"/>
      <c r="HS530" s="96"/>
      <c r="HT530" s="104"/>
      <c r="HU530" s="92"/>
      <c r="HV530" s="125"/>
      <c r="HW530" s="126"/>
      <c r="HX530" s="127"/>
      <c r="HY530" s="128"/>
      <c r="HZ530" s="129"/>
      <c r="IA530" s="130"/>
      <c r="IB530" s="125"/>
      <c r="IC530" s="126"/>
      <c r="ID530" s="127"/>
      <c r="IE530" s="128"/>
      <c r="IF530" s="129"/>
      <c r="IG530" s="130"/>
      <c r="IH530" s="125"/>
      <c r="II530" s="126"/>
      <c r="IJ530" s="127"/>
      <c r="IK530" s="128"/>
      <c r="IL530" s="129"/>
      <c r="IM530" s="130"/>
      <c r="IN530" s="125"/>
      <c r="IO530" s="126"/>
      <c r="IP530" s="127"/>
      <c r="IQ530" s="128"/>
      <c r="IR530" s="129"/>
    </row>
    <row r="531" spans="1:252" s="1" customFormat="1">
      <c r="A531" s="54" t="s">
        <v>1007</v>
      </c>
      <c r="B531" s="136">
        <f>MIN(M531,P531,S531,V531,Y531,AB531,AE531,AH531,AK531,AN531,AQ531,AT531,AW531,AZ531,BC531,BF531,BI531,BL531,BO531,BR531,BU531,BX531,CA531,CD531,CG531,CJ531,CM531,CP531,CS531,CV531,CY531,DB531,DE531,DH531,DK531,DN531,DQ531,DT531,DW531,DZ531,EC531,EF531,EI531,EL531,EO531,ER531,EU531,EX531,FA531,FD531,FG531,FJ531,FM531,FP531,FS531,FV531,FY531,GB531,GE531,GH531,GK531,GN531,GQ531,GQ531,GT531,GW531,GZ531,HC531,HF531,HI531,HL531,HO531,HR531,HU531,HX531,IA531,ID531,IG531,IJ531,IM531,IP531)</f>
        <v>18.8</v>
      </c>
      <c r="C531" s="136">
        <f>IF(SUM(M531+P531+S531+V531+Y531+AB531+AE531+AH531+AK531+AN531+AQ531+AT531+AW531+AZ531+BC531+BF531+BI531+BL531+BO531+BR531+BU531+BX531+CA531+CD531+CG531+CJ531+CM531+CP531+CS531+CV531+CY531+DB531+DE531+DH531+DK531+DN531+DQ531+DT531+DW531+DZ531+EC531+EF531+EI531+EL531+EO531+ER531+EU531+EX531+FA531+FD531+FG531+FJ531+FM531+FP531+FS531+FV531+FY531+GB531+GE531+GH531+GK531+GN531+GQ531+GQ531+GT531+GW531+GZ531+HC531+HF531+HI531+HL531+HO531+HR531+HU531+HX531+IA531+ID531+IG531+IJ531+IM531+IP531)=0,0,AVERAGE(M531,P531,S531,V531,Y531,AB531,AE531,AH531,AK531,AN531,AQ531,AT531,AW531,AZ531,BC531,BF531,BI531,BL531,BO531,BR531,BU531,BX531,CA531,CD531,CG531,CJ531,CM531,CP531,CS531,CV531,CY531,DB531,DE531,DH531,DK531,DN531,DQ531,DT531,DW531,DZ531,EC531,EF531,EI531,EL531,EO531,ER531,EU531,EX531,FA531,FD531,FG531,FJ531,FM531,FP531,FS531,FV531,FY531,GB531,GE531,GH531,GK531,GN531,GQ531,GQ531,GT531,GW531,GZ531,HC531,HF531,HI531,HL531,HO531,HR531,HU531,HX531,IA531,ID531,IG531,IJ531,IM531,IP531))</f>
        <v>19.274999999999999</v>
      </c>
      <c r="D531" s="136">
        <f>MAX(M531,P531,S531,V531,Y531,AB531,AE531,AH531,AK531,AN531,AQ531,AT531,AW531,AZ531,BC531,BF531,BI531,BL531,BO531,BR531,BU531,BX531,CA531,CD531,CG531,CJ531,CM531,CP531,CS531,CV531,CY531,DB531,DE531,DH531,DK531,DN531,DQ531,DT531,DW531,DZ531,EC531,EF531,EI531,EL531,EO531,ER531,EU531,EX531,FA531,FD531,FG531,FJ531,FM531,FP531,FS531,FV531,FY531,GB531,GE531,GH531,GK531,GN531,GQ531,GQ531,GT531,GW531,GZ531,HC531,HF531,HI531,HL531,HO531,HR531,HU531,HX531,IA531,ID531,IG531,IJ531,IM531,IP531)</f>
        <v>19.899999999999999</v>
      </c>
      <c r="E531" s="136">
        <f>MIN(N531,Q531,T531,W531,Z531,AC531,AF531,AI531,AL531,AO531,AR531,AU531,AX531,BA531,BD531,BG531,BJ531,BM531,BP531,BS531,BV531,BY531,CB531,CE531,CH531,CK531,CN531,CQ531,CT531,CW531,CZ531,DC531,DF531,DI531,DL531,DO531,DR531,DU531,DX531,EA531,ED531,EG531,EJ531,EM531,EP531,ES531,EV531,EY531,FB531,FE531,FH531,FK531,FN531,FQ531,FT531,FW531,FZ531,GC531,GF531,GI531,GL531,GO531,GR531,GR531,GU531,GX531,HA531,HD531,HG531,HJ531,HM531,HP531,HS531,HV531,HY531,IB531,IE531,IH531,IK531,IN531,IQ531)</f>
        <v>14</v>
      </c>
      <c r="F531" s="136">
        <f>IF(SUM(N531+Q531+T531+W531+Z531+AC531+AF531+AI531+AL531+AO531+AR531+AU531+AX531+BA531+BD531+BG531+BJ531+BM531+BP531+BS531+BV531+BY531+CB531+CE531+CH531+CK531+CN531+CQ531+CT531+CW531+CZ531+DC531+DF531+DI531+DL531+DO531+DR531+DU531+DX531+EA531+ED531+EG531+EJ531+EM531+EP531+ES531+EV531+EY531+FB531+FE531+FH531+FK531+FN531+FQ531+FT531+FW531+FZ531+GC531+GF531+GI531+GL531+GO531+GR531+GR531+GU531+GX531+HA531+HD531+HG531+HJ531+HM531+HP531+HS531+HV531+HY531+IB531+IE531+IH531+IK531+IN531+IQ531)=0,0,AVERAGE(N531,Q531,T531,W531,Z531,AC531,AF531,AI531,AL531,AO531,AR531,AU531,AX531,BA531,BD531,BG531,BJ531,BM531,BP531,BS531,BV531,BY531,CB531,CE531,CH531,CK531,CN531,CQ531,CT531,CW531,CZ531,DC531,DF531,DI531,DL531,DO531,DR531,DU531,DX531,EA531,ED531,EG531,EJ531,EM531,EP531,ES531,EV531,EY531,FB531,FE531,FH531,FK531,FN531,FQ531,FT531,FW531,FZ531,GC531,GF531,GI531,GL531,GO531,GR531,GR531,GU531,GX531,HA531,HD531,HG531,HJ531,HM531,HP531,HS531,HV531,HY531,IB531,IE531,IH531,IK531,IN531,IQ531))</f>
        <v>14.125</v>
      </c>
      <c r="G531" s="136">
        <f>MAX(N531,Q531,T531,W531,Z531,AC531,AF531,AI531,AL531,AO531,AR531,AU531,AX531,BA531,BD531,BG531,BJ531,BM531,BP531,BS531,BV531,BY531,CB531,CE531,CH531,CK531,CN531,CQ531,CT531,CW531,CZ531,DC531,DF531,DI531,DL531,DO531,DR531,DU531,DX531,EA531,ED531,EG531,EJ531,EM531,EP531,ES531,EV531,EY531,FB531,FE531,FH531,FK531,FN531,FQ531,FT531,FW531,FZ531,GC531,GF531,GI531,GL531,GO531,GR531,GR531,GU531,GX531,HA531,HD531,HG531,HJ531,HM531,HP531,HS531,HV531,HY531,IB531,IE531,IH531,IK531,IN531,IQ531)</f>
        <v>14.2</v>
      </c>
      <c r="H531" s="137">
        <f t="shared" si="88"/>
        <v>4</v>
      </c>
      <c r="I531" s="136">
        <f>MIN(O531,R531,U531,X531,AA531,AD531,AG531,AJ531,AM531,AP531,AS531,AV531,AY531,BB531,BE531,BH531,BK531,BN531,BQ531,BT531,BW531,BZ531,CC531,CF531,CI531,CL531,CO531,CR531,CU531,CX531,DA531,DD531,DG531,DJ531,DM531,DP531,DS531,DV531,DY531,EB531,EE531,EH531,EK531,EN531,EQ531,ET531,EW531,EZ531,FC531,FF531,FI531,FL531,FO531,FR531,FU531,FX531,GA531,GD531,GG531,GJ531,GM531,GP531,GS531,GS531,GV531,GY531,HB531,HE531,HH531,HK531,HN531,HQ531,HT531,HW531,HZ531,IC531,IF531,II531,IL531,IO531,IR531)</f>
        <v>1.6</v>
      </c>
      <c r="J531" s="136">
        <f>IF(SUM(O531+R531+U531+X531+AA531+AD531+AG531+AJ531+AM531+AP531+AS531+AV531+AY531+BB531+BE531+BH531+BK531+BN531+BQ531+BT531+BW531+BZ531+CC531+CF531+CI531+CL531+CO531+CR531+CU531+CX531+DA531+DD531+DG531+DJ531+DM531+DP531+DS531+DV531+DY531+EB531+EE531+EH531+EK531+EN531+EQ531+ET531+EW531+EZ531+FC531+FF531+FI531+FL531+FO531+FR531+FU531+FX531+GA531+GD531+GG531+GJ531+GM531+GP531+GS531+GS531+GV531+GY531+HB531+HE531+HH531+HK531+HN531+HQ531+HT531+HW531+HZ531+IC531+IF531+II531+IL531+IO531+IR531)=0,0,AVERAGE(O531,R531,U531,X531,AA531,AD531,AG531,AJ531,AM531,AP531,AS531,AV531,AY531,BB531,BE531,BH531,BK531,BN531,BQ531,BT531,BW531,BZ531,CC531,CF531,CI531,CL531,CO531,CR531,CU531,CX531,DA531,DD531,DG531,DJ531,DM531,DP531,DS531,DV531,DY531,EB531,EE531,EH531,EK531,EN531,EQ531,ET531,EW531,EZ531,FC531,FF531,FI531,FL531,FO531,FR531,FU531,FX531,GA531,GD531,GG531,GJ531,GM531,GP531,GS531,GS531,GV531,GY531,HB531,HE531,HH531,HK531,HN531,HQ531,HT531,HW531,HZ531,IC531,IF531,II531,IL531,IO531,IR531))</f>
        <v>1.8</v>
      </c>
      <c r="K531" s="136">
        <f>MAX(O531,R531,U531,X531,AA531,AD531,AG531,AJ531,AM531,AP531,AS531,AV531,AY531,BB531,BE531,BH531,BK531,BN531,BQ531,BT531,BW531,BZ531,CC531,CF531,CI531,CL531,CO531,CR531,CU531,CX531,DA531,DD531,DG531,DJ531,DM531,DP531,DS531,DV531,DY531,EB531,EE531,EH531,EK531,EN531,EQ531,ET531,EW531,EZ531,FC531,FF531,FI531,FL531,FO531,FR531,FU531,FX531,GA531,GD531,GG531,GJ531,GM531,GP531,GS531,GS531,GV531,GY531,HB531,HE531,HH531,HK531,HN531,HQ531,HT531,HW531,HZ531,IC531,IF531,II531,IL531,IO531,IR531)</f>
        <v>2</v>
      </c>
      <c r="L531" s="138">
        <f t="shared" si="89"/>
        <v>2</v>
      </c>
      <c r="M531" s="92">
        <v>19.899999999999999</v>
      </c>
      <c r="N531" s="90">
        <v>14</v>
      </c>
      <c r="O531" s="91">
        <v>1.6</v>
      </c>
      <c r="P531" s="102">
        <v>19.399999999999999</v>
      </c>
      <c r="Q531" s="96">
        <v>14.1</v>
      </c>
      <c r="R531" s="104">
        <v>2</v>
      </c>
      <c r="S531" s="92">
        <v>18.8</v>
      </c>
      <c r="T531" s="90">
        <v>14.2</v>
      </c>
      <c r="U531" s="91"/>
      <c r="V531" s="102">
        <v>19</v>
      </c>
      <c r="W531" s="96">
        <v>14.2</v>
      </c>
      <c r="X531" s="104"/>
      <c r="Y531" s="92"/>
      <c r="Z531" s="90"/>
      <c r="AA531" s="91"/>
      <c r="AB531" s="102"/>
      <c r="AC531" s="96"/>
      <c r="AD531" s="104"/>
      <c r="AE531" s="92"/>
      <c r="AF531" s="90"/>
      <c r="AG531" s="91"/>
      <c r="AH531" s="102"/>
      <c r="AI531" s="96"/>
      <c r="AJ531" s="104"/>
      <c r="AK531" s="92"/>
      <c r="AL531" s="90"/>
      <c r="AM531" s="91"/>
      <c r="AN531" s="102"/>
      <c r="AO531" s="96"/>
      <c r="AP531" s="104"/>
      <c r="AQ531" s="92"/>
      <c r="AR531" s="90"/>
      <c r="AS531" s="91"/>
      <c r="AT531" s="102"/>
      <c r="AU531" s="96"/>
      <c r="AV531" s="104"/>
      <c r="AW531" s="92"/>
      <c r="AX531" s="90"/>
      <c r="AY531" s="91"/>
      <c r="AZ531" s="102"/>
      <c r="BA531" s="96"/>
      <c r="BB531" s="104"/>
      <c r="BC531" s="92"/>
      <c r="BD531" s="90"/>
      <c r="BE531" s="91"/>
      <c r="BF531" s="102"/>
      <c r="BG531" s="96"/>
      <c r="BH531" s="104"/>
      <c r="BI531" s="92"/>
      <c r="BJ531" s="90"/>
      <c r="BK531" s="91"/>
      <c r="BL531" s="102"/>
      <c r="BM531" s="96"/>
      <c r="BN531" s="104"/>
      <c r="BO531" s="92"/>
      <c r="BP531" s="90"/>
      <c r="BQ531" s="91"/>
      <c r="BR531" s="102"/>
      <c r="BS531" s="96"/>
      <c r="BT531" s="104"/>
      <c r="BU531" s="92"/>
      <c r="BV531" s="90"/>
      <c r="BW531" s="91"/>
      <c r="BX531" s="102"/>
      <c r="BY531" s="96"/>
      <c r="BZ531" s="104"/>
      <c r="CA531" s="92"/>
      <c r="CB531" s="90"/>
      <c r="CC531" s="91"/>
      <c r="CD531" s="102"/>
      <c r="CE531" s="96"/>
      <c r="CF531" s="104"/>
      <c r="CG531" s="92"/>
      <c r="CH531" s="90"/>
      <c r="CI531" s="91"/>
      <c r="CJ531" s="102"/>
      <c r="CK531" s="96"/>
      <c r="CL531" s="104"/>
      <c r="CM531" s="92"/>
      <c r="CN531" s="90"/>
      <c r="CO531" s="91"/>
      <c r="CP531" s="102"/>
      <c r="CQ531" s="96"/>
      <c r="CR531" s="104"/>
      <c r="CS531" s="92"/>
      <c r="CT531" s="90"/>
      <c r="CU531" s="91"/>
      <c r="CV531" s="102"/>
      <c r="CW531" s="96"/>
      <c r="CX531" s="104"/>
      <c r="CY531" s="92"/>
      <c r="CZ531" s="90"/>
      <c r="DA531" s="91"/>
      <c r="DB531" s="102"/>
      <c r="DC531" s="96"/>
      <c r="DD531" s="104"/>
      <c r="DE531" s="92"/>
      <c r="DF531" s="90"/>
      <c r="DG531" s="91"/>
      <c r="DH531" s="102"/>
      <c r="DI531" s="96"/>
      <c r="DJ531" s="104"/>
      <c r="DK531" s="92"/>
      <c r="DL531" s="90"/>
      <c r="DM531" s="91"/>
      <c r="DN531" s="102"/>
      <c r="DO531" s="96"/>
      <c r="DP531" s="104"/>
      <c r="DQ531" s="92"/>
      <c r="DR531" s="90"/>
      <c r="DS531" s="91"/>
      <c r="DT531" s="102"/>
      <c r="DU531" s="96"/>
      <c r="DV531" s="104"/>
      <c r="DW531" s="92"/>
      <c r="DX531" s="90"/>
      <c r="DY531" s="91"/>
      <c r="DZ531" s="102"/>
      <c r="EA531" s="96"/>
      <c r="EB531" s="104"/>
      <c r="EC531" s="92"/>
      <c r="ED531" s="90"/>
      <c r="EE531" s="91"/>
      <c r="EF531" s="102"/>
      <c r="EG531" s="96"/>
      <c r="EH531" s="104"/>
      <c r="EI531" s="92"/>
      <c r="EJ531" s="90"/>
      <c r="EK531" s="91"/>
      <c r="EL531" s="102"/>
      <c r="EM531" s="96"/>
      <c r="EN531" s="104"/>
      <c r="EO531" s="92"/>
      <c r="EP531" s="90"/>
      <c r="EQ531" s="91"/>
      <c r="ER531" s="102"/>
      <c r="ES531" s="96"/>
      <c r="ET531" s="104"/>
      <c r="EU531" s="92"/>
      <c r="EV531" s="90"/>
      <c r="EW531" s="91"/>
      <c r="EX531" s="102"/>
      <c r="EY531" s="96"/>
      <c r="EZ531" s="104"/>
      <c r="FA531" s="92"/>
      <c r="FB531" s="90"/>
      <c r="FC531" s="91"/>
      <c r="FD531" s="102"/>
      <c r="FE531" s="96"/>
      <c r="FF531" s="104"/>
      <c r="FG531" s="92"/>
      <c r="FH531" s="90"/>
      <c r="FI531" s="91"/>
      <c r="FJ531" s="102"/>
      <c r="FK531" s="96"/>
      <c r="FL531" s="104"/>
      <c r="FM531" s="92"/>
      <c r="FN531" s="90"/>
      <c r="FO531" s="91"/>
      <c r="FP531" s="102"/>
      <c r="FQ531" s="96"/>
      <c r="FR531" s="104"/>
      <c r="FS531" s="92"/>
      <c r="FT531" s="90"/>
      <c r="FU531" s="91"/>
      <c r="FV531" s="102"/>
      <c r="FW531" s="96"/>
      <c r="FX531" s="104"/>
      <c r="FY531" s="92"/>
      <c r="FZ531" s="90"/>
      <c r="GA531" s="91"/>
      <c r="GB531" s="102"/>
      <c r="GC531" s="96"/>
      <c r="GD531" s="104"/>
      <c r="GE531" s="92"/>
      <c r="GF531" s="90"/>
      <c r="GG531" s="91"/>
      <c r="GH531" s="102"/>
      <c r="GI531" s="96"/>
      <c r="GJ531" s="104"/>
      <c r="GK531" s="92"/>
      <c r="GL531" s="90"/>
      <c r="GM531" s="91"/>
      <c r="GN531" s="102"/>
      <c r="GO531" s="96"/>
      <c r="GP531" s="104"/>
      <c r="GQ531" s="92"/>
      <c r="GR531" s="90"/>
      <c r="GS531" s="91"/>
      <c r="GT531" s="102"/>
      <c r="GU531" s="96"/>
      <c r="GV531" s="104"/>
      <c r="GW531" s="92"/>
      <c r="GX531" s="90"/>
      <c r="GY531" s="91"/>
      <c r="GZ531" s="102"/>
      <c r="HA531" s="96"/>
      <c r="HB531" s="104"/>
      <c r="HC531" s="92"/>
      <c r="HD531" s="90"/>
      <c r="HE531" s="91"/>
      <c r="HF531" s="102"/>
      <c r="HG531" s="96"/>
      <c r="HH531" s="104"/>
      <c r="HI531" s="92"/>
      <c r="HJ531" s="90"/>
      <c r="HK531" s="91"/>
      <c r="HL531" s="102"/>
      <c r="HM531" s="96"/>
      <c r="HN531" s="104"/>
      <c r="HO531" s="92"/>
      <c r="HP531" s="90"/>
      <c r="HQ531" s="91"/>
      <c r="HR531" s="102"/>
      <c r="HS531" s="96"/>
      <c r="HT531" s="104"/>
      <c r="HU531" s="92"/>
      <c r="HV531" s="125"/>
      <c r="HW531" s="126"/>
      <c r="HX531" s="127"/>
      <c r="HY531" s="128"/>
      <c r="HZ531" s="129"/>
      <c r="IA531" s="130"/>
      <c r="IB531" s="125"/>
      <c r="IC531" s="126"/>
      <c r="ID531" s="127"/>
      <c r="IE531" s="128"/>
      <c r="IF531" s="129"/>
      <c r="IG531" s="130"/>
      <c r="IH531" s="125"/>
      <c r="II531" s="126"/>
      <c r="IJ531" s="127"/>
      <c r="IK531" s="128"/>
      <c r="IL531" s="129"/>
      <c r="IM531" s="130"/>
      <c r="IN531" s="125"/>
      <c r="IO531" s="126"/>
      <c r="IP531" s="127"/>
      <c r="IQ531" s="128"/>
      <c r="IR531" s="129"/>
    </row>
    <row r="532" spans="1:252" s="1" customFormat="1">
      <c r="A532" s="54" t="s">
        <v>1008</v>
      </c>
      <c r="B532" s="136">
        <f>MIN(M532,P532,S532,V532,Y532,AB532,AE532,AH532,AK532,AN532,AQ532,AT532,AW532,AZ532,BC532,BF532,BI532,BL532,BO532,BR532,BU532,BX532,CA532,CD532,CG532,CJ532,CM532,CP532,CS532,CV532,CY532,DB532,DE532,DH532,DK532,DN532,DQ532,DT532,DW532,DZ532,EC532,EF532,EI532,EL532,EO532,ER532,EU532,EX532,FA532,FD532,FG532,FJ532,FM532,FP532,FS532,FV532,FY532,GB532,GE532,GH532,GK532,GN532,GQ532,GQ532,GT532,GW532,GZ532,HC532,HF532,HI532,HL532,HO532,HR532,HU532,HX532,IA532,ID532,IG532,IJ532,IM532,IP532)</f>
        <v>0</v>
      </c>
      <c r="C532" s="136">
        <f>IF(SUM(M532+P532+S532+V532+Y532+AB532+AE532+AH532+AK532+AN532+AQ532+AT532+AW532+AZ532+BC532+BF532+BI532+BL532+BO532+BR532+BU532+BX532+CA532+CD532+CG532+CJ532+CM532+CP532+CS532+CV532+CY532+DB532+DE532+DH532+DK532+DN532+DQ532+DT532+DW532+DZ532+EC532+EF532+EI532+EL532+EO532+ER532+EU532+EX532+FA532+FD532+FG532+FJ532+FM532+FP532+FS532+FV532+FY532+GB532+GE532+GH532+GK532+GN532+GQ532+GQ532+GT532+GW532+GZ532+HC532+HF532+HI532+HL532+HO532+HR532+HU532+HX532+IA532+ID532+IG532+IJ532+IM532+IP532)=0,0,AVERAGE(M532,P532,S532,V532,Y532,AB532,AE532,AH532,AK532,AN532,AQ532,AT532,AW532,AZ532,BC532,BF532,BI532,BL532,BO532,BR532,BU532,BX532,CA532,CD532,CG532,CJ532,CM532,CP532,CS532,CV532,CY532,DB532,DE532,DH532,DK532,DN532,DQ532,DT532,DW532,DZ532,EC532,EF532,EI532,EL532,EO532,ER532,EU532,EX532,FA532,FD532,FG532,FJ532,FM532,FP532,FS532,FV532,FY532,GB532,GE532,GH532,GK532,GN532,GQ532,GQ532,GT532,GW532,GZ532,HC532,HF532,HI532,HL532,HO532,HR532,HU532,HX532,IA532,ID532,IG532,IJ532,IM532,IP532))</f>
        <v>0</v>
      </c>
      <c r="D532" s="136">
        <f>MAX(M532,P532,S532,V532,Y532,AB532,AE532,AH532,AK532,AN532,AQ532,AT532,AW532,AZ532,BC532,BF532,BI532,BL532,BO532,BR532,BU532,BX532,CA532,CD532,CG532,CJ532,CM532,CP532,CS532,CV532,CY532,DB532,DE532,DH532,DK532,DN532,DQ532,DT532,DW532,DZ532,EC532,EF532,EI532,EL532,EO532,ER532,EU532,EX532,FA532,FD532,FG532,FJ532,FM532,FP532,FS532,FV532,FY532,GB532,GE532,GH532,GK532,GN532,GQ532,GQ532,GT532,GW532,GZ532,HC532,HF532,HI532,HL532,HO532,HR532,HU532,HX532,IA532,ID532,IG532,IJ532,IM532,IP532)</f>
        <v>0</v>
      </c>
      <c r="E532" s="136">
        <f>MIN(N532,Q532,T532,W532,Z532,AC532,AF532,AI532,AL532,AO532,AR532,AU532,AX532,BA532,BD532,BG532,BJ532,BM532,BP532,BS532,BV532,BY532,CB532,CE532,CH532,CK532,CN532,CQ532,CT532,CW532,CZ532,DC532,DF532,DI532,DL532,DO532,DR532,DU532,DX532,EA532,ED532,EG532,EJ532,EM532,EP532,ES532,EV532,EY532,FB532,FE532,FH532,FK532,FN532,FQ532,FT532,FW532,FZ532,GC532,GF532,GI532,GL532,GO532,GR532,GR532,GU532,GX532,HA532,HD532,HG532,HJ532,HM532,HP532,HS532,HV532,HY532,IB532,IE532,IH532,IK532,IN532,IQ532)</f>
        <v>0</v>
      </c>
      <c r="F532" s="136">
        <f>IF(SUM(N532+Q532+T532+W532+Z532+AC532+AF532+AI532+AL532+AO532+AR532+AU532+AX532+BA532+BD532+BG532+BJ532+BM532+BP532+BS532+BV532+BY532+CB532+CE532+CH532+CK532+CN532+CQ532+CT532+CW532+CZ532+DC532+DF532+DI532+DL532+DO532+DR532+DU532+DX532+EA532+ED532+EG532+EJ532+EM532+EP532+ES532+EV532+EY532+FB532+FE532+FH532+FK532+FN532+FQ532+FT532+FW532+FZ532+GC532+GF532+GI532+GL532+GO532+GR532+GR532+GU532+GX532+HA532+HD532+HG532+HJ532+HM532+HP532+HS532+HV532+HY532+IB532+IE532+IH532+IK532+IN532+IQ532)=0,0,AVERAGE(N532,Q532,T532,W532,Z532,AC532,AF532,AI532,AL532,AO532,AR532,AU532,AX532,BA532,BD532,BG532,BJ532,BM532,BP532,BS532,BV532,BY532,CB532,CE532,CH532,CK532,CN532,CQ532,CT532,CW532,CZ532,DC532,DF532,DI532,DL532,DO532,DR532,DU532,DX532,EA532,ED532,EG532,EJ532,EM532,EP532,ES532,EV532,EY532,FB532,FE532,FH532,FK532,FN532,FQ532,FT532,FW532,FZ532,GC532,GF532,GI532,GL532,GO532,GR532,GR532,GU532,GX532,HA532,HD532,HG532,HJ532,HM532,HP532,HS532,HV532,HY532,IB532,IE532,IH532,IK532,IN532,IQ532))</f>
        <v>0</v>
      </c>
      <c r="G532" s="136">
        <f>MAX(N532,Q532,T532,W532,Z532,AC532,AF532,AI532,AL532,AO532,AR532,AU532,AX532,BA532,BD532,BG532,BJ532,BM532,BP532,BS532,BV532,BY532,CB532,CE532,CH532,CK532,CN532,CQ532,CT532,CW532,CZ532,DC532,DF532,DI532,DL532,DO532,DR532,DU532,DX532,EA532,ED532,EG532,EJ532,EM532,EP532,ES532,EV532,EY532,FB532,FE532,FH532,FK532,FN532,FQ532,FT532,FW532,FZ532,GC532,GF532,GI532,GL532,GO532,GR532,GR532,GU532,GX532,HA532,HD532,HG532,HJ532,HM532,HP532,HS532,HV532,HY532,IB532,IE532,IH532,IK532,IN532,IQ532)</f>
        <v>0</v>
      </c>
      <c r="H532" s="137">
        <f t="shared" si="88"/>
        <v>0</v>
      </c>
      <c r="I532" s="137">
        <f>MIN(O532,R532,U532,X532,AA532,AD532,AG532,AJ532,AM532,AP532,AS532,AV532,AY532,BB532,BE532,BH532,BK532,BN532,BQ532,BT532,BW532,BZ532,CC532,CF532,CI532,CL532,CO532,CR532,CU532,CX532,DA532,DD532,DG532,DJ532,DM532,DP532,DS532,DV532,DY532,EB532,EE532,EH532,EK532,EN532,EQ532,ET532,EW532,EZ532,FC532,FF532,FI532,FL532,FO532,FR532,FU532,FX532,GA532,GD532,GG532,GJ532,GM532,GP532,GS532,GS532,GV532,GY532,HB532,HE532,HH532,HK532,HN532,HQ532,HT532,HW532,HZ532,IC532,IF532,II532,IL532,IO532,IR532)</f>
        <v>0</v>
      </c>
      <c r="J532" s="136">
        <f>IF(SUM(O532+R532+U532+X532+AA532+AD532+AG532+AJ532+AM532+AP532+AS532+AV532+AY532+BB532+BE532+BH532+BK532+BN532+BQ532+BT532+BW532+BZ532+CC532+CF532+CI532+CL532+CO532+CR532+CU532+CX532+DA532+DD532+DG532+DJ532+DM532+DP532+DS532+DV532+DY532+EB532+EE532+EH532+EK532+EN532+EQ532+ET532+EW532+EZ532+FC532+FF532+FI532+FL532+FO532+FR532+FU532+FX532+GA532+GD532+GG532+GJ532+GM532+GP532+GS532+GS532+GV532+GY532+HB532+HE532+HH532+HK532+HN532+HQ532+HT532+HW532+HZ532+IC532+IF532+II532+IL532+IO532+IR532)=0,0,AVERAGE(O532,R532,U532,X532,AA532,AD532,AG532,AJ532,AM532,AP532,AS532,AV532,AY532,BB532,BE532,BH532,BK532,BN532,BQ532,BT532,BW532,BZ532,CC532,CF532,CI532,CL532,CO532,CR532,CU532,CX532,DA532,DD532,DG532,DJ532,DM532,DP532,DS532,DV532,DY532,EB532,EE532,EH532,EK532,EN532,EQ532,ET532,EW532,EZ532,FC532,FF532,FI532,FL532,FO532,FR532,FU532,FX532,GA532,GD532,GG532,GJ532,GM532,GP532,GS532,GS532,GV532,GY532,HB532,HE532,HH532,HK532,HN532,HQ532,HT532,HW532,HZ532,IC532,IF532,II532,IL532,IO532,IR532))</f>
        <v>0</v>
      </c>
      <c r="K532" s="136">
        <f>MAX(O532,R532,U532,X532,AA532,AD532,AG532,AJ532,AM532,AP532,AS532,AV532,AY532,BB532,BE532,BH532,BK532,BN532,BQ532,BT532,BW532,BZ532,CC532,CF532,CI532,CL532,CO532,CR532,CU532,CX532,DA532,DD532,DG532,DJ532,DM532,DP532,DS532,DV532,DY532,EB532,EE532,EH532,EK532,EN532,EQ532,ET532,EW532,EZ532,FC532,FF532,FI532,FL532,FO532,FR532,FU532,FX532,GA532,GD532,GG532,GJ532,GM532,GP532,GS532,GS532,GV532,GY532,HB532,HE532,HH532,HK532,HN532,HQ532,HT532,HW532,HZ532,IC532,IF532,II532,IL532,IO532,IR532)</f>
        <v>0</v>
      </c>
      <c r="L532" s="138">
        <f t="shared" si="89"/>
        <v>0</v>
      </c>
      <c r="M532" s="92"/>
      <c r="N532" s="90"/>
      <c r="O532" s="91"/>
      <c r="P532" s="102"/>
      <c r="Q532" s="96"/>
      <c r="R532" s="104"/>
      <c r="S532" s="92"/>
      <c r="T532" s="90"/>
      <c r="U532" s="91"/>
      <c r="V532" s="102"/>
      <c r="W532" s="96"/>
      <c r="X532" s="104"/>
      <c r="Y532" s="92"/>
      <c r="Z532" s="90"/>
      <c r="AA532" s="91"/>
      <c r="AB532" s="102"/>
      <c r="AC532" s="96"/>
      <c r="AD532" s="104"/>
      <c r="AE532" s="92"/>
      <c r="AF532" s="90"/>
      <c r="AG532" s="91"/>
      <c r="AH532" s="102"/>
      <c r="AI532" s="96"/>
      <c r="AJ532" s="104"/>
      <c r="AK532" s="92"/>
      <c r="AL532" s="90"/>
      <c r="AM532" s="91"/>
      <c r="AN532" s="102"/>
      <c r="AO532" s="96"/>
      <c r="AP532" s="104"/>
      <c r="AQ532" s="92"/>
      <c r="AR532" s="90"/>
      <c r="AS532" s="91"/>
      <c r="AT532" s="102"/>
      <c r="AU532" s="96"/>
      <c r="AV532" s="104"/>
      <c r="AW532" s="92"/>
      <c r="AX532" s="90"/>
      <c r="AY532" s="91"/>
      <c r="AZ532" s="102"/>
      <c r="BA532" s="96"/>
      <c r="BB532" s="104"/>
      <c r="BC532" s="92"/>
      <c r="BD532" s="90"/>
      <c r="BE532" s="91"/>
      <c r="BF532" s="102"/>
      <c r="BG532" s="96"/>
      <c r="BH532" s="104"/>
      <c r="BI532" s="92"/>
      <c r="BJ532" s="90"/>
      <c r="BK532" s="91"/>
      <c r="BL532" s="102"/>
      <c r="BM532" s="96"/>
      <c r="BN532" s="104"/>
      <c r="BO532" s="92"/>
      <c r="BP532" s="90"/>
      <c r="BQ532" s="91"/>
      <c r="BR532" s="102"/>
      <c r="BS532" s="96"/>
      <c r="BT532" s="104"/>
      <c r="BU532" s="92"/>
      <c r="BV532" s="90"/>
      <c r="BW532" s="91"/>
      <c r="BX532" s="102"/>
      <c r="BY532" s="96"/>
      <c r="BZ532" s="104"/>
      <c r="CA532" s="92"/>
      <c r="CB532" s="90"/>
      <c r="CC532" s="91"/>
      <c r="CD532" s="102"/>
      <c r="CE532" s="96"/>
      <c r="CF532" s="104"/>
      <c r="CG532" s="92"/>
      <c r="CH532" s="90"/>
      <c r="CI532" s="91"/>
      <c r="CJ532" s="102"/>
      <c r="CK532" s="96"/>
      <c r="CL532" s="104"/>
      <c r="CM532" s="92"/>
      <c r="CN532" s="90"/>
      <c r="CO532" s="91"/>
      <c r="CP532" s="102"/>
      <c r="CQ532" s="96"/>
      <c r="CR532" s="104"/>
      <c r="CS532" s="92"/>
      <c r="CT532" s="90"/>
      <c r="CU532" s="91"/>
      <c r="CV532" s="102"/>
      <c r="CW532" s="96"/>
      <c r="CX532" s="104"/>
      <c r="CY532" s="92"/>
      <c r="CZ532" s="90"/>
      <c r="DA532" s="91"/>
      <c r="DB532" s="102"/>
      <c r="DC532" s="96"/>
      <c r="DD532" s="104"/>
      <c r="DE532" s="92"/>
      <c r="DF532" s="90"/>
      <c r="DG532" s="91"/>
      <c r="DH532" s="102"/>
      <c r="DI532" s="96"/>
      <c r="DJ532" s="104"/>
      <c r="DK532" s="92"/>
      <c r="DL532" s="90"/>
      <c r="DM532" s="91"/>
      <c r="DN532" s="102"/>
      <c r="DO532" s="96"/>
      <c r="DP532" s="104"/>
      <c r="DQ532" s="92"/>
      <c r="DR532" s="90"/>
      <c r="DS532" s="91"/>
      <c r="DT532" s="102"/>
      <c r="DU532" s="96"/>
      <c r="DV532" s="104"/>
      <c r="DW532" s="92"/>
      <c r="DX532" s="90"/>
      <c r="DY532" s="91"/>
      <c r="DZ532" s="102"/>
      <c r="EA532" s="96"/>
      <c r="EB532" s="104"/>
      <c r="EC532" s="92"/>
      <c r="ED532" s="90"/>
      <c r="EE532" s="91"/>
      <c r="EF532" s="102"/>
      <c r="EG532" s="96"/>
      <c r="EH532" s="104"/>
      <c r="EI532" s="92"/>
      <c r="EJ532" s="90"/>
      <c r="EK532" s="91"/>
      <c r="EL532" s="102"/>
      <c r="EM532" s="96"/>
      <c r="EN532" s="104"/>
      <c r="EO532" s="92"/>
      <c r="EP532" s="90"/>
      <c r="EQ532" s="91"/>
      <c r="ER532" s="102"/>
      <c r="ES532" s="96"/>
      <c r="ET532" s="104"/>
      <c r="EU532" s="92"/>
      <c r="EV532" s="90"/>
      <c r="EW532" s="91"/>
      <c r="EX532" s="102"/>
      <c r="EY532" s="96"/>
      <c r="EZ532" s="104"/>
      <c r="FA532" s="92"/>
      <c r="FB532" s="90"/>
      <c r="FC532" s="91"/>
      <c r="FD532" s="102"/>
      <c r="FE532" s="96"/>
      <c r="FF532" s="104"/>
      <c r="FG532" s="92"/>
      <c r="FH532" s="90"/>
      <c r="FI532" s="91"/>
      <c r="FJ532" s="102"/>
      <c r="FK532" s="96"/>
      <c r="FL532" s="104"/>
      <c r="FM532" s="92"/>
      <c r="FN532" s="90"/>
      <c r="FO532" s="91"/>
      <c r="FP532" s="102"/>
      <c r="FQ532" s="96"/>
      <c r="FR532" s="104"/>
      <c r="FS532" s="92"/>
      <c r="FT532" s="90"/>
      <c r="FU532" s="91"/>
      <c r="FV532" s="102"/>
      <c r="FW532" s="96"/>
      <c r="FX532" s="104"/>
      <c r="FY532" s="92"/>
      <c r="FZ532" s="90"/>
      <c r="GA532" s="91"/>
      <c r="GB532" s="102"/>
      <c r="GC532" s="96"/>
      <c r="GD532" s="104"/>
      <c r="GE532" s="92"/>
      <c r="GF532" s="90"/>
      <c r="GG532" s="91"/>
      <c r="GH532" s="102"/>
      <c r="GI532" s="96"/>
      <c r="GJ532" s="104"/>
      <c r="GK532" s="92"/>
      <c r="GL532" s="90"/>
      <c r="GM532" s="91"/>
      <c r="GN532" s="102"/>
      <c r="GO532" s="96"/>
      <c r="GP532" s="104"/>
      <c r="GQ532" s="92"/>
      <c r="GR532" s="90"/>
      <c r="GS532" s="91"/>
      <c r="GT532" s="102"/>
      <c r="GU532" s="96"/>
      <c r="GV532" s="104"/>
      <c r="GW532" s="92"/>
      <c r="GX532" s="90"/>
      <c r="GY532" s="91"/>
      <c r="GZ532" s="102"/>
      <c r="HA532" s="96"/>
      <c r="HB532" s="104"/>
      <c r="HC532" s="92"/>
      <c r="HD532" s="90"/>
      <c r="HE532" s="91"/>
      <c r="HF532" s="102"/>
      <c r="HG532" s="96"/>
      <c r="HH532" s="104"/>
      <c r="HI532" s="92"/>
      <c r="HJ532" s="90"/>
      <c r="HK532" s="91"/>
      <c r="HL532" s="102"/>
      <c r="HM532" s="96"/>
      <c r="HN532" s="104"/>
      <c r="HO532" s="92"/>
      <c r="HP532" s="90"/>
      <c r="HQ532" s="91"/>
      <c r="HR532" s="102"/>
      <c r="HS532" s="96"/>
      <c r="HT532" s="104"/>
      <c r="HU532" s="92"/>
      <c r="HV532" s="125"/>
      <c r="HW532" s="126"/>
      <c r="HX532" s="127"/>
      <c r="HY532" s="128"/>
      <c r="HZ532" s="129"/>
      <c r="IA532" s="130"/>
      <c r="IB532" s="125"/>
      <c r="IC532" s="126"/>
      <c r="ID532" s="127"/>
      <c r="IE532" s="128"/>
      <c r="IF532" s="129"/>
      <c r="IG532" s="130"/>
      <c r="IH532" s="125"/>
      <c r="II532" s="126"/>
      <c r="IJ532" s="127"/>
      <c r="IK532" s="128"/>
      <c r="IL532" s="129"/>
      <c r="IM532" s="130"/>
      <c r="IN532" s="125"/>
      <c r="IO532" s="126"/>
      <c r="IP532" s="127"/>
      <c r="IQ532" s="128"/>
      <c r="IR532" s="129"/>
    </row>
    <row r="533" spans="1:252" s="1" customFormat="1">
      <c r="A533" s="54" t="s">
        <v>348</v>
      </c>
      <c r="B533" s="136">
        <f>MIN(M533,P533,S533,V533,Y533,AB533,AE533,AH533,AK533,AN533,AQ533,AT533,AW533,AZ533,BC533,BF533,BI533,BL533,BO533,BR533,BU533,BX533,CA533,CD533,CG533,CJ533,CM533,CP533,CS533,CV533,CY533,DB533,DE533,DH533,DK533,DN533,DQ533,DT533,DW533,DZ533,EC533,EF533,EI533,EL533,EO533,ER533,EU533,EX533,FA533,FD533,FG533,FJ533,FM533,FP533,FS533,FV533,FY533,GB533,GE533,GH533,GK533,GN533,GQ533,GQ533,GT533,GW533,GZ533,HC533,HF533,HI533,HL533,HO533,HR533,HU533,HX533,IA533,ID533,IG533,IJ533,IM533,IP533)</f>
        <v>20.100000000000001</v>
      </c>
      <c r="C533" s="136">
        <f>IF(SUM(M533+P533+S533+V533+Y533+AB533+AE533+AH533+AK533+AN533+AQ533+AT533+AW533+AZ533+BC533+BF533+BI533+BL533+BO533+BR533+BU533+BX533+CA533+CD533+CG533+CJ533+CM533+CP533+CS533+CV533+CY533+DB533+DE533+DH533+DK533+DN533+DQ533+DT533+DW533+DZ533+EC533+EF533+EI533+EL533+EO533+ER533+EU533+EX533+FA533+FD533+FG533+FJ533+FM533+FP533+FS533+FV533+FY533+GB533+GE533+GH533+GK533+GN533+GQ533+GQ533+GT533+GW533+GZ533+HC533+HF533+HI533+HL533+HO533+HR533+HU533+HX533+IA533+ID533+IG533+IJ533+IM533+IP533)=0,0,AVERAGE(M533,P533,S533,V533,Y533,AB533,AE533,AH533,AK533,AN533,AQ533,AT533,AW533,AZ533,BC533,BF533,BI533,BL533,BO533,BR533,BU533,BX533,CA533,CD533,CG533,CJ533,CM533,CP533,CS533,CV533,CY533,DB533,DE533,DH533,DK533,DN533,DQ533,DT533,DW533,DZ533,EC533,EF533,EI533,EL533,EO533,ER533,EU533,EX533,FA533,FD533,FG533,FJ533,FM533,FP533,FS533,FV533,FY533,GB533,GE533,GH533,GK533,GN533,GQ533,GQ533,GT533,GW533,GZ533,HC533,HF533,HI533,HL533,HO533,HR533,HU533,HX533,IA533,ID533,IG533,IJ533,IM533,IP533))</f>
        <v>20.333333333333336</v>
      </c>
      <c r="D533" s="136">
        <f>MAX(M533,P533,S533,V533,Y533,AB533,AE533,AH533,AK533,AN533,AQ533,AT533,AW533,AZ533,BC533,BF533,BI533,BL533,BO533,BR533,BU533,BX533,CA533,CD533,CG533,CJ533,CM533,CP533,CS533,CV533,CY533,DB533,DE533,DH533,DK533,DN533,DQ533,DT533,DW533,DZ533,EC533,EF533,EI533,EL533,EO533,ER533,EU533,EX533,FA533,FD533,FG533,FJ533,FM533,FP533,FS533,FV533,FY533,GB533,GE533,GH533,GK533,GN533,GQ533,GQ533,GT533,GW533,GZ533,HC533,HF533,HI533,HL533,HO533,HR533,HU533,HX533,IA533,ID533,IG533,IJ533,IM533,IP533)</f>
        <v>20.6</v>
      </c>
      <c r="E533" s="136">
        <f>MIN(N533,Q533,T533,W533,Z533,AC533,AF533,AI533,AL533,AO533,AR533,AU533,AX533,BA533,BD533,BG533,BJ533,BM533,BP533,BS533,BV533,BY533,CB533,CE533,CH533,CK533,CN533,CQ533,CT533,CW533,CZ533,DC533,DF533,DI533,DL533,DO533,DR533,DU533,DX533,EA533,ED533,EG533,EJ533,EM533,EP533,ES533,EV533,EY533,FB533,FE533,FH533,FK533,FN533,FQ533,FT533,FW533,FZ533,GC533,GF533,GI533,GL533,GO533,GR533,GR533,GU533,GX533,HA533,HD533,HG533,HJ533,HM533,HP533,HS533,HV533,HY533,IB533,IE533,IH533,IK533,IN533,IQ533)</f>
        <v>14.6</v>
      </c>
      <c r="F533" s="136">
        <f>IF(SUM(N533+Q533+T533+W533+Z533+AC533+AF533+AI533+AL533+AO533+AR533+AU533+AX533+BA533+BD533+BG533+BJ533+BM533+BP533+BS533+BV533+BY533+CB533+CE533+CH533+CK533+CN533+CQ533+CT533+CW533+CZ533+DC533+DF533+DI533+DL533+DO533+DR533+DU533+DX533+EA533+ED533+EG533+EJ533+EM533+EP533+ES533+EV533+EY533+FB533+FE533+FH533+FK533+FN533+FQ533+FT533+FW533+FZ533+GC533+GF533+GI533+GL533+GO533+GR533+GR533+GU533+GX533+HA533+HD533+HG533+HJ533+HM533+HP533+HS533+HV533+HY533+IB533+IE533+IH533+IK533+IN533+IQ533)=0,0,AVERAGE(N533,Q533,T533,W533,Z533,AC533,AF533,AI533,AL533,AO533,AR533,AU533,AX533,BA533,BD533,BG533,BJ533,BM533,BP533,BS533,BV533,BY533,CB533,CE533,CH533,CK533,CN533,CQ533,CT533,CW533,CZ533,DC533,DF533,DI533,DL533,DO533,DR533,DU533,DX533,EA533,ED533,EG533,EJ533,EM533,EP533,ES533,EV533,EY533,FB533,FE533,FH533,FK533,FN533,FQ533,FT533,FW533,FZ533,GC533,GF533,GI533,GL533,GO533,GR533,GR533,GU533,GX533,HA533,HD533,HG533,HJ533,HM533,HP533,HS533,HV533,HY533,IB533,IE533,IH533,IK533,IN533,IQ533))</f>
        <v>14.766666666666666</v>
      </c>
      <c r="G533" s="136">
        <f>MAX(N533,Q533,T533,W533,Z533,AC533,AF533,AI533,AL533,AO533,AR533,AU533,AX533,BA533,BD533,BG533,BJ533,BM533,BP533,BS533,BV533,BY533,CB533,CE533,CH533,CK533,CN533,CQ533,CT533,CW533,CZ533,DC533,DF533,DI533,DL533,DO533,DR533,DU533,DX533,EA533,ED533,EG533,EJ533,EM533,EP533,ES533,EV533,EY533,FB533,FE533,FH533,FK533,FN533,FQ533,FT533,FW533,FZ533,GC533,GF533,GI533,GL533,GO533,GR533,GR533,GU533,GX533,HA533,HD533,HG533,HJ533,HM533,HP533,HS533,HV533,HY533,IB533,IE533,IH533,IK533,IN533,IQ533)</f>
        <v>14.9</v>
      </c>
      <c r="H533" s="137">
        <f t="shared" si="88"/>
        <v>3</v>
      </c>
      <c r="I533" s="137">
        <f>MIN(O533,R533,U533,X533,AA533,AD533,AG533,AJ533,AM533,AP533,AS533,AV533,AY533,BB533,BE533,BH533,BK533,BN533,BQ533,BT533,BW533,BZ533,CC533,CF533,CI533,CL533,CO533,CR533,CU533,CX533,DA533,DD533,DG533,DJ533,DM533,DP533,DS533,DV533,DY533,EB533,EE533,EH533,EK533,EN533,EQ533,ET533,EW533,EZ533,FC533,FF533,FI533,FL533,FO533,FR533,FU533,FX533,GA533,GD533,GG533,GJ533,GM533,GP533,GS533,GS533,GV533,GY533,HB533,HE533,HH533,HK533,HN533,HQ533,HT533,HW533,HZ533,IC533,IF533,II533,IL533,IO533,IR533)</f>
        <v>0</v>
      </c>
      <c r="J533" s="136">
        <f>IF(SUM(O533+R533+U533+X533+AA533+AD533+AG533+AJ533+AM533+AP533+AS533+AV533+AY533+BB533+BE533+BH533+BK533+BN533+BQ533+BT533+BW533+BZ533+CC533+CF533+CI533+CL533+CO533+CR533+CU533+CX533+DA533+DD533+DG533+DJ533+DM533+DP533+DS533+DV533+DY533+EB533+EE533+EH533+EK533+EN533+EQ533+ET533+EW533+EZ533+FC533+FF533+FI533+FL533+FO533+FR533+FU533+FX533+GA533+GD533+GG533+GJ533+GM533+GP533+GS533+GS533+GV533+GY533+HB533+HE533+HH533+HK533+HN533+HQ533+HT533+HW533+HZ533+IC533+IF533+II533+IL533+IO533+IR533)=0,0,AVERAGE(O533,R533,U533,X533,AA533,AD533,AG533,AJ533,AM533,AP533,AS533,AV533,AY533,BB533,BE533,BH533,BK533,BN533,BQ533,BT533,BW533,BZ533,CC533,CF533,CI533,CL533,CO533,CR533,CU533,CX533,DA533,DD533,DG533,DJ533,DM533,DP533,DS533,DV533,DY533,EB533,EE533,EH533,EK533,EN533,EQ533,ET533,EW533,EZ533,FC533,FF533,FI533,FL533,FO533,FR533,FU533,FX533,GA533,GD533,GG533,GJ533,GM533,GP533,GS533,GS533,GV533,GY533,HB533,HE533,HH533,HK533,HN533,HQ533,HT533,HW533,HZ533,IC533,IF533,II533,IL533,IO533,IR533))</f>
        <v>0</v>
      </c>
      <c r="K533" s="136">
        <f>MAX(O533,R533,U533,X533,AA533,AD533,AG533,AJ533,AM533,AP533,AS533,AV533,AY533,BB533,BE533,BH533,BK533,BN533,BQ533,BT533,BW533,BZ533,CC533,CF533,CI533,CL533,CO533,CR533,CU533,CX533,DA533,DD533,DG533,DJ533,DM533,DP533,DS533,DV533,DY533,EB533,EE533,EH533,EK533,EN533,EQ533,ET533,EW533,EZ533,FC533,FF533,FI533,FL533,FO533,FR533,FU533,FX533,GA533,GD533,GG533,GJ533,GM533,GP533,GS533,GS533,GV533,GY533,HB533,HE533,HH533,HK533,HN533,HQ533,HT533,HW533,HZ533,IC533,IF533,II533,IL533,IO533,IR533)</f>
        <v>0</v>
      </c>
      <c r="L533" s="138">
        <f t="shared" si="89"/>
        <v>0</v>
      </c>
      <c r="M533" s="92">
        <v>20.6</v>
      </c>
      <c r="N533" s="90">
        <v>14.6</v>
      </c>
      <c r="O533" s="91"/>
      <c r="P533" s="102">
        <v>20.3</v>
      </c>
      <c r="Q533" s="96">
        <v>14.8</v>
      </c>
      <c r="R533" s="104"/>
      <c r="S533" s="92">
        <v>20.100000000000001</v>
      </c>
      <c r="T533" s="90">
        <v>14.9</v>
      </c>
      <c r="U533" s="91"/>
      <c r="V533" s="102"/>
      <c r="W533" s="96"/>
      <c r="X533" s="104"/>
      <c r="Y533" s="92"/>
      <c r="Z533" s="90"/>
      <c r="AA533" s="91"/>
      <c r="AB533" s="102"/>
      <c r="AC533" s="96"/>
      <c r="AD533" s="104"/>
      <c r="AE533" s="92"/>
      <c r="AF533" s="90"/>
      <c r="AG533" s="91"/>
      <c r="AH533" s="102"/>
      <c r="AI533" s="96"/>
      <c r="AJ533" s="104"/>
      <c r="AK533" s="92"/>
      <c r="AL533" s="90"/>
      <c r="AM533" s="91"/>
      <c r="AN533" s="102"/>
      <c r="AO533" s="96"/>
      <c r="AP533" s="104"/>
      <c r="AQ533" s="92"/>
      <c r="AR533" s="90"/>
      <c r="AS533" s="91"/>
      <c r="AT533" s="102"/>
      <c r="AU533" s="96"/>
      <c r="AV533" s="104"/>
      <c r="AW533" s="92"/>
      <c r="AX533" s="90"/>
      <c r="AY533" s="91"/>
      <c r="AZ533" s="102"/>
      <c r="BA533" s="96"/>
      <c r="BB533" s="104"/>
      <c r="BC533" s="92"/>
      <c r="BD533" s="90"/>
      <c r="BE533" s="91"/>
      <c r="BF533" s="102"/>
      <c r="BG533" s="96"/>
      <c r="BH533" s="104"/>
      <c r="BI533" s="92"/>
      <c r="BJ533" s="90"/>
      <c r="BK533" s="91"/>
      <c r="BL533" s="102"/>
      <c r="BM533" s="96"/>
      <c r="BN533" s="104"/>
      <c r="BO533" s="92"/>
      <c r="BP533" s="90"/>
      <c r="BQ533" s="91"/>
      <c r="BR533" s="102"/>
      <c r="BS533" s="96"/>
      <c r="BT533" s="104"/>
      <c r="BU533" s="92"/>
      <c r="BV533" s="90"/>
      <c r="BW533" s="91"/>
      <c r="BX533" s="102"/>
      <c r="BY533" s="96"/>
      <c r="BZ533" s="104"/>
      <c r="CA533" s="92"/>
      <c r="CB533" s="90"/>
      <c r="CC533" s="91"/>
      <c r="CD533" s="102"/>
      <c r="CE533" s="96"/>
      <c r="CF533" s="104"/>
      <c r="CG533" s="92"/>
      <c r="CH533" s="90"/>
      <c r="CI533" s="91"/>
      <c r="CJ533" s="102"/>
      <c r="CK533" s="96"/>
      <c r="CL533" s="104"/>
      <c r="CM533" s="92"/>
      <c r="CN533" s="90"/>
      <c r="CO533" s="91"/>
      <c r="CP533" s="102"/>
      <c r="CQ533" s="96"/>
      <c r="CR533" s="104"/>
      <c r="CS533" s="92"/>
      <c r="CT533" s="90"/>
      <c r="CU533" s="91"/>
      <c r="CV533" s="102"/>
      <c r="CW533" s="96"/>
      <c r="CX533" s="104"/>
      <c r="CY533" s="92"/>
      <c r="CZ533" s="90"/>
      <c r="DA533" s="91"/>
      <c r="DB533" s="102"/>
      <c r="DC533" s="96"/>
      <c r="DD533" s="104"/>
      <c r="DE533" s="92"/>
      <c r="DF533" s="90"/>
      <c r="DG533" s="91"/>
      <c r="DH533" s="102"/>
      <c r="DI533" s="96"/>
      <c r="DJ533" s="104"/>
      <c r="DK533" s="92"/>
      <c r="DL533" s="90"/>
      <c r="DM533" s="91"/>
      <c r="DN533" s="102"/>
      <c r="DO533" s="96"/>
      <c r="DP533" s="104"/>
      <c r="DQ533" s="92"/>
      <c r="DR533" s="90"/>
      <c r="DS533" s="91"/>
      <c r="DT533" s="102"/>
      <c r="DU533" s="96"/>
      <c r="DV533" s="104"/>
      <c r="DW533" s="92"/>
      <c r="DX533" s="90"/>
      <c r="DY533" s="91"/>
      <c r="DZ533" s="102"/>
      <c r="EA533" s="96"/>
      <c r="EB533" s="104"/>
      <c r="EC533" s="92"/>
      <c r="ED533" s="90"/>
      <c r="EE533" s="91"/>
      <c r="EF533" s="102"/>
      <c r="EG533" s="96"/>
      <c r="EH533" s="104"/>
      <c r="EI533" s="92"/>
      <c r="EJ533" s="90"/>
      <c r="EK533" s="91"/>
      <c r="EL533" s="102"/>
      <c r="EM533" s="96"/>
      <c r="EN533" s="104"/>
      <c r="EO533" s="92"/>
      <c r="EP533" s="90"/>
      <c r="EQ533" s="91"/>
      <c r="ER533" s="102"/>
      <c r="ES533" s="96"/>
      <c r="ET533" s="104"/>
      <c r="EU533" s="92"/>
      <c r="EV533" s="90"/>
      <c r="EW533" s="91"/>
      <c r="EX533" s="102"/>
      <c r="EY533" s="96"/>
      <c r="EZ533" s="104"/>
      <c r="FA533" s="92"/>
      <c r="FB533" s="90"/>
      <c r="FC533" s="91"/>
      <c r="FD533" s="102"/>
      <c r="FE533" s="96"/>
      <c r="FF533" s="104"/>
      <c r="FG533" s="92"/>
      <c r="FH533" s="90"/>
      <c r="FI533" s="91"/>
      <c r="FJ533" s="102"/>
      <c r="FK533" s="96"/>
      <c r="FL533" s="104"/>
      <c r="FM533" s="92"/>
      <c r="FN533" s="90"/>
      <c r="FO533" s="91"/>
      <c r="FP533" s="102"/>
      <c r="FQ533" s="96"/>
      <c r="FR533" s="104"/>
      <c r="FS533" s="92"/>
      <c r="FT533" s="90"/>
      <c r="FU533" s="91"/>
      <c r="FV533" s="102"/>
      <c r="FW533" s="96"/>
      <c r="FX533" s="104"/>
      <c r="FY533" s="92"/>
      <c r="FZ533" s="90"/>
      <c r="GA533" s="91"/>
      <c r="GB533" s="102"/>
      <c r="GC533" s="96"/>
      <c r="GD533" s="104"/>
      <c r="GE533" s="92"/>
      <c r="GF533" s="90"/>
      <c r="GG533" s="91"/>
      <c r="GH533" s="102"/>
      <c r="GI533" s="96"/>
      <c r="GJ533" s="104"/>
      <c r="GK533" s="92"/>
      <c r="GL533" s="90"/>
      <c r="GM533" s="91"/>
      <c r="GN533" s="102"/>
      <c r="GO533" s="96"/>
      <c r="GP533" s="104"/>
      <c r="GQ533" s="92"/>
      <c r="GR533" s="90"/>
      <c r="GS533" s="91"/>
      <c r="GT533" s="102"/>
      <c r="GU533" s="96"/>
      <c r="GV533" s="104"/>
      <c r="GW533" s="92"/>
      <c r="GX533" s="90"/>
      <c r="GY533" s="91"/>
      <c r="GZ533" s="102"/>
      <c r="HA533" s="96"/>
      <c r="HB533" s="104"/>
      <c r="HC533" s="92"/>
      <c r="HD533" s="90"/>
      <c r="HE533" s="91"/>
      <c r="HF533" s="102"/>
      <c r="HG533" s="96"/>
      <c r="HH533" s="104"/>
      <c r="HI533" s="92"/>
      <c r="HJ533" s="90"/>
      <c r="HK533" s="91"/>
      <c r="HL533" s="102"/>
      <c r="HM533" s="96"/>
      <c r="HN533" s="104"/>
      <c r="HO533" s="92"/>
      <c r="HP533" s="90"/>
      <c r="HQ533" s="91"/>
      <c r="HR533" s="102"/>
      <c r="HS533" s="96"/>
      <c r="HT533" s="104"/>
      <c r="HU533" s="92"/>
      <c r="HV533" s="125"/>
      <c r="HW533" s="126"/>
      <c r="HX533" s="127"/>
      <c r="HY533" s="128"/>
      <c r="HZ533" s="129"/>
      <c r="IA533" s="130"/>
      <c r="IB533" s="125"/>
      <c r="IC533" s="126"/>
      <c r="ID533" s="127"/>
      <c r="IE533" s="128"/>
      <c r="IF533" s="129"/>
      <c r="IG533" s="130"/>
      <c r="IH533" s="125"/>
      <c r="II533" s="126"/>
      <c r="IJ533" s="127"/>
      <c r="IK533" s="128"/>
      <c r="IL533" s="129"/>
      <c r="IM533" s="130"/>
      <c r="IN533" s="125"/>
      <c r="IO533" s="126"/>
      <c r="IP533" s="127"/>
      <c r="IQ533" s="128"/>
      <c r="IR533" s="129"/>
    </row>
    <row r="534" spans="1:252" s="1" customFormat="1">
      <c r="A534" s="54" t="s">
        <v>1009</v>
      </c>
      <c r="B534" s="136">
        <f>MIN(M534,P534,S534,V534,Y534,AB534,AE534,AH534,AK534,AN534,AQ534,AT534,AW534,AZ534,BC534,BF534,BI534,BL534,BO534,BR534,BU534,BX534,CA534,CD534,CG534,CJ534,CM534,CP534,CS534,CV534,CY534,DB534,DE534,DH534,DK534,DN534,DQ534,DT534,DW534,DZ534,EC534,EF534,EI534,EL534,EO534,ER534,EU534,EX534,FA534,FD534,FG534,FJ534,FM534,FP534,FS534,FV534,FY534,GB534,GE534,GH534,GK534,GN534,GQ534,GQ534,GT534,GW534,GZ534,HC534,HF534,HI534,HL534,HO534,HR534,HU534,HX534,IA534,ID534,IG534,IJ534,IM534,IP534)</f>
        <v>14.1</v>
      </c>
      <c r="C534" s="136">
        <f>IF(SUM(M534+P534+S534+V534+Y534+AB534+AE534+AH534+AK534+AN534+AQ534+AT534+AW534+AZ534+BC534+BF534+BI534+BL534+BO534+BR534+BU534+BX534+CA534+CD534+CG534+CJ534+CM534+CP534+CS534+CV534+CY534+DB534+DE534+DH534+DK534+DN534+DQ534+DT534+DW534+DZ534+EC534+EF534+EI534+EL534+EO534+ER534+EU534+EX534+FA534+FD534+FG534+FJ534+FM534+FP534+FS534+FV534+FY534+GB534+GE534+GH534+GK534+GN534+GQ534+GQ534+GT534+GW534+GZ534+HC534+HF534+HI534+HL534+HO534+HR534+HU534+HX534+IA534+ID534+IG534+IJ534+IM534+IP534)=0,0,AVERAGE(M534,P534,S534,V534,Y534,AB534,AE534,AH534,AK534,AN534,AQ534,AT534,AW534,AZ534,BC534,BF534,BI534,BL534,BO534,BR534,BU534,BX534,CA534,CD534,CG534,CJ534,CM534,CP534,CS534,CV534,CY534,DB534,DE534,DH534,DK534,DN534,DQ534,DT534,DW534,DZ534,EC534,EF534,EI534,EL534,EO534,ER534,EU534,EX534,FA534,FD534,FG534,FJ534,FM534,FP534,FS534,FV534,FY534,GB534,GE534,GH534,GK534,GN534,GQ534,GQ534,GT534,GW534,GZ534,HC534,HF534,HI534,HL534,HO534,HR534,HU534,HX534,IA534,ID534,IG534,IJ534,IM534,IP534))</f>
        <v>16.766774193548386</v>
      </c>
      <c r="D534" s="136">
        <f>MAX(M534,P534,S534,V534,Y534,AB534,AE534,AH534,AK534,AN534,AQ534,AT534,AW534,AZ534,BC534,BF534,BI534,BL534,BO534,BR534,BU534,BX534,CA534,CD534,CG534,CJ534,CM534,CP534,CS534,CV534,CY534,DB534,DE534,DH534,DK534,DN534,DQ534,DT534,DW534,DZ534,EC534,EF534,EI534,EL534,EO534,ER534,EU534,EX534,FA534,FD534,FG534,FJ534,FM534,FP534,FS534,FV534,FY534,GB534,GE534,GH534,GK534,GN534,GQ534,GQ534,GT534,GW534,GZ534,HC534,HF534,HI534,HL534,HO534,HR534,HU534,HX534,IA534,ID534,IG534,IJ534,IM534,IP534)</f>
        <v>18.5</v>
      </c>
      <c r="E534" s="136">
        <f>MIN(N534,Q534,T534,W534,Z534,AC534,AF534,AI534,AL534,AO534,AR534,AU534,AX534,BA534,BD534,BG534,BJ534,BM534,BP534,BS534,BV534,BY534,CB534,CE534,CH534,CK534,CN534,CQ534,CT534,CW534,CZ534,DC534,DF534,DI534,DL534,DO534,DR534,DU534,DX534,EA534,ED534,EG534,EJ534,EM534,EP534,ES534,EV534,EY534,FB534,FE534,FH534,FK534,FN534,FQ534,FT534,FW534,FZ534,GC534,GF534,GI534,GL534,GO534,GR534,GR534,GU534,GX534,HA534,HD534,HG534,HJ534,HM534,HP534,HS534,HV534,HY534,IB534,IE534,IH534,IK534,IN534,IQ534)</f>
        <v>10.8</v>
      </c>
      <c r="F534" s="136">
        <f>IF(SUM(N534+Q534+T534+W534+Z534+AC534+AF534+AI534+AL534+AO534+AR534+AU534+AX534+BA534+BD534+BG534+BJ534+BM534+BP534+BS534+BV534+BY534+CB534+CE534+CH534+CK534+CN534+CQ534+CT534+CW534+CZ534+DC534+DF534+DI534+DL534+DO534+DR534+DU534+DX534+EA534+ED534+EG534+EJ534+EM534+EP534+ES534+EV534+EY534+FB534+FE534+FH534+FK534+FN534+FQ534+FT534+FW534+FZ534+GC534+GF534+GI534+GL534+GO534+GR534+GR534+GU534+GX534+HA534+HD534+HG534+HJ534+HM534+HP534+HS534+HV534+HY534+IB534+IE534+IH534+IK534+IN534+IQ534)=0,0,AVERAGE(N534,Q534,T534,W534,Z534,AC534,AF534,AI534,AL534,AO534,AR534,AU534,AX534,BA534,BD534,BG534,BJ534,BM534,BP534,BS534,BV534,BY534,CB534,CE534,CH534,CK534,CN534,CQ534,CT534,CW534,CZ534,DC534,DF534,DI534,DL534,DO534,DR534,DU534,DX534,EA534,ED534,EG534,EJ534,EM534,EP534,ES534,EV534,EY534,FB534,FE534,FH534,FK534,FN534,FQ534,FT534,FW534,FZ534,GC534,GF534,GI534,GL534,GO534,GR534,GR534,GU534,GX534,HA534,HD534,HG534,HJ534,HM534,HP534,HS534,HV534,HY534,IB534,IE534,IH534,IK534,IN534,IQ534))</f>
        <v>12.033870967741937</v>
      </c>
      <c r="G534" s="136">
        <f>MAX(N534,Q534,T534,W534,Z534,AC534,AF534,AI534,AL534,AO534,AR534,AU534,AX534,BA534,BD534,BG534,BJ534,BM534,BP534,BS534,BV534,BY534,CB534,CE534,CH534,CK534,CN534,CQ534,CT534,CW534,CZ534,DC534,DF534,DI534,DL534,DO534,DR534,DU534,DX534,EA534,ED534,EG534,EJ534,EM534,EP534,ES534,EV534,EY534,FB534,FE534,FH534,FK534,FN534,FQ534,FT534,FW534,FZ534,GC534,GF534,GI534,GL534,GO534,GR534,GR534,GU534,GX534,HA534,HD534,HG534,HJ534,HM534,HP534,HS534,HV534,HY534,IB534,IE534,IH534,IK534,IN534,IQ534)</f>
        <v>15.1</v>
      </c>
      <c r="H534" s="137">
        <f t="shared" si="88"/>
        <v>31</v>
      </c>
      <c r="I534" s="137">
        <f>MIN(O534,R534,U534,X534,AA534,AD534,AG534,AJ534,AM534,AP534,AS534,AV534,AY534,BB534,BE534,BH534,BK534,BN534,BQ534,BT534,BW534,BZ534,CC534,CF534,CI534,CL534,CO534,CR534,CU534,CX534,DA534,DD534,DG534,DJ534,DM534,DP534,DS534,DV534,DY534,EB534,EE534,EH534,EK534,EN534,EQ534,ET534,EW534,EZ534,FC534,FF534,FI534,FL534,FO534,FR534,FU534,FX534,GA534,GD534,GG534,GJ534,GM534,GP534,GS534,GS534,GV534,GY534,HB534,HE534,HH534,HK534,HN534,HQ534,HT534,HW534,HZ534,IC534,IF534,II534,IL534,IO534,IR534)</f>
        <v>0</v>
      </c>
      <c r="J534" s="136">
        <f>IF(SUM(O534+R534+U534+X534+AA534+AD534+AG534+AJ534+AM534+AP534+AS534+AV534+AY534+BB534+BE534+BH534+BK534+BN534+BQ534+BT534+BW534+BZ534+CC534+CF534+CI534+CL534+CO534+CR534+CU534+CX534+DA534+DD534+DG534+DJ534+DM534+DP534+DS534+DV534+DY534+EB534+EE534+EH534+EK534+EN534+EQ534+ET534+EW534+EZ534+FC534+FF534+FI534+FL534+FO534+FR534+FU534+FX534+GA534+GD534+GG534+GJ534+GM534+GP534+GS534+GS534+GV534+GY534+HB534+HE534+HH534+HK534+HN534+HQ534+HT534+HW534+HZ534+IC534+IF534+II534+IL534+IO534+IR534)=0,0,AVERAGE(O534,R534,U534,X534,AA534,AD534,AG534,AJ534,AM534,AP534,AS534,AV534,AY534,BB534,BE534,BH534,BK534,BN534,BQ534,BT534,BW534,BZ534,CC534,CF534,CI534,CL534,CO534,CR534,CU534,CX534,DA534,DD534,DG534,DJ534,DM534,DP534,DS534,DV534,DY534,EB534,EE534,EH534,EK534,EN534,EQ534,ET534,EW534,EZ534,FC534,FF534,FI534,FL534,FO534,FR534,FU534,FX534,GA534,GD534,GG534,GJ534,GM534,GP534,GS534,GS534,GV534,GY534,HB534,HE534,HH534,HK534,HN534,HQ534,HT534,HW534,HZ534,IC534,IF534,II534,IL534,IO534,IR534))</f>
        <v>0</v>
      </c>
      <c r="K534" s="136">
        <f>MAX(O534,R534,U534,X534,AA534,AD534,AG534,AJ534,AM534,AP534,AS534,AV534,AY534,BB534,BE534,BH534,BK534,BN534,BQ534,BT534,BW534,BZ534,CC534,CF534,CI534,CL534,CO534,CR534,CU534,CX534,DA534,DD534,DG534,DJ534,DM534,DP534,DS534,DV534,DY534,EB534,EE534,EH534,EK534,EN534,EQ534,ET534,EW534,EZ534,FC534,FF534,FI534,FL534,FO534,FR534,FU534,FX534,GA534,GD534,GG534,GJ534,GM534,GP534,GS534,GS534,GV534,GY534,HB534,HE534,HH534,HK534,HN534,HQ534,HT534,HW534,HZ534,IC534,IF534,II534,IL534,IO534,IR534)</f>
        <v>0</v>
      </c>
      <c r="L534" s="138">
        <f t="shared" si="89"/>
        <v>0</v>
      </c>
      <c r="M534" s="106">
        <v>16.600000000000001</v>
      </c>
      <c r="N534" s="107">
        <v>11.7</v>
      </c>
      <c r="O534" s="108"/>
      <c r="P534" s="106">
        <v>16.399999999999999</v>
      </c>
      <c r="Q534" s="107">
        <v>11.6</v>
      </c>
      <c r="R534" s="109"/>
      <c r="S534" s="110">
        <v>16.3</v>
      </c>
      <c r="T534" s="107">
        <v>11.35</v>
      </c>
      <c r="U534" s="108"/>
      <c r="V534" s="106">
        <v>17.45</v>
      </c>
      <c r="W534" s="107">
        <v>11.4</v>
      </c>
      <c r="X534" s="109"/>
      <c r="Y534" s="110">
        <v>17.32</v>
      </c>
      <c r="Z534" s="107">
        <v>10.8</v>
      </c>
      <c r="AA534" s="108"/>
      <c r="AB534" s="106">
        <v>17</v>
      </c>
      <c r="AC534" s="107">
        <v>11.3</v>
      </c>
      <c r="AD534" s="109"/>
      <c r="AE534" s="110">
        <v>16.2</v>
      </c>
      <c r="AF534" s="107">
        <v>11.4</v>
      </c>
      <c r="AG534" s="108"/>
      <c r="AH534" s="106">
        <v>16.899999999999999</v>
      </c>
      <c r="AI534" s="107">
        <v>11.7</v>
      </c>
      <c r="AJ534" s="109"/>
      <c r="AK534" s="110">
        <v>16.5</v>
      </c>
      <c r="AL534" s="107">
        <v>11.7</v>
      </c>
      <c r="AM534" s="108"/>
      <c r="AN534" s="106">
        <v>16.100000000000001</v>
      </c>
      <c r="AO534" s="107">
        <v>11.55</v>
      </c>
      <c r="AP534" s="109"/>
      <c r="AQ534" s="110">
        <v>17.8</v>
      </c>
      <c r="AR534" s="107">
        <v>12.1</v>
      </c>
      <c r="AS534" s="108"/>
      <c r="AT534" s="106">
        <v>17.399999999999999</v>
      </c>
      <c r="AU534" s="107">
        <v>12.05</v>
      </c>
      <c r="AV534" s="109"/>
      <c r="AW534" s="110">
        <v>17.55</v>
      </c>
      <c r="AX534" s="107">
        <v>11.7</v>
      </c>
      <c r="AY534" s="108"/>
      <c r="AZ534" s="106">
        <v>16.75</v>
      </c>
      <c r="BA534" s="107">
        <v>11.6</v>
      </c>
      <c r="BB534" s="109"/>
      <c r="BC534" s="110">
        <v>16.100000000000001</v>
      </c>
      <c r="BD534" s="107">
        <v>11</v>
      </c>
      <c r="BE534" s="108"/>
      <c r="BF534" s="106">
        <v>16.45</v>
      </c>
      <c r="BG534" s="107">
        <v>10.8</v>
      </c>
      <c r="BH534" s="109"/>
      <c r="BI534" s="110">
        <v>16.600000000000001</v>
      </c>
      <c r="BJ534" s="107">
        <v>11.2</v>
      </c>
      <c r="BK534" s="108"/>
      <c r="BL534" s="106">
        <v>16.3</v>
      </c>
      <c r="BM534" s="107">
        <v>11.5</v>
      </c>
      <c r="BN534" s="109"/>
      <c r="BO534" s="110">
        <v>15.6</v>
      </c>
      <c r="BP534" s="107">
        <v>11.7</v>
      </c>
      <c r="BQ534" s="108"/>
      <c r="BR534" s="106">
        <v>14.1</v>
      </c>
      <c r="BS534" s="107">
        <v>10.9</v>
      </c>
      <c r="BT534" s="109"/>
      <c r="BU534" s="110">
        <v>15.75</v>
      </c>
      <c r="BV534" s="107">
        <v>11.7</v>
      </c>
      <c r="BW534" s="108"/>
      <c r="BX534" s="106">
        <v>14.9</v>
      </c>
      <c r="BY534" s="107">
        <v>10.8</v>
      </c>
      <c r="BZ534" s="109"/>
      <c r="CA534" s="110">
        <v>18</v>
      </c>
      <c r="CB534" s="107">
        <v>15.1</v>
      </c>
      <c r="CC534" s="108"/>
      <c r="CD534" s="106">
        <v>18</v>
      </c>
      <c r="CE534" s="107">
        <v>13.2</v>
      </c>
      <c r="CF534" s="109"/>
      <c r="CG534" s="110">
        <v>18.5</v>
      </c>
      <c r="CH534" s="107">
        <v>13.5</v>
      </c>
      <c r="CI534" s="108"/>
      <c r="CJ534" s="106">
        <v>17.8</v>
      </c>
      <c r="CK534" s="107">
        <v>14</v>
      </c>
      <c r="CL534" s="109"/>
      <c r="CM534" s="110">
        <v>17.399999999999999</v>
      </c>
      <c r="CN534" s="107">
        <v>13.7</v>
      </c>
      <c r="CO534" s="108"/>
      <c r="CP534" s="106">
        <v>17.5</v>
      </c>
      <c r="CQ534" s="107">
        <v>13.1</v>
      </c>
      <c r="CR534" s="109"/>
      <c r="CS534" s="110">
        <v>17</v>
      </c>
      <c r="CT534" s="107">
        <v>13</v>
      </c>
      <c r="CU534" s="108"/>
      <c r="CV534" s="106">
        <v>17</v>
      </c>
      <c r="CW534" s="107">
        <v>13.1</v>
      </c>
      <c r="CX534" s="109"/>
      <c r="CY534" s="110">
        <v>16.5</v>
      </c>
      <c r="CZ534" s="107">
        <v>12.8</v>
      </c>
      <c r="DA534" s="108"/>
      <c r="DB534" s="106"/>
      <c r="DC534" s="107"/>
      <c r="DD534" s="109"/>
      <c r="DE534" s="110"/>
      <c r="DF534" s="107"/>
      <c r="DG534" s="108"/>
      <c r="DH534" s="106"/>
      <c r="DI534" s="107"/>
      <c r="DJ534" s="109"/>
      <c r="DK534" s="110"/>
      <c r="DL534" s="107"/>
      <c r="DM534" s="108"/>
      <c r="DN534" s="106"/>
      <c r="DO534" s="107"/>
      <c r="DP534" s="109"/>
      <c r="DQ534" s="110"/>
      <c r="DR534" s="107"/>
      <c r="DS534" s="108"/>
      <c r="DT534" s="106"/>
      <c r="DU534" s="107"/>
      <c r="DV534" s="109"/>
      <c r="DW534" s="110"/>
      <c r="DX534" s="107"/>
      <c r="DY534" s="108"/>
      <c r="DZ534" s="106"/>
      <c r="EA534" s="107"/>
      <c r="EB534" s="109"/>
      <c r="EC534" s="110"/>
      <c r="ED534" s="107"/>
      <c r="EE534" s="108"/>
      <c r="EF534" s="106"/>
      <c r="EG534" s="107"/>
      <c r="EH534" s="109"/>
      <c r="EI534" s="110"/>
      <c r="EJ534" s="107"/>
      <c r="EK534" s="108"/>
      <c r="EL534" s="106"/>
      <c r="EM534" s="107"/>
      <c r="EN534" s="109"/>
      <c r="EO534" s="110"/>
      <c r="EP534" s="107"/>
      <c r="EQ534" s="108"/>
      <c r="ER534" s="106"/>
      <c r="ES534" s="107"/>
      <c r="ET534" s="109"/>
      <c r="EU534" s="110"/>
      <c r="EV534" s="107"/>
      <c r="EW534" s="108"/>
      <c r="EX534" s="106"/>
      <c r="EY534" s="107"/>
      <c r="EZ534" s="109"/>
      <c r="FA534" s="110"/>
      <c r="FB534" s="107"/>
      <c r="FC534" s="108"/>
      <c r="FD534" s="106"/>
      <c r="FE534" s="107"/>
      <c r="FF534" s="109"/>
      <c r="FG534" s="110"/>
      <c r="FH534" s="107"/>
      <c r="FI534" s="108"/>
      <c r="FJ534" s="106"/>
      <c r="FK534" s="107"/>
      <c r="FL534" s="109"/>
      <c r="FM534" s="110"/>
      <c r="FN534" s="107"/>
      <c r="FO534" s="108"/>
      <c r="FP534" s="106"/>
      <c r="FQ534" s="107"/>
      <c r="FR534" s="109"/>
      <c r="FS534" s="110"/>
      <c r="FT534" s="107"/>
      <c r="FU534" s="108"/>
      <c r="FV534" s="106"/>
      <c r="FW534" s="107"/>
      <c r="FX534" s="109"/>
      <c r="FY534" s="110"/>
      <c r="FZ534" s="107"/>
      <c r="GA534" s="108"/>
      <c r="GB534" s="106"/>
      <c r="GC534" s="107"/>
      <c r="GD534" s="109"/>
      <c r="GE534" s="110"/>
      <c r="GF534" s="107"/>
      <c r="GG534" s="108"/>
      <c r="GH534" s="106"/>
      <c r="GI534" s="107"/>
      <c r="GJ534" s="109"/>
      <c r="GK534" s="110"/>
      <c r="GL534" s="107"/>
      <c r="GM534" s="108"/>
      <c r="GN534" s="106"/>
      <c r="GO534" s="107"/>
      <c r="GP534" s="109"/>
      <c r="GQ534" s="110"/>
      <c r="GR534" s="107"/>
      <c r="GS534" s="108"/>
      <c r="GT534" s="106"/>
      <c r="GU534" s="107"/>
      <c r="GV534" s="109"/>
      <c r="GW534" s="110"/>
      <c r="GX534" s="107"/>
      <c r="GY534" s="108"/>
      <c r="GZ534" s="106"/>
      <c r="HA534" s="107"/>
      <c r="HB534" s="109"/>
      <c r="HC534" s="110"/>
      <c r="HD534" s="107"/>
      <c r="HE534" s="108"/>
      <c r="HF534" s="106"/>
      <c r="HG534" s="107"/>
      <c r="HH534" s="109"/>
      <c r="HI534" s="110"/>
      <c r="HJ534" s="107"/>
      <c r="HK534" s="108"/>
      <c r="HL534" s="106"/>
      <c r="HM534" s="107"/>
      <c r="HN534" s="109"/>
      <c r="HO534" s="106"/>
      <c r="HP534" s="107"/>
      <c r="HQ534" s="108"/>
      <c r="HR534" s="106"/>
      <c r="HS534" s="107"/>
      <c r="HT534" s="109"/>
      <c r="HU534" s="110"/>
      <c r="HV534" s="131"/>
      <c r="HW534" s="132"/>
      <c r="HX534" s="133"/>
      <c r="HY534" s="131"/>
      <c r="HZ534" s="134"/>
      <c r="IA534" s="135"/>
      <c r="IB534" s="131"/>
      <c r="IC534" s="132"/>
      <c r="ID534" s="133"/>
      <c r="IE534" s="131"/>
      <c r="IF534" s="134"/>
      <c r="IG534" s="135"/>
      <c r="IH534" s="131"/>
      <c r="II534" s="132"/>
      <c r="IJ534" s="133"/>
      <c r="IK534" s="131"/>
      <c r="IL534" s="134"/>
      <c r="IM534" s="135"/>
      <c r="IN534" s="131"/>
      <c r="IO534" s="132"/>
      <c r="IP534" s="133"/>
      <c r="IQ534" s="131"/>
      <c r="IR534" s="134"/>
    </row>
    <row r="535" spans="1:252">
      <c r="A535" s="18"/>
      <c r="B535" s="18"/>
      <c r="C535" s="18"/>
      <c r="D535" s="18"/>
      <c r="E535" s="18"/>
      <c r="F535" s="18"/>
      <c r="G535" s="18"/>
      <c r="H535" s="18"/>
      <c r="I535" s="18"/>
      <c r="J535" s="18"/>
      <c r="K535" s="18"/>
      <c r="IJ535" s="77"/>
      <c r="IK535" s="123"/>
      <c r="IL535" s="124"/>
    </row>
    <row r="536" spans="1:252">
      <c r="A536" s="237" t="s">
        <v>1305</v>
      </c>
      <c r="H536" s="236">
        <f>SUM(H11:H534)</f>
        <v>1397</v>
      </c>
      <c r="I536" s="236"/>
      <c r="J536" s="236"/>
      <c r="K536" s="236"/>
      <c r="L536" s="236">
        <f t="shared" ref="L536" si="90">SUM(L11:L534)</f>
        <v>256</v>
      </c>
    </row>
    <row r="537" spans="1:252">
      <c r="I537" s="262"/>
    </row>
  </sheetData>
  <mergeCells count="93">
    <mergeCell ref="IG8:II8"/>
    <mergeCell ref="IJ8:IL8"/>
    <mergeCell ref="IM8:IO8"/>
    <mergeCell ref="IP8:IR8"/>
    <mergeCell ref="HO8:HQ8"/>
    <mergeCell ref="HR8:HT8"/>
    <mergeCell ref="HU8:HW8"/>
    <mergeCell ref="HX8:HZ8"/>
    <mergeCell ref="IA8:IC8"/>
    <mergeCell ref="ID8:IF8"/>
    <mergeCell ref="HI8:HK8"/>
    <mergeCell ref="HL8:HN8"/>
    <mergeCell ref="GQ8:GS8"/>
    <mergeCell ref="GT8:GV8"/>
    <mergeCell ref="GW8:GY8"/>
    <mergeCell ref="GZ8:HB8"/>
    <mergeCell ref="HC8:HE8"/>
    <mergeCell ref="HF8:HH8"/>
    <mergeCell ref="GB8:GD8"/>
    <mergeCell ref="GE8:GG8"/>
    <mergeCell ref="GH8:GJ8"/>
    <mergeCell ref="GK8:GM8"/>
    <mergeCell ref="GN8:GP8"/>
    <mergeCell ref="FM8:FO8"/>
    <mergeCell ref="FP8:FR8"/>
    <mergeCell ref="FS8:FU8"/>
    <mergeCell ref="FV8:FX8"/>
    <mergeCell ref="FY8:GA8"/>
    <mergeCell ref="FJ8:FL8"/>
    <mergeCell ref="EC8:EE8"/>
    <mergeCell ref="EF8:EH8"/>
    <mergeCell ref="EI8:EK8"/>
    <mergeCell ref="EL8:EN8"/>
    <mergeCell ref="EO8:EQ8"/>
    <mergeCell ref="ER8:ET8"/>
    <mergeCell ref="EU8:EW8"/>
    <mergeCell ref="EX8:EZ8"/>
    <mergeCell ref="FA8:FC8"/>
    <mergeCell ref="FD8:FF8"/>
    <mergeCell ref="FG8:FI8"/>
    <mergeCell ref="DZ8:EB8"/>
    <mergeCell ref="CS8:CU8"/>
    <mergeCell ref="CV8:CX8"/>
    <mergeCell ref="CY8:DA8"/>
    <mergeCell ref="DB8:DD8"/>
    <mergeCell ref="DE8:DG8"/>
    <mergeCell ref="DH8:DJ8"/>
    <mergeCell ref="DK8:DM8"/>
    <mergeCell ref="DN8:DP8"/>
    <mergeCell ref="DQ8:DS8"/>
    <mergeCell ref="DT8:DV8"/>
    <mergeCell ref="DW8:DY8"/>
    <mergeCell ref="CP8:CR8"/>
    <mergeCell ref="CM8:CO8"/>
    <mergeCell ref="BU8:BW8"/>
    <mergeCell ref="BX8:BZ8"/>
    <mergeCell ref="CA8:CC8"/>
    <mergeCell ref="CD8:CF8"/>
    <mergeCell ref="CG8:CI8"/>
    <mergeCell ref="CJ8:CL8"/>
    <mergeCell ref="BR8:BT8"/>
    <mergeCell ref="AK8:AM8"/>
    <mergeCell ref="AN8:AP8"/>
    <mergeCell ref="AQ8:AS8"/>
    <mergeCell ref="AT8:AV8"/>
    <mergeCell ref="AW8:AY8"/>
    <mergeCell ref="AZ8:BB8"/>
    <mergeCell ref="BC8:BE8"/>
    <mergeCell ref="BF8:BH8"/>
    <mergeCell ref="BI8:BK8"/>
    <mergeCell ref="BL8:BN8"/>
    <mergeCell ref="BO8:BQ8"/>
    <mergeCell ref="A6:L6"/>
    <mergeCell ref="AH8:AJ8"/>
    <mergeCell ref="AH7:AW7"/>
    <mergeCell ref="A7:A9"/>
    <mergeCell ref="M7:AE7"/>
    <mergeCell ref="B8:D8"/>
    <mergeCell ref="B7:L7"/>
    <mergeCell ref="I8:L8"/>
    <mergeCell ref="E8:H8"/>
    <mergeCell ref="M8:O8"/>
    <mergeCell ref="P8:R8"/>
    <mergeCell ref="S8:U8"/>
    <mergeCell ref="V8:X8"/>
    <mergeCell ref="Y8:AA8"/>
    <mergeCell ref="AB8:AD8"/>
    <mergeCell ref="AE8:AG8"/>
    <mergeCell ref="A3:L3"/>
    <mergeCell ref="A4:L4"/>
    <mergeCell ref="A1:L1"/>
    <mergeCell ref="A2:L2"/>
    <mergeCell ref="A5:L5"/>
  </mergeCells>
  <hyperlinks>
    <hyperlink ref="A4"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dimension ref="A1:A338"/>
  <sheetViews>
    <sheetView workbookViewId="0">
      <selection activeCell="A91" sqref="A91"/>
    </sheetView>
  </sheetViews>
  <sheetFormatPr defaultRowHeight="12.75"/>
  <cols>
    <col min="1" max="1" width="135.7109375" customWidth="1"/>
  </cols>
  <sheetData>
    <row r="1" spans="1:1" ht="53.25" customHeight="1">
      <c r="A1" s="269" t="s">
        <v>1303</v>
      </c>
    </row>
    <row r="2" spans="1:1" ht="24" customHeight="1">
      <c r="A2" s="270" t="s">
        <v>1304</v>
      </c>
    </row>
    <row r="3" spans="1:1" ht="22.5" customHeight="1">
      <c r="A3" s="270" t="s">
        <v>1346</v>
      </c>
    </row>
    <row r="4" spans="1:1" ht="18" customHeight="1" thickBot="1">
      <c r="A4" s="271" t="s">
        <v>1351</v>
      </c>
    </row>
    <row r="5" spans="1:1" ht="40.5" customHeight="1" thickBot="1">
      <c r="A5" s="272" t="s">
        <v>1725</v>
      </c>
    </row>
    <row r="6" spans="1:1" ht="27.75" customHeight="1" thickBot="1">
      <c r="A6" s="273" t="s">
        <v>1667</v>
      </c>
    </row>
    <row r="7" spans="1:1" ht="19.5" customHeight="1" thickBot="1">
      <c r="A7" s="274" t="s">
        <v>1375</v>
      </c>
    </row>
    <row r="8" spans="1:1" s="264" customFormat="1" thickTop="1">
      <c r="A8" s="264" t="s">
        <v>1376</v>
      </c>
    </row>
    <row r="9" spans="1:1" s="264" customFormat="1" ht="12">
      <c r="A9" s="264" t="s">
        <v>1377</v>
      </c>
    </row>
    <row r="10" spans="1:1" s="264" customFormat="1" ht="12">
      <c r="A10" s="264" t="s">
        <v>1378</v>
      </c>
    </row>
    <row r="11" spans="1:1" s="264" customFormat="1" ht="12">
      <c r="A11" s="264" t="s">
        <v>1355</v>
      </c>
    </row>
    <row r="12" spans="1:1" s="264" customFormat="1" ht="12">
      <c r="A12" s="264" t="s">
        <v>1379</v>
      </c>
    </row>
    <row r="13" spans="1:1" s="264" customFormat="1" ht="12">
      <c r="A13" s="264" t="s">
        <v>1380</v>
      </c>
    </row>
    <row r="14" spans="1:1" s="264" customFormat="1" ht="12">
      <c r="A14" s="264" t="s">
        <v>1381</v>
      </c>
    </row>
    <row r="15" spans="1:1" s="264" customFormat="1" ht="12">
      <c r="A15" s="264" t="s">
        <v>1382</v>
      </c>
    </row>
    <row r="16" spans="1:1" s="264" customFormat="1" ht="12">
      <c r="A16" s="264" t="s">
        <v>1383</v>
      </c>
    </row>
    <row r="17" spans="1:1" s="264" customFormat="1" ht="12">
      <c r="A17" s="264" t="s">
        <v>1384</v>
      </c>
    </row>
    <row r="18" spans="1:1" s="264" customFormat="1" ht="12">
      <c r="A18" s="264" t="s">
        <v>1746</v>
      </c>
    </row>
    <row r="19" spans="1:1" s="264" customFormat="1" ht="12">
      <c r="A19" s="264" t="s">
        <v>1385</v>
      </c>
    </row>
    <row r="20" spans="1:1" s="264" customFormat="1" ht="12">
      <c r="A20" s="264" t="s">
        <v>1386</v>
      </c>
    </row>
    <row r="21" spans="1:1" s="264" customFormat="1" ht="12">
      <c r="A21" s="264" t="s">
        <v>1387</v>
      </c>
    </row>
    <row r="22" spans="1:1" s="264" customFormat="1" ht="12">
      <c r="A22" s="264" t="s">
        <v>1388</v>
      </c>
    </row>
    <row r="23" spans="1:1" s="264" customFormat="1" ht="12">
      <c r="A23" s="264" t="s">
        <v>1389</v>
      </c>
    </row>
    <row r="24" spans="1:1" s="264" customFormat="1" ht="12">
      <c r="A24" s="264" t="s">
        <v>1390</v>
      </c>
    </row>
    <row r="25" spans="1:1" s="264" customFormat="1" ht="12">
      <c r="A25" s="264" t="s">
        <v>1391</v>
      </c>
    </row>
    <row r="26" spans="1:1" s="264" customFormat="1" ht="12">
      <c r="A26" s="264" t="s">
        <v>1392</v>
      </c>
    </row>
    <row r="27" spans="1:1" s="264" customFormat="1" ht="12">
      <c r="A27" s="264" t="s">
        <v>1393</v>
      </c>
    </row>
    <row r="28" spans="1:1" s="264" customFormat="1" ht="12">
      <c r="A28" s="264" t="s">
        <v>1394</v>
      </c>
    </row>
    <row r="29" spans="1:1" s="264" customFormat="1" ht="12">
      <c r="A29" s="264" t="s">
        <v>1395</v>
      </c>
    </row>
    <row r="30" spans="1:1" s="264" customFormat="1" ht="12">
      <c r="A30" s="264" t="s">
        <v>1396</v>
      </c>
    </row>
    <row r="31" spans="1:1" s="264" customFormat="1" ht="12">
      <c r="A31" s="264" t="s">
        <v>1397</v>
      </c>
    </row>
    <row r="32" spans="1:1" s="264" customFormat="1" ht="12">
      <c r="A32" s="264" t="s">
        <v>1398</v>
      </c>
    </row>
    <row r="33" spans="1:1" s="264" customFormat="1" ht="12">
      <c r="A33" s="264" t="s">
        <v>1399</v>
      </c>
    </row>
    <row r="34" spans="1:1" s="264" customFormat="1" ht="12">
      <c r="A34" s="264" t="s">
        <v>1400</v>
      </c>
    </row>
    <row r="35" spans="1:1" s="264" customFormat="1" ht="12">
      <c r="A35" s="264" t="s">
        <v>1401</v>
      </c>
    </row>
    <row r="36" spans="1:1" s="264" customFormat="1" ht="12">
      <c r="A36" s="264" t="s">
        <v>1402</v>
      </c>
    </row>
    <row r="37" spans="1:1" s="264" customFormat="1" ht="12">
      <c r="A37" s="264" t="s">
        <v>1403</v>
      </c>
    </row>
    <row r="38" spans="1:1" s="264" customFormat="1" ht="12">
      <c r="A38" s="264" t="s">
        <v>1404</v>
      </c>
    </row>
    <row r="39" spans="1:1" s="264" customFormat="1" ht="12">
      <c r="A39" s="264" t="s">
        <v>1405</v>
      </c>
    </row>
    <row r="40" spans="1:1" s="264" customFormat="1" ht="12">
      <c r="A40" s="264" t="s">
        <v>1406</v>
      </c>
    </row>
    <row r="41" spans="1:1" s="264" customFormat="1" ht="12">
      <c r="A41" s="264" t="s">
        <v>1407</v>
      </c>
    </row>
    <row r="42" spans="1:1" s="264" customFormat="1" ht="12">
      <c r="A42" s="264" t="s">
        <v>1408</v>
      </c>
    </row>
    <row r="43" spans="1:1" s="264" customFormat="1" ht="12">
      <c r="A43" s="264" t="s">
        <v>1356</v>
      </c>
    </row>
    <row r="44" spans="1:1" s="264" customFormat="1" ht="12">
      <c r="A44" s="264" t="s">
        <v>1409</v>
      </c>
    </row>
    <row r="45" spans="1:1" s="264" customFormat="1" ht="12">
      <c r="A45" s="264" t="s">
        <v>1410</v>
      </c>
    </row>
    <row r="46" spans="1:1" s="264" customFormat="1" ht="12">
      <c r="A46" s="264" t="s">
        <v>1411</v>
      </c>
    </row>
    <row r="47" spans="1:1" s="264" customFormat="1" ht="12">
      <c r="A47" s="264" t="s">
        <v>1412</v>
      </c>
    </row>
    <row r="48" spans="1:1" s="264" customFormat="1" ht="12">
      <c r="A48" s="264" t="s">
        <v>1413</v>
      </c>
    </row>
    <row r="49" spans="1:1" s="264" customFormat="1" ht="12">
      <c r="A49" s="264" t="s">
        <v>1414</v>
      </c>
    </row>
    <row r="50" spans="1:1" s="264" customFormat="1" ht="12">
      <c r="A50" s="264" t="s">
        <v>1415</v>
      </c>
    </row>
    <row r="51" spans="1:1" s="264" customFormat="1" ht="12">
      <c r="A51" s="264" t="s">
        <v>1416</v>
      </c>
    </row>
    <row r="52" spans="1:1" s="264" customFormat="1" ht="12">
      <c r="A52" s="264" t="s">
        <v>1417</v>
      </c>
    </row>
    <row r="53" spans="1:1" s="264" customFormat="1" ht="12">
      <c r="A53" s="264" t="s">
        <v>1418</v>
      </c>
    </row>
    <row r="54" spans="1:1" s="264" customFormat="1" ht="12">
      <c r="A54" s="264" t="s">
        <v>1419</v>
      </c>
    </row>
    <row r="55" spans="1:1" s="264" customFormat="1" ht="12">
      <c r="A55" s="264" t="s">
        <v>1420</v>
      </c>
    </row>
    <row r="56" spans="1:1" s="264" customFormat="1" ht="12">
      <c r="A56" s="264" t="s">
        <v>1421</v>
      </c>
    </row>
    <row r="57" spans="1:1" s="264" customFormat="1" ht="12">
      <c r="A57" s="264" t="s">
        <v>1422</v>
      </c>
    </row>
    <row r="58" spans="1:1" s="264" customFormat="1" ht="12">
      <c r="A58" s="264" t="s">
        <v>1423</v>
      </c>
    </row>
    <row r="59" spans="1:1" s="264" customFormat="1" ht="12">
      <c r="A59" s="264" t="s">
        <v>1424</v>
      </c>
    </row>
    <row r="60" spans="1:1" s="264" customFormat="1" ht="12">
      <c r="A60" s="264" t="s">
        <v>1425</v>
      </c>
    </row>
    <row r="61" spans="1:1" s="264" customFormat="1" ht="12">
      <c r="A61" s="264" t="s">
        <v>1426</v>
      </c>
    </row>
    <row r="62" spans="1:1" s="264" customFormat="1" ht="12">
      <c r="A62" s="264" t="s">
        <v>1427</v>
      </c>
    </row>
    <row r="63" spans="1:1" s="264" customFormat="1" ht="12">
      <c r="A63" s="264" t="s">
        <v>1428</v>
      </c>
    </row>
    <row r="64" spans="1:1" s="264" customFormat="1" ht="12">
      <c r="A64" s="264" t="s">
        <v>1429</v>
      </c>
    </row>
    <row r="65" spans="1:1" s="264" customFormat="1" ht="12">
      <c r="A65" s="264" t="s">
        <v>1430</v>
      </c>
    </row>
    <row r="66" spans="1:1" s="264" customFormat="1" ht="12">
      <c r="A66" s="264" t="s">
        <v>1431</v>
      </c>
    </row>
    <row r="67" spans="1:1" s="264" customFormat="1" ht="12">
      <c r="A67" s="264" t="s">
        <v>1432</v>
      </c>
    </row>
    <row r="68" spans="1:1" s="264" customFormat="1" ht="12">
      <c r="A68" s="264" t="s">
        <v>1433</v>
      </c>
    </row>
    <row r="69" spans="1:1" s="264" customFormat="1" ht="12">
      <c r="A69" s="264" t="s">
        <v>1357</v>
      </c>
    </row>
    <row r="70" spans="1:1" s="264" customFormat="1" ht="12">
      <c r="A70" s="264" t="s">
        <v>1434</v>
      </c>
    </row>
    <row r="71" spans="1:1" s="264" customFormat="1" ht="12">
      <c r="A71" s="264" t="s">
        <v>1435</v>
      </c>
    </row>
    <row r="72" spans="1:1" s="264" customFormat="1" ht="12">
      <c r="A72" s="264" t="s">
        <v>1436</v>
      </c>
    </row>
    <row r="73" spans="1:1" s="264" customFormat="1" ht="12">
      <c r="A73" s="264" t="s">
        <v>1437</v>
      </c>
    </row>
    <row r="74" spans="1:1" s="264" customFormat="1" ht="12">
      <c r="A74" s="264" t="s">
        <v>1438</v>
      </c>
    </row>
    <row r="75" spans="1:1" s="264" customFormat="1" ht="12">
      <c r="A75" s="264" t="s">
        <v>1439</v>
      </c>
    </row>
    <row r="76" spans="1:1" s="264" customFormat="1" ht="12">
      <c r="A76" s="265" t="s">
        <v>1440</v>
      </c>
    </row>
    <row r="77" spans="1:1" s="264" customFormat="1" ht="12">
      <c r="A77" s="264" t="s">
        <v>1441</v>
      </c>
    </row>
    <row r="78" spans="1:1" s="264" customFormat="1" ht="12">
      <c r="A78" s="264" t="s">
        <v>1442</v>
      </c>
    </row>
    <row r="79" spans="1:1" s="264" customFormat="1" ht="12">
      <c r="A79" s="264" t="s">
        <v>1668</v>
      </c>
    </row>
    <row r="80" spans="1:1" s="264" customFormat="1" ht="12">
      <c r="A80" s="264" t="s">
        <v>1669</v>
      </c>
    </row>
    <row r="81" spans="1:1" s="264" customFormat="1" ht="12">
      <c r="A81" s="264" t="s">
        <v>1675</v>
      </c>
    </row>
    <row r="82" spans="1:1" s="264" customFormat="1" ht="12">
      <c r="A82" s="264" t="s">
        <v>1745</v>
      </c>
    </row>
    <row r="83" spans="1:1" s="264" customFormat="1" ht="12">
      <c r="A83" s="264" t="s">
        <v>1747</v>
      </c>
    </row>
    <row r="84" spans="1:1" s="264" customFormat="1" ht="12">
      <c r="A84" s="264" t="s">
        <v>1443</v>
      </c>
    </row>
    <row r="85" spans="1:1" s="264" customFormat="1" ht="12">
      <c r="A85" s="264" t="s">
        <v>1743</v>
      </c>
    </row>
    <row r="86" spans="1:1" s="264" customFormat="1" ht="12">
      <c r="A86" s="264" t="s">
        <v>1358</v>
      </c>
    </row>
    <row r="87" spans="1:1" s="264" customFormat="1" ht="12">
      <c r="A87" s="264" t="s">
        <v>1444</v>
      </c>
    </row>
    <row r="88" spans="1:1" s="264" customFormat="1" ht="12">
      <c r="A88" s="264" t="s">
        <v>1445</v>
      </c>
    </row>
    <row r="89" spans="1:1" s="264" customFormat="1" ht="12">
      <c r="A89" s="264" t="s">
        <v>1744</v>
      </c>
    </row>
    <row r="90" spans="1:1" s="264" customFormat="1" ht="12">
      <c r="A90" s="264" t="s">
        <v>1446</v>
      </c>
    </row>
    <row r="91" spans="1:1" s="264" customFormat="1" ht="12">
      <c r="A91" s="264" t="s">
        <v>1447</v>
      </c>
    </row>
    <row r="92" spans="1:1" s="264" customFormat="1" ht="12">
      <c r="A92" s="264" t="s">
        <v>1448</v>
      </c>
    </row>
    <row r="93" spans="1:1" s="264" customFormat="1" ht="12">
      <c r="A93" s="264" t="s">
        <v>1449</v>
      </c>
    </row>
    <row r="94" spans="1:1" s="264" customFormat="1" ht="12">
      <c r="A94" s="264" t="s">
        <v>1450</v>
      </c>
    </row>
    <row r="95" spans="1:1" s="264" customFormat="1" ht="12">
      <c r="A95" s="264" t="s">
        <v>1451</v>
      </c>
    </row>
    <row r="96" spans="1:1" s="264" customFormat="1" ht="12">
      <c r="A96" s="264" t="s">
        <v>1452</v>
      </c>
    </row>
    <row r="97" spans="1:1" s="264" customFormat="1" ht="12">
      <c r="A97" s="264" t="s">
        <v>1453</v>
      </c>
    </row>
    <row r="98" spans="1:1" s="264" customFormat="1" ht="12">
      <c r="A98" s="264" t="s">
        <v>1454</v>
      </c>
    </row>
    <row r="99" spans="1:1" s="264" customFormat="1" ht="12">
      <c r="A99" s="264" t="s">
        <v>1359</v>
      </c>
    </row>
    <row r="100" spans="1:1" s="264" customFormat="1" ht="12">
      <c r="A100" s="264" t="s">
        <v>1455</v>
      </c>
    </row>
    <row r="101" spans="1:1" s="264" customFormat="1" ht="12">
      <c r="A101" s="264" t="s">
        <v>1456</v>
      </c>
    </row>
    <row r="102" spans="1:1" s="264" customFormat="1" ht="12">
      <c r="A102" s="264" t="s">
        <v>1457</v>
      </c>
    </row>
    <row r="103" spans="1:1" s="264" customFormat="1" ht="12">
      <c r="A103" s="264" t="s">
        <v>1458</v>
      </c>
    </row>
    <row r="104" spans="1:1" s="264" customFormat="1" ht="12">
      <c r="A104" s="264" t="s">
        <v>1459</v>
      </c>
    </row>
    <row r="105" spans="1:1" s="264" customFormat="1" ht="12">
      <c r="A105" s="264" t="s">
        <v>1460</v>
      </c>
    </row>
    <row r="106" spans="1:1" s="264" customFormat="1" ht="12">
      <c r="A106" s="264" t="s">
        <v>1461</v>
      </c>
    </row>
    <row r="107" spans="1:1" s="264" customFormat="1" ht="12">
      <c r="A107" s="264" t="s">
        <v>1462</v>
      </c>
    </row>
    <row r="108" spans="1:1" s="264" customFormat="1" ht="12">
      <c r="A108" s="264" t="s">
        <v>1463</v>
      </c>
    </row>
    <row r="109" spans="1:1" s="264" customFormat="1" ht="12">
      <c r="A109" s="264" t="s">
        <v>1464</v>
      </c>
    </row>
    <row r="110" spans="1:1" s="264" customFormat="1" ht="12">
      <c r="A110" s="264" t="s">
        <v>1465</v>
      </c>
    </row>
    <row r="111" spans="1:1" s="264" customFormat="1" ht="12">
      <c r="A111" s="264" t="s">
        <v>1466</v>
      </c>
    </row>
    <row r="112" spans="1:1" s="264" customFormat="1" ht="12">
      <c r="A112" s="264" t="s">
        <v>1467</v>
      </c>
    </row>
    <row r="113" spans="1:1" s="264" customFormat="1" ht="12">
      <c r="A113" s="264" t="s">
        <v>1468</v>
      </c>
    </row>
    <row r="114" spans="1:1" s="264" customFormat="1" ht="12">
      <c r="A114" s="264" t="s">
        <v>1469</v>
      </c>
    </row>
    <row r="115" spans="1:1" s="264" customFormat="1">
      <c r="A115" t="s">
        <v>1360</v>
      </c>
    </row>
    <row r="116" spans="1:1" s="264" customFormat="1" ht="12">
      <c r="A116" s="264" t="s">
        <v>1470</v>
      </c>
    </row>
    <row r="117" spans="1:1" s="264" customFormat="1" ht="12">
      <c r="A117" s="264" t="s">
        <v>1471</v>
      </c>
    </row>
    <row r="118" spans="1:1" s="264" customFormat="1" ht="12">
      <c r="A118" s="264" t="s">
        <v>1472</v>
      </c>
    </row>
    <row r="119" spans="1:1" s="264" customFormat="1" ht="12">
      <c r="A119" s="264" t="s">
        <v>1473</v>
      </c>
    </row>
    <row r="120" spans="1:1" s="264" customFormat="1" ht="12">
      <c r="A120" s="264" t="s">
        <v>1474</v>
      </c>
    </row>
    <row r="121" spans="1:1" s="264" customFormat="1" ht="12">
      <c r="A121" s="264" t="s">
        <v>1475</v>
      </c>
    </row>
    <row r="122" spans="1:1" s="264" customFormat="1" ht="12">
      <c r="A122" s="264" t="s">
        <v>1476</v>
      </c>
    </row>
    <row r="123" spans="1:1" s="264" customFormat="1" ht="12">
      <c r="A123" s="264" t="s">
        <v>1477</v>
      </c>
    </row>
    <row r="124" spans="1:1" s="264" customFormat="1" ht="12">
      <c r="A124" s="264" t="s">
        <v>1478</v>
      </c>
    </row>
    <row r="125" spans="1:1" s="264" customFormat="1" ht="12">
      <c r="A125" s="264" t="s">
        <v>1479</v>
      </c>
    </row>
    <row r="126" spans="1:1" s="264" customFormat="1" ht="12">
      <c r="A126" s="264" t="s">
        <v>1480</v>
      </c>
    </row>
    <row r="127" spans="1:1" s="264" customFormat="1" ht="12">
      <c r="A127" s="264" t="s">
        <v>1481</v>
      </c>
    </row>
    <row r="128" spans="1:1" s="264" customFormat="1" ht="12">
      <c r="A128" s="264" t="s">
        <v>1482</v>
      </c>
    </row>
    <row r="129" spans="1:1" s="264" customFormat="1" ht="12">
      <c r="A129" s="264" t="s">
        <v>1483</v>
      </c>
    </row>
    <row r="130" spans="1:1" s="264" customFormat="1" ht="12">
      <c r="A130" s="264" t="s">
        <v>1484</v>
      </c>
    </row>
    <row r="131" spans="1:1" s="264" customFormat="1" ht="12">
      <c r="A131" s="264" t="s">
        <v>1670</v>
      </c>
    </row>
    <row r="132" spans="1:1" s="264" customFormat="1" ht="12">
      <c r="A132" s="264" t="s">
        <v>1485</v>
      </c>
    </row>
    <row r="133" spans="1:1" s="264" customFormat="1" ht="12">
      <c r="A133" s="264" t="s">
        <v>1486</v>
      </c>
    </row>
    <row r="134" spans="1:1" s="264" customFormat="1" ht="12">
      <c r="A134" s="264" t="s">
        <v>1487</v>
      </c>
    </row>
    <row r="135" spans="1:1" s="264" customFormat="1" ht="12">
      <c r="A135" s="264" t="s">
        <v>1488</v>
      </c>
    </row>
    <row r="136" spans="1:1" s="264" customFormat="1" ht="12">
      <c r="A136" s="264" t="s">
        <v>1489</v>
      </c>
    </row>
    <row r="137" spans="1:1" s="264" customFormat="1" ht="12">
      <c r="A137" s="264" t="s">
        <v>1490</v>
      </c>
    </row>
    <row r="138" spans="1:1" s="264" customFormat="1" ht="12">
      <c r="A138" s="264" t="s">
        <v>1491</v>
      </c>
    </row>
    <row r="139" spans="1:1" s="264" customFormat="1" ht="12">
      <c r="A139" s="264" t="s">
        <v>1492</v>
      </c>
    </row>
    <row r="140" spans="1:1" s="264" customFormat="1" ht="12">
      <c r="A140" s="264" t="s">
        <v>1493</v>
      </c>
    </row>
    <row r="141" spans="1:1" s="264" customFormat="1" ht="12">
      <c r="A141" s="264" t="s">
        <v>1494</v>
      </c>
    </row>
    <row r="142" spans="1:1" s="264" customFormat="1" ht="12">
      <c r="A142" s="264" t="s">
        <v>1686</v>
      </c>
    </row>
    <row r="143" spans="1:1" s="264" customFormat="1" ht="12">
      <c r="A143" s="264" t="s">
        <v>1495</v>
      </c>
    </row>
    <row r="144" spans="1:1" s="264" customFormat="1" ht="12">
      <c r="A144" s="264" t="s">
        <v>1496</v>
      </c>
    </row>
    <row r="145" spans="1:1" s="264" customFormat="1" ht="12">
      <c r="A145" s="264" t="s">
        <v>1497</v>
      </c>
    </row>
    <row r="146" spans="1:1" s="264" customFormat="1" ht="12">
      <c r="A146" s="264" t="s">
        <v>1498</v>
      </c>
    </row>
    <row r="147" spans="1:1" s="264" customFormat="1" ht="12">
      <c r="A147" s="264" t="s">
        <v>1499</v>
      </c>
    </row>
    <row r="148" spans="1:1" s="264" customFormat="1" ht="12">
      <c r="A148" s="264" t="s">
        <v>1500</v>
      </c>
    </row>
    <row r="149" spans="1:1" s="264" customFormat="1" ht="12">
      <c r="A149" s="264" t="s">
        <v>1501</v>
      </c>
    </row>
    <row r="150" spans="1:1" s="264" customFormat="1" ht="12">
      <c r="A150" s="264" t="s">
        <v>1502</v>
      </c>
    </row>
    <row r="151" spans="1:1" s="264" customFormat="1" ht="12">
      <c r="A151" s="264" t="s">
        <v>1503</v>
      </c>
    </row>
    <row r="152" spans="1:1" s="264" customFormat="1" ht="12">
      <c r="A152" s="264" t="s">
        <v>1504</v>
      </c>
    </row>
    <row r="153" spans="1:1" s="264" customFormat="1" ht="12">
      <c r="A153" s="264" t="s">
        <v>1361</v>
      </c>
    </row>
    <row r="154" spans="1:1" s="264" customFormat="1" ht="12">
      <c r="A154" s="264" t="s">
        <v>1505</v>
      </c>
    </row>
    <row r="155" spans="1:1" s="264" customFormat="1" ht="12">
      <c r="A155" s="264" t="s">
        <v>1506</v>
      </c>
    </row>
    <row r="156" spans="1:1" s="264" customFormat="1" ht="12">
      <c r="A156" s="264" t="s">
        <v>1507</v>
      </c>
    </row>
    <row r="157" spans="1:1" s="264" customFormat="1" ht="12">
      <c r="A157" s="264" t="s">
        <v>1508</v>
      </c>
    </row>
    <row r="158" spans="1:1" s="264" customFormat="1" ht="12">
      <c r="A158" s="264" t="s">
        <v>1509</v>
      </c>
    </row>
    <row r="159" spans="1:1" s="264" customFormat="1" ht="12">
      <c r="A159" s="264" t="s">
        <v>1510</v>
      </c>
    </row>
    <row r="160" spans="1:1" s="264" customFormat="1" ht="12">
      <c r="A160" s="264" t="s">
        <v>1511</v>
      </c>
    </row>
    <row r="161" spans="1:1" s="264" customFormat="1" ht="12">
      <c r="A161" s="264" t="s">
        <v>1512</v>
      </c>
    </row>
    <row r="162" spans="1:1" s="264" customFormat="1" ht="12">
      <c r="A162" s="264" t="s">
        <v>1362</v>
      </c>
    </row>
    <row r="163" spans="1:1" s="264" customFormat="1" ht="12">
      <c r="A163" s="264" t="s">
        <v>1513</v>
      </c>
    </row>
    <row r="164" spans="1:1" s="264" customFormat="1" ht="12">
      <c r="A164" s="264" t="s">
        <v>1514</v>
      </c>
    </row>
    <row r="165" spans="1:1" s="264" customFormat="1" ht="12">
      <c r="A165" s="264" t="s">
        <v>1515</v>
      </c>
    </row>
    <row r="166" spans="1:1" s="264" customFormat="1" ht="12">
      <c r="A166" s="264" t="s">
        <v>1516</v>
      </c>
    </row>
    <row r="167" spans="1:1" s="264" customFormat="1" ht="12">
      <c r="A167" s="264" t="s">
        <v>1517</v>
      </c>
    </row>
    <row r="168" spans="1:1" s="264" customFormat="1" ht="12">
      <c r="A168" s="264" t="s">
        <v>1518</v>
      </c>
    </row>
    <row r="169" spans="1:1" s="264" customFormat="1" ht="12">
      <c r="A169" s="264" t="s">
        <v>1519</v>
      </c>
    </row>
    <row r="170" spans="1:1" s="264" customFormat="1" ht="12">
      <c r="A170" s="264" t="s">
        <v>1520</v>
      </c>
    </row>
    <row r="171" spans="1:1" s="264" customFormat="1" ht="12">
      <c r="A171" s="264" t="s">
        <v>1521</v>
      </c>
    </row>
    <row r="172" spans="1:1" s="264" customFormat="1" ht="12">
      <c r="A172" s="264" t="s">
        <v>1522</v>
      </c>
    </row>
    <row r="173" spans="1:1" s="264" customFormat="1" ht="12">
      <c r="A173" s="265" t="s">
        <v>1523</v>
      </c>
    </row>
    <row r="174" spans="1:1" s="264" customFormat="1" ht="12">
      <c r="A174" s="264" t="s">
        <v>1524</v>
      </c>
    </row>
    <row r="175" spans="1:1" s="264" customFormat="1" ht="12">
      <c r="A175" s="264" t="s">
        <v>1363</v>
      </c>
    </row>
    <row r="176" spans="1:1" s="264" customFormat="1" ht="12">
      <c r="A176" s="264" t="s">
        <v>1525</v>
      </c>
    </row>
    <row r="177" spans="1:1" s="264" customFormat="1" ht="12">
      <c r="A177" s="264" t="s">
        <v>1526</v>
      </c>
    </row>
    <row r="178" spans="1:1" s="264" customFormat="1" ht="12">
      <c r="A178" s="264" t="s">
        <v>1527</v>
      </c>
    </row>
    <row r="179" spans="1:1" s="264" customFormat="1" ht="12">
      <c r="A179" s="264" t="s">
        <v>1528</v>
      </c>
    </row>
    <row r="180" spans="1:1" s="264" customFormat="1" ht="12">
      <c r="A180" s="266" t="s">
        <v>1529</v>
      </c>
    </row>
    <row r="181" spans="1:1" s="264" customFormat="1" ht="12">
      <c r="A181" s="266" t="s">
        <v>1530</v>
      </c>
    </row>
    <row r="182" spans="1:1" s="264" customFormat="1" ht="12">
      <c r="A182" s="266" t="s">
        <v>1531</v>
      </c>
    </row>
    <row r="183" spans="1:1" s="264" customFormat="1" ht="12">
      <c r="A183" s="264" t="s">
        <v>1532</v>
      </c>
    </row>
    <row r="184" spans="1:1" s="264" customFormat="1" ht="12">
      <c r="A184" s="264" t="s">
        <v>1533</v>
      </c>
    </row>
    <row r="185" spans="1:1" s="264" customFormat="1" ht="12">
      <c r="A185" s="264" t="s">
        <v>1534</v>
      </c>
    </row>
    <row r="186" spans="1:1" s="264" customFormat="1" ht="12">
      <c r="A186" s="265" t="s">
        <v>1535</v>
      </c>
    </row>
    <row r="187" spans="1:1" s="264" customFormat="1" ht="12">
      <c r="A187" s="264" t="s">
        <v>1536</v>
      </c>
    </row>
    <row r="188" spans="1:1" s="264" customFormat="1" ht="12">
      <c r="A188" s="264" t="s">
        <v>1537</v>
      </c>
    </row>
    <row r="189" spans="1:1" s="264" customFormat="1" ht="12">
      <c r="A189" s="264" t="s">
        <v>1538</v>
      </c>
    </row>
    <row r="190" spans="1:1" s="264" customFormat="1" ht="12">
      <c r="A190" s="264" t="s">
        <v>1539</v>
      </c>
    </row>
    <row r="191" spans="1:1" s="264" customFormat="1" ht="12">
      <c r="A191" s="264" t="s">
        <v>1540</v>
      </c>
    </row>
    <row r="192" spans="1:1" s="264" customFormat="1" ht="12">
      <c r="A192" s="264" t="s">
        <v>1541</v>
      </c>
    </row>
    <row r="193" spans="1:1" s="264" customFormat="1" ht="12">
      <c r="A193" s="264" t="s">
        <v>1542</v>
      </c>
    </row>
    <row r="194" spans="1:1" s="264" customFormat="1" ht="12">
      <c r="A194" s="264" t="s">
        <v>1543</v>
      </c>
    </row>
    <row r="195" spans="1:1" s="264" customFormat="1" ht="12">
      <c r="A195" s="264" t="s">
        <v>1544</v>
      </c>
    </row>
    <row r="196" spans="1:1" s="264" customFormat="1" ht="12">
      <c r="A196" s="264" t="s">
        <v>1545</v>
      </c>
    </row>
    <row r="197" spans="1:1" s="264" customFormat="1" ht="12">
      <c r="A197" s="264" t="s">
        <v>1546</v>
      </c>
    </row>
    <row r="198" spans="1:1" s="264" customFormat="1" ht="12">
      <c r="A198" s="264" t="s">
        <v>1547</v>
      </c>
    </row>
    <row r="199" spans="1:1" s="264" customFormat="1" ht="12">
      <c r="A199" s="264" t="s">
        <v>1548</v>
      </c>
    </row>
    <row r="200" spans="1:1" s="264" customFormat="1" ht="12">
      <c r="A200" s="264" t="s">
        <v>1549</v>
      </c>
    </row>
    <row r="201" spans="1:1" s="264" customFormat="1" ht="12">
      <c r="A201" s="264" t="s">
        <v>1550</v>
      </c>
    </row>
    <row r="202" spans="1:1" s="264" customFormat="1" ht="12">
      <c r="A202" s="264" t="s">
        <v>1551</v>
      </c>
    </row>
    <row r="203" spans="1:1" s="264" customFormat="1" ht="12">
      <c r="A203" s="264" t="s">
        <v>1552</v>
      </c>
    </row>
    <row r="204" spans="1:1" s="264" customFormat="1" ht="12">
      <c r="A204" s="264" t="s">
        <v>1553</v>
      </c>
    </row>
    <row r="205" spans="1:1" s="264" customFormat="1" ht="12">
      <c r="A205" s="264" t="s">
        <v>1554</v>
      </c>
    </row>
    <row r="206" spans="1:1" s="264" customFormat="1" ht="12">
      <c r="A206" s="264" t="s">
        <v>1555</v>
      </c>
    </row>
    <row r="207" spans="1:1" s="264" customFormat="1" ht="12">
      <c r="A207" s="264" t="s">
        <v>1556</v>
      </c>
    </row>
    <row r="208" spans="1:1" s="264" customFormat="1" ht="12">
      <c r="A208" s="264" t="s">
        <v>1557</v>
      </c>
    </row>
    <row r="209" spans="1:1" s="264" customFormat="1" ht="12">
      <c r="A209" s="264" t="s">
        <v>1558</v>
      </c>
    </row>
    <row r="210" spans="1:1" s="264" customFormat="1" ht="12">
      <c r="A210" s="264" t="s">
        <v>1559</v>
      </c>
    </row>
    <row r="211" spans="1:1" s="264" customFormat="1" ht="12">
      <c r="A211" s="264" t="s">
        <v>1560</v>
      </c>
    </row>
    <row r="212" spans="1:1" s="264" customFormat="1" ht="12">
      <c r="A212" s="264" t="s">
        <v>1561</v>
      </c>
    </row>
    <row r="213" spans="1:1" s="264" customFormat="1" ht="12">
      <c r="A213" s="264" t="s">
        <v>1562</v>
      </c>
    </row>
    <row r="214" spans="1:1" s="264" customFormat="1" ht="12">
      <c r="A214" s="264" t="s">
        <v>1563</v>
      </c>
    </row>
    <row r="215" spans="1:1" s="264" customFormat="1" ht="12">
      <c r="A215" s="264" t="s">
        <v>1564</v>
      </c>
    </row>
    <row r="216" spans="1:1" s="264" customFormat="1" ht="12">
      <c r="A216" s="264" t="s">
        <v>1565</v>
      </c>
    </row>
    <row r="217" spans="1:1" s="264" customFormat="1" ht="12">
      <c r="A217" s="264" t="s">
        <v>1566</v>
      </c>
    </row>
    <row r="218" spans="1:1" s="264" customFormat="1" ht="12">
      <c r="A218" s="264" t="s">
        <v>1567</v>
      </c>
    </row>
    <row r="219" spans="1:1" s="264" customFormat="1" ht="12">
      <c r="A219" s="264" t="s">
        <v>1568</v>
      </c>
    </row>
    <row r="220" spans="1:1" s="264" customFormat="1" ht="12">
      <c r="A220" s="264" t="s">
        <v>1748</v>
      </c>
    </row>
    <row r="221" spans="1:1" s="264" customFormat="1" ht="12">
      <c r="A221" s="264" t="s">
        <v>1569</v>
      </c>
    </row>
    <row r="222" spans="1:1" s="264" customFormat="1" ht="12">
      <c r="A222" s="264" t="s">
        <v>1570</v>
      </c>
    </row>
    <row r="223" spans="1:1" s="264" customFormat="1" ht="12">
      <c r="A223" s="264" t="s">
        <v>1571</v>
      </c>
    </row>
    <row r="224" spans="1:1" s="264" customFormat="1" ht="12">
      <c r="A224" s="264" t="s">
        <v>1572</v>
      </c>
    </row>
    <row r="225" spans="1:1" s="264" customFormat="1" ht="12">
      <c r="A225" s="264" t="s">
        <v>1573</v>
      </c>
    </row>
    <row r="226" spans="1:1" s="264" customFormat="1" ht="12">
      <c r="A226" s="264" t="s">
        <v>1574</v>
      </c>
    </row>
    <row r="227" spans="1:1" s="264" customFormat="1" ht="12">
      <c r="A227" s="264" t="s">
        <v>1575</v>
      </c>
    </row>
    <row r="228" spans="1:1" s="264" customFormat="1" ht="12">
      <c r="A228" s="264" t="s">
        <v>1576</v>
      </c>
    </row>
    <row r="229" spans="1:1" s="264" customFormat="1" ht="12">
      <c r="A229" s="264" t="s">
        <v>1577</v>
      </c>
    </row>
    <row r="230" spans="1:1" s="264" customFormat="1" ht="12">
      <c r="A230" s="264" t="s">
        <v>1578</v>
      </c>
    </row>
    <row r="231" spans="1:1" s="264" customFormat="1" ht="12">
      <c r="A231" s="265" t="s">
        <v>1579</v>
      </c>
    </row>
    <row r="232" spans="1:1" s="264" customFormat="1" ht="12">
      <c r="A232" s="264" t="s">
        <v>1580</v>
      </c>
    </row>
    <row r="233" spans="1:1" s="264" customFormat="1" ht="12">
      <c r="A233" s="264" t="s">
        <v>1581</v>
      </c>
    </row>
    <row r="234" spans="1:1" s="264" customFormat="1" ht="12">
      <c r="A234" s="264" t="s">
        <v>1582</v>
      </c>
    </row>
    <row r="235" spans="1:1" s="264" customFormat="1" ht="12">
      <c r="A235" s="264" t="s">
        <v>1583</v>
      </c>
    </row>
    <row r="236" spans="1:1" s="264" customFormat="1">
      <c r="A236" t="s">
        <v>1364</v>
      </c>
    </row>
    <row r="237" spans="1:1" s="264" customFormat="1" ht="12">
      <c r="A237" s="264" t="s">
        <v>1584</v>
      </c>
    </row>
    <row r="238" spans="1:1" s="264" customFormat="1" ht="12">
      <c r="A238" s="264" t="s">
        <v>1585</v>
      </c>
    </row>
    <row r="239" spans="1:1" s="264" customFormat="1" ht="12">
      <c r="A239" s="264" t="s">
        <v>1586</v>
      </c>
    </row>
    <row r="240" spans="1:1" s="264" customFormat="1" ht="12">
      <c r="A240" s="264" t="s">
        <v>1587</v>
      </c>
    </row>
    <row r="241" spans="1:1" s="264" customFormat="1" ht="12">
      <c r="A241" s="264" t="s">
        <v>1588</v>
      </c>
    </row>
    <row r="242" spans="1:1" s="264" customFormat="1" ht="12">
      <c r="A242" s="264" t="s">
        <v>1589</v>
      </c>
    </row>
    <row r="243" spans="1:1" s="264" customFormat="1" ht="12">
      <c r="A243" s="264" t="s">
        <v>1590</v>
      </c>
    </row>
    <row r="244" spans="1:1" s="264" customFormat="1" ht="12">
      <c r="A244" s="264" t="s">
        <v>1591</v>
      </c>
    </row>
    <row r="245" spans="1:1" s="264" customFormat="1" ht="12">
      <c r="A245" s="264" t="s">
        <v>1592</v>
      </c>
    </row>
    <row r="246" spans="1:1" s="264" customFormat="1" ht="12">
      <c r="A246" s="264" t="s">
        <v>1593</v>
      </c>
    </row>
    <row r="247" spans="1:1" s="264" customFormat="1" ht="12">
      <c r="A247" s="264" t="s">
        <v>1594</v>
      </c>
    </row>
    <row r="248" spans="1:1" s="264" customFormat="1" ht="12">
      <c r="A248" s="264" t="s">
        <v>1595</v>
      </c>
    </row>
    <row r="249" spans="1:1" s="264" customFormat="1" ht="12">
      <c r="A249" s="264" t="s">
        <v>1596</v>
      </c>
    </row>
    <row r="250" spans="1:1" s="264" customFormat="1" ht="12">
      <c r="A250" s="264" t="s">
        <v>1365</v>
      </c>
    </row>
    <row r="251" spans="1:1" s="264" customFormat="1" ht="12">
      <c r="A251" s="264" t="s">
        <v>1597</v>
      </c>
    </row>
    <row r="252" spans="1:1" s="264" customFormat="1" ht="12">
      <c r="A252" s="264" t="s">
        <v>1598</v>
      </c>
    </row>
    <row r="253" spans="1:1" s="264" customFormat="1" ht="12">
      <c r="A253" s="264" t="s">
        <v>1599</v>
      </c>
    </row>
    <row r="254" spans="1:1" s="264" customFormat="1" ht="12">
      <c r="A254" s="264" t="s">
        <v>1600</v>
      </c>
    </row>
    <row r="255" spans="1:1" s="264" customFormat="1" ht="12">
      <c r="A255" s="264" t="s">
        <v>1601</v>
      </c>
    </row>
    <row r="256" spans="1:1" s="264" customFormat="1" ht="12">
      <c r="A256" s="264" t="s">
        <v>1678</v>
      </c>
    </row>
    <row r="257" spans="1:1" s="264" customFormat="1" ht="12">
      <c r="A257" s="265" t="s">
        <v>1602</v>
      </c>
    </row>
    <row r="258" spans="1:1" s="264" customFormat="1" ht="12">
      <c r="A258" s="264" t="s">
        <v>1603</v>
      </c>
    </row>
    <row r="259" spans="1:1" s="264" customFormat="1" ht="12">
      <c r="A259" s="264" t="s">
        <v>1604</v>
      </c>
    </row>
    <row r="260" spans="1:1" s="264" customFormat="1" ht="12">
      <c r="A260" s="264" t="s">
        <v>1605</v>
      </c>
    </row>
    <row r="261" spans="1:1" s="264" customFormat="1" ht="12">
      <c r="A261" s="264" t="s">
        <v>1606</v>
      </c>
    </row>
    <row r="262" spans="1:1" s="264" customFormat="1" ht="12">
      <c r="A262" s="264" t="s">
        <v>1607</v>
      </c>
    </row>
    <row r="263" spans="1:1" s="264" customFormat="1" ht="12">
      <c r="A263" s="264" t="s">
        <v>1608</v>
      </c>
    </row>
    <row r="264" spans="1:1" s="264" customFormat="1" ht="12">
      <c r="A264" s="264" t="s">
        <v>1609</v>
      </c>
    </row>
    <row r="265" spans="1:1" s="264" customFormat="1" ht="12">
      <c r="A265" s="264" t="s">
        <v>1610</v>
      </c>
    </row>
    <row r="266" spans="1:1" s="264" customFormat="1" ht="12">
      <c r="A266" s="264" t="s">
        <v>1611</v>
      </c>
    </row>
    <row r="267" spans="1:1" s="264" customFormat="1" ht="12">
      <c r="A267" s="264" t="s">
        <v>1612</v>
      </c>
    </row>
    <row r="268" spans="1:1" s="264" customFormat="1" ht="12">
      <c r="A268" s="264" t="s">
        <v>1366</v>
      </c>
    </row>
    <row r="269" spans="1:1" s="264" customFormat="1" ht="12">
      <c r="A269" s="264" t="s">
        <v>1613</v>
      </c>
    </row>
    <row r="270" spans="1:1" s="264" customFormat="1" ht="12">
      <c r="A270" s="264" t="s">
        <v>1614</v>
      </c>
    </row>
    <row r="271" spans="1:1" s="264" customFormat="1" ht="12">
      <c r="A271" s="264" t="s">
        <v>1615</v>
      </c>
    </row>
    <row r="272" spans="1:1" s="264" customFormat="1" ht="12">
      <c r="A272" s="264" t="s">
        <v>1616</v>
      </c>
    </row>
    <row r="273" spans="1:1" s="264" customFormat="1" ht="12">
      <c r="A273" s="264" t="s">
        <v>1617</v>
      </c>
    </row>
    <row r="274" spans="1:1" s="264" customFormat="1" ht="12">
      <c r="A274" s="264" t="s">
        <v>1764</v>
      </c>
    </row>
    <row r="275" spans="1:1" s="264" customFormat="1" ht="12">
      <c r="A275" s="264" t="s">
        <v>1618</v>
      </c>
    </row>
    <row r="276" spans="1:1" s="264" customFormat="1" ht="12">
      <c r="A276" s="264" t="s">
        <v>1367</v>
      </c>
    </row>
    <row r="277" spans="1:1" s="264" customFormat="1" ht="12">
      <c r="A277" s="264" t="s">
        <v>1619</v>
      </c>
    </row>
    <row r="278" spans="1:1" s="264" customFormat="1" ht="12">
      <c r="A278" s="264" t="s">
        <v>1368</v>
      </c>
    </row>
    <row r="279" spans="1:1" s="264" customFormat="1" ht="12">
      <c r="A279" s="264" t="s">
        <v>1369</v>
      </c>
    </row>
    <row r="280" spans="1:1" s="264" customFormat="1" ht="12">
      <c r="A280" s="264" t="s">
        <v>1620</v>
      </c>
    </row>
    <row r="281" spans="1:1" s="264" customFormat="1" ht="12">
      <c r="A281" s="264" t="s">
        <v>1621</v>
      </c>
    </row>
    <row r="282" spans="1:1" s="264" customFormat="1" ht="12">
      <c r="A282" s="264" t="s">
        <v>1622</v>
      </c>
    </row>
    <row r="283" spans="1:1" s="264" customFormat="1" ht="12">
      <c r="A283" s="264" t="s">
        <v>1623</v>
      </c>
    </row>
    <row r="284" spans="1:1" s="264" customFormat="1" ht="12">
      <c r="A284" s="264" t="s">
        <v>1370</v>
      </c>
    </row>
    <row r="285" spans="1:1" s="264" customFormat="1" ht="12">
      <c r="A285" s="264" t="s">
        <v>1624</v>
      </c>
    </row>
    <row r="286" spans="1:1" s="264" customFormat="1" ht="12">
      <c r="A286" s="264" t="s">
        <v>1625</v>
      </c>
    </row>
    <row r="287" spans="1:1" s="264" customFormat="1" ht="12">
      <c r="A287" s="264" t="s">
        <v>1626</v>
      </c>
    </row>
    <row r="288" spans="1:1" s="264" customFormat="1" ht="12">
      <c r="A288" s="264" t="s">
        <v>1627</v>
      </c>
    </row>
    <row r="289" spans="1:1" s="264" customFormat="1" ht="12">
      <c r="A289" s="264" t="s">
        <v>1628</v>
      </c>
    </row>
    <row r="290" spans="1:1" s="264" customFormat="1" ht="12">
      <c r="A290" s="264" t="s">
        <v>1629</v>
      </c>
    </row>
    <row r="291" spans="1:1" s="264" customFormat="1" ht="12">
      <c r="A291" s="264" t="s">
        <v>1630</v>
      </c>
    </row>
    <row r="292" spans="1:1" s="264" customFormat="1" ht="12">
      <c r="A292" s="264" t="s">
        <v>1631</v>
      </c>
    </row>
    <row r="293" spans="1:1" s="264" customFormat="1" ht="12">
      <c r="A293" s="264" t="s">
        <v>1632</v>
      </c>
    </row>
    <row r="294" spans="1:1" s="264" customFormat="1" ht="12">
      <c r="A294" s="264" t="s">
        <v>1633</v>
      </c>
    </row>
    <row r="295" spans="1:1" s="264" customFormat="1" ht="12">
      <c r="A295" s="264" t="s">
        <v>1672</v>
      </c>
    </row>
    <row r="296" spans="1:1" s="264" customFormat="1" ht="12">
      <c r="A296" s="264" t="s">
        <v>1754</v>
      </c>
    </row>
    <row r="297" spans="1:1" s="264" customFormat="1" ht="12">
      <c r="A297" s="264" t="s">
        <v>1753</v>
      </c>
    </row>
    <row r="298" spans="1:1" s="264" customFormat="1" ht="12">
      <c r="A298" s="264" t="s">
        <v>1751</v>
      </c>
    </row>
    <row r="299" spans="1:1" s="264" customFormat="1" ht="12">
      <c r="A299" s="264" t="s">
        <v>1750</v>
      </c>
    </row>
    <row r="300" spans="1:1" s="264" customFormat="1" ht="12">
      <c r="A300" s="264" t="s">
        <v>1752</v>
      </c>
    </row>
    <row r="301" spans="1:1" s="264" customFormat="1" ht="12">
      <c r="A301" s="264" t="s">
        <v>1749</v>
      </c>
    </row>
    <row r="302" spans="1:1" s="264" customFormat="1" ht="12">
      <c r="A302" s="264" t="s">
        <v>1634</v>
      </c>
    </row>
    <row r="303" spans="1:1" s="264" customFormat="1" ht="12">
      <c r="A303" s="264" t="s">
        <v>1371</v>
      </c>
    </row>
    <row r="304" spans="1:1" s="264" customFormat="1" ht="12">
      <c r="A304" s="264" t="s">
        <v>1635</v>
      </c>
    </row>
    <row r="305" spans="1:1" s="264" customFormat="1" ht="12">
      <c r="A305" s="264" t="s">
        <v>1636</v>
      </c>
    </row>
    <row r="306" spans="1:1" s="264" customFormat="1" ht="12">
      <c r="A306" s="264" t="s">
        <v>1637</v>
      </c>
    </row>
    <row r="307" spans="1:1" s="268" customFormat="1" ht="14.25" customHeight="1">
      <c r="A307" s="267" t="s">
        <v>1638</v>
      </c>
    </row>
    <row r="308" spans="1:1" s="264" customFormat="1" ht="12">
      <c r="A308" s="264" t="s">
        <v>1639</v>
      </c>
    </row>
    <row r="309" spans="1:1" s="264" customFormat="1" ht="12">
      <c r="A309" s="264" t="s">
        <v>1640</v>
      </c>
    </row>
    <row r="310" spans="1:1" s="264" customFormat="1" ht="12">
      <c r="A310" s="264" t="s">
        <v>1641</v>
      </c>
    </row>
    <row r="311" spans="1:1" s="264" customFormat="1" ht="12">
      <c r="A311" s="264" t="s">
        <v>1642</v>
      </c>
    </row>
    <row r="312" spans="1:1" s="264" customFormat="1" ht="12">
      <c r="A312" s="264" t="s">
        <v>1643</v>
      </c>
    </row>
    <row r="313" spans="1:1" s="264" customFormat="1" ht="12">
      <c r="A313" s="264" t="s">
        <v>1644</v>
      </c>
    </row>
    <row r="314" spans="1:1" s="264" customFormat="1" ht="12">
      <c r="A314" s="264" t="s">
        <v>1645</v>
      </c>
    </row>
    <row r="315" spans="1:1" s="264" customFormat="1" ht="12">
      <c r="A315" s="264" t="s">
        <v>1646</v>
      </c>
    </row>
    <row r="316" spans="1:1" s="264" customFormat="1" ht="12">
      <c r="A316" s="264" t="s">
        <v>1647</v>
      </c>
    </row>
    <row r="317" spans="1:1" s="264" customFormat="1" ht="12">
      <c r="A317" s="264" t="s">
        <v>1648</v>
      </c>
    </row>
    <row r="318" spans="1:1" s="264" customFormat="1" ht="12">
      <c r="A318" s="264" t="s">
        <v>1649</v>
      </c>
    </row>
    <row r="319" spans="1:1" s="264" customFormat="1" ht="12">
      <c r="A319" s="264" t="s">
        <v>1650</v>
      </c>
    </row>
    <row r="320" spans="1:1" s="264" customFormat="1" ht="12">
      <c r="A320" s="264" t="s">
        <v>1651</v>
      </c>
    </row>
    <row r="321" spans="1:1" s="264" customFormat="1" ht="12">
      <c r="A321" s="264" t="s">
        <v>1652</v>
      </c>
    </row>
    <row r="322" spans="1:1" s="264" customFormat="1" ht="12">
      <c r="A322" s="264" t="s">
        <v>1653</v>
      </c>
    </row>
    <row r="323" spans="1:1" s="264" customFormat="1" ht="12">
      <c r="A323" s="264" t="s">
        <v>1654</v>
      </c>
    </row>
    <row r="324" spans="1:1" s="264" customFormat="1" ht="12">
      <c r="A324" s="264" t="s">
        <v>1655</v>
      </c>
    </row>
    <row r="325" spans="1:1" s="264" customFormat="1" ht="12">
      <c r="A325" s="264" t="s">
        <v>1656</v>
      </c>
    </row>
    <row r="326" spans="1:1" s="264" customFormat="1" ht="12">
      <c r="A326" s="264" t="s">
        <v>1657</v>
      </c>
    </row>
    <row r="327" spans="1:1" s="264" customFormat="1" ht="12">
      <c r="A327" s="264" t="s">
        <v>1658</v>
      </c>
    </row>
    <row r="328" spans="1:1" s="264" customFormat="1" ht="12">
      <c r="A328" s="264" t="s">
        <v>1659</v>
      </c>
    </row>
    <row r="329" spans="1:1" s="264" customFormat="1" ht="13.5" customHeight="1">
      <c r="A329" s="264" t="s">
        <v>1660</v>
      </c>
    </row>
    <row r="330" spans="1:1" s="264" customFormat="1" ht="12">
      <c r="A330" s="264" t="s">
        <v>1372</v>
      </c>
    </row>
    <row r="331" spans="1:1" s="264" customFormat="1" ht="12">
      <c r="A331" s="264" t="s">
        <v>1661</v>
      </c>
    </row>
    <row r="332" spans="1:1" s="264" customFormat="1" ht="12">
      <c r="A332" s="264" t="s">
        <v>1662</v>
      </c>
    </row>
    <row r="333" spans="1:1" s="264" customFormat="1" ht="12">
      <c r="A333" s="264" t="s">
        <v>1663</v>
      </c>
    </row>
    <row r="334" spans="1:1" s="264" customFormat="1" ht="12">
      <c r="A334" s="264" t="s">
        <v>1664</v>
      </c>
    </row>
    <row r="335" spans="1:1" s="264" customFormat="1" ht="12">
      <c r="A335" s="264" t="s">
        <v>1665</v>
      </c>
    </row>
    <row r="336" spans="1:1" s="264" customFormat="1" ht="12">
      <c r="A336" s="264" t="s">
        <v>1373</v>
      </c>
    </row>
    <row r="337" spans="1:1" s="264" customFormat="1" ht="12">
      <c r="A337" s="264" t="s">
        <v>1374</v>
      </c>
    </row>
    <row r="338" spans="1:1" s="264" customFormat="1" ht="12">
      <c r="A338" s="264" t="s">
        <v>1666</v>
      </c>
    </row>
  </sheetData>
  <hyperlinks>
    <hyperlink ref="A4" r:id="rId1"/>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dimension ref="A1:A24"/>
  <sheetViews>
    <sheetView workbookViewId="0">
      <selection activeCell="C24" sqref="C24"/>
    </sheetView>
  </sheetViews>
  <sheetFormatPr defaultRowHeight="12.75"/>
  <cols>
    <col min="1" max="1" width="102.5703125" customWidth="1"/>
  </cols>
  <sheetData>
    <row r="1" spans="1:1" ht="42.75" customHeight="1">
      <c r="A1" s="269" t="s">
        <v>1303</v>
      </c>
    </row>
    <row r="2" spans="1:1" ht="21" customHeight="1">
      <c r="A2" s="270" t="s">
        <v>1304</v>
      </c>
    </row>
    <row r="3" spans="1:1" ht="18" customHeight="1">
      <c r="A3" s="270" t="s">
        <v>1346</v>
      </c>
    </row>
    <row r="4" spans="1:1" ht="21" customHeight="1" thickBot="1">
      <c r="A4" s="271" t="s">
        <v>1351</v>
      </c>
    </row>
    <row r="5" spans="1:1" ht="44.25" customHeight="1" thickBot="1">
      <c r="A5" s="272" t="s">
        <v>1724</v>
      </c>
    </row>
    <row r="6" spans="1:1" ht="61.5" customHeight="1" thickBot="1">
      <c r="A6" s="289" t="s">
        <v>1676</v>
      </c>
    </row>
    <row r="7" spans="1:1" ht="353.25" customHeight="1">
      <c r="A7" s="427" t="s">
        <v>1705</v>
      </c>
    </row>
    <row r="8" spans="1:1" ht="307.5" customHeight="1" thickBot="1">
      <c r="A8" s="428"/>
    </row>
    <row r="9" spans="1:1" ht="21" customHeight="1">
      <c r="A9" s="290" t="s">
        <v>1706</v>
      </c>
    </row>
    <row r="10" spans="1:1" ht="30" customHeight="1">
      <c r="A10" s="293" t="s">
        <v>1700</v>
      </c>
    </row>
    <row r="11" spans="1:1" ht="17.25" customHeight="1">
      <c r="A11" s="293" t="s">
        <v>1684</v>
      </c>
    </row>
    <row r="12" spans="1:1" ht="30.75" customHeight="1">
      <c r="A12" s="293" t="s">
        <v>1701</v>
      </c>
    </row>
    <row r="13" spans="1:1" ht="29.25" customHeight="1">
      <c r="A13" s="293" t="s">
        <v>1702</v>
      </c>
    </row>
    <row r="14" spans="1:1" ht="30" customHeight="1">
      <c r="A14" s="293" t="s">
        <v>1677</v>
      </c>
    </row>
    <row r="15" spans="1:1" ht="41.25" customHeight="1">
      <c r="A15" s="293" t="s">
        <v>1707</v>
      </c>
    </row>
    <row r="16" spans="1:1" ht="17.25" customHeight="1">
      <c r="A16" s="291" t="s">
        <v>1703</v>
      </c>
    </row>
    <row r="17" spans="1:1" ht="17.25" customHeight="1">
      <c r="A17" s="329" t="s">
        <v>1767</v>
      </c>
    </row>
    <row r="18" spans="1:1" ht="17.25" customHeight="1">
      <c r="A18" s="329" t="s">
        <v>1768</v>
      </c>
    </row>
    <row r="19" spans="1:1" ht="17.25" customHeight="1">
      <c r="A19" s="291" t="s">
        <v>1776</v>
      </c>
    </row>
    <row r="20" spans="1:1" ht="17.25" customHeight="1">
      <c r="A20" s="291"/>
    </row>
    <row r="21" spans="1:1" ht="17.25" customHeight="1">
      <c r="A21" s="291"/>
    </row>
    <row r="22" spans="1:1" ht="17.25" customHeight="1">
      <c r="A22" s="291"/>
    </row>
    <row r="23" spans="1:1" ht="17.25" customHeight="1">
      <c r="A23" s="291"/>
    </row>
    <row r="24" spans="1:1" ht="17.25" customHeight="1" thickBot="1">
      <c r="A24" s="292"/>
    </row>
  </sheetData>
  <mergeCells count="1">
    <mergeCell ref="A7:A8"/>
  </mergeCells>
  <hyperlinks>
    <hyperlink ref="A4" r:id="rId1"/>
  </hyperlink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dimension ref="A1:C16"/>
  <sheetViews>
    <sheetView workbookViewId="0">
      <selection activeCell="B9" sqref="B9"/>
    </sheetView>
  </sheetViews>
  <sheetFormatPr defaultRowHeight="12.75"/>
  <cols>
    <col min="1" max="1" width="78.85546875" customWidth="1"/>
    <col min="2" max="3" width="9.140625" customWidth="1"/>
  </cols>
  <sheetData>
    <row r="1" spans="1:3" ht="49.5" customHeight="1">
      <c r="A1" s="269" t="s">
        <v>1303</v>
      </c>
    </row>
    <row r="2" spans="1:3" ht="25.5" customHeight="1">
      <c r="A2" s="270" t="s">
        <v>1304</v>
      </c>
      <c r="B2" s="307"/>
      <c r="C2" s="307"/>
    </row>
    <row r="3" spans="1:3" ht="24" customHeight="1">
      <c r="A3" s="270" t="s">
        <v>1346</v>
      </c>
    </row>
    <row r="4" spans="1:3" ht="23.25" customHeight="1" thickBot="1">
      <c r="A4" s="271" t="s">
        <v>1351</v>
      </c>
      <c r="C4" s="124"/>
    </row>
    <row r="5" spans="1:3" ht="75.75" customHeight="1" thickBot="1">
      <c r="A5" s="272" t="s">
        <v>1723</v>
      </c>
      <c r="C5" s="124"/>
    </row>
    <row r="6" spans="1:3" ht="21" customHeight="1">
      <c r="A6" s="305" t="s">
        <v>610</v>
      </c>
      <c r="C6" s="124"/>
    </row>
    <row r="7" spans="1:3" ht="21" customHeight="1">
      <c r="A7" s="305" t="s">
        <v>619</v>
      </c>
      <c r="C7" s="124"/>
    </row>
    <row r="8" spans="1:3" ht="21" customHeight="1">
      <c r="A8" s="305" t="s">
        <v>1286</v>
      </c>
      <c r="C8" s="124"/>
    </row>
    <row r="9" spans="1:3" ht="21" customHeight="1">
      <c r="A9" s="305" t="s">
        <v>728</v>
      </c>
      <c r="C9" s="302"/>
    </row>
    <row r="10" spans="1:3" ht="21" customHeight="1">
      <c r="A10" s="305" t="s">
        <v>811</v>
      </c>
      <c r="C10" s="124"/>
    </row>
    <row r="11" spans="1:3" ht="21" customHeight="1">
      <c r="A11" s="305" t="s">
        <v>110</v>
      </c>
      <c r="C11" s="124"/>
    </row>
    <row r="12" spans="1:3" ht="21" customHeight="1">
      <c r="A12" s="305" t="s">
        <v>1254</v>
      </c>
      <c r="C12" s="124"/>
    </row>
    <row r="13" spans="1:3" ht="21" customHeight="1">
      <c r="A13" s="305" t="s">
        <v>1687</v>
      </c>
    </row>
    <row r="14" spans="1:3" ht="21" customHeight="1">
      <c r="A14" s="305" t="s">
        <v>1289</v>
      </c>
    </row>
    <row r="15" spans="1:3" ht="21" customHeight="1">
      <c r="A15" s="305" t="s">
        <v>1299</v>
      </c>
    </row>
    <row r="16" spans="1:3" ht="21" customHeight="1" thickBot="1">
      <c r="A16" s="306" t="s">
        <v>313</v>
      </c>
    </row>
  </sheetData>
  <hyperlinks>
    <hyperlink ref="A4" r:id="rId1"/>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dimension ref="A1:D96"/>
  <sheetViews>
    <sheetView workbookViewId="0">
      <selection activeCell="E10" sqref="E10"/>
    </sheetView>
  </sheetViews>
  <sheetFormatPr defaultRowHeight="12.75"/>
  <cols>
    <col min="1" max="1" width="79.7109375" customWidth="1"/>
  </cols>
  <sheetData>
    <row r="1" spans="1:4" ht="42" customHeight="1">
      <c r="A1" s="269" t="s">
        <v>1303</v>
      </c>
    </row>
    <row r="2" spans="1:4" ht="23.25" customHeight="1">
      <c r="A2" s="270" t="s">
        <v>1304</v>
      </c>
    </row>
    <row r="3" spans="1:4" ht="21" customHeight="1">
      <c r="A3" s="270" t="s">
        <v>1346</v>
      </c>
    </row>
    <row r="4" spans="1:4" ht="24" customHeight="1" thickBot="1">
      <c r="A4" s="271" t="s">
        <v>1351</v>
      </c>
    </row>
    <row r="5" spans="1:4" ht="66.75" customHeight="1" thickBot="1">
      <c r="A5" s="272" t="s">
        <v>1761</v>
      </c>
      <c r="B5" s="309"/>
      <c r="C5" s="303"/>
      <c r="D5" s="303"/>
    </row>
    <row r="6" spans="1:4" ht="18" customHeight="1">
      <c r="A6" s="305" t="s">
        <v>1284</v>
      </c>
      <c r="B6" s="308"/>
      <c r="C6" s="308"/>
    </row>
    <row r="7" spans="1:4" ht="18" customHeight="1">
      <c r="A7" s="305" t="s">
        <v>1203</v>
      </c>
      <c r="B7" s="308"/>
      <c r="C7" s="308"/>
    </row>
    <row r="8" spans="1:4" ht="18" customHeight="1">
      <c r="A8" s="305" t="s">
        <v>496</v>
      </c>
      <c r="B8" s="308"/>
      <c r="C8" s="308"/>
    </row>
    <row r="9" spans="1:4" ht="18" customHeight="1">
      <c r="A9" s="305" t="s">
        <v>486</v>
      </c>
      <c r="B9" s="308"/>
      <c r="C9" s="308"/>
    </row>
    <row r="10" spans="1:4" ht="18" customHeight="1">
      <c r="A10" s="305" t="s">
        <v>657</v>
      </c>
      <c r="B10" s="308"/>
      <c r="C10" s="308"/>
    </row>
    <row r="11" spans="1:4" ht="18" customHeight="1">
      <c r="A11" s="305" t="s">
        <v>523</v>
      </c>
      <c r="B11" s="308"/>
      <c r="C11" s="308"/>
    </row>
    <row r="12" spans="1:4" ht="18" customHeight="1">
      <c r="A12" s="305" t="s">
        <v>665</v>
      </c>
      <c r="B12" s="308"/>
      <c r="C12" s="308"/>
    </row>
    <row r="13" spans="1:4" ht="18" customHeight="1">
      <c r="A13" s="305" t="s">
        <v>677</v>
      </c>
      <c r="B13" s="308"/>
      <c r="C13" s="308"/>
    </row>
    <row r="14" spans="1:4" ht="18" customHeight="1">
      <c r="A14" s="305" t="s">
        <v>555</v>
      </c>
      <c r="B14" s="308"/>
      <c r="C14" s="308"/>
    </row>
    <row r="15" spans="1:4" ht="18" customHeight="1">
      <c r="A15" s="305" t="s">
        <v>1225</v>
      </c>
      <c r="B15" s="308"/>
      <c r="C15" s="308"/>
    </row>
    <row r="16" spans="1:4" ht="18" customHeight="1">
      <c r="A16" s="305" t="s">
        <v>732</v>
      </c>
      <c r="B16" s="308"/>
      <c r="C16" s="308"/>
    </row>
    <row r="17" spans="1:3" ht="18" customHeight="1">
      <c r="A17" s="305" t="s">
        <v>734</v>
      </c>
      <c r="B17" s="308"/>
      <c r="C17" s="308"/>
    </row>
    <row r="18" spans="1:3" ht="18" customHeight="1">
      <c r="A18" s="305" t="s">
        <v>735</v>
      </c>
      <c r="B18" s="308"/>
      <c r="C18" s="308"/>
    </row>
    <row r="19" spans="1:3" ht="18" customHeight="1">
      <c r="A19" s="305" t="s">
        <v>738</v>
      </c>
      <c r="B19" s="308"/>
      <c r="C19" s="308"/>
    </row>
    <row r="20" spans="1:3" ht="18" customHeight="1">
      <c r="A20" s="305" t="s">
        <v>18</v>
      </c>
      <c r="B20" s="308"/>
      <c r="C20" s="308"/>
    </row>
    <row r="21" spans="1:3" ht="18" customHeight="1">
      <c r="A21" s="305" t="s">
        <v>751</v>
      </c>
      <c r="B21" s="308"/>
      <c r="C21" s="308"/>
    </row>
    <row r="22" spans="1:3" ht="18" customHeight="1">
      <c r="A22" s="305" t="s">
        <v>755</v>
      </c>
      <c r="B22" s="308"/>
      <c r="C22" s="308"/>
    </row>
    <row r="23" spans="1:3" ht="18" customHeight="1">
      <c r="A23" s="305" t="s">
        <v>1232</v>
      </c>
      <c r="B23" s="308"/>
      <c r="C23" s="308"/>
    </row>
    <row r="24" spans="1:3" ht="18" customHeight="1">
      <c r="A24" s="305" t="s">
        <v>768</v>
      </c>
      <c r="B24" s="308"/>
      <c r="C24" s="308"/>
    </row>
    <row r="25" spans="1:3" ht="18" customHeight="1">
      <c r="A25" s="305" t="s">
        <v>770</v>
      </c>
      <c r="B25" s="308"/>
      <c r="C25" s="308"/>
    </row>
    <row r="26" spans="1:3" ht="18" customHeight="1">
      <c r="A26" s="305" t="s">
        <v>772</v>
      </c>
      <c r="B26" s="308"/>
      <c r="C26" s="304"/>
    </row>
    <row r="27" spans="1:3" ht="18" customHeight="1">
      <c r="A27" s="305" t="s">
        <v>81</v>
      </c>
      <c r="B27" s="308"/>
      <c r="C27" s="308"/>
    </row>
    <row r="28" spans="1:3" ht="18" customHeight="1">
      <c r="A28" s="305" t="s">
        <v>76</v>
      </c>
      <c r="B28" s="308"/>
      <c r="C28" s="308"/>
    </row>
    <row r="29" spans="1:3" ht="18" customHeight="1">
      <c r="A29" s="305" t="s">
        <v>801</v>
      </c>
      <c r="B29" s="308"/>
      <c r="C29" s="308"/>
    </row>
    <row r="30" spans="1:3" ht="18" customHeight="1">
      <c r="A30" s="305" t="s">
        <v>91</v>
      </c>
      <c r="B30" s="308"/>
      <c r="C30" s="308"/>
    </row>
    <row r="31" spans="1:3" ht="18" customHeight="1">
      <c r="A31" s="305" t="s">
        <v>102</v>
      </c>
      <c r="B31" s="308"/>
      <c r="C31" s="308"/>
    </row>
    <row r="32" spans="1:3" ht="18" customHeight="1">
      <c r="A32" s="305" t="s">
        <v>103</v>
      </c>
      <c r="B32" s="308"/>
      <c r="C32" s="308"/>
    </row>
    <row r="33" spans="1:3" ht="18" customHeight="1">
      <c r="A33" s="305" t="s">
        <v>107</v>
      </c>
      <c r="B33" s="308"/>
      <c r="C33" s="308"/>
    </row>
    <row r="34" spans="1:3" ht="18" customHeight="1">
      <c r="A34" s="305" t="s">
        <v>833</v>
      </c>
      <c r="B34" s="308"/>
      <c r="C34" s="308"/>
    </row>
    <row r="35" spans="1:3" ht="18" customHeight="1">
      <c r="A35" s="305" t="s">
        <v>849</v>
      </c>
      <c r="B35" s="308"/>
      <c r="C35" s="308"/>
    </row>
    <row r="36" spans="1:3" ht="18" customHeight="1">
      <c r="A36" s="305" t="s">
        <v>850</v>
      </c>
      <c r="B36" s="308"/>
      <c r="C36" s="308"/>
    </row>
    <row r="37" spans="1:3" ht="18" customHeight="1">
      <c r="A37" s="305" t="s">
        <v>852</v>
      </c>
      <c r="B37" s="308"/>
      <c r="C37" s="308"/>
    </row>
    <row r="38" spans="1:3" ht="18" customHeight="1">
      <c r="A38" s="305" t="s">
        <v>855</v>
      </c>
      <c r="B38" s="308"/>
      <c r="C38" s="308"/>
    </row>
    <row r="39" spans="1:3" ht="18" customHeight="1">
      <c r="A39" s="305" t="s">
        <v>1055</v>
      </c>
      <c r="B39" s="308"/>
      <c r="C39" s="308"/>
    </row>
    <row r="40" spans="1:3" ht="18" customHeight="1">
      <c r="A40" s="305" t="s">
        <v>860</v>
      </c>
      <c r="B40" s="308"/>
      <c r="C40" s="308"/>
    </row>
    <row r="41" spans="1:3" ht="18" customHeight="1">
      <c r="A41" s="305" t="s">
        <v>864</v>
      </c>
      <c r="B41" s="308"/>
      <c r="C41" s="308"/>
    </row>
    <row r="42" spans="1:3" ht="18" customHeight="1">
      <c r="A42" s="305" t="s">
        <v>1301</v>
      </c>
      <c r="B42" s="308"/>
      <c r="C42" s="308"/>
    </row>
    <row r="43" spans="1:3" ht="18" customHeight="1">
      <c r="A43" s="305" t="s">
        <v>1240</v>
      </c>
      <c r="B43" s="308"/>
      <c r="C43" s="308"/>
    </row>
    <row r="44" spans="1:3" ht="18" customHeight="1">
      <c r="A44" s="305" t="s">
        <v>865</v>
      </c>
      <c r="B44" s="308"/>
      <c r="C44" s="308"/>
    </row>
    <row r="45" spans="1:3" ht="18" customHeight="1">
      <c r="A45" s="305" t="s">
        <v>875</v>
      </c>
      <c r="B45" s="308"/>
      <c r="C45" s="308"/>
    </row>
    <row r="46" spans="1:3" ht="18" customHeight="1">
      <c r="A46" s="305" t="s">
        <v>889</v>
      </c>
      <c r="B46" s="308"/>
      <c r="C46" s="308"/>
    </row>
    <row r="47" spans="1:3" ht="18" customHeight="1">
      <c r="A47" s="305" t="s">
        <v>217</v>
      </c>
      <c r="B47" s="308"/>
      <c r="C47" s="308"/>
    </row>
    <row r="48" spans="1:3" ht="18" customHeight="1">
      <c r="A48" s="305" t="s">
        <v>896</v>
      </c>
      <c r="B48" s="308"/>
      <c r="C48" s="308"/>
    </row>
    <row r="49" spans="1:3" ht="18" customHeight="1">
      <c r="A49" s="305" t="s">
        <v>1067</v>
      </c>
      <c r="B49" s="308"/>
      <c r="C49" s="308"/>
    </row>
    <row r="50" spans="1:3" ht="18" customHeight="1">
      <c r="A50" s="305" t="s">
        <v>899</v>
      </c>
      <c r="B50" s="308"/>
      <c r="C50" s="308"/>
    </row>
    <row r="51" spans="1:3" ht="18" customHeight="1">
      <c r="A51" s="305" t="s">
        <v>225</v>
      </c>
      <c r="B51" s="308"/>
      <c r="C51" s="308"/>
    </row>
    <row r="52" spans="1:3" ht="18" customHeight="1">
      <c r="A52" s="305" t="s">
        <v>925</v>
      </c>
      <c r="B52" s="308"/>
      <c r="C52" s="308"/>
    </row>
    <row r="53" spans="1:3" ht="18" customHeight="1">
      <c r="A53" s="305" t="s">
        <v>274</v>
      </c>
      <c r="B53" s="308"/>
      <c r="C53" s="308"/>
    </row>
    <row r="54" spans="1:3" ht="18" customHeight="1">
      <c r="A54" s="305" t="s">
        <v>930</v>
      </c>
      <c r="B54" s="308"/>
      <c r="C54" s="308"/>
    </row>
    <row r="55" spans="1:3" ht="18" customHeight="1">
      <c r="A55" s="305" t="s">
        <v>1244</v>
      </c>
      <c r="B55" s="308"/>
      <c r="C55" s="308"/>
    </row>
    <row r="56" spans="1:3" ht="18" customHeight="1">
      <c r="A56" s="305" t="s">
        <v>1245</v>
      </c>
      <c r="B56" s="308"/>
      <c r="C56" s="308"/>
    </row>
    <row r="57" spans="1:3" ht="18" customHeight="1">
      <c r="A57" s="305" t="s">
        <v>136</v>
      </c>
      <c r="B57" s="308"/>
      <c r="C57" s="308"/>
    </row>
    <row r="58" spans="1:3" ht="18" customHeight="1">
      <c r="A58" s="305" t="s">
        <v>1688</v>
      </c>
      <c r="B58" s="308"/>
      <c r="C58" s="308"/>
    </row>
    <row r="59" spans="1:3" ht="18" customHeight="1">
      <c r="A59" s="305" t="s">
        <v>973</v>
      </c>
      <c r="B59" s="308"/>
      <c r="C59" s="308"/>
    </row>
    <row r="60" spans="1:3" ht="18" customHeight="1">
      <c r="A60" s="305" t="s">
        <v>988</v>
      </c>
      <c r="B60" s="308"/>
      <c r="C60" s="308"/>
    </row>
    <row r="61" spans="1:3" ht="18" customHeight="1">
      <c r="A61" s="305" t="s">
        <v>1029</v>
      </c>
      <c r="B61" s="308"/>
      <c r="C61" s="308"/>
    </row>
    <row r="62" spans="1:3" ht="18" customHeight="1">
      <c r="A62" s="305" t="s">
        <v>309</v>
      </c>
      <c r="B62" s="308"/>
      <c r="C62" s="308"/>
    </row>
    <row r="63" spans="1:3" ht="18" customHeight="1">
      <c r="A63" s="305" t="s">
        <v>998</v>
      </c>
      <c r="B63" s="308"/>
      <c r="C63" s="308"/>
    </row>
    <row r="64" spans="1:3" ht="18" customHeight="1">
      <c r="A64" s="305" t="s">
        <v>1028</v>
      </c>
      <c r="B64" s="308"/>
      <c r="C64" s="308"/>
    </row>
    <row r="65" spans="1:3" ht="18" customHeight="1" thickBot="1">
      <c r="A65" s="306" t="s">
        <v>1003</v>
      </c>
      <c r="B65" s="308"/>
      <c r="C65" s="308"/>
    </row>
    <row r="66" spans="1:3" ht="14.25">
      <c r="A66" s="308"/>
      <c r="B66" s="308"/>
      <c r="C66" s="308"/>
    </row>
    <row r="67" spans="1:3" ht="14.25">
      <c r="A67" s="308"/>
      <c r="B67" s="308"/>
      <c r="C67" s="308"/>
    </row>
    <row r="68" spans="1:3" ht="14.25">
      <c r="A68" s="308"/>
      <c r="B68" s="308"/>
      <c r="C68" s="308"/>
    </row>
    <row r="69" spans="1:3" ht="14.25">
      <c r="A69" s="308"/>
      <c r="B69" s="308"/>
      <c r="C69" s="308"/>
    </row>
    <row r="70" spans="1:3" ht="14.25">
      <c r="A70" s="308"/>
      <c r="B70" s="308"/>
      <c r="C70" s="308"/>
    </row>
    <row r="71" spans="1:3" ht="14.25">
      <c r="A71" s="308"/>
      <c r="B71" s="308"/>
      <c r="C71" s="308"/>
    </row>
    <row r="72" spans="1:3" ht="14.25">
      <c r="A72" s="308"/>
      <c r="B72" s="308"/>
      <c r="C72" s="308"/>
    </row>
    <row r="73" spans="1:3" ht="14.25">
      <c r="A73" s="308"/>
      <c r="B73" s="308"/>
      <c r="C73" s="308"/>
    </row>
    <row r="74" spans="1:3" ht="14.25">
      <c r="A74" s="308"/>
      <c r="B74" s="308"/>
      <c r="C74" s="308"/>
    </row>
    <row r="75" spans="1:3" ht="14.25">
      <c r="A75" s="308"/>
      <c r="B75" s="308"/>
      <c r="C75" s="308"/>
    </row>
    <row r="76" spans="1:3" ht="14.25">
      <c r="A76" s="308"/>
      <c r="B76" s="308"/>
      <c r="C76" s="308"/>
    </row>
    <row r="77" spans="1:3" ht="14.25">
      <c r="A77" s="308"/>
      <c r="B77" s="308"/>
      <c r="C77" s="308"/>
    </row>
    <row r="78" spans="1:3" ht="14.25">
      <c r="A78" s="308"/>
      <c r="B78" s="308"/>
      <c r="C78" s="308"/>
    </row>
    <row r="79" spans="1:3" ht="14.25">
      <c r="A79" s="308"/>
      <c r="B79" s="308"/>
      <c r="C79" s="308"/>
    </row>
    <row r="80" spans="1:3" ht="14.25">
      <c r="A80" s="308"/>
      <c r="B80" s="308"/>
      <c r="C80" s="308"/>
    </row>
    <row r="81" spans="1:3" ht="14.25">
      <c r="A81" s="308"/>
      <c r="B81" s="308"/>
      <c r="C81" s="308"/>
    </row>
    <row r="82" spans="1:3" ht="14.25">
      <c r="A82" s="308"/>
      <c r="B82" s="308"/>
      <c r="C82" s="308"/>
    </row>
    <row r="83" spans="1:3" ht="14.25">
      <c r="A83" s="308"/>
      <c r="B83" s="308"/>
      <c r="C83" s="308"/>
    </row>
    <row r="84" spans="1:3" ht="14.25">
      <c r="A84" s="308"/>
      <c r="B84" s="308"/>
      <c r="C84" s="308"/>
    </row>
    <row r="85" spans="1:3" ht="14.25">
      <c r="A85" s="308"/>
      <c r="B85" s="308"/>
      <c r="C85" s="308"/>
    </row>
    <row r="86" spans="1:3" ht="14.25">
      <c r="A86" s="308"/>
      <c r="B86" s="308"/>
      <c r="C86" s="308"/>
    </row>
    <row r="87" spans="1:3" ht="14.25">
      <c r="A87" s="308"/>
      <c r="B87" s="308"/>
      <c r="C87" s="308"/>
    </row>
    <row r="88" spans="1:3" ht="14.25">
      <c r="A88" s="308"/>
      <c r="B88" s="308"/>
      <c r="C88" s="308"/>
    </row>
    <row r="89" spans="1:3" ht="14.25">
      <c r="A89" s="308"/>
      <c r="B89" s="308"/>
      <c r="C89" s="308"/>
    </row>
    <row r="90" spans="1:3" ht="14.25">
      <c r="A90" s="308"/>
      <c r="B90" s="308"/>
      <c r="C90" s="308"/>
    </row>
    <row r="91" spans="1:3" ht="14.25">
      <c r="A91" s="308"/>
      <c r="B91" s="308"/>
      <c r="C91" s="308"/>
    </row>
    <row r="92" spans="1:3" ht="14.25">
      <c r="A92" s="308"/>
      <c r="B92" s="308"/>
      <c r="C92" s="308"/>
    </row>
    <row r="93" spans="1:3" ht="14.25">
      <c r="A93" s="308"/>
      <c r="B93" s="308"/>
      <c r="C93" s="308"/>
    </row>
    <row r="94" spans="1:3" ht="14.25">
      <c r="A94" s="308"/>
      <c r="B94" s="308"/>
      <c r="C94" s="308"/>
    </row>
    <row r="95" spans="1:3" ht="14.25">
      <c r="A95" s="308"/>
      <c r="B95" s="308"/>
      <c r="C95" s="308"/>
    </row>
    <row r="96" spans="1:3" ht="14.25">
      <c r="A96" s="308"/>
      <c r="B96" s="308"/>
      <c r="C96" s="308"/>
    </row>
  </sheetData>
  <hyperlinks>
    <hyperlink ref="A4"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Contents</vt:lpstr>
      <vt:lpstr>Table 1 - Headline stats</vt:lpstr>
      <vt:lpstr>Table 2 - Laying months</vt:lpstr>
      <vt:lpstr>Table 3 - Clutch sizes</vt:lpstr>
      <vt:lpstr>Table 4 - Egg sizes</vt:lpstr>
      <vt:lpstr>Table 5 - References</vt:lpstr>
      <vt:lpstr>Table 6 - Acknowledgements</vt:lpstr>
      <vt:lpstr>Table 7 - Unlikely breeders</vt:lpstr>
      <vt:lpstr>Table 8 - Expected breeders</vt:lpstr>
      <vt:lpstr>Table 9 - Confirmed but no data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Brown</dc:creator>
  <cp:lastModifiedBy>Chris Brown</cp:lastModifiedBy>
  <dcterms:created xsi:type="dcterms:W3CDTF">2005-11-12T14:32:53Z</dcterms:created>
  <dcterms:modified xsi:type="dcterms:W3CDTF">2017-05-30T17:47:04Z</dcterms:modified>
</cp:coreProperties>
</file>